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lína Vilímková\Documents\19_BRUNTAL_Zatepleni_ZS_Okruzni_300919_181019\00_VZD_04_001019\"/>
    </mc:Choice>
  </mc:AlternateContent>
  <bookViews>
    <workbookView xWindow="0" yWindow="0" windowWidth="23016" windowHeight="13116" activeTab="1"/>
  </bookViews>
  <sheets>
    <sheet name="Rekapitulace stavby" sheetId="1" r:id="rId1"/>
    <sheet name="SO01 - SO-01 objekt školy..." sheetId="2" r:id="rId2"/>
    <sheet name="SO02 - SO-02 pavilon jíde..." sheetId="3" r:id="rId3"/>
    <sheet name="SO03 - SO-03 objekt těloc..." sheetId="4" r:id="rId4"/>
    <sheet name="SO04 - SO-04 objekt - spo..." sheetId="5" r:id="rId5"/>
    <sheet name="VRN - Vedlejší rozpočtové..." sheetId="6" r:id="rId6"/>
    <sheet name="Pokyny pro vyplnění" sheetId="7" r:id="rId7"/>
  </sheets>
  <definedNames>
    <definedName name="_xlnm._FilterDatabase" localSheetId="1" hidden="1">'SO01 - SO-01 objekt školy...'!$C$108:$K$2851</definedName>
    <definedName name="_xlnm._FilterDatabase" localSheetId="2" hidden="1">'SO02 - SO-02 pavilon jíde...'!$C$104:$K$995</definedName>
    <definedName name="_xlnm._FilterDatabase" localSheetId="3" hidden="1">'SO03 - SO-03 objekt těloc...'!$C$103:$K$863</definedName>
    <definedName name="_xlnm._FilterDatabase" localSheetId="4" hidden="1">'SO04 - SO-04 objekt - spo...'!$C$99:$K$714</definedName>
    <definedName name="_xlnm._FilterDatabase" localSheetId="5" hidden="1">'VRN - Vedlejší rozpočtové...'!$C$83:$K$98</definedName>
    <definedName name="_xlnm.Print_Titles" localSheetId="0">'Rekapitulace stavby'!$52:$52</definedName>
    <definedName name="_xlnm.Print_Titles" localSheetId="1">'SO01 - SO-01 objekt školy...'!$108:$108</definedName>
    <definedName name="_xlnm.Print_Titles" localSheetId="2">'SO02 - SO-02 pavilon jíde...'!$104:$104</definedName>
    <definedName name="_xlnm.Print_Titles" localSheetId="3">'SO03 - SO-03 objekt těloc...'!$103:$103</definedName>
    <definedName name="_xlnm.Print_Titles" localSheetId="4">'SO04 - SO-04 objekt - spo...'!$99:$99</definedName>
    <definedName name="_xlnm.Print_Titles" localSheetId="5">'VRN - Vedlejší rozpočtové...'!$83:$83</definedName>
    <definedName name="_xlnm.Print_Area" localSheetId="6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Area" localSheetId="1">'SO01 - SO-01 objekt školy...'!$C$4:$J$39,'SO01 - SO-01 objekt školy...'!$C$45:$J$90,'SO01 - SO-01 objekt školy...'!$C$96:$K$2851</definedName>
    <definedName name="_xlnm.Print_Area" localSheetId="2">'SO02 - SO-02 pavilon jíde...'!$C$4:$J$39,'SO02 - SO-02 pavilon jíde...'!$C$45:$J$86,'SO02 - SO-02 pavilon jíde...'!$C$92:$K$995</definedName>
    <definedName name="_xlnm.Print_Area" localSheetId="3">'SO03 - SO-03 objekt těloc...'!$C$4:$J$39,'SO03 - SO-03 objekt těloc...'!$C$45:$J$85,'SO03 - SO-03 objekt těloc...'!$C$91:$K$863</definedName>
    <definedName name="_xlnm.Print_Area" localSheetId="4">'SO04 - SO-04 objekt - spo...'!$C$4:$J$39,'SO04 - SO-04 objekt - spo...'!$C$45:$J$81,'SO04 - SO-04 objekt - spo...'!$C$87:$K$714</definedName>
    <definedName name="_xlnm.Print_Area" localSheetId="5">'VRN - Vedlejší rozpočtové...'!$C$4:$J$39,'VRN - Vedlejší rozpočtové...'!$C$45:$J$65,'VRN - Vedlejší rozpočtové...'!$C$71:$K$98</definedName>
  </definedNames>
  <calcPr calcId="162913"/>
</workbook>
</file>

<file path=xl/calcChain.xml><?xml version="1.0" encoding="utf-8"?>
<calcChain xmlns="http://schemas.openxmlformats.org/spreadsheetml/2006/main">
  <c r="J37" i="6" l="1"/>
  <c r="J36" i="6"/>
  <c r="AY59" i="1" s="1"/>
  <c r="J35" i="6"/>
  <c r="AX59" i="1" s="1"/>
  <c r="BI98" i="6"/>
  <c r="BH98" i="6"/>
  <c r="BG98" i="6"/>
  <c r="BF98" i="6"/>
  <c r="T98" i="6"/>
  <c r="R98" i="6"/>
  <c r="P98" i="6"/>
  <c r="BK98" i="6"/>
  <c r="J98" i="6"/>
  <c r="BE98" i="6" s="1"/>
  <c r="BI97" i="6"/>
  <c r="BH97" i="6"/>
  <c r="BG97" i="6"/>
  <c r="BF97" i="6"/>
  <c r="T97" i="6"/>
  <c r="R97" i="6"/>
  <c r="R96" i="6" s="1"/>
  <c r="P97" i="6"/>
  <c r="P96" i="6" s="1"/>
  <c r="BK97" i="6"/>
  <c r="J97" i="6"/>
  <c r="BE97" i="6" s="1"/>
  <c r="T96" i="6"/>
  <c r="BI95" i="6"/>
  <c r="BH95" i="6"/>
  <c r="BG95" i="6"/>
  <c r="BF95" i="6"/>
  <c r="T95" i="6"/>
  <c r="R95" i="6"/>
  <c r="P95" i="6"/>
  <c r="BK95" i="6"/>
  <c r="J95" i="6"/>
  <c r="BE95" i="6" s="1"/>
  <c r="BI94" i="6"/>
  <c r="BH94" i="6"/>
  <c r="BG94" i="6"/>
  <c r="BF94" i="6"/>
  <c r="T94" i="6"/>
  <c r="R94" i="6"/>
  <c r="P94" i="6"/>
  <c r="P93" i="6" s="1"/>
  <c r="BK94" i="6"/>
  <c r="J94" i="6"/>
  <c r="BE94" i="6" s="1"/>
  <c r="BI92" i="6"/>
  <c r="BH92" i="6"/>
  <c r="BG92" i="6"/>
  <c r="BF92" i="6"/>
  <c r="T92" i="6"/>
  <c r="R92" i="6"/>
  <c r="P92" i="6"/>
  <c r="BK92" i="6"/>
  <c r="J92" i="6"/>
  <c r="BE92" i="6"/>
  <c r="BI91" i="6"/>
  <c r="BH91" i="6"/>
  <c r="BG91" i="6"/>
  <c r="BF91" i="6"/>
  <c r="T91" i="6"/>
  <c r="T90" i="6" s="1"/>
  <c r="R91" i="6"/>
  <c r="P91" i="6"/>
  <c r="P90" i="6" s="1"/>
  <c r="BK91" i="6"/>
  <c r="J91" i="6"/>
  <c r="BE91" i="6" s="1"/>
  <c r="BI86" i="6"/>
  <c r="BH86" i="6"/>
  <c r="BG86" i="6"/>
  <c r="F35" i="6" s="1"/>
  <c r="BB59" i="1" s="1"/>
  <c r="BF86" i="6"/>
  <c r="T86" i="6"/>
  <c r="T85" i="6" s="1"/>
  <c r="R86" i="6"/>
  <c r="R85" i="6" s="1"/>
  <c r="P86" i="6"/>
  <c r="P85" i="6" s="1"/>
  <c r="BK86" i="6"/>
  <c r="BK85" i="6" s="1"/>
  <c r="J85" i="6" s="1"/>
  <c r="J60" i="6" s="1"/>
  <c r="J86" i="6"/>
  <c r="BE86" i="6" s="1"/>
  <c r="J80" i="6"/>
  <c r="F80" i="6"/>
  <c r="F78" i="6"/>
  <c r="E76" i="6"/>
  <c r="J54" i="6"/>
  <c r="F54" i="6"/>
  <c r="F52" i="6"/>
  <c r="E50" i="6"/>
  <c r="J24" i="6"/>
  <c r="E24" i="6"/>
  <c r="J23" i="6"/>
  <c r="J18" i="6"/>
  <c r="E18" i="6"/>
  <c r="J17" i="6"/>
  <c r="J12" i="6"/>
  <c r="E7" i="6"/>
  <c r="E74" i="6" s="1"/>
  <c r="E48" i="6"/>
  <c r="J37" i="5"/>
  <c r="J36" i="5"/>
  <c r="AY58" i="1" s="1"/>
  <c r="J35" i="5"/>
  <c r="AX58" i="1" s="1"/>
  <c r="BI714" i="5"/>
  <c r="BH714" i="5"/>
  <c r="BG714" i="5"/>
  <c r="BF714" i="5"/>
  <c r="T714" i="5"/>
  <c r="T713" i="5" s="1"/>
  <c r="R714" i="5"/>
  <c r="R713" i="5" s="1"/>
  <c r="P714" i="5"/>
  <c r="P713" i="5" s="1"/>
  <c r="BK714" i="5"/>
  <c r="BK713" i="5" s="1"/>
  <c r="J713" i="5" s="1"/>
  <c r="J80" i="5" s="1"/>
  <c r="J714" i="5"/>
  <c r="BE714" i="5" s="1"/>
  <c r="BI712" i="5"/>
  <c r="BH712" i="5"/>
  <c r="BG712" i="5"/>
  <c r="BF712" i="5"/>
  <c r="T712" i="5"/>
  <c r="R712" i="5"/>
  <c r="P712" i="5"/>
  <c r="BK712" i="5"/>
  <c r="J712" i="5"/>
  <c r="BE712" i="5" s="1"/>
  <c r="BI704" i="5"/>
  <c r="BH704" i="5"/>
  <c r="BG704" i="5"/>
  <c r="BF704" i="5"/>
  <c r="T704" i="5"/>
  <c r="T703" i="5" s="1"/>
  <c r="R704" i="5"/>
  <c r="R703" i="5" s="1"/>
  <c r="P704" i="5"/>
  <c r="BK704" i="5"/>
  <c r="BK703" i="5" s="1"/>
  <c r="J703" i="5" s="1"/>
  <c r="J79" i="5" s="1"/>
  <c r="J704" i="5"/>
  <c r="BE704" i="5"/>
  <c r="BI697" i="5"/>
  <c r="BH697" i="5"/>
  <c r="BG697" i="5"/>
  <c r="BF697" i="5"/>
  <c r="T697" i="5"/>
  <c r="R697" i="5"/>
  <c r="P697" i="5"/>
  <c r="BK697" i="5"/>
  <c r="J697" i="5"/>
  <c r="BE697" i="5" s="1"/>
  <c r="BI691" i="5"/>
  <c r="BH691" i="5"/>
  <c r="BG691" i="5"/>
  <c r="BF691" i="5"/>
  <c r="T691" i="5"/>
  <c r="R691" i="5"/>
  <c r="P691" i="5"/>
  <c r="BK691" i="5"/>
  <c r="J691" i="5"/>
  <c r="BE691" i="5" s="1"/>
  <c r="BI688" i="5"/>
  <c r="BH688" i="5"/>
  <c r="BG688" i="5"/>
  <c r="BF688" i="5"/>
  <c r="T688" i="5"/>
  <c r="R688" i="5"/>
  <c r="R687" i="5" s="1"/>
  <c r="P688" i="5"/>
  <c r="BK688" i="5"/>
  <c r="J688" i="5"/>
  <c r="BE688" i="5"/>
  <c r="BI684" i="5"/>
  <c r="BH684" i="5"/>
  <c r="BG684" i="5"/>
  <c r="BF684" i="5"/>
  <c r="T684" i="5"/>
  <c r="R684" i="5"/>
  <c r="P684" i="5"/>
  <c r="BK684" i="5"/>
  <c r="J684" i="5"/>
  <c r="BE684" i="5" s="1"/>
  <c r="BI683" i="5"/>
  <c r="BH683" i="5"/>
  <c r="BG683" i="5"/>
  <c r="BF683" i="5"/>
  <c r="T683" i="5"/>
  <c r="R683" i="5"/>
  <c r="P683" i="5"/>
  <c r="BK683" i="5"/>
  <c r="J683" i="5"/>
  <c r="BE683" i="5" s="1"/>
  <c r="BI682" i="5"/>
  <c r="BH682" i="5"/>
  <c r="BG682" i="5"/>
  <c r="BF682" i="5"/>
  <c r="T682" i="5"/>
  <c r="R682" i="5"/>
  <c r="P682" i="5"/>
  <c r="BK682" i="5"/>
  <c r="J682" i="5"/>
  <c r="BE682" i="5" s="1"/>
  <c r="BI681" i="5"/>
  <c r="BH681" i="5"/>
  <c r="BG681" i="5"/>
  <c r="BF681" i="5"/>
  <c r="T681" i="5"/>
  <c r="R681" i="5"/>
  <c r="P681" i="5"/>
  <c r="BK681" i="5"/>
  <c r="J681" i="5"/>
  <c r="BE681" i="5" s="1"/>
  <c r="BI678" i="5"/>
  <c r="BH678" i="5"/>
  <c r="BG678" i="5"/>
  <c r="BF678" i="5"/>
  <c r="T678" i="5"/>
  <c r="R678" i="5"/>
  <c r="P678" i="5"/>
  <c r="BK678" i="5"/>
  <c r="J678" i="5"/>
  <c r="BE678" i="5" s="1"/>
  <c r="BI672" i="5"/>
  <c r="BH672" i="5"/>
  <c r="BG672" i="5"/>
  <c r="BF672" i="5"/>
  <c r="T672" i="5"/>
  <c r="R672" i="5"/>
  <c r="P672" i="5"/>
  <c r="BK672" i="5"/>
  <c r="J672" i="5"/>
  <c r="BE672" i="5" s="1"/>
  <c r="BI666" i="5"/>
  <c r="BH666" i="5"/>
  <c r="BG666" i="5"/>
  <c r="BF666" i="5"/>
  <c r="T666" i="5"/>
  <c r="R666" i="5"/>
  <c r="P666" i="5"/>
  <c r="BK666" i="5"/>
  <c r="J666" i="5"/>
  <c r="BE666" i="5" s="1"/>
  <c r="BI660" i="5"/>
  <c r="BH660" i="5"/>
  <c r="BG660" i="5"/>
  <c r="BF660" i="5"/>
  <c r="T660" i="5"/>
  <c r="R660" i="5"/>
  <c r="P660" i="5"/>
  <c r="BK660" i="5"/>
  <c r="J660" i="5"/>
  <c r="BE660" i="5" s="1"/>
  <c r="BI657" i="5"/>
  <c r="BH657" i="5"/>
  <c r="BG657" i="5"/>
  <c r="BF657" i="5"/>
  <c r="T657" i="5"/>
  <c r="R657" i="5"/>
  <c r="P657" i="5"/>
  <c r="BK657" i="5"/>
  <c r="BK656" i="5" s="1"/>
  <c r="J656" i="5" s="1"/>
  <c r="J77" i="5" s="1"/>
  <c r="J657" i="5"/>
  <c r="BE657" i="5"/>
  <c r="BI655" i="5"/>
  <c r="BH655" i="5"/>
  <c r="BG655" i="5"/>
  <c r="BF655" i="5"/>
  <c r="T655" i="5"/>
  <c r="R655" i="5"/>
  <c r="P655" i="5"/>
  <c r="BK655" i="5"/>
  <c r="J655" i="5"/>
  <c r="BE655" i="5" s="1"/>
  <c r="BI652" i="5"/>
  <c r="BH652" i="5"/>
  <c r="BG652" i="5"/>
  <c r="BF652" i="5"/>
  <c r="T652" i="5"/>
  <c r="R652" i="5"/>
  <c r="P652" i="5"/>
  <c r="BK652" i="5"/>
  <c r="J652" i="5"/>
  <c r="BE652" i="5" s="1"/>
  <c r="BI651" i="5"/>
  <c r="BH651" i="5"/>
  <c r="BG651" i="5"/>
  <c r="BF651" i="5"/>
  <c r="T651" i="5"/>
  <c r="R651" i="5"/>
  <c r="P651" i="5"/>
  <c r="BK651" i="5"/>
  <c r="J651" i="5"/>
  <c r="BE651" i="5" s="1"/>
  <c r="BI648" i="5"/>
  <c r="BH648" i="5"/>
  <c r="BG648" i="5"/>
  <c r="BF648" i="5"/>
  <c r="T648" i="5"/>
  <c r="R648" i="5"/>
  <c r="P648" i="5"/>
  <c r="BK648" i="5"/>
  <c r="J648" i="5"/>
  <c r="BE648" i="5" s="1"/>
  <c r="BI647" i="5"/>
  <c r="BH647" i="5"/>
  <c r="BG647" i="5"/>
  <c r="BF647" i="5"/>
  <c r="T647" i="5"/>
  <c r="R647" i="5"/>
  <c r="R646" i="5" s="1"/>
  <c r="P647" i="5"/>
  <c r="BK647" i="5"/>
  <c r="J647" i="5"/>
  <c r="BE647" i="5" s="1"/>
  <c r="BI645" i="5"/>
  <c r="BH645" i="5"/>
  <c r="BG645" i="5"/>
  <c r="BF645" i="5"/>
  <c r="T645" i="5"/>
  <c r="R645" i="5"/>
  <c r="P645" i="5"/>
  <c r="BK645" i="5"/>
  <c r="J645" i="5"/>
  <c r="BE645" i="5" s="1"/>
  <c r="BI644" i="5"/>
  <c r="BH644" i="5"/>
  <c r="BG644" i="5"/>
  <c r="BF644" i="5"/>
  <c r="T644" i="5"/>
  <c r="R644" i="5"/>
  <c r="P644" i="5"/>
  <c r="BK644" i="5"/>
  <c r="J644" i="5"/>
  <c r="BE644" i="5" s="1"/>
  <c r="BI643" i="5"/>
  <c r="BH643" i="5"/>
  <c r="BG643" i="5"/>
  <c r="BF643" i="5"/>
  <c r="T643" i="5"/>
  <c r="R643" i="5"/>
  <c r="P643" i="5"/>
  <c r="BK643" i="5"/>
  <c r="J643" i="5"/>
  <c r="BE643" i="5" s="1"/>
  <c r="BI640" i="5"/>
  <c r="BH640" i="5"/>
  <c r="BG640" i="5"/>
  <c r="BF640" i="5"/>
  <c r="T640" i="5"/>
  <c r="R640" i="5"/>
  <c r="P640" i="5"/>
  <c r="BK640" i="5"/>
  <c r="J640" i="5"/>
  <c r="BE640" i="5" s="1"/>
  <c r="BI638" i="5"/>
  <c r="BH638" i="5"/>
  <c r="BG638" i="5"/>
  <c r="BF638" i="5"/>
  <c r="T638" i="5"/>
  <c r="R638" i="5"/>
  <c r="P638" i="5"/>
  <c r="BK638" i="5"/>
  <c r="J638" i="5"/>
  <c r="BE638" i="5" s="1"/>
  <c r="BI636" i="5"/>
  <c r="BH636" i="5"/>
  <c r="BG636" i="5"/>
  <c r="BF636" i="5"/>
  <c r="T636" i="5"/>
  <c r="R636" i="5"/>
  <c r="P636" i="5"/>
  <c r="BK636" i="5"/>
  <c r="J636" i="5"/>
  <c r="BE636" i="5" s="1"/>
  <c r="BI633" i="5"/>
  <c r="BH633" i="5"/>
  <c r="BG633" i="5"/>
  <c r="BF633" i="5"/>
  <c r="T633" i="5"/>
  <c r="R633" i="5"/>
  <c r="P633" i="5"/>
  <c r="BK633" i="5"/>
  <c r="J633" i="5"/>
  <c r="BE633" i="5" s="1"/>
  <c r="BI630" i="5"/>
  <c r="BH630" i="5"/>
  <c r="BG630" i="5"/>
  <c r="BF630" i="5"/>
  <c r="T630" i="5"/>
  <c r="R630" i="5"/>
  <c r="P630" i="5"/>
  <c r="BK630" i="5"/>
  <c r="J630" i="5"/>
  <c r="BE630" i="5" s="1"/>
  <c r="BI627" i="5"/>
  <c r="BH627" i="5"/>
  <c r="BG627" i="5"/>
  <c r="BF627" i="5"/>
  <c r="T627" i="5"/>
  <c r="R627" i="5"/>
  <c r="P627" i="5"/>
  <c r="BK627" i="5"/>
  <c r="J627" i="5"/>
  <c r="BE627" i="5" s="1"/>
  <c r="BI619" i="5"/>
  <c r="BH619" i="5"/>
  <c r="BG619" i="5"/>
  <c r="BF619" i="5"/>
  <c r="T619" i="5"/>
  <c r="R619" i="5"/>
  <c r="P619" i="5"/>
  <c r="BK619" i="5"/>
  <c r="J619" i="5"/>
  <c r="BE619" i="5" s="1"/>
  <c r="BI618" i="5"/>
  <c r="BH618" i="5"/>
  <c r="BG618" i="5"/>
  <c r="BF618" i="5"/>
  <c r="T618" i="5"/>
  <c r="R618" i="5"/>
  <c r="P618" i="5"/>
  <c r="BK618" i="5"/>
  <c r="J618" i="5"/>
  <c r="BE618" i="5" s="1"/>
  <c r="BI615" i="5"/>
  <c r="BH615" i="5"/>
  <c r="BG615" i="5"/>
  <c r="BF615" i="5"/>
  <c r="T615" i="5"/>
  <c r="R615" i="5"/>
  <c r="P615" i="5"/>
  <c r="BK615" i="5"/>
  <c r="J615" i="5"/>
  <c r="BE615" i="5" s="1"/>
  <c r="BI612" i="5"/>
  <c r="BH612" i="5"/>
  <c r="BG612" i="5"/>
  <c r="BF612" i="5"/>
  <c r="T612" i="5"/>
  <c r="R612" i="5"/>
  <c r="P612" i="5"/>
  <c r="BK612" i="5"/>
  <c r="J612" i="5"/>
  <c r="BE612" i="5" s="1"/>
  <c r="BI611" i="5"/>
  <c r="BH611" i="5"/>
  <c r="BG611" i="5"/>
  <c r="BF611" i="5"/>
  <c r="T611" i="5"/>
  <c r="R611" i="5"/>
  <c r="R610" i="5" s="1"/>
  <c r="P611" i="5"/>
  <c r="BK611" i="5"/>
  <c r="J611" i="5"/>
  <c r="BE611" i="5"/>
  <c r="BI607" i="5"/>
  <c r="BH607" i="5"/>
  <c r="BG607" i="5"/>
  <c r="BF607" i="5"/>
  <c r="T607" i="5"/>
  <c r="R607" i="5"/>
  <c r="P607" i="5"/>
  <c r="BK607" i="5"/>
  <c r="J607" i="5"/>
  <c r="BE607" i="5" s="1"/>
  <c r="BI605" i="5"/>
  <c r="BH605" i="5"/>
  <c r="BG605" i="5"/>
  <c r="BF605" i="5"/>
  <c r="T605" i="5"/>
  <c r="R605" i="5"/>
  <c r="P605" i="5"/>
  <c r="BK605" i="5"/>
  <c r="J605" i="5"/>
  <c r="BE605" i="5" s="1"/>
  <c r="BI600" i="5"/>
  <c r="BH600" i="5"/>
  <c r="BG600" i="5"/>
  <c r="BF600" i="5"/>
  <c r="T600" i="5"/>
  <c r="T599" i="5" s="1"/>
  <c r="R600" i="5"/>
  <c r="R599" i="5" s="1"/>
  <c r="P600" i="5"/>
  <c r="BK600" i="5"/>
  <c r="J600" i="5"/>
  <c r="BE600" i="5"/>
  <c r="BI598" i="5"/>
  <c r="BH598" i="5"/>
  <c r="BG598" i="5"/>
  <c r="BF598" i="5"/>
  <c r="T598" i="5"/>
  <c r="R598" i="5"/>
  <c r="P598" i="5"/>
  <c r="BK598" i="5"/>
  <c r="J598" i="5"/>
  <c r="BE598" i="5" s="1"/>
  <c r="BI595" i="5"/>
  <c r="BH595" i="5"/>
  <c r="BG595" i="5"/>
  <c r="BF595" i="5"/>
  <c r="T595" i="5"/>
  <c r="R595" i="5"/>
  <c r="P595" i="5"/>
  <c r="BK595" i="5"/>
  <c r="J595" i="5"/>
  <c r="BE595" i="5" s="1"/>
  <c r="BI592" i="5"/>
  <c r="BH592" i="5"/>
  <c r="BG592" i="5"/>
  <c r="BF592" i="5"/>
  <c r="T592" i="5"/>
  <c r="R592" i="5"/>
  <c r="P592" i="5"/>
  <c r="BK592" i="5"/>
  <c r="J592" i="5"/>
  <c r="BE592" i="5" s="1"/>
  <c r="BI589" i="5"/>
  <c r="BH589" i="5"/>
  <c r="BG589" i="5"/>
  <c r="BF589" i="5"/>
  <c r="T589" i="5"/>
  <c r="R589" i="5"/>
  <c r="P589" i="5"/>
  <c r="BK589" i="5"/>
  <c r="J589" i="5"/>
  <c r="BE589" i="5" s="1"/>
  <c r="BI586" i="5"/>
  <c r="BH586" i="5"/>
  <c r="BG586" i="5"/>
  <c r="BF586" i="5"/>
  <c r="T586" i="5"/>
  <c r="R586" i="5"/>
  <c r="P586" i="5"/>
  <c r="BK586" i="5"/>
  <c r="J586" i="5"/>
  <c r="BE586" i="5" s="1"/>
  <c r="BI583" i="5"/>
  <c r="BH583" i="5"/>
  <c r="BG583" i="5"/>
  <c r="BF583" i="5"/>
  <c r="T583" i="5"/>
  <c r="R583" i="5"/>
  <c r="P583" i="5"/>
  <c r="BK583" i="5"/>
  <c r="J583" i="5"/>
  <c r="BE583" i="5" s="1"/>
  <c r="BI580" i="5"/>
  <c r="BH580" i="5"/>
  <c r="BG580" i="5"/>
  <c r="BF580" i="5"/>
  <c r="T580" i="5"/>
  <c r="R580" i="5"/>
  <c r="P580" i="5"/>
  <c r="BK580" i="5"/>
  <c r="J580" i="5"/>
  <c r="BE580" i="5" s="1"/>
  <c r="BI577" i="5"/>
  <c r="BH577" i="5"/>
  <c r="BG577" i="5"/>
  <c r="BF577" i="5"/>
  <c r="T577" i="5"/>
  <c r="R577" i="5"/>
  <c r="P577" i="5"/>
  <c r="BK577" i="5"/>
  <c r="J577" i="5"/>
  <c r="BE577" i="5" s="1"/>
  <c r="BI574" i="5"/>
  <c r="BH574" i="5"/>
  <c r="BG574" i="5"/>
  <c r="BF574" i="5"/>
  <c r="T574" i="5"/>
  <c r="R574" i="5"/>
  <c r="P574" i="5"/>
  <c r="BK574" i="5"/>
  <c r="J574" i="5"/>
  <c r="BE574" i="5" s="1"/>
  <c r="BI571" i="5"/>
  <c r="BH571" i="5"/>
  <c r="BG571" i="5"/>
  <c r="BF571" i="5"/>
  <c r="T571" i="5"/>
  <c r="R571" i="5"/>
  <c r="P571" i="5"/>
  <c r="BK571" i="5"/>
  <c r="J571" i="5"/>
  <c r="BE571" i="5" s="1"/>
  <c r="BI568" i="5"/>
  <c r="BH568" i="5"/>
  <c r="BG568" i="5"/>
  <c r="BF568" i="5"/>
  <c r="T568" i="5"/>
  <c r="R568" i="5"/>
  <c r="P568" i="5"/>
  <c r="BK568" i="5"/>
  <c r="J568" i="5"/>
  <c r="BE568" i="5" s="1"/>
  <c r="BI565" i="5"/>
  <c r="BH565" i="5"/>
  <c r="BG565" i="5"/>
  <c r="BF565" i="5"/>
  <c r="T565" i="5"/>
  <c r="R565" i="5"/>
  <c r="P565" i="5"/>
  <c r="BK565" i="5"/>
  <c r="J565" i="5"/>
  <c r="BE565" i="5" s="1"/>
  <c r="BI562" i="5"/>
  <c r="BH562" i="5"/>
  <c r="BG562" i="5"/>
  <c r="BF562" i="5"/>
  <c r="T562" i="5"/>
  <c r="R562" i="5"/>
  <c r="P562" i="5"/>
  <c r="BK562" i="5"/>
  <c r="J562" i="5"/>
  <c r="BE562" i="5" s="1"/>
  <c r="BI559" i="5"/>
  <c r="BH559" i="5"/>
  <c r="BG559" i="5"/>
  <c r="BF559" i="5"/>
  <c r="T559" i="5"/>
  <c r="R559" i="5"/>
  <c r="P559" i="5"/>
  <c r="BK559" i="5"/>
  <c r="J559" i="5"/>
  <c r="BE559" i="5" s="1"/>
  <c r="BI547" i="5"/>
  <c r="BH547" i="5"/>
  <c r="BG547" i="5"/>
  <c r="BF547" i="5"/>
  <c r="T547" i="5"/>
  <c r="R547" i="5"/>
  <c r="P547" i="5"/>
  <c r="BK547" i="5"/>
  <c r="J547" i="5"/>
  <c r="BE547" i="5" s="1"/>
  <c r="BI544" i="5"/>
  <c r="BH544" i="5"/>
  <c r="BG544" i="5"/>
  <c r="BF544" i="5"/>
  <c r="T544" i="5"/>
  <c r="R544" i="5"/>
  <c r="P544" i="5"/>
  <c r="BK544" i="5"/>
  <c r="J544" i="5"/>
  <c r="BE544" i="5" s="1"/>
  <c r="BI541" i="5"/>
  <c r="BH541" i="5"/>
  <c r="BG541" i="5"/>
  <c r="BF541" i="5"/>
  <c r="T541" i="5"/>
  <c r="R541" i="5"/>
  <c r="P541" i="5"/>
  <c r="BK541" i="5"/>
  <c r="J541" i="5"/>
  <c r="BE541" i="5" s="1"/>
  <c r="BI539" i="5"/>
  <c r="BH539" i="5"/>
  <c r="BG539" i="5"/>
  <c r="BF539" i="5"/>
  <c r="T539" i="5"/>
  <c r="R539" i="5"/>
  <c r="P539" i="5"/>
  <c r="BK539" i="5"/>
  <c r="J539" i="5"/>
  <c r="BE539" i="5" s="1"/>
  <c r="BI533" i="5"/>
  <c r="BH533" i="5"/>
  <c r="BG533" i="5"/>
  <c r="BF533" i="5"/>
  <c r="T533" i="5"/>
  <c r="R533" i="5"/>
  <c r="P533" i="5"/>
  <c r="BK533" i="5"/>
  <c r="J533" i="5"/>
  <c r="BE533" i="5" s="1"/>
  <c r="BI531" i="5"/>
  <c r="BH531" i="5"/>
  <c r="BG531" i="5"/>
  <c r="BF531" i="5"/>
  <c r="T531" i="5"/>
  <c r="R531" i="5"/>
  <c r="P531" i="5"/>
  <c r="BK531" i="5"/>
  <c r="J531" i="5"/>
  <c r="BE531" i="5" s="1"/>
  <c r="BI529" i="5"/>
  <c r="BH529" i="5"/>
  <c r="BG529" i="5"/>
  <c r="BF529" i="5"/>
  <c r="T529" i="5"/>
  <c r="R529" i="5"/>
  <c r="P529" i="5"/>
  <c r="BK529" i="5"/>
  <c r="J529" i="5"/>
  <c r="BE529" i="5" s="1"/>
  <c r="BI526" i="5"/>
  <c r="BH526" i="5"/>
  <c r="BG526" i="5"/>
  <c r="BF526" i="5"/>
  <c r="T526" i="5"/>
  <c r="R526" i="5"/>
  <c r="P526" i="5"/>
  <c r="BK526" i="5"/>
  <c r="J526" i="5"/>
  <c r="BE526" i="5"/>
  <c r="BI524" i="5"/>
  <c r="BH524" i="5"/>
  <c r="BG524" i="5"/>
  <c r="BF524" i="5"/>
  <c r="T524" i="5"/>
  <c r="R524" i="5"/>
  <c r="P524" i="5"/>
  <c r="BK524" i="5"/>
  <c r="J524" i="5"/>
  <c r="BE524" i="5" s="1"/>
  <c r="BI521" i="5"/>
  <c r="BH521" i="5"/>
  <c r="BG521" i="5"/>
  <c r="BF521" i="5"/>
  <c r="T521" i="5"/>
  <c r="R521" i="5"/>
  <c r="P521" i="5"/>
  <c r="BK521" i="5"/>
  <c r="J521" i="5"/>
  <c r="BE521" i="5" s="1"/>
  <c r="BI515" i="5"/>
  <c r="BH515" i="5"/>
  <c r="BG515" i="5"/>
  <c r="BF515" i="5"/>
  <c r="T515" i="5"/>
  <c r="R515" i="5"/>
  <c r="P515" i="5"/>
  <c r="BK515" i="5"/>
  <c r="J515" i="5"/>
  <c r="BE515" i="5" s="1"/>
  <c r="BI512" i="5"/>
  <c r="BH512" i="5"/>
  <c r="BG512" i="5"/>
  <c r="BF512" i="5"/>
  <c r="T512" i="5"/>
  <c r="R512" i="5"/>
  <c r="P512" i="5"/>
  <c r="BK512" i="5"/>
  <c r="J512" i="5"/>
  <c r="BE512" i="5" s="1"/>
  <c r="BI506" i="5"/>
  <c r="BH506" i="5"/>
  <c r="BG506" i="5"/>
  <c r="BF506" i="5"/>
  <c r="T506" i="5"/>
  <c r="R506" i="5"/>
  <c r="P506" i="5"/>
  <c r="BK506" i="5"/>
  <c r="J506" i="5"/>
  <c r="BE506" i="5" s="1"/>
  <c r="BI504" i="5"/>
  <c r="BH504" i="5"/>
  <c r="BG504" i="5"/>
  <c r="BF504" i="5"/>
  <c r="T504" i="5"/>
  <c r="R504" i="5"/>
  <c r="P504" i="5"/>
  <c r="BK504" i="5"/>
  <c r="J504" i="5"/>
  <c r="BE504" i="5" s="1"/>
  <c r="BI502" i="5"/>
  <c r="BH502" i="5"/>
  <c r="BG502" i="5"/>
  <c r="BF502" i="5"/>
  <c r="T502" i="5"/>
  <c r="R502" i="5"/>
  <c r="P502" i="5"/>
  <c r="BK502" i="5"/>
  <c r="J502" i="5"/>
  <c r="BE502" i="5" s="1"/>
  <c r="BI493" i="5"/>
  <c r="BH493" i="5"/>
  <c r="BG493" i="5"/>
  <c r="BF493" i="5"/>
  <c r="T493" i="5"/>
  <c r="R493" i="5"/>
  <c r="P493" i="5"/>
  <c r="BK493" i="5"/>
  <c r="J493" i="5"/>
  <c r="BE493" i="5" s="1"/>
  <c r="BI488" i="5"/>
  <c r="BH488" i="5"/>
  <c r="BG488" i="5"/>
  <c r="BF488" i="5"/>
  <c r="T488" i="5"/>
  <c r="R488" i="5"/>
  <c r="P488" i="5"/>
  <c r="BK488" i="5"/>
  <c r="J488" i="5"/>
  <c r="BE488" i="5" s="1"/>
  <c r="BI485" i="5"/>
  <c r="BH485" i="5"/>
  <c r="BG485" i="5"/>
  <c r="BF485" i="5"/>
  <c r="T485" i="5"/>
  <c r="R485" i="5"/>
  <c r="P485" i="5"/>
  <c r="BK485" i="5"/>
  <c r="J485" i="5"/>
  <c r="BE485" i="5" s="1"/>
  <c r="BI479" i="5"/>
  <c r="BH479" i="5"/>
  <c r="BG479" i="5"/>
  <c r="BF479" i="5"/>
  <c r="T479" i="5"/>
  <c r="R479" i="5"/>
  <c r="P479" i="5"/>
  <c r="BK479" i="5"/>
  <c r="J479" i="5"/>
  <c r="BE479" i="5" s="1"/>
  <c r="BI473" i="5"/>
  <c r="BH473" i="5"/>
  <c r="BG473" i="5"/>
  <c r="BF473" i="5"/>
  <c r="T473" i="5"/>
  <c r="R473" i="5"/>
  <c r="P473" i="5"/>
  <c r="BK473" i="5"/>
  <c r="J473" i="5"/>
  <c r="BE473" i="5" s="1"/>
  <c r="BI471" i="5"/>
  <c r="BH471" i="5"/>
  <c r="BG471" i="5"/>
  <c r="BF471" i="5"/>
  <c r="T471" i="5"/>
  <c r="R471" i="5"/>
  <c r="P471" i="5"/>
  <c r="BK471" i="5"/>
  <c r="J471" i="5"/>
  <c r="BE471" i="5" s="1"/>
  <c r="BI468" i="5"/>
  <c r="BH468" i="5"/>
  <c r="BG468" i="5"/>
  <c r="BF468" i="5"/>
  <c r="T468" i="5"/>
  <c r="R468" i="5"/>
  <c r="P468" i="5"/>
  <c r="BK468" i="5"/>
  <c r="J468" i="5"/>
  <c r="BE468" i="5" s="1"/>
  <c r="BI464" i="5"/>
  <c r="BH464" i="5"/>
  <c r="BG464" i="5"/>
  <c r="BF464" i="5"/>
  <c r="T464" i="5"/>
  <c r="R464" i="5"/>
  <c r="P464" i="5"/>
  <c r="BK464" i="5"/>
  <c r="J464" i="5"/>
  <c r="BE464" i="5" s="1"/>
  <c r="BI461" i="5"/>
  <c r="BH461" i="5"/>
  <c r="BG461" i="5"/>
  <c r="BF461" i="5"/>
  <c r="T461" i="5"/>
  <c r="R461" i="5"/>
  <c r="P461" i="5"/>
  <c r="BK461" i="5"/>
  <c r="J461" i="5"/>
  <c r="BE461" i="5" s="1"/>
  <c r="BI459" i="5"/>
  <c r="BH459" i="5"/>
  <c r="BG459" i="5"/>
  <c r="BF459" i="5"/>
  <c r="T459" i="5"/>
  <c r="R459" i="5"/>
  <c r="P459" i="5"/>
  <c r="BK459" i="5"/>
  <c r="J459" i="5"/>
  <c r="BE459" i="5" s="1"/>
  <c r="BI456" i="5"/>
  <c r="BH456" i="5"/>
  <c r="BG456" i="5"/>
  <c r="BF456" i="5"/>
  <c r="T456" i="5"/>
  <c r="R456" i="5"/>
  <c r="P456" i="5"/>
  <c r="BK456" i="5"/>
  <c r="J456" i="5"/>
  <c r="BE456" i="5" s="1"/>
  <c r="BI454" i="5"/>
  <c r="BH454" i="5"/>
  <c r="BG454" i="5"/>
  <c r="BF454" i="5"/>
  <c r="T454" i="5"/>
  <c r="R454" i="5"/>
  <c r="P454" i="5"/>
  <c r="BK454" i="5"/>
  <c r="J454" i="5"/>
  <c r="BE454" i="5" s="1"/>
  <c r="BI451" i="5"/>
  <c r="BH451" i="5"/>
  <c r="BG451" i="5"/>
  <c r="BF451" i="5"/>
  <c r="T451" i="5"/>
  <c r="R451" i="5"/>
  <c r="P451" i="5"/>
  <c r="BK451" i="5"/>
  <c r="BK450" i="5" s="1"/>
  <c r="J450" i="5" s="1"/>
  <c r="J71" i="5" s="1"/>
  <c r="J451" i="5"/>
  <c r="BE451" i="5"/>
  <c r="BI449" i="5"/>
  <c r="BH449" i="5"/>
  <c r="BG449" i="5"/>
  <c r="BF449" i="5"/>
  <c r="T449" i="5"/>
  <c r="R449" i="5"/>
  <c r="P449" i="5"/>
  <c r="BK449" i="5"/>
  <c r="J449" i="5"/>
  <c r="BE449" i="5" s="1"/>
  <c r="BI443" i="5"/>
  <c r="BH443" i="5"/>
  <c r="BG443" i="5"/>
  <c r="BF443" i="5"/>
  <c r="T443" i="5"/>
  <c r="R443" i="5"/>
  <c r="P443" i="5"/>
  <c r="BK443" i="5"/>
  <c r="J443" i="5"/>
  <c r="BE443" i="5" s="1"/>
  <c r="BI437" i="5"/>
  <c r="BH437" i="5"/>
  <c r="BG437" i="5"/>
  <c r="BF437" i="5"/>
  <c r="T437" i="5"/>
  <c r="R437" i="5"/>
  <c r="P437" i="5"/>
  <c r="BK437" i="5"/>
  <c r="J437" i="5"/>
  <c r="BE437" i="5" s="1"/>
  <c r="BI434" i="5"/>
  <c r="BH434" i="5"/>
  <c r="BG434" i="5"/>
  <c r="BF434" i="5"/>
  <c r="T434" i="5"/>
  <c r="R434" i="5"/>
  <c r="P434" i="5"/>
  <c r="BK434" i="5"/>
  <c r="J434" i="5"/>
  <c r="BE434" i="5" s="1"/>
  <c r="BI431" i="5"/>
  <c r="BH431" i="5"/>
  <c r="BG431" i="5"/>
  <c r="BF431" i="5"/>
  <c r="T431" i="5"/>
  <c r="R431" i="5"/>
  <c r="P431" i="5"/>
  <c r="BK431" i="5"/>
  <c r="J431" i="5"/>
  <c r="BE431" i="5" s="1"/>
  <c r="BI424" i="5"/>
  <c r="BH424" i="5"/>
  <c r="BG424" i="5"/>
  <c r="BF424" i="5"/>
  <c r="T424" i="5"/>
  <c r="R424" i="5"/>
  <c r="P424" i="5"/>
  <c r="BK424" i="5"/>
  <c r="J424" i="5"/>
  <c r="BE424" i="5" s="1"/>
  <c r="BI417" i="5"/>
  <c r="BH417" i="5"/>
  <c r="BG417" i="5"/>
  <c r="BF417" i="5"/>
  <c r="T417" i="5"/>
  <c r="R417" i="5"/>
  <c r="P417" i="5"/>
  <c r="BK417" i="5"/>
  <c r="J417" i="5"/>
  <c r="BE417" i="5" s="1"/>
  <c r="BI412" i="5"/>
  <c r="BH412" i="5"/>
  <c r="BG412" i="5"/>
  <c r="BF412" i="5"/>
  <c r="T412" i="5"/>
  <c r="R412" i="5"/>
  <c r="R411" i="5" s="1"/>
  <c r="P412" i="5"/>
  <c r="BK412" i="5"/>
  <c r="J412" i="5"/>
  <c r="BE412" i="5"/>
  <c r="BI410" i="5"/>
  <c r="BH410" i="5"/>
  <c r="BG410" i="5"/>
  <c r="BF410" i="5"/>
  <c r="T410" i="5"/>
  <c r="R410" i="5"/>
  <c r="P410" i="5"/>
  <c r="BK410" i="5"/>
  <c r="J410" i="5"/>
  <c r="BE410" i="5" s="1"/>
  <c r="BI408" i="5"/>
  <c r="BH408" i="5"/>
  <c r="BG408" i="5"/>
  <c r="BF408" i="5"/>
  <c r="T408" i="5"/>
  <c r="R408" i="5"/>
  <c r="P408" i="5"/>
  <c r="BK408" i="5"/>
  <c r="J408" i="5"/>
  <c r="BE408" i="5" s="1"/>
  <c r="BI405" i="5"/>
  <c r="BH405" i="5"/>
  <c r="BG405" i="5"/>
  <c r="BF405" i="5"/>
  <c r="T405" i="5"/>
  <c r="R405" i="5"/>
  <c r="R385" i="5" s="1"/>
  <c r="P405" i="5"/>
  <c r="BK405" i="5"/>
  <c r="J405" i="5"/>
  <c r="BE405" i="5" s="1"/>
  <c r="BI402" i="5"/>
  <c r="BH402" i="5"/>
  <c r="BG402" i="5"/>
  <c r="BF402" i="5"/>
  <c r="T402" i="5"/>
  <c r="R402" i="5"/>
  <c r="P402" i="5"/>
  <c r="BK402" i="5"/>
  <c r="J402" i="5"/>
  <c r="BE402" i="5" s="1"/>
  <c r="BI400" i="5"/>
  <c r="BH400" i="5"/>
  <c r="BG400" i="5"/>
  <c r="BF400" i="5"/>
  <c r="T400" i="5"/>
  <c r="R400" i="5"/>
  <c r="P400" i="5"/>
  <c r="BK400" i="5"/>
  <c r="J400" i="5"/>
  <c r="BE400" i="5"/>
  <c r="BI394" i="5"/>
  <c r="BH394" i="5"/>
  <c r="BG394" i="5"/>
  <c r="BF394" i="5"/>
  <c r="T394" i="5"/>
  <c r="R394" i="5"/>
  <c r="P394" i="5"/>
  <c r="BK394" i="5"/>
  <c r="J394" i="5"/>
  <c r="BE394" i="5" s="1"/>
  <c r="BI392" i="5"/>
  <c r="BH392" i="5"/>
  <c r="BG392" i="5"/>
  <c r="BF392" i="5"/>
  <c r="T392" i="5"/>
  <c r="R392" i="5"/>
  <c r="P392" i="5"/>
  <c r="BK392" i="5"/>
  <c r="J392" i="5"/>
  <c r="BE392" i="5"/>
  <c r="BI386" i="5"/>
  <c r="BH386" i="5"/>
  <c r="BG386" i="5"/>
  <c r="BF386" i="5"/>
  <c r="T386" i="5"/>
  <c r="R386" i="5"/>
  <c r="P386" i="5"/>
  <c r="BK386" i="5"/>
  <c r="J386" i="5"/>
  <c r="BE386" i="5" s="1"/>
  <c r="BI383" i="5"/>
  <c r="BH383" i="5"/>
  <c r="BG383" i="5"/>
  <c r="BF383" i="5"/>
  <c r="T383" i="5"/>
  <c r="T382" i="5" s="1"/>
  <c r="R383" i="5"/>
  <c r="R382" i="5"/>
  <c r="P383" i="5"/>
  <c r="P382" i="5" s="1"/>
  <c r="BK383" i="5"/>
  <c r="BK382" i="5" s="1"/>
  <c r="J382" i="5" s="1"/>
  <c r="J67" i="5" s="1"/>
  <c r="J383" i="5"/>
  <c r="BE383" i="5"/>
  <c r="BI381" i="5"/>
  <c r="BH381" i="5"/>
  <c r="BG381" i="5"/>
  <c r="BF381" i="5"/>
  <c r="T381" i="5"/>
  <c r="R381" i="5"/>
  <c r="P381" i="5"/>
  <c r="BK381" i="5"/>
  <c r="J381" i="5"/>
  <c r="BE381" i="5" s="1"/>
  <c r="BI380" i="5"/>
  <c r="BH380" i="5"/>
  <c r="BG380" i="5"/>
  <c r="BF380" i="5"/>
  <c r="T380" i="5"/>
  <c r="R380" i="5"/>
  <c r="P380" i="5"/>
  <c r="BK380" i="5"/>
  <c r="J380" i="5"/>
  <c r="BE380" i="5"/>
  <c r="BI378" i="5"/>
  <c r="BH378" i="5"/>
  <c r="BG378" i="5"/>
  <c r="BF378" i="5"/>
  <c r="T378" i="5"/>
  <c r="R378" i="5"/>
  <c r="P378" i="5"/>
  <c r="BK378" i="5"/>
  <c r="J378" i="5"/>
  <c r="BE378" i="5" s="1"/>
  <c r="BI377" i="5"/>
  <c r="BH377" i="5"/>
  <c r="BG377" i="5"/>
  <c r="BF377" i="5"/>
  <c r="T377" i="5"/>
  <c r="R377" i="5"/>
  <c r="P377" i="5"/>
  <c r="BK377" i="5"/>
  <c r="J377" i="5"/>
  <c r="BE377" i="5"/>
  <c r="BI376" i="5"/>
  <c r="BH376" i="5"/>
  <c r="BG376" i="5"/>
  <c r="BF376" i="5"/>
  <c r="T376" i="5"/>
  <c r="T374" i="5" s="1"/>
  <c r="R376" i="5"/>
  <c r="P376" i="5"/>
  <c r="BK376" i="5"/>
  <c r="J376" i="5"/>
  <c r="BE376" i="5" s="1"/>
  <c r="BI375" i="5"/>
  <c r="BH375" i="5"/>
  <c r="BG375" i="5"/>
  <c r="BF375" i="5"/>
  <c r="T375" i="5"/>
  <c r="R375" i="5"/>
  <c r="R374" i="5" s="1"/>
  <c r="P375" i="5"/>
  <c r="BK375" i="5"/>
  <c r="BK374" i="5" s="1"/>
  <c r="J374" i="5" s="1"/>
  <c r="J66" i="5" s="1"/>
  <c r="J375" i="5"/>
  <c r="BE375" i="5" s="1"/>
  <c r="BI371" i="5"/>
  <c r="BH371" i="5"/>
  <c r="BG371" i="5"/>
  <c r="BF371" i="5"/>
  <c r="T371" i="5"/>
  <c r="R371" i="5"/>
  <c r="P371" i="5"/>
  <c r="BK371" i="5"/>
  <c r="J371" i="5"/>
  <c r="BE371" i="5" s="1"/>
  <c r="BI368" i="5"/>
  <c r="BH368" i="5"/>
  <c r="BG368" i="5"/>
  <c r="BF368" i="5"/>
  <c r="T368" i="5"/>
  <c r="R368" i="5"/>
  <c r="P368" i="5"/>
  <c r="BK368" i="5"/>
  <c r="J368" i="5"/>
  <c r="BE368" i="5" s="1"/>
  <c r="BI362" i="5"/>
  <c r="BH362" i="5"/>
  <c r="BG362" i="5"/>
  <c r="BF362" i="5"/>
  <c r="T362" i="5"/>
  <c r="T326" i="5" s="1"/>
  <c r="R362" i="5"/>
  <c r="P362" i="5"/>
  <c r="BK362" i="5"/>
  <c r="J362" i="5"/>
  <c r="BE362" i="5" s="1"/>
  <c r="BI354" i="5"/>
  <c r="BH354" i="5"/>
  <c r="BG354" i="5"/>
  <c r="BF354" i="5"/>
  <c r="T354" i="5"/>
  <c r="R354" i="5"/>
  <c r="P354" i="5"/>
  <c r="P326" i="5" s="1"/>
  <c r="BK354" i="5"/>
  <c r="J354" i="5"/>
  <c r="BE354" i="5" s="1"/>
  <c r="BI351" i="5"/>
  <c r="BH351" i="5"/>
  <c r="BG351" i="5"/>
  <c r="BF351" i="5"/>
  <c r="T351" i="5"/>
  <c r="R351" i="5"/>
  <c r="P351" i="5"/>
  <c r="BK351" i="5"/>
  <c r="J351" i="5"/>
  <c r="BE351" i="5"/>
  <c r="BI348" i="5"/>
  <c r="BH348" i="5"/>
  <c r="BG348" i="5"/>
  <c r="BF348" i="5"/>
  <c r="T348" i="5"/>
  <c r="R348" i="5"/>
  <c r="P348" i="5"/>
  <c r="BK348" i="5"/>
  <c r="J348" i="5"/>
  <c r="BE348" i="5"/>
  <c r="BI345" i="5"/>
  <c r="BH345" i="5"/>
  <c r="BG345" i="5"/>
  <c r="BF345" i="5"/>
  <c r="T345" i="5"/>
  <c r="R345" i="5"/>
  <c r="P345" i="5"/>
  <c r="BK345" i="5"/>
  <c r="J345" i="5"/>
  <c r="BE345" i="5"/>
  <c r="BI343" i="5"/>
  <c r="BH343" i="5"/>
  <c r="BG343" i="5"/>
  <c r="BF343" i="5"/>
  <c r="T343" i="5"/>
  <c r="R343" i="5"/>
  <c r="P343" i="5"/>
  <c r="BK343" i="5"/>
  <c r="J343" i="5"/>
  <c r="BE343" i="5"/>
  <c r="BI337" i="5"/>
  <c r="BH337" i="5"/>
  <c r="BG337" i="5"/>
  <c r="BF337" i="5"/>
  <c r="T337" i="5"/>
  <c r="R337" i="5"/>
  <c r="P337" i="5"/>
  <c r="BK337" i="5"/>
  <c r="J337" i="5"/>
  <c r="BE337" i="5"/>
  <c r="BI336" i="5"/>
  <c r="BH336" i="5"/>
  <c r="BG336" i="5"/>
  <c r="BF336" i="5"/>
  <c r="T336" i="5"/>
  <c r="R336" i="5"/>
  <c r="P336" i="5"/>
  <c r="BK336" i="5"/>
  <c r="J336" i="5"/>
  <c r="BE336" i="5"/>
  <c r="BI335" i="5"/>
  <c r="BH335" i="5"/>
  <c r="BG335" i="5"/>
  <c r="BF335" i="5"/>
  <c r="T335" i="5"/>
  <c r="R335" i="5"/>
  <c r="P335" i="5"/>
  <c r="BK335" i="5"/>
  <c r="J335" i="5"/>
  <c r="BE335" i="5"/>
  <c r="BI332" i="5"/>
  <c r="BH332" i="5"/>
  <c r="BG332" i="5"/>
  <c r="BF332" i="5"/>
  <c r="T332" i="5"/>
  <c r="R332" i="5"/>
  <c r="P332" i="5"/>
  <c r="BK332" i="5"/>
  <c r="J332" i="5"/>
  <c r="BE332" i="5"/>
  <c r="BI331" i="5"/>
  <c r="BH331" i="5"/>
  <c r="BG331" i="5"/>
  <c r="BF331" i="5"/>
  <c r="T331" i="5"/>
  <c r="R331" i="5"/>
  <c r="P331" i="5"/>
  <c r="BK331" i="5"/>
  <c r="J331" i="5"/>
  <c r="BE331" i="5"/>
  <c r="BI329" i="5"/>
  <c r="BH329" i="5"/>
  <c r="BG329" i="5"/>
  <c r="BF329" i="5"/>
  <c r="T329" i="5"/>
  <c r="R329" i="5"/>
  <c r="P329" i="5"/>
  <c r="BK329" i="5"/>
  <c r="J329" i="5"/>
  <c r="BE329" i="5"/>
  <c r="BI327" i="5"/>
  <c r="BH327" i="5"/>
  <c r="BG327" i="5"/>
  <c r="BF327" i="5"/>
  <c r="T327" i="5"/>
  <c r="R327" i="5"/>
  <c r="P327" i="5"/>
  <c r="BK327" i="5"/>
  <c r="J327" i="5"/>
  <c r="BE327" i="5" s="1"/>
  <c r="BI323" i="5"/>
  <c r="BH323" i="5"/>
  <c r="BG323" i="5"/>
  <c r="BF323" i="5"/>
  <c r="T323" i="5"/>
  <c r="R323" i="5"/>
  <c r="P323" i="5"/>
  <c r="BK323" i="5"/>
  <c r="J323" i="5"/>
  <c r="BE323" i="5"/>
  <c r="BI320" i="5"/>
  <c r="BH320" i="5"/>
  <c r="BG320" i="5"/>
  <c r="BF320" i="5"/>
  <c r="T320" i="5"/>
  <c r="R320" i="5"/>
  <c r="P320" i="5"/>
  <c r="BK320" i="5"/>
  <c r="J320" i="5"/>
  <c r="BE320" i="5" s="1"/>
  <c r="BI312" i="5"/>
  <c r="BH312" i="5"/>
  <c r="BG312" i="5"/>
  <c r="BF312" i="5"/>
  <c r="T312" i="5"/>
  <c r="R312" i="5"/>
  <c r="P312" i="5"/>
  <c r="BK312" i="5"/>
  <c r="J312" i="5"/>
  <c r="BE312" i="5"/>
  <c r="BI310" i="5"/>
  <c r="BH310" i="5"/>
  <c r="BG310" i="5"/>
  <c r="BF310" i="5"/>
  <c r="T310" i="5"/>
  <c r="R310" i="5"/>
  <c r="P310" i="5"/>
  <c r="BK310" i="5"/>
  <c r="J310" i="5"/>
  <c r="BE310" i="5"/>
  <c r="BI307" i="5"/>
  <c r="BH307" i="5"/>
  <c r="BG307" i="5"/>
  <c r="BF307" i="5"/>
  <c r="T307" i="5"/>
  <c r="R307" i="5"/>
  <c r="P307" i="5"/>
  <c r="BK307" i="5"/>
  <c r="J307" i="5"/>
  <c r="BE307" i="5"/>
  <c r="BI304" i="5"/>
  <c r="BH304" i="5"/>
  <c r="BG304" i="5"/>
  <c r="BF304" i="5"/>
  <c r="T304" i="5"/>
  <c r="R304" i="5"/>
  <c r="P304" i="5"/>
  <c r="BK304" i="5"/>
  <c r="J304" i="5"/>
  <c r="BE304" i="5"/>
  <c r="BI301" i="5"/>
  <c r="BH301" i="5"/>
  <c r="BG301" i="5"/>
  <c r="BF301" i="5"/>
  <c r="T301" i="5"/>
  <c r="R301" i="5"/>
  <c r="P301" i="5"/>
  <c r="BK301" i="5"/>
  <c r="J301" i="5"/>
  <c r="BE301" i="5"/>
  <c r="BI291" i="5"/>
  <c r="BH291" i="5"/>
  <c r="BG291" i="5"/>
  <c r="BF291" i="5"/>
  <c r="T291" i="5"/>
  <c r="R291" i="5"/>
  <c r="P291" i="5"/>
  <c r="BK291" i="5"/>
  <c r="J291" i="5"/>
  <c r="BE291" i="5"/>
  <c r="BI285" i="5"/>
  <c r="BH285" i="5"/>
  <c r="BG285" i="5"/>
  <c r="BF285" i="5"/>
  <c r="T285" i="5"/>
  <c r="R285" i="5"/>
  <c r="P285" i="5"/>
  <c r="BK285" i="5"/>
  <c r="J285" i="5"/>
  <c r="BE285" i="5"/>
  <c r="BI279" i="5"/>
  <c r="BH279" i="5"/>
  <c r="BG279" i="5"/>
  <c r="BF279" i="5"/>
  <c r="T279" i="5"/>
  <c r="R279" i="5"/>
  <c r="P279" i="5"/>
  <c r="BK279" i="5"/>
  <c r="J279" i="5"/>
  <c r="BE279" i="5"/>
  <c r="BI276" i="5"/>
  <c r="BH276" i="5"/>
  <c r="BG276" i="5"/>
  <c r="BF276" i="5"/>
  <c r="T276" i="5"/>
  <c r="R276" i="5"/>
  <c r="P276" i="5"/>
  <c r="BK276" i="5"/>
  <c r="J276" i="5"/>
  <c r="BE276" i="5"/>
  <c r="BI273" i="5"/>
  <c r="BH273" i="5"/>
  <c r="BG273" i="5"/>
  <c r="BF273" i="5"/>
  <c r="T273" i="5"/>
  <c r="R273" i="5"/>
  <c r="P273" i="5"/>
  <c r="BK273" i="5"/>
  <c r="J273" i="5"/>
  <c r="BE273" i="5"/>
  <c r="BI270" i="5"/>
  <c r="BH270" i="5"/>
  <c r="BG270" i="5"/>
  <c r="BF270" i="5"/>
  <c r="T270" i="5"/>
  <c r="R270" i="5"/>
  <c r="P270" i="5"/>
  <c r="BK270" i="5"/>
  <c r="J270" i="5"/>
  <c r="BE270" i="5"/>
  <c r="BI267" i="5"/>
  <c r="BH267" i="5"/>
  <c r="BG267" i="5"/>
  <c r="BF267" i="5"/>
  <c r="T267" i="5"/>
  <c r="R267" i="5"/>
  <c r="P267" i="5"/>
  <c r="BK267" i="5"/>
  <c r="J267" i="5"/>
  <c r="BE267" i="5"/>
  <c r="BI257" i="5"/>
  <c r="BH257" i="5"/>
  <c r="BG257" i="5"/>
  <c r="BF257" i="5"/>
  <c r="T257" i="5"/>
  <c r="R257" i="5"/>
  <c r="P257" i="5"/>
  <c r="BK257" i="5"/>
  <c r="J257" i="5"/>
  <c r="BE257" i="5"/>
  <c r="BI250" i="5"/>
  <c r="BH250" i="5"/>
  <c r="BG250" i="5"/>
  <c r="BF250" i="5"/>
  <c r="T250" i="5"/>
  <c r="R250" i="5"/>
  <c r="P250" i="5"/>
  <c r="BK250" i="5"/>
  <c r="J250" i="5"/>
  <c r="BE250" i="5"/>
  <c r="BI240" i="5"/>
  <c r="BH240" i="5"/>
  <c r="BG240" i="5"/>
  <c r="BF240" i="5"/>
  <c r="T240" i="5"/>
  <c r="R240" i="5"/>
  <c r="P240" i="5"/>
  <c r="BK240" i="5"/>
  <c r="J240" i="5"/>
  <c r="BE240" i="5"/>
  <c r="BI234" i="5"/>
  <c r="BH234" i="5"/>
  <c r="BG234" i="5"/>
  <c r="BF234" i="5"/>
  <c r="T234" i="5"/>
  <c r="R234" i="5"/>
  <c r="P234" i="5"/>
  <c r="BK234" i="5"/>
  <c r="J234" i="5"/>
  <c r="BE234" i="5"/>
  <c r="BI228" i="5"/>
  <c r="BH228" i="5"/>
  <c r="BG228" i="5"/>
  <c r="BF228" i="5"/>
  <c r="T228" i="5"/>
  <c r="R228" i="5"/>
  <c r="P228" i="5"/>
  <c r="BK228" i="5"/>
  <c r="J228" i="5"/>
  <c r="BE228" i="5"/>
  <c r="BI221" i="5"/>
  <c r="BH221" i="5"/>
  <c r="BG221" i="5"/>
  <c r="BF221" i="5"/>
  <c r="T221" i="5"/>
  <c r="R221" i="5"/>
  <c r="P221" i="5"/>
  <c r="BK221" i="5"/>
  <c r="J221" i="5"/>
  <c r="BE221" i="5"/>
  <c r="BI210" i="5"/>
  <c r="BH210" i="5"/>
  <c r="BG210" i="5"/>
  <c r="BF210" i="5"/>
  <c r="T210" i="5"/>
  <c r="R210" i="5"/>
  <c r="P210" i="5"/>
  <c r="BK210" i="5"/>
  <c r="J210" i="5"/>
  <c r="BE210" i="5"/>
  <c r="BI208" i="5"/>
  <c r="BH208" i="5"/>
  <c r="BG208" i="5"/>
  <c r="BF208" i="5"/>
  <c r="T208" i="5"/>
  <c r="R208" i="5"/>
  <c r="P208" i="5"/>
  <c r="BK208" i="5"/>
  <c r="J208" i="5"/>
  <c r="BE208" i="5"/>
  <c r="BI202" i="5"/>
  <c r="BH202" i="5"/>
  <c r="BG202" i="5"/>
  <c r="BF202" i="5"/>
  <c r="T202" i="5"/>
  <c r="R202" i="5"/>
  <c r="P202" i="5"/>
  <c r="BK202" i="5"/>
  <c r="J202" i="5"/>
  <c r="BE202" i="5"/>
  <c r="BI200" i="5"/>
  <c r="BH200" i="5"/>
  <c r="BG200" i="5"/>
  <c r="BF200" i="5"/>
  <c r="T200" i="5"/>
  <c r="R200" i="5"/>
  <c r="P200" i="5"/>
  <c r="BK200" i="5"/>
  <c r="J200" i="5"/>
  <c r="BE200" i="5"/>
  <c r="BI197" i="5"/>
  <c r="BH197" i="5"/>
  <c r="BG197" i="5"/>
  <c r="BF197" i="5"/>
  <c r="T197" i="5"/>
  <c r="R197" i="5"/>
  <c r="P197" i="5"/>
  <c r="BK197" i="5"/>
  <c r="J197" i="5"/>
  <c r="BE197" i="5"/>
  <c r="BI189" i="5"/>
  <c r="BH189" i="5"/>
  <c r="BG189" i="5"/>
  <c r="BF189" i="5"/>
  <c r="T189" i="5"/>
  <c r="R189" i="5"/>
  <c r="P189" i="5"/>
  <c r="BK189" i="5"/>
  <c r="J189" i="5"/>
  <c r="BE189" i="5"/>
  <c r="BI186" i="5"/>
  <c r="BH186" i="5"/>
  <c r="BG186" i="5"/>
  <c r="BF186" i="5"/>
  <c r="T186" i="5"/>
  <c r="R186" i="5"/>
  <c r="P186" i="5"/>
  <c r="BK186" i="5"/>
  <c r="J186" i="5"/>
  <c r="BE186" i="5"/>
  <c r="BI184" i="5"/>
  <c r="BH184" i="5"/>
  <c r="BG184" i="5"/>
  <c r="BF184" i="5"/>
  <c r="T184" i="5"/>
  <c r="R184" i="5"/>
  <c r="P184" i="5"/>
  <c r="BK184" i="5"/>
  <c r="J184" i="5"/>
  <c r="BE184" i="5"/>
  <c r="BI181" i="5"/>
  <c r="BH181" i="5"/>
  <c r="BG181" i="5"/>
  <c r="BF181" i="5"/>
  <c r="T181" i="5"/>
  <c r="R181" i="5"/>
  <c r="P181" i="5"/>
  <c r="BK181" i="5"/>
  <c r="J181" i="5"/>
  <c r="BE181" i="5"/>
  <c r="BI178" i="5"/>
  <c r="BH178" i="5"/>
  <c r="BG178" i="5"/>
  <c r="BF178" i="5"/>
  <c r="T178" i="5"/>
  <c r="R178" i="5"/>
  <c r="P178" i="5"/>
  <c r="BK178" i="5"/>
  <c r="J178" i="5"/>
  <c r="BE178" i="5"/>
  <c r="BI175" i="5"/>
  <c r="BH175" i="5"/>
  <c r="BG175" i="5"/>
  <c r="BF175" i="5"/>
  <c r="T175" i="5"/>
  <c r="R175" i="5"/>
  <c r="P175" i="5"/>
  <c r="BK175" i="5"/>
  <c r="J175" i="5"/>
  <c r="BE175" i="5"/>
  <c r="BI172" i="5"/>
  <c r="BH172" i="5"/>
  <c r="BG172" i="5"/>
  <c r="BF172" i="5"/>
  <c r="T172" i="5"/>
  <c r="R172" i="5"/>
  <c r="P172" i="5"/>
  <c r="BK172" i="5"/>
  <c r="J172" i="5"/>
  <c r="BE172" i="5"/>
  <c r="BI164" i="5"/>
  <c r="BH164" i="5"/>
  <c r="BG164" i="5"/>
  <c r="BF164" i="5"/>
  <c r="T164" i="5"/>
  <c r="R164" i="5"/>
  <c r="P164" i="5"/>
  <c r="BK164" i="5"/>
  <c r="J164" i="5"/>
  <c r="BE164" i="5"/>
  <c r="BI156" i="5"/>
  <c r="BH156" i="5"/>
  <c r="BG156" i="5"/>
  <c r="BF156" i="5"/>
  <c r="T156" i="5"/>
  <c r="R156" i="5"/>
  <c r="P156" i="5"/>
  <c r="BK156" i="5"/>
  <c r="J156" i="5"/>
  <c r="BE156" i="5"/>
  <c r="BI148" i="5"/>
  <c r="BH148" i="5"/>
  <c r="BG148" i="5"/>
  <c r="BF148" i="5"/>
  <c r="T148" i="5"/>
  <c r="R148" i="5"/>
  <c r="P148" i="5"/>
  <c r="P147" i="5" s="1"/>
  <c r="BK148" i="5"/>
  <c r="J148" i="5"/>
  <c r="BE148" i="5" s="1"/>
  <c r="BI142" i="5"/>
  <c r="BH142" i="5"/>
  <c r="BG142" i="5"/>
  <c r="BF142" i="5"/>
  <c r="T142" i="5"/>
  <c r="R142" i="5"/>
  <c r="P142" i="5"/>
  <c r="BK142" i="5"/>
  <c r="J142" i="5"/>
  <c r="BE142" i="5" s="1"/>
  <c r="BI139" i="5"/>
  <c r="BH139" i="5"/>
  <c r="BG139" i="5"/>
  <c r="BF139" i="5"/>
  <c r="T139" i="5"/>
  <c r="R139" i="5"/>
  <c r="R138" i="5"/>
  <c r="P139" i="5"/>
  <c r="BK139" i="5"/>
  <c r="BK138" i="5"/>
  <c r="J138" i="5" s="1"/>
  <c r="J63" i="5" s="1"/>
  <c r="J139" i="5"/>
  <c r="BE139" i="5" s="1"/>
  <c r="BI135" i="5"/>
  <c r="BH135" i="5"/>
  <c r="BG135" i="5"/>
  <c r="BF135" i="5"/>
  <c r="T135" i="5"/>
  <c r="R135" i="5"/>
  <c r="P135" i="5"/>
  <c r="BK135" i="5"/>
  <c r="J135" i="5"/>
  <c r="BE135" i="5" s="1"/>
  <c r="BI132" i="5"/>
  <c r="BH132" i="5"/>
  <c r="BG132" i="5"/>
  <c r="BF132" i="5"/>
  <c r="T132" i="5"/>
  <c r="R132" i="5"/>
  <c r="P132" i="5"/>
  <c r="BK132" i="5"/>
  <c r="J132" i="5"/>
  <c r="BE132" i="5"/>
  <c r="BI126" i="5"/>
  <c r="BH126" i="5"/>
  <c r="BG126" i="5"/>
  <c r="BF126" i="5"/>
  <c r="T126" i="5"/>
  <c r="R126" i="5"/>
  <c r="P126" i="5"/>
  <c r="BK126" i="5"/>
  <c r="BK119" i="5" s="1"/>
  <c r="J119" i="5" s="1"/>
  <c r="J62" i="5" s="1"/>
  <c r="J126" i="5"/>
  <c r="BE126" i="5" s="1"/>
  <c r="BI123" i="5"/>
  <c r="BH123" i="5"/>
  <c r="BG123" i="5"/>
  <c r="BF123" i="5"/>
  <c r="T123" i="5"/>
  <c r="T119" i="5" s="1"/>
  <c r="R123" i="5"/>
  <c r="P123" i="5"/>
  <c r="BK123" i="5"/>
  <c r="J123" i="5"/>
  <c r="BE123" i="5"/>
  <c r="BI120" i="5"/>
  <c r="BH120" i="5"/>
  <c r="BG120" i="5"/>
  <c r="BF120" i="5"/>
  <c r="T120" i="5"/>
  <c r="R120" i="5"/>
  <c r="P120" i="5"/>
  <c r="BK120" i="5"/>
  <c r="J120" i="5"/>
  <c r="BE120" i="5"/>
  <c r="BI116" i="5"/>
  <c r="BH116" i="5"/>
  <c r="BG116" i="5"/>
  <c r="BF116" i="5"/>
  <c r="T116" i="5"/>
  <c r="R116" i="5"/>
  <c r="P116" i="5"/>
  <c r="BK116" i="5"/>
  <c r="J116" i="5"/>
  <c r="BE116" i="5" s="1"/>
  <c r="BI113" i="5"/>
  <c r="BH113" i="5"/>
  <c r="BG113" i="5"/>
  <c r="BF113" i="5"/>
  <c r="T113" i="5"/>
  <c r="R113" i="5"/>
  <c r="P113" i="5"/>
  <c r="BK113" i="5"/>
  <c r="J113" i="5"/>
  <c r="BE113" i="5"/>
  <c r="BI112" i="5"/>
  <c r="BH112" i="5"/>
  <c r="BG112" i="5"/>
  <c r="BF112" i="5"/>
  <c r="T112" i="5"/>
  <c r="R112" i="5"/>
  <c r="P112" i="5"/>
  <c r="BK112" i="5"/>
  <c r="J112" i="5"/>
  <c r="BE112" i="5" s="1"/>
  <c r="BI109" i="5"/>
  <c r="BH109" i="5"/>
  <c r="BG109" i="5"/>
  <c r="BF109" i="5"/>
  <c r="T109" i="5"/>
  <c r="R109" i="5"/>
  <c r="P109" i="5"/>
  <c r="BK109" i="5"/>
  <c r="J109" i="5"/>
  <c r="BE109" i="5"/>
  <c r="BI106" i="5"/>
  <c r="BH106" i="5"/>
  <c r="BG106" i="5"/>
  <c r="BF106" i="5"/>
  <c r="T106" i="5"/>
  <c r="R106" i="5"/>
  <c r="P106" i="5"/>
  <c r="BK106" i="5"/>
  <c r="J106" i="5"/>
  <c r="BE106" i="5" s="1"/>
  <c r="BI103" i="5"/>
  <c r="BH103" i="5"/>
  <c r="BG103" i="5"/>
  <c r="BF103" i="5"/>
  <c r="T103" i="5"/>
  <c r="R103" i="5"/>
  <c r="P103" i="5"/>
  <c r="BK103" i="5"/>
  <c r="J103" i="5"/>
  <c r="BE103" i="5" s="1"/>
  <c r="J96" i="5"/>
  <c r="F96" i="5"/>
  <c r="F94" i="5"/>
  <c r="E92" i="5"/>
  <c r="J54" i="5"/>
  <c r="F54" i="5"/>
  <c r="F52" i="5"/>
  <c r="E50" i="5"/>
  <c r="J24" i="5"/>
  <c r="E24" i="5"/>
  <c r="J55" i="5" s="1"/>
  <c r="J97" i="5"/>
  <c r="J23" i="5"/>
  <c r="J18" i="5"/>
  <c r="E18" i="5"/>
  <c r="J17" i="5"/>
  <c r="J12" i="5"/>
  <c r="J52" i="5" s="1"/>
  <c r="J94" i="5"/>
  <c r="E7" i="5"/>
  <c r="E90" i="5"/>
  <c r="E48" i="5"/>
  <c r="J37" i="4"/>
  <c r="J36" i="4"/>
  <c r="AY57" i="1"/>
  <c r="J35" i="4"/>
  <c r="AX57" i="1" s="1"/>
  <c r="BI858" i="4"/>
  <c r="BH858" i="4"/>
  <c r="BG858" i="4"/>
  <c r="BF858" i="4"/>
  <c r="T858" i="4"/>
  <c r="R858" i="4"/>
  <c r="P858" i="4"/>
  <c r="BK858" i="4"/>
  <c r="J858" i="4"/>
  <c r="BE858" i="4" s="1"/>
  <c r="BI857" i="4"/>
  <c r="BH857" i="4"/>
  <c r="BG857" i="4"/>
  <c r="BF857" i="4"/>
  <c r="T857" i="4"/>
  <c r="R857" i="4"/>
  <c r="R856" i="4"/>
  <c r="R855" i="4" s="1"/>
  <c r="P857" i="4"/>
  <c r="BK857" i="4"/>
  <c r="BK856" i="4"/>
  <c r="BK855" i="4" s="1"/>
  <c r="J855" i="4" s="1"/>
  <c r="J83" i="4" s="1"/>
  <c r="J856" i="4"/>
  <c r="J84" i="4" s="1"/>
  <c r="J857" i="4"/>
  <c r="BE857" i="4"/>
  <c r="BI847" i="4"/>
  <c r="BH847" i="4"/>
  <c r="BG847" i="4"/>
  <c r="BF847" i="4"/>
  <c r="T847" i="4"/>
  <c r="R847" i="4"/>
  <c r="P847" i="4"/>
  <c r="BK847" i="4"/>
  <c r="BK836" i="4" s="1"/>
  <c r="J836" i="4" s="1"/>
  <c r="J82" i="4" s="1"/>
  <c r="J847" i="4"/>
  <c r="BE847" i="4"/>
  <c r="BI837" i="4"/>
  <c r="BH837" i="4"/>
  <c r="BG837" i="4"/>
  <c r="BF837" i="4"/>
  <c r="T837" i="4"/>
  <c r="T836" i="4" s="1"/>
  <c r="R837" i="4"/>
  <c r="R836" i="4" s="1"/>
  <c r="P837" i="4"/>
  <c r="BK837" i="4"/>
  <c r="J837" i="4"/>
  <c r="BE837" i="4"/>
  <c r="BI830" i="4"/>
  <c r="BH830" i="4"/>
  <c r="BG830" i="4"/>
  <c r="BF830" i="4"/>
  <c r="T830" i="4"/>
  <c r="R830" i="4"/>
  <c r="P830" i="4"/>
  <c r="BK830" i="4"/>
  <c r="J830" i="4"/>
  <c r="BE830" i="4" s="1"/>
  <c r="BI824" i="4"/>
  <c r="BH824" i="4"/>
  <c r="BG824" i="4"/>
  <c r="BF824" i="4"/>
  <c r="T824" i="4"/>
  <c r="R824" i="4"/>
  <c r="P824" i="4"/>
  <c r="BK824" i="4"/>
  <c r="BK820" i="4" s="1"/>
  <c r="J820" i="4" s="1"/>
  <c r="J81" i="4" s="1"/>
  <c r="J824" i="4"/>
  <c r="BE824" i="4"/>
  <c r="BI821" i="4"/>
  <c r="BH821" i="4"/>
  <c r="BG821" i="4"/>
  <c r="BF821" i="4"/>
  <c r="T821" i="4"/>
  <c r="R821" i="4"/>
  <c r="R820" i="4" s="1"/>
  <c r="P821" i="4"/>
  <c r="BK821" i="4"/>
  <c r="J821" i="4"/>
  <c r="BE821" i="4"/>
  <c r="BI817" i="4"/>
  <c r="BH817" i="4"/>
  <c r="BG817" i="4"/>
  <c r="BF817" i="4"/>
  <c r="T817" i="4"/>
  <c r="R817" i="4"/>
  <c r="P817" i="4"/>
  <c r="BK817" i="4"/>
  <c r="J817" i="4"/>
  <c r="BE817" i="4" s="1"/>
  <c r="BI806" i="4"/>
  <c r="BH806" i="4"/>
  <c r="BG806" i="4"/>
  <c r="BF806" i="4"/>
  <c r="T806" i="4"/>
  <c r="R806" i="4"/>
  <c r="P806" i="4"/>
  <c r="BK806" i="4"/>
  <c r="J806" i="4"/>
  <c r="BE806" i="4"/>
  <c r="BI795" i="4"/>
  <c r="BH795" i="4"/>
  <c r="BG795" i="4"/>
  <c r="BF795" i="4"/>
  <c r="T795" i="4"/>
  <c r="R795" i="4"/>
  <c r="P795" i="4"/>
  <c r="BK795" i="4"/>
  <c r="J795" i="4"/>
  <c r="BE795" i="4" s="1"/>
  <c r="BI788" i="4"/>
  <c r="BH788" i="4"/>
  <c r="BG788" i="4"/>
  <c r="BF788" i="4"/>
  <c r="T788" i="4"/>
  <c r="R788" i="4"/>
  <c r="P788" i="4"/>
  <c r="BK788" i="4"/>
  <c r="J788" i="4"/>
  <c r="BE788" i="4" s="1"/>
  <c r="BI786" i="4"/>
  <c r="BH786" i="4"/>
  <c r="BG786" i="4"/>
  <c r="BF786" i="4"/>
  <c r="T786" i="4"/>
  <c r="R786" i="4"/>
  <c r="P786" i="4"/>
  <c r="BK786" i="4"/>
  <c r="J786" i="4"/>
  <c r="BE786" i="4" s="1"/>
  <c r="BI779" i="4"/>
  <c r="BH779" i="4"/>
  <c r="BG779" i="4"/>
  <c r="BF779" i="4"/>
  <c r="T779" i="4"/>
  <c r="R779" i="4"/>
  <c r="P779" i="4"/>
  <c r="BK779" i="4"/>
  <c r="J779" i="4"/>
  <c r="BE779" i="4"/>
  <c r="BI777" i="4"/>
  <c r="BH777" i="4"/>
  <c r="BG777" i="4"/>
  <c r="BF777" i="4"/>
  <c r="T777" i="4"/>
  <c r="R777" i="4"/>
  <c r="P777" i="4"/>
  <c r="BK777" i="4"/>
  <c r="J777" i="4"/>
  <c r="BE777" i="4"/>
  <c r="BI774" i="4"/>
  <c r="BH774" i="4"/>
  <c r="BG774" i="4"/>
  <c r="BF774" i="4"/>
  <c r="T774" i="4"/>
  <c r="R774" i="4"/>
  <c r="P774" i="4"/>
  <c r="BK774" i="4"/>
  <c r="J774" i="4"/>
  <c r="BE774" i="4" s="1"/>
  <c r="BI771" i="4"/>
  <c r="BH771" i="4"/>
  <c r="BG771" i="4"/>
  <c r="BF771" i="4"/>
  <c r="T771" i="4"/>
  <c r="R771" i="4"/>
  <c r="P771" i="4"/>
  <c r="BK771" i="4"/>
  <c r="J771" i="4"/>
  <c r="BE771" i="4" s="1"/>
  <c r="BI770" i="4"/>
  <c r="BH770" i="4"/>
  <c r="BG770" i="4"/>
  <c r="BF770" i="4"/>
  <c r="T770" i="4"/>
  <c r="R770" i="4"/>
  <c r="P770" i="4"/>
  <c r="BK770" i="4"/>
  <c r="J770" i="4"/>
  <c r="BE770" i="4" s="1"/>
  <c r="BI769" i="4"/>
  <c r="BH769" i="4"/>
  <c r="BG769" i="4"/>
  <c r="BF769" i="4"/>
  <c r="T769" i="4"/>
  <c r="R769" i="4"/>
  <c r="P769" i="4"/>
  <c r="BK769" i="4"/>
  <c r="J769" i="4"/>
  <c r="BE769" i="4"/>
  <c r="BI763" i="4"/>
  <c r="BH763" i="4"/>
  <c r="BG763" i="4"/>
  <c r="BF763" i="4"/>
  <c r="T763" i="4"/>
  <c r="R763" i="4"/>
  <c r="P763" i="4"/>
  <c r="BK763" i="4"/>
  <c r="J763" i="4"/>
  <c r="BE763" i="4" s="1"/>
  <c r="BI760" i="4"/>
  <c r="BH760" i="4"/>
  <c r="BG760" i="4"/>
  <c r="BF760" i="4"/>
  <c r="T760" i="4"/>
  <c r="R760" i="4"/>
  <c r="P760" i="4"/>
  <c r="BK760" i="4"/>
  <c r="J760" i="4"/>
  <c r="BE760" i="4"/>
  <c r="BI758" i="4"/>
  <c r="BH758" i="4"/>
  <c r="BG758" i="4"/>
  <c r="BF758" i="4"/>
  <c r="T758" i="4"/>
  <c r="R758" i="4"/>
  <c r="P758" i="4"/>
  <c r="BK758" i="4"/>
  <c r="J758" i="4"/>
  <c r="BE758" i="4" s="1"/>
  <c r="BI757" i="4"/>
  <c r="BH757" i="4"/>
  <c r="BG757" i="4"/>
  <c r="BF757" i="4"/>
  <c r="T757" i="4"/>
  <c r="R757" i="4"/>
  <c r="P757" i="4"/>
  <c r="BK757" i="4"/>
  <c r="J757" i="4"/>
  <c r="BE757" i="4" s="1"/>
  <c r="BI756" i="4"/>
  <c r="BH756" i="4"/>
  <c r="BG756" i="4"/>
  <c r="BF756" i="4"/>
  <c r="T756" i="4"/>
  <c r="R756" i="4"/>
  <c r="P756" i="4"/>
  <c r="BK756" i="4"/>
  <c r="J756" i="4"/>
  <c r="BE756" i="4"/>
  <c r="BI753" i="4"/>
  <c r="BH753" i="4"/>
  <c r="BG753" i="4"/>
  <c r="BF753" i="4"/>
  <c r="T753" i="4"/>
  <c r="R753" i="4"/>
  <c r="P753" i="4"/>
  <c r="BK753" i="4"/>
  <c r="J753" i="4"/>
  <c r="BE753" i="4" s="1"/>
  <c r="BI747" i="4"/>
  <c r="BH747" i="4"/>
  <c r="BG747" i="4"/>
  <c r="BF747" i="4"/>
  <c r="T747" i="4"/>
  <c r="R747" i="4"/>
  <c r="P747" i="4"/>
  <c r="BK747" i="4"/>
  <c r="J747" i="4"/>
  <c r="BE747" i="4"/>
  <c r="BI745" i="4"/>
  <c r="BH745" i="4"/>
  <c r="BG745" i="4"/>
  <c r="BF745" i="4"/>
  <c r="T745" i="4"/>
  <c r="R745" i="4"/>
  <c r="P745" i="4"/>
  <c r="BK745" i="4"/>
  <c r="J745" i="4"/>
  <c r="BE745" i="4" s="1"/>
  <c r="BI742" i="4"/>
  <c r="BH742" i="4"/>
  <c r="BG742" i="4"/>
  <c r="BF742" i="4"/>
  <c r="T742" i="4"/>
  <c r="R742" i="4"/>
  <c r="P742" i="4"/>
  <c r="BK742" i="4"/>
  <c r="J742" i="4"/>
  <c r="BE742" i="4"/>
  <c r="BI739" i="4"/>
  <c r="BH739" i="4"/>
  <c r="BG739" i="4"/>
  <c r="BF739" i="4"/>
  <c r="T739" i="4"/>
  <c r="R739" i="4"/>
  <c r="P739" i="4"/>
  <c r="BK739" i="4"/>
  <c r="J739" i="4"/>
  <c r="BE739" i="4" s="1"/>
  <c r="BI737" i="4"/>
  <c r="BH737" i="4"/>
  <c r="BG737" i="4"/>
  <c r="BF737" i="4"/>
  <c r="T737" i="4"/>
  <c r="R737" i="4"/>
  <c r="P737" i="4"/>
  <c r="BK737" i="4"/>
  <c r="J737" i="4"/>
  <c r="BE737" i="4" s="1"/>
  <c r="BI734" i="4"/>
  <c r="BH734" i="4"/>
  <c r="BG734" i="4"/>
  <c r="BF734" i="4"/>
  <c r="T734" i="4"/>
  <c r="R734" i="4"/>
  <c r="P734" i="4"/>
  <c r="BK734" i="4"/>
  <c r="J734" i="4"/>
  <c r="BE734" i="4" s="1"/>
  <c r="BI731" i="4"/>
  <c r="BH731" i="4"/>
  <c r="BG731" i="4"/>
  <c r="BF731" i="4"/>
  <c r="T731" i="4"/>
  <c r="R731" i="4"/>
  <c r="P731" i="4"/>
  <c r="BK731" i="4"/>
  <c r="J731" i="4"/>
  <c r="BE731" i="4"/>
  <c r="BI728" i="4"/>
  <c r="BH728" i="4"/>
  <c r="BG728" i="4"/>
  <c r="BF728" i="4"/>
  <c r="T728" i="4"/>
  <c r="R728" i="4"/>
  <c r="P728" i="4"/>
  <c r="BK728" i="4"/>
  <c r="J728" i="4"/>
  <c r="BE728" i="4" s="1"/>
  <c r="BI714" i="4"/>
  <c r="BH714" i="4"/>
  <c r="BG714" i="4"/>
  <c r="BF714" i="4"/>
  <c r="T714" i="4"/>
  <c r="R714" i="4"/>
  <c r="P714" i="4"/>
  <c r="BK714" i="4"/>
  <c r="J714" i="4"/>
  <c r="BE714" i="4"/>
  <c r="BI713" i="4"/>
  <c r="BH713" i="4"/>
  <c r="BG713" i="4"/>
  <c r="BF713" i="4"/>
  <c r="T713" i="4"/>
  <c r="R713" i="4"/>
  <c r="P713" i="4"/>
  <c r="BK713" i="4"/>
  <c r="J713" i="4"/>
  <c r="BE713" i="4" s="1"/>
  <c r="BI712" i="4"/>
  <c r="BH712" i="4"/>
  <c r="BG712" i="4"/>
  <c r="BF712" i="4"/>
  <c r="T712" i="4"/>
  <c r="R712" i="4"/>
  <c r="P712" i="4"/>
  <c r="BK712" i="4"/>
  <c r="J712" i="4"/>
  <c r="BE712" i="4"/>
  <c r="BI711" i="4"/>
  <c r="BH711" i="4"/>
  <c r="BG711" i="4"/>
  <c r="BF711" i="4"/>
  <c r="T711" i="4"/>
  <c r="R711" i="4"/>
  <c r="P711" i="4"/>
  <c r="BK711" i="4"/>
  <c r="J711" i="4"/>
  <c r="BE711" i="4" s="1"/>
  <c r="BI710" i="4"/>
  <c r="BH710" i="4"/>
  <c r="BG710" i="4"/>
  <c r="BF710" i="4"/>
  <c r="T710" i="4"/>
  <c r="R710" i="4"/>
  <c r="P710" i="4"/>
  <c r="BK710" i="4"/>
  <c r="J710" i="4"/>
  <c r="BE710" i="4" s="1"/>
  <c r="BI709" i="4"/>
  <c r="BH709" i="4"/>
  <c r="BG709" i="4"/>
  <c r="BF709" i="4"/>
  <c r="T709" i="4"/>
  <c r="R709" i="4"/>
  <c r="P709" i="4"/>
  <c r="BK709" i="4"/>
  <c r="J709" i="4"/>
  <c r="BE709" i="4" s="1"/>
  <c r="BI708" i="4"/>
  <c r="BH708" i="4"/>
  <c r="BG708" i="4"/>
  <c r="BF708" i="4"/>
  <c r="T708" i="4"/>
  <c r="R708" i="4"/>
  <c r="P708" i="4"/>
  <c r="BK708" i="4"/>
  <c r="J708" i="4"/>
  <c r="BE708" i="4"/>
  <c r="BI702" i="4"/>
  <c r="BH702" i="4"/>
  <c r="BG702" i="4"/>
  <c r="BF702" i="4"/>
  <c r="T702" i="4"/>
  <c r="R702" i="4"/>
  <c r="P702" i="4"/>
  <c r="BK702" i="4"/>
  <c r="J702" i="4"/>
  <c r="BE702" i="4" s="1"/>
  <c r="BI692" i="4"/>
  <c r="BH692" i="4"/>
  <c r="BG692" i="4"/>
  <c r="BF692" i="4"/>
  <c r="T692" i="4"/>
  <c r="R692" i="4"/>
  <c r="P692" i="4"/>
  <c r="BK692" i="4"/>
  <c r="J692" i="4"/>
  <c r="BE692" i="4"/>
  <c r="BI690" i="4"/>
  <c r="BH690" i="4"/>
  <c r="BG690" i="4"/>
  <c r="BF690" i="4"/>
  <c r="T690" i="4"/>
  <c r="R690" i="4"/>
  <c r="P690" i="4"/>
  <c r="BK690" i="4"/>
  <c r="J690" i="4"/>
  <c r="BE690" i="4" s="1"/>
  <c r="BI688" i="4"/>
  <c r="BH688" i="4"/>
  <c r="BG688" i="4"/>
  <c r="BF688" i="4"/>
  <c r="T688" i="4"/>
  <c r="R688" i="4"/>
  <c r="P688" i="4"/>
  <c r="BK688" i="4"/>
  <c r="J688" i="4"/>
  <c r="BE688" i="4"/>
  <c r="BI687" i="4"/>
  <c r="BH687" i="4"/>
  <c r="BG687" i="4"/>
  <c r="BF687" i="4"/>
  <c r="T687" i="4"/>
  <c r="R687" i="4"/>
  <c r="P687" i="4"/>
  <c r="BK687" i="4"/>
  <c r="J687" i="4"/>
  <c r="BE687" i="4" s="1"/>
  <c r="BI685" i="4"/>
  <c r="BH685" i="4"/>
  <c r="BG685" i="4"/>
  <c r="BF685" i="4"/>
  <c r="T685" i="4"/>
  <c r="R685" i="4"/>
  <c r="P685" i="4"/>
  <c r="BK685" i="4"/>
  <c r="J685" i="4"/>
  <c r="BE685" i="4" s="1"/>
  <c r="BI683" i="4"/>
  <c r="BH683" i="4"/>
  <c r="BG683" i="4"/>
  <c r="BF683" i="4"/>
  <c r="T683" i="4"/>
  <c r="R683" i="4"/>
  <c r="P683" i="4"/>
  <c r="BK683" i="4"/>
  <c r="J683" i="4"/>
  <c r="BE683" i="4" s="1"/>
  <c r="BI680" i="4"/>
  <c r="BH680" i="4"/>
  <c r="BG680" i="4"/>
  <c r="BF680" i="4"/>
  <c r="T680" i="4"/>
  <c r="R680" i="4"/>
  <c r="R670" i="4" s="1"/>
  <c r="P680" i="4"/>
  <c r="BK680" i="4"/>
  <c r="J680" i="4"/>
  <c r="BE680" i="4"/>
  <c r="BI671" i="4"/>
  <c r="BH671" i="4"/>
  <c r="BG671" i="4"/>
  <c r="BF671" i="4"/>
  <c r="T671" i="4"/>
  <c r="R671" i="4"/>
  <c r="P671" i="4"/>
  <c r="BK671" i="4"/>
  <c r="BK670" i="4" s="1"/>
  <c r="J670" i="4" s="1"/>
  <c r="J78" i="4" s="1"/>
  <c r="J671" i="4"/>
  <c r="BE671" i="4" s="1"/>
  <c r="BI669" i="4"/>
  <c r="BH669" i="4"/>
  <c r="BG669" i="4"/>
  <c r="BF669" i="4"/>
  <c r="T669" i="4"/>
  <c r="R669" i="4"/>
  <c r="P669" i="4"/>
  <c r="BK669" i="4"/>
  <c r="J669" i="4"/>
  <c r="BE669" i="4" s="1"/>
  <c r="BI666" i="4"/>
  <c r="BH666" i="4"/>
  <c r="BG666" i="4"/>
  <c r="BF666" i="4"/>
  <c r="T666" i="4"/>
  <c r="R666" i="4"/>
  <c r="P666" i="4"/>
  <c r="BK666" i="4"/>
  <c r="J666" i="4"/>
  <c r="BE666" i="4" s="1"/>
  <c r="BI663" i="4"/>
  <c r="BH663" i="4"/>
  <c r="BG663" i="4"/>
  <c r="BF663" i="4"/>
  <c r="T663" i="4"/>
  <c r="R663" i="4"/>
  <c r="P663" i="4"/>
  <c r="BK663" i="4"/>
  <c r="J663" i="4"/>
  <c r="BE663" i="4" s="1"/>
  <c r="BI661" i="4"/>
  <c r="BH661" i="4"/>
  <c r="BG661" i="4"/>
  <c r="BF661" i="4"/>
  <c r="T661" i="4"/>
  <c r="R661" i="4"/>
  <c r="P661" i="4"/>
  <c r="BK661" i="4"/>
  <c r="J661" i="4"/>
  <c r="BE661" i="4"/>
  <c r="BI659" i="4"/>
  <c r="BH659" i="4"/>
  <c r="BG659" i="4"/>
  <c r="BF659" i="4"/>
  <c r="T659" i="4"/>
  <c r="R659" i="4"/>
  <c r="P659" i="4"/>
  <c r="BK659" i="4"/>
  <c r="J659" i="4"/>
  <c r="BE659" i="4" s="1"/>
  <c r="BI657" i="4"/>
  <c r="BH657" i="4"/>
  <c r="BG657" i="4"/>
  <c r="BF657" i="4"/>
  <c r="T657" i="4"/>
  <c r="R657" i="4"/>
  <c r="P657" i="4"/>
  <c r="BK657" i="4"/>
  <c r="J657" i="4"/>
  <c r="BE657" i="4"/>
  <c r="BI654" i="4"/>
  <c r="BH654" i="4"/>
  <c r="BG654" i="4"/>
  <c r="BF654" i="4"/>
  <c r="T654" i="4"/>
  <c r="R654" i="4"/>
  <c r="P654" i="4"/>
  <c r="BK654" i="4"/>
  <c r="BK653" i="4"/>
  <c r="J653" i="4" s="1"/>
  <c r="J77" i="4" s="1"/>
  <c r="J654" i="4"/>
  <c r="BE654" i="4" s="1"/>
  <c r="BI652" i="4"/>
  <c r="BH652" i="4"/>
  <c r="BG652" i="4"/>
  <c r="BF652" i="4"/>
  <c r="T652" i="4"/>
  <c r="R652" i="4"/>
  <c r="P652" i="4"/>
  <c r="BK652" i="4"/>
  <c r="J652" i="4"/>
  <c r="BE652" i="4" s="1"/>
  <c r="BI649" i="4"/>
  <c r="BH649" i="4"/>
  <c r="BG649" i="4"/>
  <c r="BF649" i="4"/>
  <c r="T649" i="4"/>
  <c r="R649" i="4"/>
  <c r="P649" i="4"/>
  <c r="BK649" i="4"/>
  <c r="J649" i="4"/>
  <c r="BE649" i="4"/>
  <c r="BI646" i="4"/>
  <c r="BH646" i="4"/>
  <c r="BG646" i="4"/>
  <c r="BF646" i="4"/>
  <c r="T646" i="4"/>
  <c r="R646" i="4"/>
  <c r="P646" i="4"/>
  <c r="BK646" i="4"/>
  <c r="J646" i="4"/>
  <c r="BE646" i="4" s="1"/>
  <c r="BI643" i="4"/>
  <c r="BH643" i="4"/>
  <c r="BG643" i="4"/>
  <c r="BF643" i="4"/>
  <c r="T643" i="4"/>
  <c r="R643" i="4"/>
  <c r="P643" i="4"/>
  <c r="BK643" i="4"/>
  <c r="J643" i="4"/>
  <c r="BE643" i="4"/>
  <c r="BI640" i="4"/>
  <c r="BH640" i="4"/>
  <c r="BG640" i="4"/>
  <c r="BF640" i="4"/>
  <c r="T640" i="4"/>
  <c r="R640" i="4"/>
  <c r="P640" i="4"/>
  <c r="BK640" i="4"/>
  <c r="J640" i="4"/>
  <c r="BE640" i="4" s="1"/>
  <c r="BI637" i="4"/>
  <c r="BH637" i="4"/>
  <c r="BG637" i="4"/>
  <c r="BF637" i="4"/>
  <c r="T637" i="4"/>
  <c r="R637" i="4"/>
  <c r="P637" i="4"/>
  <c r="BK637" i="4"/>
  <c r="J637" i="4"/>
  <c r="BE637" i="4"/>
  <c r="BI634" i="4"/>
  <c r="BH634" i="4"/>
  <c r="BG634" i="4"/>
  <c r="BF634" i="4"/>
  <c r="T634" i="4"/>
  <c r="R634" i="4"/>
  <c r="P634" i="4"/>
  <c r="BK634" i="4"/>
  <c r="J634" i="4"/>
  <c r="BE634" i="4" s="1"/>
  <c r="BI631" i="4"/>
  <c r="BH631" i="4"/>
  <c r="BG631" i="4"/>
  <c r="BF631" i="4"/>
  <c r="T631" i="4"/>
  <c r="R631" i="4"/>
  <c r="P631" i="4"/>
  <c r="BK631" i="4"/>
  <c r="J631" i="4"/>
  <c r="BE631" i="4" s="1"/>
  <c r="BI628" i="4"/>
  <c r="BH628" i="4"/>
  <c r="BG628" i="4"/>
  <c r="BF628" i="4"/>
  <c r="T628" i="4"/>
  <c r="R628" i="4"/>
  <c r="P628" i="4"/>
  <c r="BK628" i="4"/>
  <c r="J628" i="4"/>
  <c r="BE628" i="4" s="1"/>
  <c r="BI625" i="4"/>
  <c r="BH625" i="4"/>
  <c r="BG625" i="4"/>
  <c r="BF625" i="4"/>
  <c r="T625" i="4"/>
  <c r="R625" i="4"/>
  <c r="P625" i="4"/>
  <c r="BK625" i="4"/>
  <c r="J625" i="4"/>
  <c r="BE625" i="4"/>
  <c r="BI622" i="4"/>
  <c r="BH622" i="4"/>
  <c r="BG622" i="4"/>
  <c r="BF622" i="4"/>
  <c r="T622" i="4"/>
  <c r="R622" i="4"/>
  <c r="P622" i="4"/>
  <c r="BK622" i="4"/>
  <c r="J622" i="4"/>
  <c r="BE622" i="4" s="1"/>
  <c r="BI619" i="4"/>
  <c r="BH619" i="4"/>
  <c r="BG619" i="4"/>
  <c r="BF619" i="4"/>
  <c r="T619" i="4"/>
  <c r="R619" i="4"/>
  <c r="P619" i="4"/>
  <c r="BK619" i="4"/>
  <c r="J619" i="4"/>
  <c r="BE619" i="4"/>
  <c r="BI611" i="4"/>
  <c r="BH611" i="4"/>
  <c r="BG611" i="4"/>
  <c r="BF611" i="4"/>
  <c r="T611" i="4"/>
  <c r="R611" i="4"/>
  <c r="P611" i="4"/>
  <c r="BK611" i="4"/>
  <c r="J611" i="4"/>
  <c r="BE611" i="4" s="1"/>
  <c r="BI608" i="4"/>
  <c r="BH608" i="4"/>
  <c r="BG608" i="4"/>
  <c r="BF608" i="4"/>
  <c r="T608" i="4"/>
  <c r="R608" i="4"/>
  <c r="P608" i="4"/>
  <c r="BK608" i="4"/>
  <c r="J608" i="4"/>
  <c r="BE608" i="4"/>
  <c r="BI605" i="4"/>
  <c r="BH605" i="4"/>
  <c r="BG605" i="4"/>
  <c r="BF605" i="4"/>
  <c r="T605" i="4"/>
  <c r="R605" i="4"/>
  <c r="P605" i="4"/>
  <c r="BK605" i="4"/>
  <c r="J605" i="4"/>
  <c r="BE605" i="4" s="1"/>
  <c r="BI603" i="4"/>
  <c r="BH603" i="4"/>
  <c r="BG603" i="4"/>
  <c r="BF603" i="4"/>
  <c r="T603" i="4"/>
  <c r="R603" i="4"/>
  <c r="P603" i="4"/>
  <c r="BK603" i="4"/>
  <c r="J603" i="4"/>
  <c r="BE603" i="4" s="1"/>
  <c r="BI600" i="4"/>
  <c r="BH600" i="4"/>
  <c r="BG600" i="4"/>
  <c r="BF600" i="4"/>
  <c r="T600" i="4"/>
  <c r="R600" i="4"/>
  <c r="R596" i="4" s="1"/>
  <c r="P600" i="4"/>
  <c r="BK600" i="4"/>
  <c r="J600" i="4"/>
  <c r="BE600" i="4"/>
  <c r="BI597" i="4"/>
  <c r="BH597" i="4"/>
  <c r="BG597" i="4"/>
  <c r="BF597" i="4"/>
  <c r="T597" i="4"/>
  <c r="R597" i="4"/>
  <c r="P597" i="4"/>
  <c r="BK597" i="4"/>
  <c r="BK596" i="4"/>
  <c r="J596" i="4" s="1"/>
  <c r="J75" i="4" s="1"/>
  <c r="J597" i="4"/>
  <c r="BE597" i="4" s="1"/>
  <c r="BI595" i="4"/>
  <c r="BH595" i="4"/>
  <c r="BG595" i="4"/>
  <c r="BF595" i="4"/>
  <c r="T595" i="4"/>
  <c r="R595" i="4"/>
  <c r="P595" i="4"/>
  <c r="BK595" i="4"/>
  <c r="J595" i="4"/>
  <c r="BE595" i="4" s="1"/>
  <c r="BI594" i="4"/>
  <c r="BH594" i="4"/>
  <c r="BG594" i="4"/>
  <c r="BF594" i="4"/>
  <c r="T594" i="4"/>
  <c r="R594" i="4"/>
  <c r="P594" i="4"/>
  <c r="BK594" i="4"/>
  <c r="J594" i="4"/>
  <c r="BE594" i="4"/>
  <c r="BI591" i="4"/>
  <c r="BH591" i="4"/>
  <c r="BG591" i="4"/>
  <c r="BF591" i="4"/>
  <c r="T591" i="4"/>
  <c r="R591" i="4"/>
  <c r="P591" i="4"/>
  <c r="BK591" i="4"/>
  <c r="BK587" i="4" s="1"/>
  <c r="J587" i="4" s="1"/>
  <c r="J74" i="4" s="1"/>
  <c r="J591" i="4"/>
  <c r="BE591" i="4" s="1"/>
  <c r="BI588" i="4"/>
  <c r="BH588" i="4"/>
  <c r="BG588" i="4"/>
  <c r="BF588" i="4"/>
  <c r="T588" i="4"/>
  <c r="R588" i="4"/>
  <c r="P588" i="4"/>
  <c r="P587" i="4" s="1"/>
  <c r="BK588" i="4"/>
  <c r="J588" i="4"/>
  <c r="BE588" i="4" s="1"/>
  <c r="BI586" i="4"/>
  <c r="BH586" i="4"/>
  <c r="BG586" i="4"/>
  <c r="BF586" i="4"/>
  <c r="T586" i="4"/>
  <c r="R586" i="4"/>
  <c r="P586" i="4"/>
  <c r="BK586" i="4"/>
  <c r="J586" i="4"/>
  <c r="BE586" i="4"/>
  <c r="BI585" i="4"/>
  <c r="BH585" i="4"/>
  <c r="BG585" i="4"/>
  <c r="BF585" i="4"/>
  <c r="T585" i="4"/>
  <c r="R585" i="4"/>
  <c r="P585" i="4"/>
  <c r="BK585" i="4"/>
  <c r="J585" i="4"/>
  <c r="BE585" i="4" s="1"/>
  <c r="BI582" i="4"/>
  <c r="BH582" i="4"/>
  <c r="BG582" i="4"/>
  <c r="BF582" i="4"/>
  <c r="T582" i="4"/>
  <c r="R582" i="4"/>
  <c r="P582" i="4"/>
  <c r="BK582" i="4"/>
  <c r="J582" i="4"/>
  <c r="BE582" i="4"/>
  <c r="BI579" i="4"/>
  <c r="BH579" i="4"/>
  <c r="BG579" i="4"/>
  <c r="BF579" i="4"/>
  <c r="T579" i="4"/>
  <c r="R579" i="4"/>
  <c r="R578" i="4" s="1"/>
  <c r="P579" i="4"/>
  <c r="BK579" i="4"/>
  <c r="J579" i="4"/>
  <c r="BE579" i="4"/>
  <c r="BI577" i="4"/>
  <c r="BH577" i="4"/>
  <c r="BG577" i="4"/>
  <c r="BF577" i="4"/>
  <c r="T577" i="4"/>
  <c r="R577" i="4"/>
  <c r="P577" i="4"/>
  <c r="BK577" i="4"/>
  <c r="J577" i="4"/>
  <c r="BE577" i="4" s="1"/>
  <c r="BI575" i="4"/>
  <c r="BH575" i="4"/>
  <c r="BG575" i="4"/>
  <c r="BF575" i="4"/>
  <c r="T575" i="4"/>
  <c r="R575" i="4"/>
  <c r="P575" i="4"/>
  <c r="BK575" i="4"/>
  <c r="J575" i="4"/>
  <c r="BE575" i="4" s="1"/>
  <c r="BI568" i="4"/>
  <c r="BH568" i="4"/>
  <c r="BG568" i="4"/>
  <c r="BF568" i="4"/>
  <c r="T568" i="4"/>
  <c r="R568" i="4"/>
  <c r="P568" i="4"/>
  <c r="BK568" i="4"/>
  <c r="J568" i="4"/>
  <c r="BE568" i="4" s="1"/>
  <c r="BI565" i="4"/>
  <c r="BH565" i="4"/>
  <c r="BG565" i="4"/>
  <c r="BF565" i="4"/>
  <c r="T565" i="4"/>
  <c r="R565" i="4"/>
  <c r="P565" i="4"/>
  <c r="BK565" i="4"/>
  <c r="J565" i="4"/>
  <c r="BE565" i="4" s="1"/>
  <c r="BI556" i="4"/>
  <c r="BH556" i="4"/>
  <c r="BG556" i="4"/>
  <c r="BF556" i="4"/>
  <c r="T556" i="4"/>
  <c r="R556" i="4"/>
  <c r="P556" i="4"/>
  <c r="BK556" i="4"/>
  <c r="J556" i="4"/>
  <c r="BE556" i="4" s="1"/>
  <c r="BI549" i="4"/>
  <c r="BH549" i="4"/>
  <c r="BG549" i="4"/>
  <c r="BF549" i="4"/>
  <c r="T549" i="4"/>
  <c r="R549" i="4"/>
  <c r="P549" i="4"/>
  <c r="BK549" i="4"/>
  <c r="J549" i="4"/>
  <c r="BE549" i="4" s="1"/>
  <c r="BI542" i="4"/>
  <c r="BH542" i="4"/>
  <c r="BG542" i="4"/>
  <c r="BF542" i="4"/>
  <c r="T542" i="4"/>
  <c r="R542" i="4"/>
  <c r="P542" i="4"/>
  <c r="BK542" i="4"/>
  <c r="J542" i="4"/>
  <c r="BE542" i="4" s="1"/>
  <c r="BI539" i="4"/>
  <c r="BH539" i="4"/>
  <c r="BG539" i="4"/>
  <c r="BF539" i="4"/>
  <c r="T539" i="4"/>
  <c r="R539" i="4"/>
  <c r="P539" i="4"/>
  <c r="BK539" i="4"/>
  <c r="J539" i="4"/>
  <c r="BE539" i="4" s="1"/>
  <c r="BI531" i="4"/>
  <c r="BH531" i="4"/>
  <c r="BG531" i="4"/>
  <c r="BF531" i="4"/>
  <c r="T531" i="4"/>
  <c r="R531" i="4"/>
  <c r="P531" i="4"/>
  <c r="BK531" i="4"/>
  <c r="J531" i="4"/>
  <c r="BE531" i="4" s="1"/>
  <c r="BI528" i="4"/>
  <c r="BH528" i="4"/>
  <c r="BG528" i="4"/>
  <c r="BF528" i="4"/>
  <c r="T528" i="4"/>
  <c r="R528" i="4"/>
  <c r="P528" i="4"/>
  <c r="P527" i="4" s="1"/>
  <c r="BK528" i="4"/>
  <c r="J528" i="4"/>
  <c r="BE528" i="4"/>
  <c r="BI526" i="4"/>
  <c r="BH526" i="4"/>
  <c r="BG526" i="4"/>
  <c r="BF526" i="4"/>
  <c r="T526" i="4"/>
  <c r="R526" i="4"/>
  <c r="P526" i="4"/>
  <c r="BK526" i="4"/>
  <c r="J526" i="4"/>
  <c r="BE526" i="4" s="1"/>
  <c r="BI524" i="4"/>
  <c r="BH524" i="4"/>
  <c r="BG524" i="4"/>
  <c r="BF524" i="4"/>
  <c r="T524" i="4"/>
  <c r="R524" i="4"/>
  <c r="P524" i="4"/>
  <c r="BK524" i="4"/>
  <c r="J524" i="4"/>
  <c r="BE524" i="4" s="1"/>
  <c r="BI521" i="4"/>
  <c r="BH521" i="4"/>
  <c r="BG521" i="4"/>
  <c r="BF521" i="4"/>
  <c r="T521" i="4"/>
  <c r="R521" i="4"/>
  <c r="P521" i="4"/>
  <c r="BK521" i="4"/>
  <c r="J521" i="4"/>
  <c r="BE521" i="4" s="1"/>
  <c r="BI517" i="4"/>
  <c r="BH517" i="4"/>
  <c r="BG517" i="4"/>
  <c r="BF517" i="4"/>
  <c r="T517" i="4"/>
  <c r="R517" i="4"/>
  <c r="R516" i="4" s="1"/>
  <c r="P517" i="4"/>
  <c r="BK517" i="4"/>
  <c r="J517" i="4"/>
  <c r="BE517" i="4"/>
  <c r="BI515" i="4"/>
  <c r="BH515" i="4"/>
  <c r="BG515" i="4"/>
  <c r="BF515" i="4"/>
  <c r="T515" i="4"/>
  <c r="R515" i="4"/>
  <c r="P515" i="4"/>
  <c r="BK515" i="4"/>
  <c r="J515" i="4"/>
  <c r="BE515" i="4" s="1"/>
  <c r="BI513" i="4"/>
  <c r="BH513" i="4"/>
  <c r="BG513" i="4"/>
  <c r="BF513" i="4"/>
  <c r="T513" i="4"/>
  <c r="R513" i="4"/>
  <c r="P513" i="4"/>
  <c r="BK513" i="4"/>
  <c r="J513" i="4"/>
  <c r="BE513" i="4" s="1"/>
  <c r="BI510" i="4"/>
  <c r="BH510" i="4"/>
  <c r="BG510" i="4"/>
  <c r="BF510" i="4"/>
  <c r="T510" i="4"/>
  <c r="R510" i="4"/>
  <c r="P510" i="4"/>
  <c r="BK510" i="4"/>
  <c r="J510" i="4"/>
  <c r="BE510" i="4" s="1"/>
  <c r="BI507" i="4"/>
  <c r="BH507" i="4"/>
  <c r="BG507" i="4"/>
  <c r="BF507" i="4"/>
  <c r="T507" i="4"/>
  <c r="R507" i="4"/>
  <c r="P507" i="4"/>
  <c r="BK507" i="4"/>
  <c r="J507" i="4"/>
  <c r="BE507" i="4" s="1"/>
  <c r="BI505" i="4"/>
  <c r="BH505" i="4"/>
  <c r="BG505" i="4"/>
  <c r="BF505" i="4"/>
  <c r="T505" i="4"/>
  <c r="R505" i="4"/>
  <c r="P505" i="4"/>
  <c r="BK505" i="4"/>
  <c r="J505" i="4"/>
  <c r="BE505" i="4" s="1"/>
  <c r="BI499" i="4"/>
  <c r="BH499" i="4"/>
  <c r="BG499" i="4"/>
  <c r="BF499" i="4"/>
  <c r="T499" i="4"/>
  <c r="R499" i="4"/>
  <c r="P499" i="4"/>
  <c r="BK499" i="4"/>
  <c r="J499" i="4"/>
  <c r="BE499" i="4" s="1"/>
  <c r="BI497" i="4"/>
  <c r="BH497" i="4"/>
  <c r="BG497" i="4"/>
  <c r="BF497" i="4"/>
  <c r="T497" i="4"/>
  <c r="R497" i="4"/>
  <c r="R490" i="4" s="1"/>
  <c r="P497" i="4"/>
  <c r="BK497" i="4"/>
  <c r="J497" i="4"/>
  <c r="BE497" i="4" s="1"/>
  <c r="BI491" i="4"/>
  <c r="BH491" i="4"/>
  <c r="BG491" i="4"/>
  <c r="BF491" i="4"/>
  <c r="T491" i="4"/>
  <c r="T490" i="4" s="1"/>
  <c r="R491" i="4"/>
  <c r="P491" i="4"/>
  <c r="BK491" i="4"/>
  <c r="BK490" i="4" s="1"/>
  <c r="J490" i="4" s="1"/>
  <c r="J70" i="4" s="1"/>
  <c r="J491" i="4"/>
  <c r="BE491" i="4" s="1"/>
  <c r="BI488" i="4"/>
  <c r="BH488" i="4"/>
  <c r="BG488" i="4"/>
  <c r="BF488" i="4"/>
  <c r="T488" i="4"/>
  <c r="T487" i="4" s="1"/>
  <c r="R488" i="4"/>
  <c r="R487" i="4" s="1"/>
  <c r="P488" i="4"/>
  <c r="P487" i="4" s="1"/>
  <c r="BK488" i="4"/>
  <c r="BK487" i="4" s="1"/>
  <c r="J487" i="4" s="1"/>
  <c r="J68" i="4" s="1"/>
  <c r="J488" i="4"/>
  <c r="BE488" i="4"/>
  <c r="BI486" i="4"/>
  <c r="BH486" i="4"/>
  <c r="BG486" i="4"/>
  <c r="BF486" i="4"/>
  <c r="T486" i="4"/>
  <c r="R486" i="4"/>
  <c r="P486" i="4"/>
  <c r="BK486" i="4"/>
  <c r="J486" i="4"/>
  <c r="BE486" i="4" s="1"/>
  <c r="BI484" i="4"/>
  <c r="BH484" i="4"/>
  <c r="BG484" i="4"/>
  <c r="BF484" i="4"/>
  <c r="T484" i="4"/>
  <c r="R484" i="4"/>
  <c r="P484" i="4"/>
  <c r="BK484" i="4"/>
  <c r="J484" i="4"/>
  <c r="BE484" i="4" s="1"/>
  <c r="BI483" i="4"/>
  <c r="BH483" i="4"/>
  <c r="BG483" i="4"/>
  <c r="BF483" i="4"/>
  <c r="T483" i="4"/>
  <c r="R483" i="4"/>
  <c r="P483" i="4"/>
  <c r="BK483" i="4"/>
  <c r="J483" i="4"/>
  <c r="BE483" i="4" s="1"/>
  <c r="BI482" i="4"/>
  <c r="BH482" i="4"/>
  <c r="BG482" i="4"/>
  <c r="BF482" i="4"/>
  <c r="T482" i="4"/>
  <c r="R482" i="4"/>
  <c r="P482" i="4"/>
  <c r="BK482" i="4"/>
  <c r="J482" i="4"/>
  <c r="BE482" i="4" s="1"/>
  <c r="BI481" i="4"/>
  <c r="BH481" i="4"/>
  <c r="BG481" i="4"/>
  <c r="BF481" i="4"/>
  <c r="T481" i="4"/>
  <c r="R481" i="4"/>
  <c r="P481" i="4"/>
  <c r="BK481" i="4"/>
  <c r="BK480" i="4" s="1"/>
  <c r="J480" i="4" s="1"/>
  <c r="J67" i="4" s="1"/>
  <c r="J481" i="4"/>
  <c r="BE481" i="4"/>
  <c r="BI477" i="4"/>
  <c r="BH477" i="4"/>
  <c r="BG477" i="4"/>
  <c r="BF477" i="4"/>
  <c r="T477" i="4"/>
  <c r="R477" i="4"/>
  <c r="P477" i="4"/>
  <c r="BK477" i="4"/>
  <c r="J477" i="4"/>
  <c r="BE477" i="4" s="1"/>
  <c r="BI474" i="4"/>
  <c r="BH474" i="4"/>
  <c r="BG474" i="4"/>
  <c r="BF474" i="4"/>
  <c r="T474" i="4"/>
  <c r="R474" i="4"/>
  <c r="P474" i="4"/>
  <c r="BK474" i="4"/>
  <c r="J474" i="4"/>
  <c r="BE474" i="4" s="1"/>
  <c r="BI468" i="4"/>
  <c r="BH468" i="4"/>
  <c r="BG468" i="4"/>
  <c r="BF468" i="4"/>
  <c r="T468" i="4"/>
  <c r="R468" i="4"/>
  <c r="P468" i="4"/>
  <c r="BK468" i="4"/>
  <c r="J468" i="4"/>
  <c r="BE468" i="4" s="1"/>
  <c r="BI462" i="4"/>
  <c r="BH462" i="4"/>
  <c r="BG462" i="4"/>
  <c r="BF462" i="4"/>
  <c r="T462" i="4"/>
  <c r="R462" i="4"/>
  <c r="P462" i="4"/>
  <c r="BK462" i="4"/>
  <c r="J462" i="4"/>
  <c r="BE462" i="4" s="1"/>
  <c r="BI459" i="4"/>
  <c r="BH459" i="4"/>
  <c r="BG459" i="4"/>
  <c r="BF459" i="4"/>
  <c r="T459" i="4"/>
  <c r="R459" i="4"/>
  <c r="P459" i="4"/>
  <c r="BK459" i="4"/>
  <c r="J459" i="4"/>
  <c r="BE459" i="4" s="1"/>
  <c r="BI451" i="4"/>
  <c r="BH451" i="4"/>
  <c r="BG451" i="4"/>
  <c r="BF451" i="4"/>
  <c r="T451" i="4"/>
  <c r="R451" i="4"/>
  <c r="P451" i="4"/>
  <c r="BK451" i="4"/>
  <c r="J451" i="4"/>
  <c r="BE451" i="4" s="1"/>
  <c r="BI448" i="4"/>
  <c r="BH448" i="4"/>
  <c r="BG448" i="4"/>
  <c r="BF448" i="4"/>
  <c r="T448" i="4"/>
  <c r="R448" i="4"/>
  <c r="P448" i="4"/>
  <c r="BK448" i="4"/>
  <c r="J448" i="4"/>
  <c r="BE448" i="4" s="1"/>
  <c r="BI447" i="4"/>
  <c r="BH447" i="4"/>
  <c r="BG447" i="4"/>
  <c r="BF447" i="4"/>
  <c r="T447" i="4"/>
  <c r="R447" i="4"/>
  <c r="P447" i="4"/>
  <c r="BK447" i="4"/>
  <c r="J447" i="4"/>
  <c r="BE447" i="4" s="1"/>
  <c r="BI445" i="4"/>
  <c r="BH445" i="4"/>
  <c r="BG445" i="4"/>
  <c r="BF445" i="4"/>
  <c r="T445" i="4"/>
  <c r="R445" i="4"/>
  <c r="P445" i="4"/>
  <c r="BK445" i="4"/>
  <c r="J445" i="4"/>
  <c r="BE445" i="4" s="1"/>
  <c r="BI443" i="4"/>
  <c r="BH443" i="4"/>
  <c r="BG443" i="4"/>
  <c r="BF443" i="4"/>
  <c r="T443" i="4"/>
  <c r="R443" i="4"/>
  <c r="P443" i="4"/>
  <c r="BK443" i="4"/>
  <c r="J443" i="4"/>
  <c r="BE443" i="4" s="1"/>
  <c r="BI442" i="4"/>
  <c r="BH442" i="4"/>
  <c r="BG442" i="4"/>
  <c r="BF442" i="4"/>
  <c r="T442" i="4"/>
  <c r="R442" i="4"/>
  <c r="P442" i="4"/>
  <c r="BK442" i="4"/>
  <c r="J442" i="4"/>
  <c r="BE442" i="4" s="1"/>
  <c r="BI441" i="4"/>
  <c r="BH441" i="4"/>
  <c r="BG441" i="4"/>
  <c r="BF441" i="4"/>
  <c r="T441" i="4"/>
  <c r="R441" i="4"/>
  <c r="P441" i="4"/>
  <c r="BK441" i="4"/>
  <c r="J441" i="4"/>
  <c r="BE441" i="4" s="1"/>
  <c r="BI438" i="4"/>
  <c r="BH438" i="4"/>
  <c r="BG438" i="4"/>
  <c r="BF438" i="4"/>
  <c r="T438" i="4"/>
  <c r="R438" i="4"/>
  <c r="P438" i="4"/>
  <c r="BK438" i="4"/>
  <c r="J438" i="4"/>
  <c r="BE438" i="4" s="1"/>
  <c r="BI437" i="4"/>
  <c r="BH437" i="4"/>
  <c r="BG437" i="4"/>
  <c r="BF437" i="4"/>
  <c r="T437" i="4"/>
  <c r="R437" i="4"/>
  <c r="P437" i="4"/>
  <c r="BK437" i="4"/>
  <c r="J437" i="4"/>
  <c r="BE437" i="4" s="1"/>
  <c r="BI435" i="4"/>
  <c r="BH435" i="4"/>
  <c r="BG435" i="4"/>
  <c r="BF435" i="4"/>
  <c r="T435" i="4"/>
  <c r="R435" i="4"/>
  <c r="P435" i="4"/>
  <c r="BK435" i="4"/>
  <c r="J435" i="4"/>
  <c r="BE435" i="4" s="1"/>
  <c r="BI428" i="4"/>
  <c r="BH428" i="4"/>
  <c r="BG428" i="4"/>
  <c r="BF428" i="4"/>
  <c r="T428" i="4"/>
  <c r="R428" i="4"/>
  <c r="P428" i="4"/>
  <c r="P427" i="4" s="1"/>
  <c r="BK428" i="4"/>
  <c r="J428" i="4"/>
  <c r="BE428" i="4"/>
  <c r="BI424" i="4"/>
  <c r="BH424" i="4"/>
  <c r="BG424" i="4"/>
  <c r="BF424" i="4"/>
  <c r="T424" i="4"/>
  <c r="R424" i="4"/>
  <c r="P424" i="4"/>
  <c r="BK424" i="4"/>
  <c r="J424" i="4"/>
  <c r="BE424" i="4" s="1"/>
  <c r="BI421" i="4"/>
  <c r="BH421" i="4"/>
  <c r="BG421" i="4"/>
  <c r="BF421" i="4"/>
  <c r="T421" i="4"/>
  <c r="R421" i="4"/>
  <c r="P421" i="4"/>
  <c r="BK421" i="4"/>
  <c r="J421" i="4"/>
  <c r="BE421" i="4" s="1"/>
  <c r="BI418" i="4"/>
  <c r="BH418" i="4"/>
  <c r="BG418" i="4"/>
  <c r="BF418" i="4"/>
  <c r="T418" i="4"/>
  <c r="R418" i="4"/>
  <c r="P418" i="4"/>
  <c r="BK418" i="4"/>
  <c r="J418" i="4"/>
  <c r="BE418" i="4" s="1"/>
  <c r="BI403" i="4"/>
  <c r="BH403" i="4"/>
  <c r="BG403" i="4"/>
  <c r="BF403" i="4"/>
  <c r="T403" i="4"/>
  <c r="R403" i="4"/>
  <c r="P403" i="4"/>
  <c r="BK403" i="4"/>
  <c r="J403" i="4"/>
  <c r="BE403" i="4" s="1"/>
  <c r="BI398" i="4"/>
  <c r="BH398" i="4"/>
  <c r="BG398" i="4"/>
  <c r="BF398" i="4"/>
  <c r="T398" i="4"/>
  <c r="R398" i="4"/>
  <c r="P398" i="4"/>
  <c r="BK398" i="4"/>
  <c r="J398" i="4"/>
  <c r="BE398" i="4" s="1"/>
  <c r="BI396" i="4"/>
  <c r="BH396" i="4"/>
  <c r="BG396" i="4"/>
  <c r="BF396" i="4"/>
  <c r="T396" i="4"/>
  <c r="R396" i="4"/>
  <c r="P396" i="4"/>
  <c r="BK396" i="4"/>
  <c r="J396" i="4"/>
  <c r="BE396" i="4" s="1"/>
  <c r="BI393" i="4"/>
  <c r="BH393" i="4"/>
  <c r="BG393" i="4"/>
  <c r="BF393" i="4"/>
  <c r="T393" i="4"/>
  <c r="R393" i="4"/>
  <c r="P393" i="4"/>
  <c r="BK393" i="4"/>
  <c r="J393" i="4"/>
  <c r="BE393" i="4" s="1"/>
  <c r="BI390" i="4"/>
  <c r="BH390" i="4"/>
  <c r="BG390" i="4"/>
  <c r="BF390" i="4"/>
  <c r="T390" i="4"/>
  <c r="R390" i="4"/>
  <c r="P390" i="4"/>
  <c r="BK390" i="4"/>
  <c r="J390" i="4"/>
  <c r="BE390" i="4" s="1"/>
  <c r="BI377" i="4"/>
  <c r="BH377" i="4"/>
  <c r="BG377" i="4"/>
  <c r="BF377" i="4"/>
  <c r="T377" i="4"/>
  <c r="R377" i="4"/>
  <c r="P377" i="4"/>
  <c r="BK377" i="4"/>
  <c r="J377" i="4"/>
  <c r="BE377" i="4" s="1"/>
  <c r="BI371" i="4"/>
  <c r="BH371" i="4"/>
  <c r="BG371" i="4"/>
  <c r="BF371" i="4"/>
  <c r="T371" i="4"/>
  <c r="R371" i="4"/>
  <c r="P371" i="4"/>
  <c r="BK371" i="4"/>
  <c r="J371" i="4"/>
  <c r="BE371" i="4" s="1"/>
  <c r="BI359" i="4"/>
  <c r="BH359" i="4"/>
  <c r="BG359" i="4"/>
  <c r="BF359" i="4"/>
  <c r="T359" i="4"/>
  <c r="R359" i="4"/>
  <c r="P359" i="4"/>
  <c r="BK359" i="4"/>
  <c r="J359" i="4"/>
  <c r="BE359" i="4" s="1"/>
  <c r="BI356" i="4"/>
  <c r="BH356" i="4"/>
  <c r="BG356" i="4"/>
  <c r="BF356" i="4"/>
  <c r="T356" i="4"/>
  <c r="R356" i="4"/>
  <c r="P356" i="4"/>
  <c r="BK356" i="4"/>
  <c r="J356" i="4"/>
  <c r="BE356" i="4" s="1"/>
  <c r="BI353" i="4"/>
  <c r="BH353" i="4"/>
  <c r="BG353" i="4"/>
  <c r="BF353" i="4"/>
  <c r="T353" i="4"/>
  <c r="R353" i="4"/>
  <c r="P353" i="4"/>
  <c r="BK353" i="4"/>
  <c r="J353" i="4"/>
  <c r="BE353" i="4" s="1"/>
  <c r="BI345" i="4"/>
  <c r="BH345" i="4"/>
  <c r="BG345" i="4"/>
  <c r="BF345" i="4"/>
  <c r="T345" i="4"/>
  <c r="R345" i="4"/>
  <c r="P345" i="4"/>
  <c r="BK345" i="4"/>
  <c r="J345" i="4"/>
  <c r="BE345" i="4" s="1"/>
  <c r="BI331" i="4"/>
  <c r="BH331" i="4"/>
  <c r="BG331" i="4"/>
  <c r="BF331" i="4"/>
  <c r="T331" i="4"/>
  <c r="R331" i="4"/>
  <c r="P331" i="4"/>
  <c r="BK331" i="4"/>
  <c r="J331" i="4"/>
  <c r="BE331" i="4" s="1"/>
  <c r="BI329" i="4"/>
  <c r="BH329" i="4"/>
  <c r="BG329" i="4"/>
  <c r="BF329" i="4"/>
  <c r="T329" i="4"/>
  <c r="R329" i="4"/>
  <c r="P329" i="4"/>
  <c r="BK329" i="4"/>
  <c r="J329" i="4"/>
  <c r="BE329" i="4" s="1"/>
  <c r="BI326" i="4"/>
  <c r="BH326" i="4"/>
  <c r="BG326" i="4"/>
  <c r="BF326" i="4"/>
  <c r="T326" i="4"/>
  <c r="R326" i="4"/>
  <c r="P326" i="4"/>
  <c r="BK326" i="4"/>
  <c r="J326" i="4"/>
  <c r="BE326" i="4" s="1"/>
  <c r="BI314" i="4"/>
  <c r="BH314" i="4"/>
  <c r="BG314" i="4"/>
  <c r="BF314" i="4"/>
  <c r="T314" i="4"/>
  <c r="R314" i="4"/>
  <c r="P314" i="4"/>
  <c r="BK314" i="4"/>
  <c r="J314" i="4"/>
  <c r="BE314" i="4" s="1"/>
  <c r="BI311" i="4"/>
  <c r="BH311" i="4"/>
  <c r="BG311" i="4"/>
  <c r="BF311" i="4"/>
  <c r="T311" i="4"/>
  <c r="R311" i="4"/>
  <c r="P311" i="4"/>
  <c r="BK311" i="4"/>
  <c r="J311" i="4"/>
  <c r="BE311" i="4" s="1"/>
  <c r="BI305" i="4"/>
  <c r="BH305" i="4"/>
  <c r="BG305" i="4"/>
  <c r="BF305" i="4"/>
  <c r="T305" i="4"/>
  <c r="R305" i="4"/>
  <c r="P305" i="4"/>
  <c r="BK305" i="4"/>
  <c r="J305" i="4"/>
  <c r="BE305" i="4" s="1"/>
  <c r="BI298" i="4"/>
  <c r="BH298" i="4"/>
  <c r="BG298" i="4"/>
  <c r="BF298" i="4"/>
  <c r="T298" i="4"/>
  <c r="R298" i="4"/>
  <c r="P298" i="4"/>
  <c r="BK298" i="4"/>
  <c r="J298" i="4"/>
  <c r="BE298" i="4" s="1"/>
  <c r="BI285" i="4"/>
  <c r="BH285" i="4"/>
  <c r="BG285" i="4"/>
  <c r="BF285" i="4"/>
  <c r="T285" i="4"/>
  <c r="R285" i="4"/>
  <c r="P285" i="4"/>
  <c r="BK285" i="4"/>
  <c r="J285" i="4"/>
  <c r="BE285" i="4" s="1"/>
  <c r="BI279" i="4"/>
  <c r="BH279" i="4"/>
  <c r="BG279" i="4"/>
  <c r="BF279" i="4"/>
  <c r="T279" i="4"/>
  <c r="R279" i="4"/>
  <c r="P279" i="4"/>
  <c r="BK279" i="4"/>
  <c r="J279" i="4"/>
  <c r="BE279" i="4" s="1"/>
  <c r="BI273" i="4"/>
  <c r="BH273" i="4"/>
  <c r="BG273" i="4"/>
  <c r="BF273" i="4"/>
  <c r="T273" i="4"/>
  <c r="R273" i="4"/>
  <c r="P273" i="4"/>
  <c r="BK273" i="4"/>
  <c r="J273" i="4"/>
  <c r="BE273" i="4" s="1"/>
  <c r="BI261" i="4"/>
  <c r="BH261" i="4"/>
  <c r="BG261" i="4"/>
  <c r="BF261" i="4"/>
  <c r="T261" i="4"/>
  <c r="R261" i="4"/>
  <c r="P261" i="4"/>
  <c r="BK261" i="4"/>
  <c r="J261" i="4"/>
  <c r="BE261" i="4" s="1"/>
  <c r="BI258" i="4"/>
  <c r="BH258" i="4"/>
  <c r="BG258" i="4"/>
  <c r="BF258" i="4"/>
  <c r="T258" i="4"/>
  <c r="R258" i="4"/>
  <c r="P258" i="4"/>
  <c r="BK258" i="4"/>
  <c r="J258" i="4"/>
  <c r="BE258" i="4" s="1"/>
  <c r="BI240" i="4"/>
  <c r="BH240" i="4"/>
  <c r="BG240" i="4"/>
  <c r="BF240" i="4"/>
  <c r="T240" i="4"/>
  <c r="R240" i="4"/>
  <c r="P240" i="4"/>
  <c r="BK240" i="4"/>
  <c r="J240" i="4"/>
  <c r="BE240" i="4" s="1"/>
  <c r="BI238" i="4"/>
  <c r="BH238" i="4"/>
  <c r="BG238" i="4"/>
  <c r="BF238" i="4"/>
  <c r="T238" i="4"/>
  <c r="R238" i="4"/>
  <c r="P238" i="4"/>
  <c r="BK238" i="4"/>
  <c r="J238" i="4"/>
  <c r="BE238" i="4" s="1"/>
  <c r="BI228" i="4"/>
  <c r="BH228" i="4"/>
  <c r="BG228" i="4"/>
  <c r="BF228" i="4"/>
  <c r="T228" i="4"/>
  <c r="R228" i="4"/>
  <c r="P228" i="4"/>
  <c r="BK228" i="4"/>
  <c r="J228" i="4"/>
  <c r="BE228" i="4" s="1"/>
  <c r="BI226" i="4"/>
  <c r="BH226" i="4"/>
  <c r="BG226" i="4"/>
  <c r="BF226" i="4"/>
  <c r="T226" i="4"/>
  <c r="R226" i="4"/>
  <c r="P226" i="4"/>
  <c r="BK226" i="4"/>
  <c r="J226" i="4"/>
  <c r="BE226" i="4" s="1"/>
  <c r="BI223" i="4"/>
  <c r="BH223" i="4"/>
  <c r="BG223" i="4"/>
  <c r="BF223" i="4"/>
  <c r="T223" i="4"/>
  <c r="R223" i="4"/>
  <c r="P223" i="4"/>
  <c r="BK223" i="4"/>
  <c r="J223" i="4"/>
  <c r="BE223" i="4" s="1"/>
  <c r="BI211" i="4"/>
  <c r="BH211" i="4"/>
  <c r="BG211" i="4"/>
  <c r="BF211" i="4"/>
  <c r="T211" i="4"/>
  <c r="R211" i="4"/>
  <c r="P211" i="4"/>
  <c r="BK211" i="4"/>
  <c r="J211" i="4"/>
  <c r="BE211" i="4" s="1"/>
  <c r="BI207" i="4"/>
  <c r="BH207" i="4"/>
  <c r="BG207" i="4"/>
  <c r="BF207" i="4"/>
  <c r="T207" i="4"/>
  <c r="R207" i="4"/>
  <c r="P207" i="4"/>
  <c r="BK207" i="4"/>
  <c r="J207" i="4"/>
  <c r="BE207" i="4" s="1"/>
  <c r="BI202" i="4"/>
  <c r="BH202" i="4"/>
  <c r="BG202" i="4"/>
  <c r="BF202" i="4"/>
  <c r="T202" i="4"/>
  <c r="R202" i="4"/>
  <c r="P202" i="4"/>
  <c r="BK202" i="4"/>
  <c r="J202" i="4"/>
  <c r="BE202" i="4" s="1"/>
  <c r="BI199" i="4"/>
  <c r="BH199" i="4"/>
  <c r="BG199" i="4"/>
  <c r="BF199" i="4"/>
  <c r="T199" i="4"/>
  <c r="R199" i="4"/>
  <c r="P199" i="4"/>
  <c r="BK199" i="4"/>
  <c r="J199" i="4"/>
  <c r="BE199" i="4" s="1"/>
  <c r="BI195" i="4"/>
  <c r="BH195" i="4"/>
  <c r="BG195" i="4"/>
  <c r="BF195" i="4"/>
  <c r="T195" i="4"/>
  <c r="R195" i="4"/>
  <c r="P195" i="4"/>
  <c r="BK195" i="4"/>
  <c r="J195" i="4"/>
  <c r="BE195" i="4" s="1"/>
  <c r="BI192" i="4"/>
  <c r="BH192" i="4"/>
  <c r="BG192" i="4"/>
  <c r="BF192" i="4"/>
  <c r="T192" i="4"/>
  <c r="R192" i="4"/>
  <c r="P192" i="4"/>
  <c r="BK192" i="4"/>
  <c r="J192" i="4"/>
  <c r="BE192" i="4" s="1"/>
  <c r="BI185" i="4"/>
  <c r="BH185" i="4"/>
  <c r="BG185" i="4"/>
  <c r="BF185" i="4"/>
  <c r="T185" i="4"/>
  <c r="R185" i="4"/>
  <c r="P185" i="4"/>
  <c r="BK185" i="4"/>
  <c r="J185" i="4"/>
  <c r="BE185" i="4" s="1"/>
  <c r="BI175" i="4"/>
  <c r="BH175" i="4"/>
  <c r="BG175" i="4"/>
  <c r="BF175" i="4"/>
  <c r="T175" i="4"/>
  <c r="R175" i="4"/>
  <c r="P175" i="4"/>
  <c r="BK175" i="4"/>
  <c r="J175" i="4"/>
  <c r="BE175" i="4" s="1"/>
  <c r="BI165" i="4"/>
  <c r="BH165" i="4"/>
  <c r="BG165" i="4"/>
  <c r="BF165" i="4"/>
  <c r="T165" i="4"/>
  <c r="R165" i="4"/>
  <c r="R164" i="4" s="1"/>
  <c r="P165" i="4"/>
  <c r="BK165" i="4"/>
  <c r="J165" i="4"/>
  <c r="BE165" i="4"/>
  <c r="BI159" i="4"/>
  <c r="BH159" i="4"/>
  <c r="BG159" i="4"/>
  <c r="BF159" i="4"/>
  <c r="T159" i="4"/>
  <c r="R159" i="4"/>
  <c r="P159" i="4"/>
  <c r="BK159" i="4"/>
  <c r="J159" i="4"/>
  <c r="BE159" i="4" s="1"/>
  <c r="BI156" i="4"/>
  <c r="BH156" i="4"/>
  <c r="BG156" i="4"/>
  <c r="BF156" i="4"/>
  <c r="T156" i="4"/>
  <c r="R156" i="4"/>
  <c r="R155" i="4" s="1"/>
  <c r="P156" i="4"/>
  <c r="P155" i="4" s="1"/>
  <c r="BK156" i="4"/>
  <c r="J156" i="4"/>
  <c r="BE156" i="4"/>
  <c r="BI154" i="4"/>
  <c r="BH154" i="4"/>
  <c r="BG154" i="4"/>
  <c r="BF154" i="4"/>
  <c r="T154" i="4"/>
  <c r="R154" i="4"/>
  <c r="P154" i="4"/>
  <c r="BK154" i="4"/>
  <c r="J154" i="4"/>
  <c r="BE154" i="4" s="1"/>
  <c r="BI151" i="4"/>
  <c r="BH151" i="4"/>
  <c r="BG151" i="4"/>
  <c r="BF151" i="4"/>
  <c r="T151" i="4"/>
  <c r="R151" i="4"/>
  <c r="P151" i="4"/>
  <c r="P150" i="4" s="1"/>
  <c r="BK151" i="4"/>
  <c r="BK150" i="4" s="1"/>
  <c r="J150" i="4" s="1"/>
  <c r="J63" i="4" s="1"/>
  <c r="J151" i="4"/>
  <c r="BE151" i="4" s="1"/>
  <c r="BI144" i="4"/>
  <c r="BH144" i="4"/>
  <c r="BG144" i="4"/>
  <c r="BF144" i="4"/>
  <c r="T144" i="4"/>
  <c r="R144" i="4"/>
  <c r="P144" i="4"/>
  <c r="BK144" i="4"/>
  <c r="J144" i="4"/>
  <c r="BE144" i="4" s="1"/>
  <c r="BI138" i="4"/>
  <c r="BH138" i="4"/>
  <c r="BG138" i="4"/>
  <c r="BF138" i="4"/>
  <c r="T138" i="4"/>
  <c r="R138" i="4"/>
  <c r="P138" i="4"/>
  <c r="BK138" i="4"/>
  <c r="J138" i="4"/>
  <c r="BE138" i="4" s="1"/>
  <c r="BI131" i="4"/>
  <c r="BH131" i="4"/>
  <c r="BG131" i="4"/>
  <c r="BF131" i="4"/>
  <c r="T131" i="4"/>
  <c r="R131" i="4"/>
  <c r="P131" i="4"/>
  <c r="BK131" i="4"/>
  <c r="J131" i="4"/>
  <c r="BE131" i="4" s="1"/>
  <c r="BI124" i="4"/>
  <c r="BH124" i="4"/>
  <c r="BG124" i="4"/>
  <c r="BF124" i="4"/>
  <c r="T124" i="4"/>
  <c r="R124" i="4"/>
  <c r="P124" i="4"/>
  <c r="P123" i="4" s="1"/>
  <c r="BK124" i="4"/>
  <c r="J124" i="4"/>
  <c r="BE124" i="4"/>
  <c r="BI120" i="4"/>
  <c r="BH120" i="4"/>
  <c r="BG120" i="4"/>
  <c r="BF120" i="4"/>
  <c r="T120" i="4"/>
  <c r="R120" i="4"/>
  <c r="P120" i="4"/>
  <c r="BK120" i="4"/>
  <c r="J120" i="4"/>
  <c r="BE120" i="4" s="1"/>
  <c r="BI119" i="4"/>
  <c r="BH119" i="4"/>
  <c r="BG119" i="4"/>
  <c r="BF119" i="4"/>
  <c r="T119" i="4"/>
  <c r="R119" i="4"/>
  <c r="P119" i="4"/>
  <c r="BK119" i="4"/>
  <c r="J119" i="4"/>
  <c r="BE119" i="4" s="1"/>
  <c r="BI116" i="4"/>
  <c r="BH116" i="4"/>
  <c r="BG116" i="4"/>
  <c r="BF116" i="4"/>
  <c r="T116" i="4"/>
  <c r="R116" i="4"/>
  <c r="P116" i="4"/>
  <c r="BK116" i="4"/>
  <c r="J116" i="4"/>
  <c r="BE116" i="4" s="1"/>
  <c r="BI113" i="4"/>
  <c r="BH113" i="4"/>
  <c r="BG113" i="4"/>
  <c r="BF113" i="4"/>
  <c r="T113" i="4"/>
  <c r="R113" i="4"/>
  <c r="R106" i="4" s="1"/>
  <c r="P113" i="4"/>
  <c r="BK113" i="4"/>
  <c r="J113" i="4"/>
  <c r="BE113" i="4" s="1"/>
  <c r="BI110" i="4"/>
  <c r="BH110" i="4"/>
  <c r="BG110" i="4"/>
  <c r="BF110" i="4"/>
  <c r="T110" i="4"/>
  <c r="R110" i="4"/>
  <c r="P110" i="4"/>
  <c r="BK110" i="4"/>
  <c r="J110" i="4"/>
  <c r="BE110" i="4" s="1"/>
  <c r="BI107" i="4"/>
  <c r="BH107" i="4"/>
  <c r="BG107" i="4"/>
  <c r="BF107" i="4"/>
  <c r="T107" i="4"/>
  <c r="T106" i="4" s="1"/>
  <c r="R107" i="4"/>
  <c r="P107" i="4"/>
  <c r="BK107" i="4"/>
  <c r="J107" i="4"/>
  <c r="BE107" i="4" s="1"/>
  <c r="J100" i="4"/>
  <c r="F100" i="4"/>
  <c r="F98" i="4"/>
  <c r="E96" i="4"/>
  <c r="J54" i="4"/>
  <c r="F54" i="4"/>
  <c r="F52" i="4"/>
  <c r="E50" i="4"/>
  <c r="J24" i="4"/>
  <c r="E24" i="4"/>
  <c r="J101" i="4" s="1"/>
  <c r="J23" i="4"/>
  <c r="J18" i="4"/>
  <c r="E18" i="4"/>
  <c r="J17" i="4"/>
  <c r="J12" i="4"/>
  <c r="E7" i="4"/>
  <c r="E94" i="4" s="1"/>
  <c r="J37" i="3"/>
  <c r="J36" i="3"/>
  <c r="AY56" i="1" s="1"/>
  <c r="J35" i="3"/>
  <c r="AX56" i="1" s="1"/>
  <c r="BI990" i="3"/>
  <c r="BH990" i="3"/>
  <c r="BG990" i="3"/>
  <c r="BF990" i="3"/>
  <c r="T990" i="3"/>
  <c r="R990" i="3"/>
  <c r="P990" i="3"/>
  <c r="BK990" i="3"/>
  <c r="J990" i="3"/>
  <c r="BE990" i="3" s="1"/>
  <c r="BI989" i="3"/>
  <c r="BH989" i="3"/>
  <c r="BG989" i="3"/>
  <c r="BF989" i="3"/>
  <c r="T989" i="3"/>
  <c r="R989" i="3"/>
  <c r="P989" i="3"/>
  <c r="BK989" i="3"/>
  <c r="J989" i="3"/>
  <c r="BE989" i="3" s="1"/>
  <c r="BI988" i="3"/>
  <c r="BH988" i="3"/>
  <c r="BG988" i="3"/>
  <c r="BF988" i="3"/>
  <c r="T988" i="3"/>
  <c r="R988" i="3"/>
  <c r="P988" i="3"/>
  <c r="BK988" i="3"/>
  <c r="BK985" i="3" s="1"/>
  <c r="J988" i="3"/>
  <c r="BE988" i="3" s="1"/>
  <c r="BI987" i="3"/>
  <c r="BH987" i="3"/>
  <c r="BG987" i="3"/>
  <c r="BF987" i="3"/>
  <c r="T987" i="3"/>
  <c r="R987" i="3"/>
  <c r="P987" i="3"/>
  <c r="BK987" i="3"/>
  <c r="J987" i="3"/>
  <c r="BE987" i="3" s="1"/>
  <c r="BI986" i="3"/>
  <c r="BH986" i="3"/>
  <c r="BG986" i="3"/>
  <c r="BF986" i="3"/>
  <c r="T986" i="3"/>
  <c r="R986" i="3"/>
  <c r="R985" i="3" s="1"/>
  <c r="R984" i="3" s="1"/>
  <c r="P986" i="3"/>
  <c r="BK986" i="3"/>
  <c r="J986" i="3"/>
  <c r="BE986" i="3" s="1"/>
  <c r="BI983" i="3"/>
  <c r="BH983" i="3"/>
  <c r="BG983" i="3"/>
  <c r="BF983" i="3"/>
  <c r="T983" i="3"/>
  <c r="R983" i="3"/>
  <c r="P983" i="3"/>
  <c r="BK983" i="3"/>
  <c r="J983" i="3"/>
  <c r="BE983" i="3" s="1"/>
  <c r="BI980" i="3"/>
  <c r="BH980" i="3"/>
  <c r="BG980" i="3"/>
  <c r="BF980" i="3"/>
  <c r="T980" i="3"/>
  <c r="T979" i="3" s="1"/>
  <c r="R980" i="3"/>
  <c r="P980" i="3"/>
  <c r="BK980" i="3"/>
  <c r="BK979" i="3" s="1"/>
  <c r="J979" i="3" s="1"/>
  <c r="J83" i="3" s="1"/>
  <c r="J980" i="3"/>
  <c r="BE980" i="3" s="1"/>
  <c r="BI974" i="3"/>
  <c r="BH974" i="3"/>
  <c r="BG974" i="3"/>
  <c r="BF974" i="3"/>
  <c r="T974" i="3"/>
  <c r="R974" i="3"/>
  <c r="P974" i="3"/>
  <c r="BK974" i="3"/>
  <c r="J974" i="3"/>
  <c r="BE974" i="3" s="1"/>
  <c r="BI969" i="3"/>
  <c r="BH969" i="3"/>
  <c r="BG969" i="3"/>
  <c r="BF969" i="3"/>
  <c r="T969" i="3"/>
  <c r="R969" i="3"/>
  <c r="P969" i="3"/>
  <c r="BK969" i="3"/>
  <c r="J969" i="3"/>
  <c r="BE969" i="3" s="1"/>
  <c r="BI964" i="3"/>
  <c r="BH964" i="3"/>
  <c r="BG964" i="3"/>
  <c r="BF964" i="3"/>
  <c r="T964" i="3"/>
  <c r="T963" i="3" s="1"/>
  <c r="R964" i="3"/>
  <c r="P964" i="3"/>
  <c r="BK964" i="3"/>
  <c r="BK963" i="3" s="1"/>
  <c r="J963" i="3" s="1"/>
  <c r="J82" i="3" s="1"/>
  <c r="J964" i="3"/>
  <c r="BE964" i="3" s="1"/>
  <c r="BI960" i="3"/>
  <c r="BH960" i="3"/>
  <c r="BG960" i="3"/>
  <c r="BF960" i="3"/>
  <c r="T960" i="3"/>
  <c r="R960" i="3"/>
  <c r="P960" i="3"/>
  <c r="BK960" i="3"/>
  <c r="J960" i="3"/>
  <c r="BE960" i="3" s="1"/>
  <c r="BI959" i="3"/>
  <c r="BH959" i="3"/>
  <c r="BG959" i="3"/>
  <c r="BF959" i="3"/>
  <c r="T959" i="3"/>
  <c r="R959" i="3"/>
  <c r="P959" i="3"/>
  <c r="BK959" i="3"/>
  <c r="J959" i="3"/>
  <c r="BE959" i="3" s="1"/>
  <c r="BI958" i="3"/>
  <c r="BH958" i="3"/>
  <c r="BG958" i="3"/>
  <c r="BF958" i="3"/>
  <c r="T958" i="3"/>
  <c r="R958" i="3"/>
  <c r="P958" i="3"/>
  <c r="BK958" i="3"/>
  <c r="J958" i="3"/>
  <c r="BE958" i="3" s="1"/>
  <c r="BI957" i="3"/>
  <c r="BH957" i="3"/>
  <c r="BG957" i="3"/>
  <c r="BF957" i="3"/>
  <c r="T957" i="3"/>
  <c r="R957" i="3"/>
  <c r="P957" i="3"/>
  <c r="BK957" i="3"/>
  <c r="J957" i="3"/>
  <c r="BE957" i="3" s="1"/>
  <c r="BI954" i="3"/>
  <c r="BH954" i="3"/>
  <c r="BG954" i="3"/>
  <c r="BF954" i="3"/>
  <c r="T954" i="3"/>
  <c r="R954" i="3"/>
  <c r="P954" i="3"/>
  <c r="BK954" i="3"/>
  <c r="J954" i="3"/>
  <c r="BE954" i="3" s="1"/>
  <c r="BI947" i="3"/>
  <c r="BH947" i="3"/>
  <c r="BG947" i="3"/>
  <c r="BF947" i="3"/>
  <c r="T947" i="3"/>
  <c r="R947" i="3"/>
  <c r="P947" i="3"/>
  <c r="BK947" i="3"/>
  <c r="J947" i="3"/>
  <c r="BE947" i="3" s="1"/>
  <c r="BI940" i="3"/>
  <c r="BH940" i="3"/>
  <c r="BG940" i="3"/>
  <c r="BF940" i="3"/>
  <c r="T940" i="3"/>
  <c r="R940" i="3"/>
  <c r="P940" i="3"/>
  <c r="BK940" i="3"/>
  <c r="J940" i="3"/>
  <c r="BE940" i="3" s="1"/>
  <c r="BI935" i="3"/>
  <c r="BH935" i="3"/>
  <c r="BG935" i="3"/>
  <c r="BF935" i="3"/>
  <c r="T935" i="3"/>
  <c r="R935" i="3"/>
  <c r="P935" i="3"/>
  <c r="BK935" i="3"/>
  <c r="J935" i="3"/>
  <c r="BE935" i="3" s="1"/>
  <c r="BI928" i="3"/>
  <c r="BH928" i="3"/>
  <c r="BG928" i="3"/>
  <c r="BF928" i="3"/>
  <c r="T928" i="3"/>
  <c r="R928" i="3"/>
  <c r="P928" i="3"/>
  <c r="BK928" i="3"/>
  <c r="J928" i="3"/>
  <c r="BE928" i="3" s="1"/>
  <c r="BI926" i="3"/>
  <c r="BH926" i="3"/>
  <c r="BG926" i="3"/>
  <c r="BF926" i="3"/>
  <c r="T926" i="3"/>
  <c r="R926" i="3"/>
  <c r="P926" i="3"/>
  <c r="BK926" i="3"/>
  <c r="J926" i="3"/>
  <c r="BE926" i="3" s="1"/>
  <c r="BI919" i="3"/>
  <c r="BH919" i="3"/>
  <c r="BG919" i="3"/>
  <c r="BF919" i="3"/>
  <c r="T919" i="3"/>
  <c r="T918" i="3" s="1"/>
  <c r="R919" i="3"/>
  <c r="P919" i="3"/>
  <c r="BK919" i="3"/>
  <c r="J919" i="3"/>
  <c r="BE919" i="3" s="1"/>
  <c r="BI917" i="3"/>
  <c r="BH917" i="3"/>
  <c r="BG917" i="3"/>
  <c r="BF917" i="3"/>
  <c r="T917" i="3"/>
  <c r="R917" i="3"/>
  <c r="P917" i="3"/>
  <c r="BK917" i="3"/>
  <c r="J917" i="3"/>
  <c r="BE917" i="3" s="1"/>
  <c r="BI915" i="3"/>
  <c r="BH915" i="3"/>
  <c r="BG915" i="3"/>
  <c r="BF915" i="3"/>
  <c r="T915" i="3"/>
  <c r="R915" i="3"/>
  <c r="P915" i="3"/>
  <c r="BK915" i="3"/>
  <c r="J915" i="3"/>
  <c r="BE915" i="3" s="1"/>
  <c r="BI912" i="3"/>
  <c r="BH912" i="3"/>
  <c r="BG912" i="3"/>
  <c r="BF912" i="3"/>
  <c r="T912" i="3"/>
  <c r="T911" i="3" s="1"/>
  <c r="R912" i="3"/>
  <c r="P912" i="3"/>
  <c r="BK912" i="3"/>
  <c r="BK911" i="3" s="1"/>
  <c r="J911" i="3" s="1"/>
  <c r="J80" i="3" s="1"/>
  <c r="J912" i="3"/>
  <c r="BE912" i="3" s="1"/>
  <c r="BI910" i="3"/>
  <c r="BH910" i="3"/>
  <c r="BG910" i="3"/>
  <c r="BF910" i="3"/>
  <c r="T910" i="3"/>
  <c r="R910" i="3"/>
  <c r="P910" i="3"/>
  <c r="BK910" i="3"/>
  <c r="J910" i="3"/>
  <c r="BE910" i="3" s="1"/>
  <c r="BI907" i="3"/>
  <c r="BH907" i="3"/>
  <c r="BG907" i="3"/>
  <c r="BF907" i="3"/>
  <c r="T907" i="3"/>
  <c r="R907" i="3"/>
  <c r="P907" i="3"/>
  <c r="BK907" i="3"/>
  <c r="J907" i="3"/>
  <c r="BE907" i="3" s="1"/>
  <c r="BI904" i="3"/>
  <c r="BH904" i="3"/>
  <c r="BG904" i="3"/>
  <c r="BF904" i="3"/>
  <c r="T904" i="3"/>
  <c r="R904" i="3"/>
  <c r="P904" i="3"/>
  <c r="BK904" i="3"/>
  <c r="J904" i="3"/>
  <c r="BE904" i="3" s="1"/>
  <c r="BI903" i="3"/>
  <c r="BH903" i="3"/>
  <c r="BG903" i="3"/>
  <c r="BF903" i="3"/>
  <c r="T903" i="3"/>
  <c r="R903" i="3"/>
  <c r="P903" i="3"/>
  <c r="BK903" i="3"/>
  <c r="J903" i="3"/>
  <c r="BE903" i="3" s="1"/>
  <c r="BI900" i="3"/>
  <c r="BH900" i="3"/>
  <c r="BG900" i="3"/>
  <c r="BF900" i="3"/>
  <c r="T900" i="3"/>
  <c r="R900" i="3"/>
  <c r="P900" i="3"/>
  <c r="BK900" i="3"/>
  <c r="J900" i="3"/>
  <c r="BE900" i="3" s="1"/>
  <c r="BI897" i="3"/>
  <c r="BH897" i="3"/>
  <c r="BG897" i="3"/>
  <c r="BF897" i="3"/>
  <c r="T897" i="3"/>
  <c r="R897" i="3"/>
  <c r="P897" i="3"/>
  <c r="BK897" i="3"/>
  <c r="J897" i="3"/>
  <c r="BE897" i="3" s="1"/>
  <c r="BI894" i="3"/>
  <c r="BH894" i="3"/>
  <c r="BG894" i="3"/>
  <c r="BF894" i="3"/>
  <c r="T894" i="3"/>
  <c r="R894" i="3"/>
  <c r="P894" i="3"/>
  <c r="BK894" i="3"/>
  <c r="J894" i="3"/>
  <c r="BE894" i="3" s="1"/>
  <c r="BI891" i="3"/>
  <c r="BH891" i="3"/>
  <c r="BG891" i="3"/>
  <c r="BF891" i="3"/>
  <c r="T891" i="3"/>
  <c r="R891" i="3"/>
  <c r="P891" i="3"/>
  <c r="BK891" i="3"/>
  <c r="J891" i="3"/>
  <c r="BE891" i="3" s="1"/>
  <c r="BI890" i="3"/>
  <c r="BH890" i="3"/>
  <c r="BG890" i="3"/>
  <c r="BF890" i="3"/>
  <c r="T890" i="3"/>
  <c r="R890" i="3"/>
  <c r="P890" i="3"/>
  <c r="BK890" i="3"/>
  <c r="J890" i="3"/>
  <c r="BE890" i="3" s="1"/>
  <c r="BI889" i="3"/>
  <c r="BH889" i="3"/>
  <c r="BG889" i="3"/>
  <c r="BF889" i="3"/>
  <c r="T889" i="3"/>
  <c r="R889" i="3"/>
  <c r="R888" i="3" s="1"/>
  <c r="P889" i="3"/>
  <c r="BK889" i="3"/>
  <c r="J889" i="3"/>
  <c r="BE889" i="3"/>
  <c r="BI887" i="3"/>
  <c r="BH887" i="3"/>
  <c r="BG887" i="3"/>
  <c r="BF887" i="3"/>
  <c r="T887" i="3"/>
  <c r="R887" i="3"/>
  <c r="P887" i="3"/>
  <c r="BK887" i="3"/>
  <c r="J887" i="3"/>
  <c r="BE887" i="3" s="1"/>
  <c r="BI886" i="3"/>
  <c r="BH886" i="3"/>
  <c r="BG886" i="3"/>
  <c r="BF886" i="3"/>
  <c r="T886" i="3"/>
  <c r="R886" i="3"/>
  <c r="P886" i="3"/>
  <c r="BK886" i="3"/>
  <c r="J886" i="3"/>
  <c r="BE886" i="3" s="1"/>
  <c r="BI884" i="3"/>
  <c r="BH884" i="3"/>
  <c r="BG884" i="3"/>
  <c r="BF884" i="3"/>
  <c r="T884" i="3"/>
  <c r="R884" i="3"/>
  <c r="P884" i="3"/>
  <c r="BK884" i="3"/>
  <c r="J884" i="3"/>
  <c r="BE884" i="3" s="1"/>
  <c r="BI881" i="3"/>
  <c r="BH881" i="3"/>
  <c r="BG881" i="3"/>
  <c r="BF881" i="3"/>
  <c r="T881" i="3"/>
  <c r="R881" i="3"/>
  <c r="P881" i="3"/>
  <c r="BK881" i="3"/>
  <c r="J881" i="3"/>
  <c r="BE881" i="3" s="1"/>
  <c r="BI878" i="3"/>
  <c r="BH878" i="3"/>
  <c r="BG878" i="3"/>
  <c r="BF878" i="3"/>
  <c r="T878" i="3"/>
  <c r="R878" i="3"/>
  <c r="P878" i="3"/>
  <c r="BK878" i="3"/>
  <c r="J878" i="3"/>
  <c r="BE878" i="3" s="1"/>
  <c r="BI875" i="3"/>
  <c r="BH875" i="3"/>
  <c r="BG875" i="3"/>
  <c r="BF875" i="3"/>
  <c r="T875" i="3"/>
  <c r="R875" i="3"/>
  <c r="P875" i="3"/>
  <c r="BK875" i="3"/>
  <c r="J875" i="3"/>
  <c r="BE875" i="3" s="1"/>
  <c r="BI872" i="3"/>
  <c r="BH872" i="3"/>
  <c r="BG872" i="3"/>
  <c r="BF872" i="3"/>
  <c r="T872" i="3"/>
  <c r="R872" i="3"/>
  <c r="P872" i="3"/>
  <c r="BK872" i="3"/>
  <c r="J872" i="3"/>
  <c r="BE872" i="3" s="1"/>
  <c r="BI869" i="3"/>
  <c r="BH869" i="3"/>
  <c r="BG869" i="3"/>
  <c r="BF869" i="3"/>
  <c r="T869" i="3"/>
  <c r="R869" i="3"/>
  <c r="P869" i="3"/>
  <c r="BK869" i="3"/>
  <c r="J869" i="3"/>
  <c r="BE869" i="3" s="1"/>
  <c r="BI861" i="3"/>
  <c r="BH861" i="3"/>
  <c r="BG861" i="3"/>
  <c r="BF861" i="3"/>
  <c r="T861" i="3"/>
  <c r="R861" i="3"/>
  <c r="P861" i="3"/>
  <c r="BK861" i="3"/>
  <c r="J861" i="3"/>
  <c r="BE861" i="3" s="1"/>
  <c r="BI858" i="3"/>
  <c r="BH858" i="3"/>
  <c r="BG858" i="3"/>
  <c r="BF858" i="3"/>
  <c r="T858" i="3"/>
  <c r="R858" i="3"/>
  <c r="P858" i="3"/>
  <c r="BK858" i="3"/>
  <c r="J858" i="3"/>
  <c r="BE858" i="3" s="1"/>
  <c r="BI856" i="3"/>
  <c r="BH856" i="3"/>
  <c r="BG856" i="3"/>
  <c r="BF856" i="3"/>
  <c r="T856" i="3"/>
  <c r="R856" i="3"/>
  <c r="P856" i="3"/>
  <c r="BK856" i="3"/>
  <c r="J856" i="3"/>
  <c r="BE856" i="3" s="1"/>
  <c r="BI853" i="3"/>
  <c r="BH853" i="3"/>
  <c r="BG853" i="3"/>
  <c r="BF853" i="3"/>
  <c r="T853" i="3"/>
  <c r="R853" i="3"/>
  <c r="P853" i="3"/>
  <c r="BK853" i="3"/>
  <c r="J853" i="3"/>
  <c r="BE853" i="3" s="1"/>
  <c r="BI850" i="3"/>
  <c r="BH850" i="3"/>
  <c r="BG850" i="3"/>
  <c r="BF850" i="3"/>
  <c r="T850" i="3"/>
  <c r="R850" i="3"/>
  <c r="P850" i="3"/>
  <c r="BK850" i="3"/>
  <c r="J850" i="3"/>
  <c r="BE850" i="3" s="1"/>
  <c r="BI847" i="3"/>
  <c r="BH847" i="3"/>
  <c r="BG847" i="3"/>
  <c r="BF847" i="3"/>
  <c r="T847" i="3"/>
  <c r="R847" i="3"/>
  <c r="P847" i="3"/>
  <c r="BK847" i="3"/>
  <c r="J847" i="3"/>
  <c r="BE847" i="3" s="1"/>
  <c r="BI844" i="3"/>
  <c r="BH844" i="3"/>
  <c r="BG844" i="3"/>
  <c r="BF844" i="3"/>
  <c r="T844" i="3"/>
  <c r="R844" i="3"/>
  <c r="P844" i="3"/>
  <c r="BK844" i="3"/>
  <c r="J844" i="3"/>
  <c r="BE844" i="3" s="1"/>
  <c r="BI841" i="3"/>
  <c r="BH841" i="3"/>
  <c r="BG841" i="3"/>
  <c r="BF841" i="3"/>
  <c r="T841" i="3"/>
  <c r="R841" i="3"/>
  <c r="P841" i="3"/>
  <c r="BK841" i="3"/>
  <c r="J841" i="3"/>
  <c r="BE841" i="3" s="1"/>
  <c r="BI838" i="3"/>
  <c r="BH838" i="3"/>
  <c r="BG838" i="3"/>
  <c r="BF838" i="3"/>
  <c r="T838" i="3"/>
  <c r="R838" i="3"/>
  <c r="P838" i="3"/>
  <c r="BK838" i="3"/>
  <c r="J838" i="3"/>
  <c r="BE838" i="3" s="1"/>
  <c r="BI837" i="3"/>
  <c r="BH837" i="3"/>
  <c r="BG837" i="3"/>
  <c r="BF837" i="3"/>
  <c r="T837" i="3"/>
  <c r="R837" i="3"/>
  <c r="P837" i="3"/>
  <c r="BK837" i="3"/>
  <c r="J837" i="3"/>
  <c r="BE837" i="3" s="1"/>
  <c r="BI834" i="3"/>
  <c r="BH834" i="3"/>
  <c r="BG834" i="3"/>
  <c r="BF834" i="3"/>
  <c r="T834" i="3"/>
  <c r="R834" i="3"/>
  <c r="P834" i="3"/>
  <c r="BK834" i="3"/>
  <c r="J834" i="3"/>
  <c r="BE834" i="3" s="1"/>
  <c r="BI829" i="3"/>
  <c r="BH829" i="3"/>
  <c r="BG829" i="3"/>
  <c r="BF829" i="3"/>
  <c r="T829" i="3"/>
  <c r="R829" i="3"/>
  <c r="P829" i="3"/>
  <c r="BK829" i="3"/>
  <c r="J829" i="3"/>
  <c r="BE829" i="3" s="1"/>
  <c r="BI817" i="3"/>
  <c r="BH817" i="3"/>
  <c r="BG817" i="3"/>
  <c r="BF817" i="3"/>
  <c r="T817" i="3"/>
  <c r="R817" i="3"/>
  <c r="P817" i="3"/>
  <c r="BK817" i="3"/>
  <c r="J817" i="3"/>
  <c r="BE817" i="3" s="1"/>
  <c r="BI801" i="3"/>
  <c r="BH801" i="3"/>
  <c r="BG801" i="3"/>
  <c r="BF801" i="3"/>
  <c r="T801" i="3"/>
  <c r="R801" i="3"/>
  <c r="P801" i="3"/>
  <c r="BK801" i="3"/>
  <c r="J801" i="3"/>
  <c r="BE801" i="3" s="1"/>
  <c r="BI785" i="3"/>
  <c r="BH785" i="3"/>
  <c r="BG785" i="3"/>
  <c r="BF785" i="3"/>
  <c r="T785" i="3"/>
  <c r="R785" i="3"/>
  <c r="P785" i="3"/>
  <c r="BK785" i="3"/>
  <c r="J785" i="3"/>
  <c r="BE785" i="3" s="1"/>
  <c r="BI784" i="3"/>
  <c r="BH784" i="3"/>
  <c r="BG784" i="3"/>
  <c r="BF784" i="3"/>
  <c r="T784" i="3"/>
  <c r="R784" i="3"/>
  <c r="P784" i="3"/>
  <c r="BK784" i="3"/>
  <c r="J784" i="3"/>
  <c r="BE784" i="3" s="1"/>
  <c r="BI783" i="3"/>
  <c r="BH783" i="3"/>
  <c r="BG783" i="3"/>
  <c r="BF783" i="3"/>
  <c r="T783" i="3"/>
  <c r="R783" i="3"/>
  <c r="P783" i="3"/>
  <c r="BK783" i="3"/>
  <c r="J783" i="3"/>
  <c r="BE783" i="3" s="1"/>
  <c r="BI780" i="3"/>
  <c r="BH780" i="3"/>
  <c r="BG780" i="3"/>
  <c r="BF780" i="3"/>
  <c r="T780" i="3"/>
  <c r="R780" i="3"/>
  <c r="P780" i="3"/>
  <c r="BK780" i="3"/>
  <c r="J780" i="3"/>
  <c r="BE780" i="3" s="1"/>
  <c r="BI779" i="3"/>
  <c r="BH779" i="3"/>
  <c r="BG779" i="3"/>
  <c r="BF779" i="3"/>
  <c r="T779" i="3"/>
  <c r="R779" i="3"/>
  <c r="P779" i="3"/>
  <c r="BK779" i="3"/>
  <c r="J779" i="3"/>
  <c r="BE779" i="3" s="1"/>
  <c r="BI778" i="3"/>
  <c r="BH778" i="3"/>
  <c r="BG778" i="3"/>
  <c r="BF778" i="3"/>
  <c r="T778" i="3"/>
  <c r="R778" i="3"/>
  <c r="P778" i="3"/>
  <c r="BK778" i="3"/>
  <c r="J778" i="3"/>
  <c r="BE778" i="3" s="1"/>
  <c r="BI777" i="3"/>
  <c r="BH777" i="3"/>
  <c r="BG777" i="3"/>
  <c r="BF777" i="3"/>
  <c r="T777" i="3"/>
  <c r="R777" i="3"/>
  <c r="P777" i="3"/>
  <c r="BK777" i="3"/>
  <c r="J777" i="3"/>
  <c r="BE777" i="3" s="1"/>
  <c r="BI776" i="3"/>
  <c r="BH776" i="3"/>
  <c r="BG776" i="3"/>
  <c r="BF776" i="3"/>
  <c r="T776" i="3"/>
  <c r="R776" i="3"/>
  <c r="P776" i="3"/>
  <c r="BK776" i="3"/>
  <c r="J776" i="3"/>
  <c r="BE776" i="3" s="1"/>
  <c r="BI775" i="3"/>
  <c r="BH775" i="3"/>
  <c r="BG775" i="3"/>
  <c r="BF775" i="3"/>
  <c r="T775" i="3"/>
  <c r="R775" i="3"/>
  <c r="P775" i="3"/>
  <c r="BK775" i="3"/>
  <c r="J775" i="3"/>
  <c r="BE775" i="3" s="1"/>
  <c r="BI767" i="3"/>
  <c r="BH767" i="3"/>
  <c r="BG767" i="3"/>
  <c r="BF767" i="3"/>
  <c r="T767" i="3"/>
  <c r="R767" i="3"/>
  <c r="P767" i="3"/>
  <c r="BK767" i="3"/>
  <c r="J767" i="3"/>
  <c r="BE767" i="3" s="1"/>
  <c r="BI761" i="3"/>
  <c r="BH761" i="3"/>
  <c r="BG761" i="3"/>
  <c r="BF761" i="3"/>
  <c r="T761" i="3"/>
  <c r="R761" i="3"/>
  <c r="P761" i="3"/>
  <c r="BK761" i="3"/>
  <c r="J761" i="3"/>
  <c r="BE761" i="3" s="1"/>
  <c r="BI750" i="3"/>
  <c r="BH750" i="3"/>
  <c r="BG750" i="3"/>
  <c r="BF750" i="3"/>
  <c r="T750" i="3"/>
  <c r="R750" i="3"/>
  <c r="P750" i="3"/>
  <c r="BK750" i="3"/>
  <c r="J750" i="3"/>
  <c r="BE750" i="3" s="1"/>
  <c r="BI747" i="3"/>
  <c r="BH747" i="3"/>
  <c r="BG747" i="3"/>
  <c r="BF747" i="3"/>
  <c r="T747" i="3"/>
  <c r="R747" i="3"/>
  <c r="R746" i="3" s="1"/>
  <c r="P747" i="3"/>
  <c r="BK747" i="3"/>
  <c r="J747" i="3"/>
  <c r="BE747" i="3"/>
  <c r="BI745" i="3"/>
  <c r="BH745" i="3"/>
  <c r="BG745" i="3"/>
  <c r="BF745" i="3"/>
  <c r="T745" i="3"/>
  <c r="R745" i="3"/>
  <c r="P745" i="3"/>
  <c r="BK745" i="3"/>
  <c r="J745" i="3"/>
  <c r="BE745" i="3" s="1"/>
  <c r="BI742" i="3"/>
  <c r="BH742" i="3"/>
  <c r="BG742" i="3"/>
  <c r="BF742" i="3"/>
  <c r="T742" i="3"/>
  <c r="R742" i="3"/>
  <c r="P742" i="3"/>
  <c r="BK742" i="3"/>
  <c r="J742" i="3"/>
  <c r="BE742" i="3" s="1"/>
  <c r="BI739" i="3"/>
  <c r="BH739" i="3"/>
  <c r="BG739" i="3"/>
  <c r="BF739" i="3"/>
  <c r="T739" i="3"/>
  <c r="R739" i="3"/>
  <c r="P739" i="3"/>
  <c r="BK739" i="3"/>
  <c r="J739" i="3"/>
  <c r="BE739" i="3" s="1"/>
  <c r="BI738" i="3"/>
  <c r="BH738" i="3"/>
  <c r="BG738" i="3"/>
  <c r="BF738" i="3"/>
  <c r="T738" i="3"/>
  <c r="R738" i="3"/>
  <c r="P738" i="3"/>
  <c r="BK738" i="3"/>
  <c r="J738" i="3"/>
  <c r="BE738" i="3" s="1"/>
  <c r="BI735" i="3"/>
  <c r="BH735" i="3"/>
  <c r="BG735" i="3"/>
  <c r="BF735" i="3"/>
  <c r="T735" i="3"/>
  <c r="R735" i="3"/>
  <c r="P735" i="3"/>
  <c r="BK735" i="3"/>
  <c r="J735" i="3"/>
  <c r="BE735" i="3" s="1"/>
  <c r="BI724" i="3"/>
  <c r="BH724" i="3"/>
  <c r="BG724" i="3"/>
  <c r="BF724" i="3"/>
  <c r="T724" i="3"/>
  <c r="R724" i="3"/>
  <c r="P724" i="3"/>
  <c r="BK724" i="3"/>
  <c r="J724" i="3"/>
  <c r="BE724" i="3" s="1"/>
  <c r="BI722" i="3"/>
  <c r="BH722" i="3"/>
  <c r="BG722" i="3"/>
  <c r="BF722" i="3"/>
  <c r="T722" i="3"/>
  <c r="R722" i="3"/>
  <c r="P722" i="3"/>
  <c r="BK722" i="3"/>
  <c r="J722" i="3"/>
  <c r="BE722" i="3" s="1"/>
  <c r="BI720" i="3"/>
  <c r="BH720" i="3"/>
  <c r="BG720" i="3"/>
  <c r="BF720" i="3"/>
  <c r="T720" i="3"/>
  <c r="R720" i="3"/>
  <c r="P720" i="3"/>
  <c r="BK720" i="3"/>
  <c r="J720" i="3"/>
  <c r="BE720" i="3" s="1"/>
  <c r="BI718" i="3"/>
  <c r="BH718" i="3"/>
  <c r="BG718" i="3"/>
  <c r="BF718" i="3"/>
  <c r="T718" i="3"/>
  <c r="R718" i="3"/>
  <c r="P718" i="3"/>
  <c r="BK718" i="3"/>
  <c r="J718" i="3"/>
  <c r="BE718" i="3" s="1"/>
  <c r="BI707" i="3"/>
  <c r="BH707" i="3"/>
  <c r="BG707" i="3"/>
  <c r="BF707" i="3"/>
  <c r="T707" i="3"/>
  <c r="R707" i="3"/>
  <c r="P707" i="3"/>
  <c r="P706" i="3" s="1"/>
  <c r="BK707" i="3"/>
  <c r="J707" i="3"/>
  <c r="BE707" i="3"/>
  <c r="BI705" i="3"/>
  <c r="BH705" i="3"/>
  <c r="BG705" i="3"/>
  <c r="BF705" i="3"/>
  <c r="T705" i="3"/>
  <c r="R705" i="3"/>
  <c r="P705" i="3"/>
  <c r="BK705" i="3"/>
  <c r="J705" i="3"/>
  <c r="BE705" i="3" s="1"/>
  <c r="BI702" i="3"/>
  <c r="BH702" i="3"/>
  <c r="BG702" i="3"/>
  <c r="BF702" i="3"/>
  <c r="T702" i="3"/>
  <c r="R702" i="3"/>
  <c r="P702" i="3"/>
  <c r="BK702" i="3"/>
  <c r="J702" i="3"/>
  <c r="BE702" i="3" s="1"/>
  <c r="BI699" i="3"/>
  <c r="BH699" i="3"/>
  <c r="BG699" i="3"/>
  <c r="BF699" i="3"/>
  <c r="T699" i="3"/>
  <c r="R699" i="3"/>
  <c r="P699" i="3"/>
  <c r="BK699" i="3"/>
  <c r="J699" i="3"/>
  <c r="BE699" i="3" s="1"/>
  <c r="BI696" i="3"/>
  <c r="BH696" i="3"/>
  <c r="BG696" i="3"/>
  <c r="BF696" i="3"/>
  <c r="T696" i="3"/>
  <c r="R696" i="3"/>
  <c r="P696" i="3"/>
  <c r="BK696" i="3"/>
  <c r="J696" i="3"/>
  <c r="BE696" i="3" s="1"/>
  <c r="BI693" i="3"/>
  <c r="BH693" i="3"/>
  <c r="BG693" i="3"/>
  <c r="BF693" i="3"/>
  <c r="T693" i="3"/>
  <c r="R693" i="3"/>
  <c r="P693" i="3"/>
  <c r="BK693" i="3"/>
  <c r="J693" i="3"/>
  <c r="BE693" i="3" s="1"/>
  <c r="BI690" i="3"/>
  <c r="BH690" i="3"/>
  <c r="BG690" i="3"/>
  <c r="BF690" i="3"/>
  <c r="T690" i="3"/>
  <c r="R690" i="3"/>
  <c r="P690" i="3"/>
  <c r="BK690" i="3"/>
  <c r="J690" i="3"/>
  <c r="BE690" i="3" s="1"/>
  <c r="BI687" i="3"/>
  <c r="BH687" i="3"/>
  <c r="BG687" i="3"/>
  <c r="BF687" i="3"/>
  <c r="T687" i="3"/>
  <c r="R687" i="3"/>
  <c r="P687" i="3"/>
  <c r="BK687" i="3"/>
  <c r="J687" i="3"/>
  <c r="BE687" i="3" s="1"/>
  <c r="BI684" i="3"/>
  <c r="BH684" i="3"/>
  <c r="BG684" i="3"/>
  <c r="BF684" i="3"/>
  <c r="T684" i="3"/>
  <c r="R684" i="3"/>
  <c r="P684" i="3"/>
  <c r="BK684" i="3"/>
  <c r="J684" i="3"/>
  <c r="BE684" i="3" s="1"/>
  <c r="BI681" i="3"/>
  <c r="BH681" i="3"/>
  <c r="BG681" i="3"/>
  <c r="BF681" i="3"/>
  <c r="T681" i="3"/>
  <c r="R681" i="3"/>
  <c r="P681" i="3"/>
  <c r="BK681" i="3"/>
  <c r="J681" i="3"/>
  <c r="BE681" i="3" s="1"/>
  <c r="BI678" i="3"/>
  <c r="BH678" i="3"/>
  <c r="BG678" i="3"/>
  <c r="BF678" i="3"/>
  <c r="T678" i="3"/>
  <c r="R678" i="3"/>
  <c r="P678" i="3"/>
  <c r="BK678" i="3"/>
  <c r="J678" i="3"/>
  <c r="BE678" i="3" s="1"/>
  <c r="BI675" i="3"/>
  <c r="BH675" i="3"/>
  <c r="BG675" i="3"/>
  <c r="BF675" i="3"/>
  <c r="T675" i="3"/>
  <c r="R675" i="3"/>
  <c r="P675" i="3"/>
  <c r="BK675" i="3"/>
  <c r="J675" i="3"/>
  <c r="BE675" i="3" s="1"/>
  <c r="BI672" i="3"/>
  <c r="BH672" i="3"/>
  <c r="BG672" i="3"/>
  <c r="BF672" i="3"/>
  <c r="T672" i="3"/>
  <c r="R672" i="3"/>
  <c r="P672" i="3"/>
  <c r="BK672" i="3"/>
  <c r="J672" i="3"/>
  <c r="BE672" i="3" s="1"/>
  <c r="BI669" i="3"/>
  <c r="BH669" i="3"/>
  <c r="BG669" i="3"/>
  <c r="BF669" i="3"/>
  <c r="T669" i="3"/>
  <c r="R669" i="3"/>
  <c r="P669" i="3"/>
  <c r="BK669" i="3"/>
  <c r="J669" i="3"/>
  <c r="BE669" i="3" s="1"/>
  <c r="BI666" i="3"/>
  <c r="BH666" i="3"/>
  <c r="BG666" i="3"/>
  <c r="BF666" i="3"/>
  <c r="T666" i="3"/>
  <c r="R666" i="3"/>
  <c r="P666" i="3"/>
  <c r="BK666" i="3"/>
  <c r="J666" i="3"/>
  <c r="BE666" i="3" s="1"/>
  <c r="BI663" i="3"/>
  <c r="BH663" i="3"/>
  <c r="BG663" i="3"/>
  <c r="BF663" i="3"/>
  <c r="T663" i="3"/>
  <c r="R663" i="3"/>
  <c r="P663" i="3"/>
  <c r="BK663" i="3"/>
  <c r="J663" i="3"/>
  <c r="BE663" i="3" s="1"/>
  <c r="BI660" i="3"/>
  <c r="BH660" i="3"/>
  <c r="BG660" i="3"/>
  <c r="BF660" i="3"/>
  <c r="T660" i="3"/>
  <c r="R660" i="3"/>
  <c r="P660" i="3"/>
  <c r="BK660" i="3"/>
  <c r="J660" i="3"/>
  <c r="BE660" i="3" s="1"/>
  <c r="BI657" i="3"/>
  <c r="BH657" i="3"/>
  <c r="BG657" i="3"/>
  <c r="BF657" i="3"/>
  <c r="T657" i="3"/>
  <c r="R657" i="3"/>
  <c r="P657" i="3"/>
  <c r="BK657" i="3"/>
  <c r="J657" i="3"/>
  <c r="BE657" i="3" s="1"/>
  <c r="BI649" i="3"/>
  <c r="BH649" i="3"/>
  <c r="BG649" i="3"/>
  <c r="BF649" i="3"/>
  <c r="T649" i="3"/>
  <c r="R649" i="3"/>
  <c r="P649" i="3"/>
  <c r="BK649" i="3"/>
  <c r="J649" i="3"/>
  <c r="BE649" i="3" s="1"/>
  <c r="BI646" i="3"/>
  <c r="BH646" i="3"/>
  <c r="BG646" i="3"/>
  <c r="BF646" i="3"/>
  <c r="T646" i="3"/>
  <c r="R646" i="3"/>
  <c r="P646" i="3"/>
  <c r="BK646" i="3"/>
  <c r="J646" i="3"/>
  <c r="BE646" i="3" s="1"/>
  <c r="BI643" i="3"/>
  <c r="BH643" i="3"/>
  <c r="BG643" i="3"/>
  <c r="BF643" i="3"/>
  <c r="T643" i="3"/>
  <c r="R643" i="3"/>
  <c r="P643" i="3"/>
  <c r="BK643" i="3"/>
  <c r="BK642" i="3" s="1"/>
  <c r="J642" i="3" s="1"/>
  <c r="J76" i="3" s="1"/>
  <c r="J643" i="3"/>
  <c r="BE643" i="3"/>
  <c r="BI641" i="3"/>
  <c r="BH641" i="3"/>
  <c r="BG641" i="3"/>
  <c r="BF641" i="3"/>
  <c r="T641" i="3"/>
  <c r="R641" i="3"/>
  <c r="P641" i="3"/>
  <c r="BK641" i="3"/>
  <c r="J641" i="3"/>
  <c r="BE641" i="3" s="1"/>
  <c r="BI638" i="3"/>
  <c r="BH638" i="3"/>
  <c r="BG638" i="3"/>
  <c r="BF638" i="3"/>
  <c r="T638" i="3"/>
  <c r="R638" i="3"/>
  <c r="P638" i="3"/>
  <c r="BK638" i="3"/>
  <c r="J638" i="3"/>
  <c r="BE638" i="3" s="1"/>
  <c r="BI632" i="3"/>
  <c r="BH632" i="3"/>
  <c r="BG632" i="3"/>
  <c r="BF632" i="3"/>
  <c r="T632" i="3"/>
  <c r="R632" i="3"/>
  <c r="P632" i="3"/>
  <c r="BK632" i="3"/>
  <c r="J632" i="3"/>
  <c r="BE632" i="3" s="1"/>
  <c r="BI629" i="3"/>
  <c r="BH629" i="3"/>
  <c r="BG629" i="3"/>
  <c r="BF629" i="3"/>
  <c r="T629" i="3"/>
  <c r="R629" i="3"/>
  <c r="P629" i="3"/>
  <c r="BK629" i="3"/>
  <c r="J629" i="3"/>
  <c r="BE629" i="3" s="1"/>
  <c r="BI622" i="3"/>
  <c r="BH622" i="3"/>
  <c r="BG622" i="3"/>
  <c r="BF622" i="3"/>
  <c r="T622" i="3"/>
  <c r="R622" i="3"/>
  <c r="P622" i="3"/>
  <c r="BK622" i="3"/>
  <c r="J622" i="3"/>
  <c r="BE622" i="3" s="1"/>
  <c r="BI620" i="3"/>
  <c r="BH620" i="3"/>
  <c r="BG620" i="3"/>
  <c r="BF620" i="3"/>
  <c r="T620" i="3"/>
  <c r="R620" i="3"/>
  <c r="P620" i="3"/>
  <c r="BK620" i="3"/>
  <c r="J620" i="3"/>
  <c r="BE620" i="3" s="1"/>
  <c r="BI614" i="3"/>
  <c r="BH614" i="3"/>
  <c r="BG614" i="3"/>
  <c r="BF614" i="3"/>
  <c r="T614" i="3"/>
  <c r="R614" i="3"/>
  <c r="P614" i="3"/>
  <c r="BK614" i="3"/>
  <c r="BK613" i="3" s="1"/>
  <c r="J613" i="3" s="1"/>
  <c r="J75" i="3" s="1"/>
  <c r="J614" i="3"/>
  <c r="BE614" i="3"/>
  <c r="BI612" i="3"/>
  <c r="BH612" i="3"/>
  <c r="BG612" i="3"/>
  <c r="BF612" i="3"/>
  <c r="T612" i="3"/>
  <c r="R612" i="3"/>
  <c r="P612" i="3"/>
  <c r="BK612" i="3"/>
  <c r="J612" i="3"/>
  <c r="BE612" i="3" s="1"/>
  <c r="BI611" i="3"/>
  <c r="BH611" i="3"/>
  <c r="BG611" i="3"/>
  <c r="BF611" i="3"/>
  <c r="T611" i="3"/>
  <c r="R611" i="3"/>
  <c r="P611" i="3"/>
  <c r="BK611" i="3"/>
  <c r="J611" i="3"/>
  <c r="BE611" i="3" s="1"/>
  <c r="BI608" i="3"/>
  <c r="BH608" i="3"/>
  <c r="BG608" i="3"/>
  <c r="BF608" i="3"/>
  <c r="T608" i="3"/>
  <c r="R608" i="3"/>
  <c r="P608" i="3"/>
  <c r="BK608" i="3"/>
  <c r="J608" i="3"/>
  <c r="BE608" i="3" s="1"/>
  <c r="BI605" i="3"/>
  <c r="BH605" i="3"/>
  <c r="BG605" i="3"/>
  <c r="BF605" i="3"/>
  <c r="T605" i="3"/>
  <c r="R605" i="3"/>
  <c r="P605" i="3"/>
  <c r="BK605" i="3"/>
  <c r="J605" i="3"/>
  <c r="BE605" i="3" s="1"/>
  <c r="BI602" i="3"/>
  <c r="BH602" i="3"/>
  <c r="BG602" i="3"/>
  <c r="BF602" i="3"/>
  <c r="T602" i="3"/>
  <c r="R602" i="3"/>
  <c r="P602" i="3"/>
  <c r="BK602" i="3"/>
  <c r="J602" i="3"/>
  <c r="BE602" i="3" s="1"/>
  <c r="BI599" i="3"/>
  <c r="BH599" i="3"/>
  <c r="BG599" i="3"/>
  <c r="BF599" i="3"/>
  <c r="T599" i="3"/>
  <c r="R599" i="3"/>
  <c r="P599" i="3"/>
  <c r="BK599" i="3"/>
  <c r="J599" i="3"/>
  <c r="BE599" i="3" s="1"/>
  <c r="BI597" i="3"/>
  <c r="BH597" i="3"/>
  <c r="BG597" i="3"/>
  <c r="BF597" i="3"/>
  <c r="T597" i="3"/>
  <c r="R597" i="3"/>
  <c r="P597" i="3"/>
  <c r="BK597" i="3"/>
  <c r="J597" i="3"/>
  <c r="BE597" i="3" s="1"/>
  <c r="BI594" i="3"/>
  <c r="BH594" i="3"/>
  <c r="BG594" i="3"/>
  <c r="BF594" i="3"/>
  <c r="T594" i="3"/>
  <c r="R594" i="3"/>
  <c r="P594" i="3"/>
  <c r="BK594" i="3"/>
  <c r="J594" i="3"/>
  <c r="BE594" i="3" s="1"/>
  <c r="BI591" i="3"/>
  <c r="BH591" i="3"/>
  <c r="BG591" i="3"/>
  <c r="BF591" i="3"/>
  <c r="T591" i="3"/>
  <c r="R591" i="3"/>
  <c r="P591" i="3"/>
  <c r="BK591" i="3"/>
  <c r="J591" i="3"/>
  <c r="BE591" i="3" s="1"/>
  <c r="BI588" i="3"/>
  <c r="BH588" i="3"/>
  <c r="BG588" i="3"/>
  <c r="BF588" i="3"/>
  <c r="T588" i="3"/>
  <c r="R588" i="3"/>
  <c r="P588" i="3"/>
  <c r="BK588" i="3"/>
  <c r="J588" i="3"/>
  <c r="BE588" i="3" s="1"/>
  <c r="BI585" i="3"/>
  <c r="BH585" i="3"/>
  <c r="BG585" i="3"/>
  <c r="BF585" i="3"/>
  <c r="T585" i="3"/>
  <c r="R585" i="3"/>
  <c r="P585" i="3"/>
  <c r="BK585" i="3"/>
  <c r="BK584" i="3" s="1"/>
  <c r="J584" i="3" s="1"/>
  <c r="J74" i="3" s="1"/>
  <c r="J585" i="3"/>
  <c r="BE585" i="3"/>
  <c r="BI583" i="3"/>
  <c r="BH583" i="3"/>
  <c r="BG583" i="3"/>
  <c r="BF583" i="3"/>
  <c r="T583" i="3"/>
  <c r="R583" i="3"/>
  <c r="P583" i="3"/>
  <c r="BK583" i="3"/>
  <c r="J583" i="3"/>
  <c r="BE583" i="3" s="1"/>
  <c r="BI582" i="3"/>
  <c r="BH582" i="3"/>
  <c r="BG582" i="3"/>
  <c r="BF582" i="3"/>
  <c r="T582" i="3"/>
  <c r="R582" i="3"/>
  <c r="P582" i="3"/>
  <c r="BK582" i="3"/>
  <c r="J582" i="3"/>
  <c r="BE582" i="3" s="1"/>
  <c r="BI581" i="3"/>
  <c r="BH581" i="3"/>
  <c r="BG581" i="3"/>
  <c r="BF581" i="3"/>
  <c r="T581" i="3"/>
  <c r="R581" i="3"/>
  <c r="P581" i="3"/>
  <c r="BK581" i="3"/>
  <c r="J581" i="3"/>
  <c r="BE581" i="3" s="1"/>
  <c r="BI574" i="3"/>
  <c r="BH574" i="3"/>
  <c r="BG574" i="3"/>
  <c r="BF574" i="3"/>
  <c r="T574" i="3"/>
  <c r="R574" i="3"/>
  <c r="P574" i="3"/>
  <c r="BK574" i="3"/>
  <c r="J574" i="3"/>
  <c r="BE574" i="3" s="1"/>
  <c r="BI570" i="3"/>
  <c r="BH570" i="3"/>
  <c r="BG570" i="3"/>
  <c r="BF570" i="3"/>
  <c r="T570" i="3"/>
  <c r="R570" i="3"/>
  <c r="R569" i="3" s="1"/>
  <c r="P570" i="3"/>
  <c r="BK570" i="3"/>
  <c r="J570" i="3"/>
  <c r="BE570" i="3"/>
  <c r="BI567" i="3"/>
  <c r="BH567" i="3"/>
  <c r="BG567" i="3"/>
  <c r="BF567" i="3"/>
  <c r="T567" i="3"/>
  <c r="T566" i="3" s="1"/>
  <c r="R567" i="3"/>
  <c r="R566" i="3" s="1"/>
  <c r="P567" i="3"/>
  <c r="P566" i="3" s="1"/>
  <c r="BK567" i="3"/>
  <c r="BK566" i="3" s="1"/>
  <c r="J566" i="3" s="1"/>
  <c r="J72" i="3" s="1"/>
  <c r="J567" i="3"/>
  <c r="BE567" i="3"/>
  <c r="BI565" i="3"/>
  <c r="BH565" i="3"/>
  <c r="BG565" i="3"/>
  <c r="BF565" i="3"/>
  <c r="T565" i="3"/>
  <c r="R565" i="3"/>
  <c r="P565" i="3"/>
  <c r="BK565" i="3"/>
  <c r="J565" i="3"/>
  <c r="BE565" i="3" s="1"/>
  <c r="BI563" i="3"/>
  <c r="BH563" i="3"/>
  <c r="BG563" i="3"/>
  <c r="BF563" i="3"/>
  <c r="T563" i="3"/>
  <c r="R563" i="3"/>
  <c r="P563" i="3"/>
  <c r="BK563" i="3"/>
  <c r="J563" i="3"/>
  <c r="BE563" i="3" s="1"/>
  <c r="BI558" i="3"/>
  <c r="BH558" i="3"/>
  <c r="BG558" i="3"/>
  <c r="BF558" i="3"/>
  <c r="T558" i="3"/>
  <c r="R558" i="3"/>
  <c r="P558" i="3"/>
  <c r="BK558" i="3"/>
  <c r="J558" i="3"/>
  <c r="BE558" i="3" s="1"/>
  <c r="BI554" i="3"/>
  <c r="BH554" i="3"/>
  <c r="BG554" i="3"/>
  <c r="BF554" i="3"/>
  <c r="T554" i="3"/>
  <c r="R554" i="3"/>
  <c r="P554" i="3"/>
  <c r="BK554" i="3"/>
  <c r="J554" i="3"/>
  <c r="BE554" i="3" s="1"/>
  <c r="BI551" i="3"/>
  <c r="BH551" i="3"/>
  <c r="BG551" i="3"/>
  <c r="BF551" i="3"/>
  <c r="T551" i="3"/>
  <c r="R551" i="3"/>
  <c r="P551" i="3"/>
  <c r="BK551" i="3"/>
  <c r="J551" i="3"/>
  <c r="BE551" i="3" s="1"/>
  <c r="BI549" i="3"/>
  <c r="BH549" i="3"/>
  <c r="BG549" i="3"/>
  <c r="BF549" i="3"/>
  <c r="T549" i="3"/>
  <c r="R549" i="3"/>
  <c r="P549" i="3"/>
  <c r="BK549" i="3"/>
  <c r="J549" i="3"/>
  <c r="BE549" i="3" s="1"/>
  <c r="BI546" i="3"/>
  <c r="BH546" i="3"/>
  <c r="BG546" i="3"/>
  <c r="BF546" i="3"/>
  <c r="T546" i="3"/>
  <c r="R546" i="3"/>
  <c r="P546" i="3"/>
  <c r="BK546" i="3"/>
  <c r="J546" i="3"/>
  <c r="BE546" i="3" s="1"/>
  <c r="BI544" i="3"/>
  <c r="BH544" i="3"/>
  <c r="BG544" i="3"/>
  <c r="BF544" i="3"/>
  <c r="T544" i="3"/>
  <c r="R544" i="3"/>
  <c r="P544" i="3"/>
  <c r="BK544" i="3"/>
  <c r="J544" i="3"/>
  <c r="BE544" i="3" s="1"/>
  <c r="BI541" i="3"/>
  <c r="BH541" i="3"/>
  <c r="BG541" i="3"/>
  <c r="BF541" i="3"/>
  <c r="T541" i="3"/>
  <c r="R541" i="3"/>
  <c r="P541" i="3"/>
  <c r="BK541" i="3"/>
  <c r="J541" i="3"/>
  <c r="BE541" i="3" s="1"/>
  <c r="BI530" i="3"/>
  <c r="BH530" i="3"/>
  <c r="BG530" i="3"/>
  <c r="BF530" i="3"/>
  <c r="T530" i="3"/>
  <c r="R530" i="3"/>
  <c r="P530" i="3"/>
  <c r="BK530" i="3"/>
  <c r="J530" i="3"/>
  <c r="BE530" i="3" s="1"/>
  <c r="BI525" i="3"/>
  <c r="BH525" i="3"/>
  <c r="BG525" i="3"/>
  <c r="BF525" i="3"/>
  <c r="T525" i="3"/>
  <c r="R525" i="3"/>
  <c r="P525" i="3"/>
  <c r="BK525" i="3"/>
  <c r="J525" i="3"/>
  <c r="BE525" i="3" s="1"/>
  <c r="BI520" i="3"/>
  <c r="BH520" i="3"/>
  <c r="BG520" i="3"/>
  <c r="BF520" i="3"/>
  <c r="T520" i="3"/>
  <c r="R520" i="3"/>
  <c r="P520" i="3"/>
  <c r="BK520" i="3"/>
  <c r="J520" i="3"/>
  <c r="BE520" i="3" s="1"/>
  <c r="BI515" i="3"/>
  <c r="BH515" i="3"/>
  <c r="BG515" i="3"/>
  <c r="BF515" i="3"/>
  <c r="T515" i="3"/>
  <c r="R515" i="3"/>
  <c r="R514" i="3" s="1"/>
  <c r="P515" i="3"/>
  <c r="BK515" i="3"/>
  <c r="J515" i="3"/>
  <c r="BE515" i="3"/>
  <c r="BI503" i="3"/>
  <c r="BH503" i="3"/>
  <c r="BG503" i="3"/>
  <c r="BF503" i="3"/>
  <c r="T503" i="3"/>
  <c r="R503" i="3"/>
  <c r="P503" i="3"/>
  <c r="BK503" i="3"/>
  <c r="J503" i="3"/>
  <c r="BE503" i="3" s="1"/>
  <c r="BI500" i="3"/>
  <c r="BH500" i="3"/>
  <c r="BG500" i="3"/>
  <c r="BF500" i="3"/>
  <c r="T500" i="3"/>
  <c r="R500" i="3"/>
  <c r="P500" i="3"/>
  <c r="BK500" i="3"/>
  <c r="J500" i="3"/>
  <c r="BE500" i="3" s="1"/>
  <c r="BI497" i="3"/>
  <c r="BH497" i="3"/>
  <c r="BG497" i="3"/>
  <c r="BF497" i="3"/>
  <c r="T497" i="3"/>
  <c r="R497" i="3"/>
  <c r="P497" i="3"/>
  <c r="BK497" i="3"/>
  <c r="J497" i="3"/>
  <c r="BE497" i="3" s="1"/>
  <c r="BI495" i="3"/>
  <c r="BH495" i="3"/>
  <c r="BG495" i="3"/>
  <c r="BF495" i="3"/>
  <c r="T495" i="3"/>
  <c r="R495" i="3"/>
  <c r="P495" i="3"/>
  <c r="BK495" i="3"/>
  <c r="J495" i="3"/>
  <c r="BE495" i="3" s="1"/>
  <c r="BI484" i="3"/>
  <c r="BH484" i="3"/>
  <c r="BG484" i="3"/>
  <c r="BF484" i="3"/>
  <c r="T484" i="3"/>
  <c r="R484" i="3"/>
  <c r="P484" i="3"/>
  <c r="BK484" i="3"/>
  <c r="BK483" i="3" s="1"/>
  <c r="J484" i="3"/>
  <c r="BE484" i="3"/>
  <c r="BI482" i="3"/>
  <c r="BH482" i="3"/>
  <c r="BG482" i="3"/>
  <c r="BF482" i="3"/>
  <c r="T482" i="3"/>
  <c r="R482" i="3"/>
  <c r="P482" i="3"/>
  <c r="BK482" i="3"/>
  <c r="J482" i="3"/>
  <c r="BE482" i="3" s="1"/>
  <c r="BI480" i="3"/>
  <c r="BH480" i="3"/>
  <c r="BG480" i="3"/>
  <c r="BF480" i="3"/>
  <c r="T480" i="3"/>
  <c r="R480" i="3"/>
  <c r="P480" i="3"/>
  <c r="BK480" i="3"/>
  <c r="J480" i="3"/>
  <c r="BE480" i="3" s="1"/>
  <c r="BI477" i="3"/>
  <c r="BH477" i="3"/>
  <c r="BG477" i="3"/>
  <c r="BF477" i="3"/>
  <c r="T477" i="3"/>
  <c r="R477" i="3"/>
  <c r="P477" i="3"/>
  <c r="BK477" i="3"/>
  <c r="J477" i="3"/>
  <c r="BE477" i="3" s="1"/>
  <c r="BI471" i="3"/>
  <c r="BH471" i="3"/>
  <c r="BG471" i="3"/>
  <c r="BF471" i="3"/>
  <c r="T471" i="3"/>
  <c r="R471" i="3"/>
  <c r="P471" i="3"/>
  <c r="BK471" i="3"/>
  <c r="J471" i="3"/>
  <c r="BE471" i="3" s="1"/>
  <c r="BI469" i="3"/>
  <c r="BH469" i="3"/>
  <c r="BG469" i="3"/>
  <c r="BF469" i="3"/>
  <c r="T469" i="3"/>
  <c r="R469" i="3"/>
  <c r="P469" i="3"/>
  <c r="BK469" i="3"/>
  <c r="J469" i="3"/>
  <c r="BE469" i="3" s="1"/>
  <c r="BI463" i="3"/>
  <c r="BH463" i="3"/>
  <c r="BG463" i="3"/>
  <c r="BF463" i="3"/>
  <c r="T463" i="3"/>
  <c r="R463" i="3"/>
  <c r="P463" i="3"/>
  <c r="BK463" i="3"/>
  <c r="J463" i="3"/>
  <c r="BE463" i="3" s="1"/>
  <c r="BI461" i="3"/>
  <c r="BH461" i="3"/>
  <c r="BG461" i="3"/>
  <c r="BF461" i="3"/>
  <c r="T461" i="3"/>
  <c r="R461" i="3"/>
  <c r="P461" i="3"/>
  <c r="BK461" i="3"/>
  <c r="BK454" i="3" s="1"/>
  <c r="J454" i="3" s="1"/>
  <c r="J69" i="3" s="1"/>
  <c r="J461" i="3"/>
  <c r="BE461" i="3" s="1"/>
  <c r="BI455" i="3"/>
  <c r="BH455" i="3"/>
  <c r="BG455" i="3"/>
  <c r="BF455" i="3"/>
  <c r="T455" i="3"/>
  <c r="R455" i="3"/>
  <c r="R454" i="3"/>
  <c r="P455" i="3"/>
  <c r="BK455" i="3"/>
  <c r="J455" i="3"/>
  <c r="BE455" i="3" s="1"/>
  <c r="BI452" i="3"/>
  <c r="BH452" i="3"/>
  <c r="BG452" i="3"/>
  <c r="BF452" i="3"/>
  <c r="T452" i="3"/>
  <c r="T451" i="3" s="1"/>
  <c r="R452" i="3"/>
  <c r="R451" i="3" s="1"/>
  <c r="P452" i="3"/>
  <c r="P451" i="3" s="1"/>
  <c r="BK452" i="3"/>
  <c r="BK451" i="3" s="1"/>
  <c r="J451" i="3" s="1"/>
  <c r="J67" i="3" s="1"/>
  <c r="J452" i="3"/>
  <c r="BE452" i="3"/>
  <c r="BI450" i="3"/>
  <c r="BH450" i="3"/>
  <c r="BG450" i="3"/>
  <c r="BF450" i="3"/>
  <c r="T450" i="3"/>
  <c r="R450" i="3"/>
  <c r="P450" i="3"/>
  <c r="BK450" i="3"/>
  <c r="J450" i="3"/>
  <c r="BE450" i="3" s="1"/>
  <c r="BI448" i="3"/>
  <c r="BH448" i="3"/>
  <c r="BG448" i="3"/>
  <c r="BF448" i="3"/>
  <c r="T448" i="3"/>
  <c r="R448" i="3"/>
  <c r="P448" i="3"/>
  <c r="BK448" i="3"/>
  <c r="J448" i="3"/>
  <c r="BE448" i="3" s="1"/>
  <c r="BI447" i="3"/>
  <c r="BH447" i="3"/>
  <c r="BG447" i="3"/>
  <c r="BF447" i="3"/>
  <c r="T447" i="3"/>
  <c r="R447" i="3"/>
  <c r="P447" i="3"/>
  <c r="BK447" i="3"/>
  <c r="J447" i="3"/>
  <c r="BE447" i="3" s="1"/>
  <c r="BI446" i="3"/>
  <c r="BH446" i="3"/>
  <c r="BG446" i="3"/>
  <c r="BF446" i="3"/>
  <c r="T446" i="3"/>
  <c r="R446" i="3"/>
  <c r="P446" i="3"/>
  <c r="BK446" i="3"/>
  <c r="J446" i="3"/>
  <c r="BE446" i="3" s="1"/>
  <c r="BI445" i="3"/>
  <c r="BH445" i="3"/>
  <c r="BG445" i="3"/>
  <c r="BF445" i="3"/>
  <c r="T445" i="3"/>
  <c r="R445" i="3"/>
  <c r="R444" i="3" s="1"/>
  <c r="P445" i="3"/>
  <c r="BK445" i="3"/>
  <c r="J445" i="3"/>
  <c r="BE445" i="3"/>
  <c r="BI441" i="3"/>
  <c r="BH441" i="3"/>
  <c r="BG441" i="3"/>
  <c r="BF441" i="3"/>
  <c r="T441" i="3"/>
  <c r="R441" i="3"/>
  <c r="P441" i="3"/>
  <c r="BK441" i="3"/>
  <c r="J441" i="3"/>
  <c r="BE441" i="3" s="1"/>
  <c r="BI438" i="3"/>
  <c r="BH438" i="3"/>
  <c r="BG438" i="3"/>
  <c r="BF438" i="3"/>
  <c r="T438" i="3"/>
  <c r="R438" i="3"/>
  <c r="P438" i="3"/>
  <c r="BK438" i="3"/>
  <c r="J438" i="3"/>
  <c r="BE438" i="3" s="1"/>
  <c r="BI432" i="3"/>
  <c r="BH432" i="3"/>
  <c r="BG432" i="3"/>
  <c r="BF432" i="3"/>
  <c r="T432" i="3"/>
  <c r="R432" i="3"/>
  <c r="P432" i="3"/>
  <c r="BK432" i="3"/>
  <c r="J432" i="3"/>
  <c r="BE432" i="3" s="1"/>
  <c r="BI426" i="3"/>
  <c r="BH426" i="3"/>
  <c r="BG426" i="3"/>
  <c r="BF426" i="3"/>
  <c r="T426" i="3"/>
  <c r="R426" i="3"/>
  <c r="P426" i="3"/>
  <c r="BK426" i="3"/>
  <c r="J426" i="3"/>
  <c r="BE426" i="3" s="1"/>
  <c r="BI423" i="3"/>
  <c r="BH423" i="3"/>
  <c r="BG423" i="3"/>
  <c r="BF423" i="3"/>
  <c r="T423" i="3"/>
  <c r="R423" i="3"/>
  <c r="P423" i="3"/>
  <c r="BK423" i="3"/>
  <c r="J423" i="3"/>
  <c r="BE423" i="3" s="1"/>
  <c r="BI420" i="3"/>
  <c r="BH420" i="3"/>
  <c r="BG420" i="3"/>
  <c r="BF420" i="3"/>
  <c r="T420" i="3"/>
  <c r="R420" i="3"/>
  <c r="P420" i="3"/>
  <c r="BK420" i="3"/>
  <c r="J420" i="3"/>
  <c r="BE420" i="3" s="1"/>
  <c r="BI410" i="3"/>
  <c r="BH410" i="3"/>
  <c r="BG410" i="3"/>
  <c r="BF410" i="3"/>
  <c r="T410" i="3"/>
  <c r="R410" i="3"/>
  <c r="P410" i="3"/>
  <c r="BK410" i="3"/>
  <c r="J410" i="3"/>
  <c r="BE410" i="3" s="1"/>
  <c r="BI404" i="3"/>
  <c r="BH404" i="3"/>
  <c r="BG404" i="3"/>
  <c r="BF404" i="3"/>
  <c r="T404" i="3"/>
  <c r="R404" i="3"/>
  <c r="P404" i="3"/>
  <c r="BK404" i="3"/>
  <c r="J404" i="3"/>
  <c r="BE404" i="3" s="1"/>
  <c r="BI402" i="3"/>
  <c r="BH402" i="3"/>
  <c r="BG402" i="3"/>
  <c r="BF402" i="3"/>
  <c r="T402" i="3"/>
  <c r="R402" i="3"/>
  <c r="P402" i="3"/>
  <c r="BK402" i="3"/>
  <c r="J402" i="3"/>
  <c r="BE402" i="3" s="1"/>
  <c r="BI399" i="3"/>
  <c r="BH399" i="3"/>
  <c r="BG399" i="3"/>
  <c r="BF399" i="3"/>
  <c r="T399" i="3"/>
  <c r="R399" i="3"/>
  <c r="P399" i="3"/>
  <c r="BK399" i="3"/>
  <c r="J399" i="3"/>
  <c r="BE399" i="3" s="1"/>
  <c r="BI397" i="3"/>
  <c r="BH397" i="3"/>
  <c r="BG397" i="3"/>
  <c r="BF397" i="3"/>
  <c r="T397" i="3"/>
  <c r="R397" i="3"/>
  <c r="P397" i="3"/>
  <c r="BK397" i="3"/>
  <c r="J397" i="3"/>
  <c r="BE397" i="3" s="1"/>
  <c r="BI396" i="3"/>
  <c r="BH396" i="3"/>
  <c r="BG396" i="3"/>
  <c r="BF396" i="3"/>
  <c r="T396" i="3"/>
  <c r="R396" i="3"/>
  <c r="P396" i="3"/>
  <c r="BK396" i="3"/>
  <c r="J396" i="3"/>
  <c r="BE396" i="3" s="1"/>
  <c r="BI395" i="3"/>
  <c r="BH395" i="3"/>
  <c r="BG395" i="3"/>
  <c r="BF395" i="3"/>
  <c r="T395" i="3"/>
  <c r="R395" i="3"/>
  <c r="P395" i="3"/>
  <c r="BK395" i="3"/>
  <c r="J395" i="3"/>
  <c r="BE395" i="3" s="1"/>
  <c r="BI392" i="3"/>
  <c r="BH392" i="3"/>
  <c r="BG392" i="3"/>
  <c r="BF392" i="3"/>
  <c r="T392" i="3"/>
  <c r="R392" i="3"/>
  <c r="P392" i="3"/>
  <c r="BK392" i="3"/>
  <c r="J392" i="3"/>
  <c r="BE392" i="3" s="1"/>
  <c r="BI391" i="3"/>
  <c r="BH391" i="3"/>
  <c r="BG391" i="3"/>
  <c r="BF391" i="3"/>
  <c r="T391" i="3"/>
  <c r="R391" i="3"/>
  <c r="P391" i="3"/>
  <c r="BK391" i="3"/>
  <c r="J391" i="3"/>
  <c r="BE391" i="3" s="1"/>
  <c r="BI389" i="3"/>
  <c r="BH389" i="3"/>
  <c r="BG389" i="3"/>
  <c r="BF389" i="3"/>
  <c r="T389" i="3"/>
  <c r="R389" i="3"/>
  <c r="P389" i="3"/>
  <c r="BK389" i="3"/>
  <c r="J389" i="3"/>
  <c r="BE389" i="3" s="1"/>
  <c r="BI385" i="3"/>
  <c r="BH385" i="3"/>
  <c r="BG385" i="3"/>
  <c r="BF385" i="3"/>
  <c r="T385" i="3"/>
  <c r="R385" i="3"/>
  <c r="P385" i="3"/>
  <c r="BK385" i="3"/>
  <c r="BK384" i="3" s="1"/>
  <c r="J384" i="3" s="1"/>
  <c r="J65" i="3" s="1"/>
  <c r="J385" i="3"/>
  <c r="BE385" i="3"/>
  <c r="BI378" i="3"/>
  <c r="BH378" i="3"/>
  <c r="BG378" i="3"/>
  <c r="BF378" i="3"/>
  <c r="T378" i="3"/>
  <c r="R378" i="3"/>
  <c r="P378" i="3"/>
  <c r="BK378" i="3"/>
  <c r="J378" i="3"/>
  <c r="BE378" i="3" s="1"/>
  <c r="BI375" i="3"/>
  <c r="BH375" i="3"/>
  <c r="BG375" i="3"/>
  <c r="BF375" i="3"/>
  <c r="T375" i="3"/>
  <c r="R375" i="3"/>
  <c r="P375" i="3"/>
  <c r="BK375" i="3"/>
  <c r="J375" i="3"/>
  <c r="BE375" i="3" s="1"/>
  <c r="BI363" i="3"/>
  <c r="BH363" i="3"/>
  <c r="BG363" i="3"/>
  <c r="BF363" i="3"/>
  <c r="T363" i="3"/>
  <c r="R363" i="3"/>
  <c r="P363" i="3"/>
  <c r="BK363" i="3"/>
  <c r="J363" i="3"/>
  <c r="BE363" i="3" s="1"/>
  <c r="BI361" i="3"/>
  <c r="BH361" i="3"/>
  <c r="BG361" i="3"/>
  <c r="BF361" i="3"/>
  <c r="T361" i="3"/>
  <c r="R361" i="3"/>
  <c r="P361" i="3"/>
  <c r="BK361" i="3"/>
  <c r="J361" i="3"/>
  <c r="BE361" i="3" s="1"/>
  <c r="BI359" i="3"/>
  <c r="BH359" i="3"/>
  <c r="BG359" i="3"/>
  <c r="BF359" i="3"/>
  <c r="T359" i="3"/>
  <c r="R359" i="3"/>
  <c r="P359" i="3"/>
  <c r="BK359" i="3"/>
  <c r="J359" i="3"/>
  <c r="BE359" i="3" s="1"/>
  <c r="BI356" i="3"/>
  <c r="BH356" i="3"/>
  <c r="BG356" i="3"/>
  <c r="BF356" i="3"/>
  <c r="T356" i="3"/>
  <c r="R356" i="3"/>
  <c r="P356" i="3"/>
  <c r="BK356" i="3"/>
  <c r="J356" i="3"/>
  <c r="BE356" i="3" s="1"/>
  <c r="BI353" i="3"/>
  <c r="BH353" i="3"/>
  <c r="BG353" i="3"/>
  <c r="BF353" i="3"/>
  <c r="T353" i="3"/>
  <c r="R353" i="3"/>
  <c r="P353" i="3"/>
  <c r="BK353" i="3"/>
  <c r="J353" i="3"/>
  <c r="BE353" i="3" s="1"/>
  <c r="BI343" i="3"/>
  <c r="BH343" i="3"/>
  <c r="BG343" i="3"/>
  <c r="BF343" i="3"/>
  <c r="T343" i="3"/>
  <c r="R343" i="3"/>
  <c r="P343" i="3"/>
  <c r="BK343" i="3"/>
  <c r="J343" i="3"/>
  <c r="BE343" i="3" s="1"/>
  <c r="BI335" i="3"/>
  <c r="BH335" i="3"/>
  <c r="BG335" i="3"/>
  <c r="BF335" i="3"/>
  <c r="T335" i="3"/>
  <c r="R335" i="3"/>
  <c r="P335" i="3"/>
  <c r="BK335" i="3"/>
  <c r="J335" i="3"/>
  <c r="BE335" i="3" s="1"/>
  <c r="BI331" i="3"/>
  <c r="BH331" i="3"/>
  <c r="BG331" i="3"/>
  <c r="BF331" i="3"/>
  <c r="T331" i="3"/>
  <c r="R331" i="3"/>
  <c r="P331" i="3"/>
  <c r="BK331" i="3"/>
  <c r="J331" i="3"/>
  <c r="BE331" i="3" s="1"/>
  <c r="BI328" i="3"/>
  <c r="BH328" i="3"/>
  <c r="BG328" i="3"/>
  <c r="BF328" i="3"/>
  <c r="T328" i="3"/>
  <c r="R328" i="3"/>
  <c r="P328" i="3"/>
  <c r="BK328" i="3"/>
  <c r="J328" i="3"/>
  <c r="BE328" i="3" s="1"/>
  <c r="BI325" i="3"/>
  <c r="BH325" i="3"/>
  <c r="BG325" i="3"/>
  <c r="BF325" i="3"/>
  <c r="T325" i="3"/>
  <c r="R325" i="3"/>
  <c r="P325" i="3"/>
  <c r="BK325" i="3"/>
  <c r="J325" i="3"/>
  <c r="BE325" i="3" s="1"/>
  <c r="BI317" i="3"/>
  <c r="BH317" i="3"/>
  <c r="BG317" i="3"/>
  <c r="BF317" i="3"/>
  <c r="T317" i="3"/>
  <c r="R317" i="3"/>
  <c r="P317" i="3"/>
  <c r="BK317" i="3"/>
  <c r="J317" i="3"/>
  <c r="BE317" i="3" s="1"/>
  <c r="BI303" i="3"/>
  <c r="BH303" i="3"/>
  <c r="BG303" i="3"/>
  <c r="BF303" i="3"/>
  <c r="T303" i="3"/>
  <c r="R303" i="3"/>
  <c r="P303" i="3"/>
  <c r="BK303" i="3"/>
  <c r="J303" i="3"/>
  <c r="BE303" i="3" s="1"/>
  <c r="BI301" i="3"/>
  <c r="BH301" i="3"/>
  <c r="BG301" i="3"/>
  <c r="BF301" i="3"/>
  <c r="T301" i="3"/>
  <c r="R301" i="3"/>
  <c r="P301" i="3"/>
  <c r="BK301" i="3"/>
  <c r="J301" i="3"/>
  <c r="BE301" i="3" s="1"/>
  <c r="BI298" i="3"/>
  <c r="BH298" i="3"/>
  <c r="BG298" i="3"/>
  <c r="BF298" i="3"/>
  <c r="T298" i="3"/>
  <c r="R298" i="3"/>
  <c r="P298" i="3"/>
  <c r="BK298" i="3"/>
  <c r="J298" i="3"/>
  <c r="BE298" i="3" s="1"/>
  <c r="BI295" i="3"/>
  <c r="BH295" i="3"/>
  <c r="BG295" i="3"/>
  <c r="BF295" i="3"/>
  <c r="T295" i="3"/>
  <c r="R295" i="3"/>
  <c r="P295" i="3"/>
  <c r="BK295" i="3"/>
  <c r="J295" i="3"/>
  <c r="BE295" i="3" s="1"/>
  <c r="BI286" i="3"/>
  <c r="BH286" i="3"/>
  <c r="BG286" i="3"/>
  <c r="BF286" i="3"/>
  <c r="T286" i="3"/>
  <c r="R286" i="3"/>
  <c r="P286" i="3"/>
  <c r="BK286" i="3"/>
  <c r="J286" i="3"/>
  <c r="BE286" i="3" s="1"/>
  <c r="BI284" i="3"/>
  <c r="BH284" i="3"/>
  <c r="BG284" i="3"/>
  <c r="BF284" i="3"/>
  <c r="T284" i="3"/>
  <c r="R284" i="3"/>
  <c r="P284" i="3"/>
  <c r="BK284" i="3"/>
  <c r="J284" i="3"/>
  <c r="BE284" i="3" s="1"/>
  <c r="BI281" i="3"/>
  <c r="BH281" i="3"/>
  <c r="BG281" i="3"/>
  <c r="BF281" i="3"/>
  <c r="T281" i="3"/>
  <c r="R281" i="3"/>
  <c r="P281" i="3"/>
  <c r="BK281" i="3"/>
  <c r="J281" i="3"/>
  <c r="BE281" i="3" s="1"/>
  <c r="BI271" i="3"/>
  <c r="BH271" i="3"/>
  <c r="BG271" i="3"/>
  <c r="BF271" i="3"/>
  <c r="T271" i="3"/>
  <c r="R271" i="3"/>
  <c r="P271" i="3"/>
  <c r="BK271" i="3"/>
  <c r="J271" i="3"/>
  <c r="BE271" i="3" s="1"/>
  <c r="BI265" i="3"/>
  <c r="BH265" i="3"/>
  <c r="BG265" i="3"/>
  <c r="BF265" i="3"/>
  <c r="T265" i="3"/>
  <c r="R265" i="3"/>
  <c r="P265" i="3"/>
  <c r="BK265" i="3"/>
  <c r="J265" i="3"/>
  <c r="BE265" i="3" s="1"/>
  <c r="BI257" i="3"/>
  <c r="BH257" i="3"/>
  <c r="BG257" i="3"/>
  <c r="BF257" i="3"/>
  <c r="T257" i="3"/>
  <c r="R257" i="3"/>
  <c r="P257" i="3"/>
  <c r="BK257" i="3"/>
  <c r="J257" i="3"/>
  <c r="BE257" i="3" s="1"/>
  <c r="BI248" i="3"/>
  <c r="BH248" i="3"/>
  <c r="BG248" i="3"/>
  <c r="BF248" i="3"/>
  <c r="T248" i="3"/>
  <c r="R248" i="3"/>
  <c r="P248" i="3"/>
  <c r="BK248" i="3"/>
  <c r="J248" i="3"/>
  <c r="BE248" i="3" s="1"/>
  <c r="BI245" i="3"/>
  <c r="BH245" i="3"/>
  <c r="BG245" i="3"/>
  <c r="BF245" i="3"/>
  <c r="T245" i="3"/>
  <c r="R245" i="3"/>
  <c r="P245" i="3"/>
  <c r="BK245" i="3"/>
  <c r="J245" i="3"/>
  <c r="BE245" i="3" s="1"/>
  <c r="BI230" i="3"/>
  <c r="BH230" i="3"/>
  <c r="BG230" i="3"/>
  <c r="BF230" i="3"/>
  <c r="T230" i="3"/>
  <c r="R230" i="3"/>
  <c r="P230" i="3"/>
  <c r="BK230" i="3"/>
  <c r="J230" i="3"/>
  <c r="BE230" i="3" s="1"/>
  <c r="BI228" i="3"/>
  <c r="BH228" i="3"/>
  <c r="BG228" i="3"/>
  <c r="BF228" i="3"/>
  <c r="T228" i="3"/>
  <c r="R228" i="3"/>
  <c r="P228" i="3"/>
  <c r="BK228" i="3"/>
  <c r="J228" i="3"/>
  <c r="BE228" i="3" s="1"/>
  <c r="BI224" i="3"/>
  <c r="BH224" i="3"/>
  <c r="BG224" i="3"/>
  <c r="BF224" i="3"/>
  <c r="T224" i="3"/>
  <c r="R224" i="3"/>
  <c r="P224" i="3"/>
  <c r="BK224" i="3"/>
  <c r="J224" i="3"/>
  <c r="BE224" i="3" s="1"/>
  <c r="BI222" i="3"/>
  <c r="BH222" i="3"/>
  <c r="BG222" i="3"/>
  <c r="BF222" i="3"/>
  <c r="T222" i="3"/>
  <c r="R222" i="3"/>
  <c r="P222" i="3"/>
  <c r="BK222" i="3"/>
  <c r="J222" i="3"/>
  <c r="BE222" i="3" s="1"/>
  <c r="BI219" i="3"/>
  <c r="BH219" i="3"/>
  <c r="BG219" i="3"/>
  <c r="BF219" i="3"/>
  <c r="T219" i="3"/>
  <c r="R219" i="3"/>
  <c r="P219" i="3"/>
  <c r="BK219" i="3"/>
  <c r="J219" i="3"/>
  <c r="BE219" i="3" s="1"/>
  <c r="BI205" i="3"/>
  <c r="BH205" i="3"/>
  <c r="BG205" i="3"/>
  <c r="BF205" i="3"/>
  <c r="T205" i="3"/>
  <c r="R205" i="3"/>
  <c r="P205" i="3"/>
  <c r="BK205" i="3"/>
  <c r="J205" i="3"/>
  <c r="BE205" i="3" s="1"/>
  <c r="BI200" i="3"/>
  <c r="BH200" i="3"/>
  <c r="BG200" i="3"/>
  <c r="BF200" i="3"/>
  <c r="T200" i="3"/>
  <c r="R200" i="3"/>
  <c r="P200" i="3"/>
  <c r="BK200" i="3"/>
  <c r="J200" i="3"/>
  <c r="BE200" i="3" s="1"/>
  <c r="BI195" i="3"/>
  <c r="BH195" i="3"/>
  <c r="BG195" i="3"/>
  <c r="BF195" i="3"/>
  <c r="T195" i="3"/>
  <c r="R195" i="3"/>
  <c r="P195" i="3"/>
  <c r="BK195" i="3"/>
  <c r="J195" i="3"/>
  <c r="BE195" i="3" s="1"/>
  <c r="BI192" i="3"/>
  <c r="BH192" i="3"/>
  <c r="BG192" i="3"/>
  <c r="BF192" i="3"/>
  <c r="T192" i="3"/>
  <c r="R192" i="3"/>
  <c r="P192" i="3"/>
  <c r="BK192" i="3"/>
  <c r="J192" i="3"/>
  <c r="BE192" i="3" s="1"/>
  <c r="BI187" i="3"/>
  <c r="BH187" i="3"/>
  <c r="BG187" i="3"/>
  <c r="BF187" i="3"/>
  <c r="T187" i="3"/>
  <c r="R187" i="3"/>
  <c r="P187" i="3"/>
  <c r="BK187" i="3"/>
  <c r="J187" i="3"/>
  <c r="BE187" i="3" s="1"/>
  <c r="BI184" i="3"/>
  <c r="BH184" i="3"/>
  <c r="BG184" i="3"/>
  <c r="BF184" i="3"/>
  <c r="T184" i="3"/>
  <c r="R184" i="3"/>
  <c r="P184" i="3"/>
  <c r="BK184" i="3"/>
  <c r="J184" i="3"/>
  <c r="BE184" i="3" s="1"/>
  <c r="BI180" i="3"/>
  <c r="BH180" i="3"/>
  <c r="BG180" i="3"/>
  <c r="BF180" i="3"/>
  <c r="T180" i="3"/>
  <c r="R180" i="3"/>
  <c r="P180" i="3"/>
  <c r="BK180" i="3"/>
  <c r="J180" i="3"/>
  <c r="BE180" i="3" s="1"/>
  <c r="BI173" i="3"/>
  <c r="BH173" i="3"/>
  <c r="BG173" i="3"/>
  <c r="BF173" i="3"/>
  <c r="T173" i="3"/>
  <c r="R173" i="3"/>
  <c r="P173" i="3"/>
  <c r="BK173" i="3"/>
  <c r="J173" i="3"/>
  <c r="BE173" i="3" s="1"/>
  <c r="BI165" i="3"/>
  <c r="BH165" i="3"/>
  <c r="BG165" i="3"/>
  <c r="BF165" i="3"/>
  <c r="T165" i="3"/>
  <c r="R165" i="3"/>
  <c r="P165" i="3"/>
  <c r="BK165" i="3"/>
  <c r="BK164" i="3" s="1"/>
  <c r="J164" i="3" s="1"/>
  <c r="J64" i="3" s="1"/>
  <c r="J165" i="3"/>
  <c r="BE165" i="3"/>
  <c r="BI159" i="3"/>
  <c r="BH159" i="3"/>
  <c r="BG159" i="3"/>
  <c r="BF159" i="3"/>
  <c r="T159" i="3"/>
  <c r="R159" i="3"/>
  <c r="R152" i="3" s="1"/>
  <c r="P159" i="3"/>
  <c r="BK159" i="3"/>
  <c r="J159" i="3"/>
  <c r="BE159" i="3" s="1"/>
  <c r="BI153" i="3"/>
  <c r="BH153" i="3"/>
  <c r="BG153" i="3"/>
  <c r="BF153" i="3"/>
  <c r="T153" i="3"/>
  <c r="R153" i="3"/>
  <c r="P153" i="3"/>
  <c r="BK153" i="3"/>
  <c r="BK152" i="3" s="1"/>
  <c r="J152" i="3" s="1"/>
  <c r="J63" i="3" s="1"/>
  <c r="J153" i="3"/>
  <c r="BE153" i="3" s="1"/>
  <c r="BI149" i="3"/>
  <c r="BH149" i="3"/>
  <c r="BG149" i="3"/>
  <c r="BF149" i="3"/>
  <c r="T149" i="3"/>
  <c r="R149" i="3"/>
  <c r="P149" i="3"/>
  <c r="BK149" i="3"/>
  <c r="J149" i="3"/>
  <c r="BE149" i="3" s="1"/>
  <c r="BI141" i="3"/>
  <c r="BH141" i="3"/>
  <c r="BG141" i="3"/>
  <c r="BF141" i="3"/>
  <c r="T141" i="3"/>
  <c r="R141" i="3"/>
  <c r="P141" i="3"/>
  <c r="BK141" i="3"/>
  <c r="J141" i="3"/>
  <c r="BE141" i="3"/>
  <c r="BI137" i="3"/>
  <c r="BH137" i="3"/>
  <c r="BG137" i="3"/>
  <c r="BF137" i="3"/>
  <c r="T137" i="3"/>
  <c r="R137" i="3"/>
  <c r="P137" i="3"/>
  <c r="BK137" i="3"/>
  <c r="J137" i="3"/>
  <c r="BE137" i="3" s="1"/>
  <c r="BI134" i="3"/>
  <c r="BH134" i="3"/>
  <c r="BG134" i="3"/>
  <c r="BF134" i="3"/>
  <c r="T134" i="3"/>
  <c r="T133" i="3" s="1"/>
  <c r="R134" i="3"/>
  <c r="P134" i="3"/>
  <c r="P133" i="3"/>
  <c r="BK134" i="3"/>
  <c r="J134" i="3"/>
  <c r="BE134" i="3"/>
  <c r="BI130" i="3"/>
  <c r="BH130" i="3"/>
  <c r="BG130" i="3"/>
  <c r="BF130" i="3"/>
  <c r="T130" i="3"/>
  <c r="R130" i="3"/>
  <c r="P130" i="3"/>
  <c r="BK130" i="3"/>
  <c r="J130" i="3"/>
  <c r="BE130" i="3" s="1"/>
  <c r="BI129" i="3"/>
  <c r="BH129" i="3"/>
  <c r="BG129" i="3"/>
  <c r="BF129" i="3"/>
  <c r="T129" i="3"/>
  <c r="R129" i="3"/>
  <c r="P129" i="3"/>
  <c r="BK129" i="3"/>
  <c r="J129" i="3"/>
  <c r="BE129" i="3" s="1"/>
  <c r="BI123" i="3"/>
  <c r="BH123" i="3"/>
  <c r="BG123" i="3"/>
  <c r="BF123" i="3"/>
  <c r="T123" i="3"/>
  <c r="R123" i="3"/>
  <c r="R107" i="3" s="1"/>
  <c r="P123" i="3"/>
  <c r="BK123" i="3"/>
  <c r="J123" i="3"/>
  <c r="BE123" i="3"/>
  <c r="BI117" i="3"/>
  <c r="BH117" i="3"/>
  <c r="BG117" i="3"/>
  <c r="BF117" i="3"/>
  <c r="F34" i="3" s="1"/>
  <c r="BA56" i="1" s="1"/>
  <c r="T117" i="3"/>
  <c r="R117" i="3"/>
  <c r="P117" i="3"/>
  <c r="BK117" i="3"/>
  <c r="BK107" i="3" s="1"/>
  <c r="J117" i="3"/>
  <c r="BE117" i="3" s="1"/>
  <c r="BI114" i="3"/>
  <c r="BH114" i="3"/>
  <c r="BG114" i="3"/>
  <c r="F35" i="3" s="1"/>
  <c r="BB56" i="1" s="1"/>
  <c r="BF114" i="3"/>
  <c r="T114" i="3"/>
  <c r="R114" i="3"/>
  <c r="P114" i="3"/>
  <c r="BK114" i="3"/>
  <c r="J114" i="3"/>
  <c r="BE114" i="3"/>
  <c r="BI108" i="3"/>
  <c r="F37" i="3" s="1"/>
  <c r="BD56" i="1" s="1"/>
  <c r="BH108" i="3"/>
  <c r="BG108" i="3"/>
  <c r="BF108" i="3"/>
  <c r="T108" i="3"/>
  <c r="T107" i="3" s="1"/>
  <c r="R108" i="3"/>
  <c r="P108" i="3"/>
  <c r="BK108" i="3"/>
  <c r="J108" i="3"/>
  <c r="BE108" i="3" s="1"/>
  <c r="J101" i="3"/>
  <c r="F101" i="3"/>
  <c r="F99" i="3"/>
  <c r="E97" i="3"/>
  <c r="J54" i="3"/>
  <c r="F54" i="3"/>
  <c r="F52" i="3"/>
  <c r="E50" i="3"/>
  <c r="J24" i="3"/>
  <c r="E24" i="3"/>
  <c r="J55" i="3" s="1"/>
  <c r="J102" i="3"/>
  <c r="J23" i="3"/>
  <c r="J18" i="3"/>
  <c r="E18" i="3"/>
  <c r="F55" i="3" s="1"/>
  <c r="J17" i="3"/>
  <c r="J12" i="3"/>
  <c r="J52" i="3" s="1"/>
  <c r="E7" i="3"/>
  <c r="E48" i="3" s="1"/>
  <c r="E95" i="3"/>
  <c r="J37" i="2"/>
  <c r="J36" i="2"/>
  <c r="AY55" i="1" s="1"/>
  <c r="J35" i="2"/>
  <c r="AX55" i="1" s="1"/>
  <c r="BI2851" i="2"/>
  <c r="BH2851" i="2"/>
  <c r="BG2851" i="2"/>
  <c r="BF2851" i="2"/>
  <c r="T2851" i="2"/>
  <c r="T2850" i="2"/>
  <c r="R2851" i="2"/>
  <c r="R2850" i="2" s="1"/>
  <c r="P2851" i="2"/>
  <c r="P2850" i="2"/>
  <c r="BK2851" i="2"/>
  <c r="BK2850" i="2" s="1"/>
  <c r="J2850" i="2" s="1"/>
  <c r="J89" i="2" s="1"/>
  <c r="J2851" i="2"/>
  <c r="BE2851" i="2" s="1"/>
  <c r="BI2844" i="2"/>
  <c r="BH2844" i="2"/>
  <c r="BG2844" i="2"/>
  <c r="BF2844" i="2"/>
  <c r="T2844" i="2"/>
  <c r="R2844" i="2"/>
  <c r="P2844" i="2"/>
  <c r="BK2844" i="2"/>
  <c r="J2844" i="2"/>
  <c r="BE2844" i="2"/>
  <c r="BI2843" i="2"/>
  <c r="BH2843" i="2"/>
  <c r="BG2843" i="2"/>
  <c r="BF2843" i="2"/>
  <c r="T2843" i="2"/>
  <c r="R2843" i="2"/>
  <c r="P2843" i="2"/>
  <c r="BK2843" i="2"/>
  <c r="J2843" i="2"/>
  <c r="BE2843" i="2" s="1"/>
  <c r="BI2842" i="2"/>
  <c r="BH2842" i="2"/>
  <c r="BG2842" i="2"/>
  <c r="BF2842" i="2"/>
  <c r="T2842" i="2"/>
  <c r="R2842" i="2"/>
  <c r="P2842" i="2"/>
  <c r="BK2842" i="2"/>
  <c r="J2842" i="2"/>
  <c r="BE2842" i="2"/>
  <c r="BI2841" i="2"/>
  <c r="BH2841" i="2"/>
  <c r="BG2841" i="2"/>
  <c r="BF2841" i="2"/>
  <c r="T2841" i="2"/>
  <c r="R2841" i="2"/>
  <c r="P2841" i="2"/>
  <c r="BK2841" i="2"/>
  <c r="J2841" i="2"/>
  <c r="BE2841" i="2" s="1"/>
  <c r="BI2840" i="2"/>
  <c r="BH2840" i="2"/>
  <c r="BG2840" i="2"/>
  <c r="BF2840" i="2"/>
  <c r="T2840" i="2"/>
  <c r="T2832" i="2" s="1"/>
  <c r="T2831" i="2" s="1"/>
  <c r="R2840" i="2"/>
  <c r="P2840" i="2"/>
  <c r="BK2840" i="2"/>
  <c r="J2840" i="2"/>
  <c r="BE2840" i="2" s="1"/>
  <c r="BI2839" i="2"/>
  <c r="BH2839" i="2"/>
  <c r="BG2839" i="2"/>
  <c r="BF2839" i="2"/>
  <c r="T2839" i="2"/>
  <c r="R2839" i="2"/>
  <c r="P2839" i="2"/>
  <c r="BK2839" i="2"/>
  <c r="J2839" i="2"/>
  <c r="BE2839" i="2" s="1"/>
  <c r="BI2833" i="2"/>
  <c r="BH2833" i="2"/>
  <c r="BG2833" i="2"/>
  <c r="BF2833" i="2"/>
  <c r="T2833" i="2"/>
  <c r="R2833" i="2"/>
  <c r="P2833" i="2"/>
  <c r="BK2833" i="2"/>
  <c r="J2833" i="2"/>
  <c r="BE2833" i="2" s="1"/>
  <c r="BI2802" i="2"/>
  <c r="BH2802" i="2"/>
  <c r="BG2802" i="2"/>
  <c r="BF2802" i="2"/>
  <c r="T2802" i="2"/>
  <c r="R2802" i="2"/>
  <c r="P2802" i="2"/>
  <c r="BK2802" i="2"/>
  <c r="J2802" i="2"/>
  <c r="BE2802" i="2" s="1"/>
  <c r="BI2783" i="2"/>
  <c r="BH2783" i="2"/>
  <c r="BG2783" i="2"/>
  <c r="BF2783" i="2"/>
  <c r="T2783" i="2"/>
  <c r="R2783" i="2"/>
  <c r="R2780" i="2" s="1"/>
  <c r="P2783" i="2"/>
  <c r="BK2783" i="2"/>
  <c r="J2783" i="2"/>
  <c r="BE2783" i="2"/>
  <c r="BI2781" i="2"/>
  <c r="BH2781" i="2"/>
  <c r="BG2781" i="2"/>
  <c r="BF2781" i="2"/>
  <c r="T2781" i="2"/>
  <c r="T2780" i="2" s="1"/>
  <c r="R2781" i="2"/>
  <c r="P2781" i="2"/>
  <c r="BK2781" i="2"/>
  <c r="J2781" i="2"/>
  <c r="BE2781" i="2"/>
  <c r="BI2777" i="2"/>
  <c r="BH2777" i="2"/>
  <c r="BG2777" i="2"/>
  <c r="BF2777" i="2"/>
  <c r="T2777" i="2"/>
  <c r="R2777" i="2"/>
  <c r="P2777" i="2"/>
  <c r="BK2777" i="2"/>
  <c r="J2777" i="2"/>
  <c r="BE2777" i="2" s="1"/>
  <c r="BI2746" i="2"/>
  <c r="BH2746" i="2"/>
  <c r="BG2746" i="2"/>
  <c r="BF2746" i="2"/>
  <c r="T2746" i="2"/>
  <c r="R2746" i="2"/>
  <c r="R2707" i="2" s="1"/>
  <c r="P2746" i="2"/>
  <c r="BK2746" i="2"/>
  <c r="J2746" i="2"/>
  <c r="BE2746" i="2"/>
  <c r="BI2708" i="2"/>
  <c r="BH2708" i="2"/>
  <c r="BG2708" i="2"/>
  <c r="BF2708" i="2"/>
  <c r="T2708" i="2"/>
  <c r="R2708" i="2"/>
  <c r="P2708" i="2"/>
  <c r="BK2708" i="2"/>
  <c r="J2708" i="2"/>
  <c r="BE2708" i="2"/>
  <c r="BI2706" i="2"/>
  <c r="BH2706" i="2"/>
  <c r="BG2706" i="2"/>
  <c r="BF2706" i="2"/>
  <c r="T2706" i="2"/>
  <c r="R2706" i="2"/>
  <c r="P2706" i="2"/>
  <c r="BK2706" i="2"/>
  <c r="J2706" i="2"/>
  <c r="BE2706" i="2" s="1"/>
  <c r="BI2703" i="2"/>
  <c r="BH2703" i="2"/>
  <c r="BG2703" i="2"/>
  <c r="BF2703" i="2"/>
  <c r="T2703" i="2"/>
  <c r="R2703" i="2"/>
  <c r="P2703" i="2"/>
  <c r="BK2703" i="2"/>
  <c r="J2703" i="2"/>
  <c r="BE2703" i="2"/>
  <c r="BI2692" i="2"/>
  <c r="BH2692" i="2"/>
  <c r="BG2692" i="2"/>
  <c r="BF2692" i="2"/>
  <c r="T2692" i="2"/>
  <c r="R2692" i="2"/>
  <c r="P2692" i="2"/>
  <c r="BK2692" i="2"/>
  <c r="J2692" i="2"/>
  <c r="BE2692" i="2" s="1"/>
  <c r="BI2691" i="2"/>
  <c r="BH2691" i="2"/>
  <c r="BG2691" i="2"/>
  <c r="BF2691" i="2"/>
  <c r="T2691" i="2"/>
  <c r="R2691" i="2"/>
  <c r="P2691" i="2"/>
  <c r="BK2691" i="2"/>
  <c r="J2691" i="2"/>
  <c r="BE2691" i="2"/>
  <c r="BI2690" i="2"/>
  <c r="BH2690" i="2"/>
  <c r="BG2690" i="2"/>
  <c r="BF2690" i="2"/>
  <c r="T2690" i="2"/>
  <c r="R2690" i="2"/>
  <c r="P2690" i="2"/>
  <c r="BK2690" i="2"/>
  <c r="J2690" i="2"/>
  <c r="BE2690" i="2" s="1"/>
  <c r="BI2689" i="2"/>
  <c r="BH2689" i="2"/>
  <c r="BG2689" i="2"/>
  <c r="BF2689" i="2"/>
  <c r="T2689" i="2"/>
  <c r="R2689" i="2"/>
  <c r="P2689" i="2"/>
  <c r="BK2689" i="2"/>
  <c r="J2689" i="2"/>
  <c r="BE2689" i="2"/>
  <c r="BI2686" i="2"/>
  <c r="BH2686" i="2"/>
  <c r="BG2686" i="2"/>
  <c r="BF2686" i="2"/>
  <c r="T2686" i="2"/>
  <c r="R2686" i="2"/>
  <c r="P2686" i="2"/>
  <c r="BK2686" i="2"/>
  <c r="J2686" i="2"/>
  <c r="BE2686" i="2" s="1"/>
  <c r="BI2679" i="2"/>
  <c r="BH2679" i="2"/>
  <c r="BG2679" i="2"/>
  <c r="BF2679" i="2"/>
  <c r="T2679" i="2"/>
  <c r="R2679" i="2"/>
  <c r="P2679" i="2"/>
  <c r="BK2679" i="2"/>
  <c r="J2679" i="2"/>
  <c r="BE2679" i="2" s="1"/>
  <c r="BI2672" i="2"/>
  <c r="BH2672" i="2"/>
  <c r="BG2672" i="2"/>
  <c r="BF2672" i="2"/>
  <c r="T2672" i="2"/>
  <c r="R2672" i="2"/>
  <c r="P2672" i="2"/>
  <c r="BK2672" i="2"/>
  <c r="J2672" i="2"/>
  <c r="BE2672" i="2" s="1"/>
  <c r="BI2661" i="2"/>
  <c r="BH2661" i="2"/>
  <c r="BG2661" i="2"/>
  <c r="BF2661" i="2"/>
  <c r="T2661" i="2"/>
  <c r="R2661" i="2"/>
  <c r="P2661" i="2"/>
  <c r="BK2661" i="2"/>
  <c r="J2661" i="2"/>
  <c r="BE2661" i="2"/>
  <c r="BI2654" i="2"/>
  <c r="BH2654" i="2"/>
  <c r="BG2654" i="2"/>
  <c r="BF2654" i="2"/>
  <c r="T2654" i="2"/>
  <c r="R2654" i="2"/>
  <c r="P2654" i="2"/>
  <c r="BK2654" i="2"/>
  <c r="J2654" i="2"/>
  <c r="BE2654" i="2" s="1"/>
  <c r="BI2652" i="2"/>
  <c r="BH2652" i="2"/>
  <c r="BG2652" i="2"/>
  <c r="BF2652" i="2"/>
  <c r="T2652" i="2"/>
  <c r="R2652" i="2"/>
  <c r="R2644" i="2" s="1"/>
  <c r="P2652" i="2"/>
  <c r="BK2652" i="2"/>
  <c r="J2652" i="2"/>
  <c r="BE2652" i="2"/>
  <c r="BI2645" i="2"/>
  <c r="BH2645" i="2"/>
  <c r="BG2645" i="2"/>
  <c r="BF2645" i="2"/>
  <c r="T2645" i="2"/>
  <c r="R2645" i="2"/>
  <c r="P2645" i="2"/>
  <c r="BK2645" i="2"/>
  <c r="BK2644" i="2" s="1"/>
  <c r="J2644" i="2" s="1"/>
  <c r="J84" i="2" s="1"/>
  <c r="J2645" i="2"/>
  <c r="BE2645" i="2"/>
  <c r="BI2643" i="2"/>
  <c r="BH2643" i="2"/>
  <c r="BG2643" i="2"/>
  <c r="BF2643" i="2"/>
  <c r="T2643" i="2"/>
  <c r="R2643" i="2"/>
  <c r="P2643" i="2"/>
  <c r="BK2643" i="2"/>
  <c r="J2643" i="2"/>
  <c r="BE2643" i="2" s="1"/>
  <c r="BI2633" i="2"/>
  <c r="BH2633" i="2"/>
  <c r="BG2633" i="2"/>
  <c r="BF2633" i="2"/>
  <c r="T2633" i="2"/>
  <c r="R2633" i="2"/>
  <c r="P2633" i="2"/>
  <c r="BK2633" i="2"/>
  <c r="J2633" i="2"/>
  <c r="BE2633" i="2" s="1"/>
  <c r="BI2622" i="2"/>
  <c r="BH2622" i="2"/>
  <c r="BG2622" i="2"/>
  <c r="BF2622" i="2"/>
  <c r="T2622" i="2"/>
  <c r="R2622" i="2"/>
  <c r="P2622" i="2"/>
  <c r="BK2622" i="2"/>
  <c r="J2622" i="2"/>
  <c r="BE2622" i="2" s="1"/>
  <c r="BI2611" i="2"/>
  <c r="BH2611" i="2"/>
  <c r="BG2611" i="2"/>
  <c r="BF2611" i="2"/>
  <c r="T2611" i="2"/>
  <c r="R2611" i="2"/>
  <c r="R2601" i="2" s="1"/>
  <c r="P2611" i="2"/>
  <c r="BK2611" i="2"/>
  <c r="J2611" i="2"/>
  <c r="BE2611" i="2"/>
  <c r="BI2602" i="2"/>
  <c r="BH2602" i="2"/>
  <c r="BG2602" i="2"/>
  <c r="BF2602" i="2"/>
  <c r="T2602" i="2"/>
  <c r="R2602" i="2"/>
  <c r="P2602" i="2"/>
  <c r="BK2602" i="2"/>
  <c r="J2602" i="2"/>
  <c r="BE2602" i="2"/>
  <c r="BI2600" i="2"/>
  <c r="BH2600" i="2"/>
  <c r="BG2600" i="2"/>
  <c r="BF2600" i="2"/>
  <c r="T2600" i="2"/>
  <c r="R2600" i="2"/>
  <c r="P2600" i="2"/>
  <c r="BK2600" i="2"/>
  <c r="J2600" i="2"/>
  <c r="BE2600" i="2" s="1"/>
  <c r="BI2597" i="2"/>
  <c r="BH2597" i="2"/>
  <c r="BG2597" i="2"/>
  <c r="BF2597" i="2"/>
  <c r="T2597" i="2"/>
  <c r="R2597" i="2"/>
  <c r="P2597" i="2"/>
  <c r="BK2597" i="2"/>
  <c r="J2597" i="2"/>
  <c r="BE2597" i="2"/>
  <c r="BI2591" i="2"/>
  <c r="BH2591" i="2"/>
  <c r="BG2591" i="2"/>
  <c r="BF2591" i="2"/>
  <c r="T2591" i="2"/>
  <c r="R2591" i="2"/>
  <c r="P2591" i="2"/>
  <c r="BK2591" i="2"/>
  <c r="J2591" i="2"/>
  <c r="BE2591" i="2" s="1"/>
  <c r="BI2590" i="2"/>
  <c r="BH2590" i="2"/>
  <c r="BG2590" i="2"/>
  <c r="BF2590" i="2"/>
  <c r="T2590" i="2"/>
  <c r="T2572" i="2" s="1"/>
  <c r="R2590" i="2"/>
  <c r="P2590" i="2"/>
  <c r="BK2590" i="2"/>
  <c r="J2590" i="2"/>
  <c r="BE2590" i="2" s="1"/>
  <c r="BI2587" i="2"/>
  <c r="BH2587" i="2"/>
  <c r="BG2587" i="2"/>
  <c r="BF2587" i="2"/>
  <c r="T2587" i="2"/>
  <c r="R2587" i="2"/>
  <c r="P2587" i="2"/>
  <c r="BK2587" i="2"/>
  <c r="J2587" i="2"/>
  <c r="BE2587" i="2" s="1"/>
  <c r="BI2579" i="2"/>
  <c r="BH2579" i="2"/>
  <c r="BG2579" i="2"/>
  <c r="BF2579" i="2"/>
  <c r="T2579" i="2"/>
  <c r="R2579" i="2"/>
  <c r="P2579" i="2"/>
  <c r="BK2579" i="2"/>
  <c r="J2579" i="2"/>
  <c r="BE2579" i="2"/>
  <c r="BI2576" i="2"/>
  <c r="BH2576" i="2"/>
  <c r="BG2576" i="2"/>
  <c r="BF2576" i="2"/>
  <c r="T2576" i="2"/>
  <c r="R2576" i="2"/>
  <c r="P2576" i="2"/>
  <c r="P2572" i="2" s="1"/>
  <c r="BK2576" i="2"/>
  <c r="BK2572" i="2" s="1"/>
  <c r="J2572" i="2" s="1"/>
  <c r="J82" i="2" s="1"/>
  <c r="J2576" i="2"/>
  <c r="BE2576" i="2" s="1"/>
  <c r="BI2573" i="2"/>
  <c r="BH2573" i="2"/>
  <c r="BG2573" i="2"/>
  <c r="BF2573" i="2"/>
  <c r="T2573" i="2"/>
  <c r="R2573" i="2"/>
  <c r="P2573" i="2"/>
  <c r="BK2573" i="2"/>
  <c r="J2573" i="2"/>
  <c r="BE2573" i="2" s="1"/>
  <c r="BI2571" i="2"/>
  <c r="BH2571" i="2"/>
  <c r="BG2571" i="2"/>
  <c r="BF2571" i="2"/>
  <c r="T2571" i="2"/>
  <c r="R2571" i="2"/>
  <c r="P2571" i="2"/>
  <c r="BK2571" i="2"/>
  <c r="J2571" i="2"/>
  <c r="BE2571" i="2"/>
  <c r="BI2570" i="2"/>
  <c r="BH2570" i="2"/>
  <c r="BG2570" i="2"/>
  <c r="BF2570" i="2"/>
  <c r="T2570" i="2"/>
  <c r="R2570" i="2"/>
  <c r="P2570" i="2"/>
  <c r="BK2570" i="2"/>
  <c r="J2570" i="2"/>
  <c r="BE2570" i="2"/>
  <c r="BI2564" i="2"/>
  <c r="BH2564" i="2"/>
  <c r="BG2564" i="2"/>
  <c r="BF2564" i="2"/>
  <c r="T2564" i="2"/>
  <c r="R2564" i="2"/>
  <c r="P2564" i="2"/>
  <c r="BK2564" i="2"/>
  <c r="J2564" i="2"/>
  <c r="BE2564" i="2"/>
  <c r="BI2561" i="2"/>
  <c r="BH2561" i="2"/>
  <c r="BG2561" i="2"/>
  <c r="BF2561" i="2"/>
  <c r="T2561" i="2"/>
  <c r="R2561" i="2"/>
  <c r="P2561" i="2"/>
  <c r="BK2561" i="2"/>
  <c r="J2561" i="2"/>
  <c r="BE2561" i="2"/>
  <c r="BI2558" i="2"/>
  <c r="BH2558" i="2"/>
  <c r="BG2558" i="2"/>
  <c r="BF2558" i="2"/>
  <c r="T2558" i="2"/>
  <c r="R2558" i="2"/>
  <c r="P2558" i="2"/>
  <c r="BK2558" i="2"/>
  <c r="J2558" i="2"/>
  <c r="BE2558" i="2"/>
  <c r="BI2557" i="2"/>
  <c r="BH2557" i="2"/>
  <c r="BG2557" i="2"/>
  <c r="BF2557" i="2"/>
  <c r="T2557" i="2"/>
  <c r="R2557" i="2"/>
  <c r="P2557" i="2"/>
  <c r="BK2557" i="2"/>
  <c r="J2557" i="2"/>
  <c r="BE2557" i="2"/>
  <c r="BI2556" i="2"/>
  <c r="BH2556" i="2"/>
  <c r="BG2556" i="2"/>
  <c r="BF2556" i="2"/>
  <c r="T2556" i="2"/>
  <c r="R2556" i="2"/>
  <c r="P2556" i="2"/>
  <c r="BK2556" i="2"/>
  <c r="J2556" i="2"/>
  <c r="BE2556" i="2"/>
  <c r="BI2555" i="2"/>
  <c r="BH2555" i="2"/>
  <c r="BG2555" i="2"/>
  <c r="BF2555" i="2"/>
  <c r="T2555" i="2"/>
  <c r="R2555" i="2"/>
  <c r="P2555" i="2"/>
  <c r="BK2555" i="2"/>
  <c r="J2555" i="2"/>
  <c r="BE2555" i="2"/>
  <c r="BI2554" i="2"/>
  <c r="BH2554" i="2"/>
  <c r="BG2554" i="2"/>
  <c r="BF2554" i="2"/>
  <c r="T2554" i="2"/>
  <c r="R2554" i="2"/>
  <c r="P2554" i="2"/>
  <c r="BK2554" i="2"/>
  <c r="J2554" i="2"/>
  <c r="BE2554" i="2"/>
  <c r="BI2551" i="2"/>
  <c r="BH2551" i="2"/>
  <c r="BG2551" i="2"/>
  <c r="BF2551" i="2"/>
  <c r="T2551" i="2"/>
  <c r="R2551" i="2"/>
  <c r="P2551" i="2"/>
  <c r="BK2551" i="2"/>
  <c r="J2551" i="2"/>
  <c r="BE2551" i="2"/>
  <c r="BI2550" i="2"/>
  <c r="BH2550" i="2"/>
  <c r="BG2550" i="2"/>
  <c r="BF2550" i="2"/>
  <c r="T2550" i="2"/>
  <c r="R2550" i="2"/>
  <c r="P2550" i="2"/>
  <c r="BK2550" i="2"/>
  <c r="J2550" i="2"/>
  <c r="BE2550" i="2"/>
  <c r="BI2549" i="2"/>
  <c r="BH2549" i="2"/>
  <c r="BG2549" i="2"/>
  <c r="BF2549" i="2"/>
  <c r="T2549" i="2"/>
  <c r="R2549" i="2"/>
  <c r="P2549" i="2"/>
  <c r="BK2549" i="2"/>
  <c r="J2549" i="2"/>
  <c r="BE2549" i="2"/>
  <c r="BI2546" i="2"/>
  <c r="BH2546" i="2"/>
  <c r="BG2546" i="2"/>
  <c r="BF2546" i="2"/>
  <c r="T2546" i="2"/>
  <c r="R2546" i="2"/>
  <c r="P2546" i="2"/>
  <c r="BK2546" i="2"/>
  <c r="J2546" i="2"/>
  <c r="BE2546" i="2"/>
  <c r="BI2543" i="2"/>
  <c r="BH2543" i="2"/>
  <c r="BG2543" i="2"/>
  <c r="BF2543" i="2"/>
  <c r="T2543" i="2"/>
  <c r="R2543" i="2"/>
  <c r="P2543" i="2"/>
  <c r="BK2543" i="2"/>
  <c r="J2543" i="2"/>
  <c r="BE2543" i="2"/>
  <c r="BI2540" i="2"/>
  <c r="BH2540" i="2"/>
  <c r="BG2540" i="2"/>
  <c r="BF2540" i="2"/>
  <c r="T2540" i="2"/>
  <c r="R2540" i="2"/>
  <c r="P2540" i="2"/>
  <c r="BK2540" i="2"/>
  <c r="J2540" i="2"/>
  <c r="BE2540" i="2"/>
  <c r="BI2537" i="2"/>
  <c r="BH2537" i="2"/>
  <c r="BG2537" i="2"/>
  <c r="BF2537" i="2"/>
  <c r="T2537" i="2"/>
  <c r="R2537" i="2"/>
  <c r="P2537" i="2"/>
  <c r="BK2537" i="2"/>
  <c r="J2537" i="2"/>
  <c r="BE2537" i="2"/>
  <c r="BI2536" i="2"/>
  <c r="BH2536" i="2"/>
  <c r="BG2536" i="2"/>
  <c r="BF2536" i="2"/>
  <c r="T2536" i="2"/>
  <c r="R2536" i="2"/>
  <c r="P2536" i="2"/>
  <c r="BK2536" i="2"/>
  <c r="J2536" i="2"/>
  <c r="BE2536" i="2"/>
  <c r="BI2535" i="2"/>
  <c r="BH2535" i="2"/>
  <c r="BG2535" i="2"/>
  <c r="BF2535" i="2"/>
  <c r="T2535" i="2"/>
  <c r="R2535" i="2"/>
  <c r="P2535" i="2"/>
  <c r="BK2535" i="2"/>
  <c r="J2535" i="2"/>
  <c r="BE2535" i="2"/>
  <c r="BI2534" i="2"/>
  <c r="BH2534" i="2"/>
  <c r="BG2534" i="2"/>
  <c r="BF2534" i="2"/>
  <c r="T2534" i="2"/>
  <c r="R2534" i="2"/>
  <c r="P2534" i="2"/>
  <c r="BK2534" i="2"/>
  <c r="J2534" i="2"/>
  <c r="BE2534" i="2"/>
  <c r="BI2533" i="2"/>
  <c r="BH2533" i="2"/>
  <c r="BG2533" i="2"/>
  <c r="BF2533" i="2"/>
  <c r="T2533" i="2"/>
  <c r="T2532" i="2" s="1"/>
  <c r="R2533" i="2"/>
  <c r="R2532" i="2" s="1"/>
  <c r="P2533" i="2"/>
  <c r="BK2533" i="2"/>
  <c r="BK2532" i="2" s="1"/>
  <c r="J2532" i="2" s="1"/>
  <c r="J81" i="2" s="1"/>
  <c r="J2533" i="2"/>
  <c r="BE2533" i="2"/>
  <c r="BI2531" i="2"/>
  <c r="BH2531" i="2"/>
  <c r="BG2531" i="2"/>
  <c r="BF2531" i="2"/>
  <c r="T2531" i="2"/>
  <c r="R2531" i="2"/>
  <c r="P2531" i="2"/>
  <c r="BK2531" i="2"/>
  <c r="J2531" i="2"/>
  <c r="BE2531" i="2"/>
  <c r="BI2530" i="2"/>
  <c r="BH2530" i="2"/>
  <c r="BG2530" i="2"/>
  <c r="BF2530" i="2"/>
  <c r="T2530" i="2"/>
  <c r="R2530" i="2"/>
  <c r="P2530" i="2"/>
  <c r="BK2530" i="2"/>
  <c r="J2530" i="2"/>
  <c r="BE2530" i="2"/>
  <c r="BI2528" i="2"/>
  <c r="BH2528" i="2"/>
  <c r="BG2528" i="2"/>
  <c r="BF2528" i="2"/>
  <c r="T2528" i="2"/>
  <c r="R2528" i="2"/>
  <c r="P2528" i="2"/>
  <c r="BK2528" i="2"/>
  <c r="J2528" i="2"/>
  <c r="BE2528" i="2"/>
  <c r="BI2525" i="2"/>
  <c r="BH2525" i="2"/>
  <c r="BG2525" i="2"/>
  <c r="BF2525" i="2"/>
  <c r="T2525" i="2"/>
  <c r="R2525" i="2"/>
  <c r="P2525" i="2"/>
  <c r="BK2525" i="2"/>
  <c r="J2525" i="2"/>
  <c r="BE2525" i="2"/>
  <c r="BI2522" i="2"/>
  <c r="BH2522" i="2"/>
  <c r="BG2522" i="2"/>
  <c r="BF2522" i="2"/>
  <c r="T2522" i="2"/>
  <c r="R2522" i="2"/>
  <c r="P2522" i="2"/>
  <c r="BK2522" i="2"/>
  <c r="J2522" i="2"/>
  <c r="BE2522" i="2"/>
  <c r="BI2519" i="2"/>
  <c r="BH2519" i="2"/>
  <c r="BG2519" i="2"/>
  <c r="BF2519" i="2"/>
  <c r="T2519" i="2"/>
  <c r="R2519" i="2"/>
  <c r="P2519" i="2"/>
  <c r="BK2519" i="2"/>
  <c r="J2519" i="2"/>
  <c r="BE2519" i="2"/>
  <c r="BI2515" i="2"/>
  <c r="BH2515" i="2"/>
  <c r="BG2515" i="2"/>
  <c r="BF2515" i="2"/>
  <c r="T2515" i="2"/>
  <c r="R2515" i="2"/>
  <c r="P2515" i="2"/>
  <c r="BK2515" i="2"/>
  <c r="J2515" i="2"/>
  <c r="BE2515" i="2"/>
  <c r="BI2514" i="2"/>
  <c r="BH2514" i="2"/>
  <c r="BG2514" i="2"/>
  <c r="BF2514" i="2"/>
  <c r="T2514" i="2"/>
  <c r="R2514" i="2"/>
  <c r="P2514" i="2"/>
  <c r="BK2514" i="2"/>
  <c r="J2514" i="2"/>
  <c r="BE2514" i="2"/>
  <c r="BI2507" i="2"/>
  <c r="BH2507" i="2"/>
  <c r="BG2507" i="2"/>
  <c r="BF2507" i="2"/>
  <c r="T2507" i="2"/>
  <c r="R2507" i="2"/>
  <c r="P2507" i="2"/>
  <c r="BK2507" i="2"/>
  <c r="J2507" i="2"/>
  <c r="BE2507" i="2"/>
  <c r="BI2504" i="2"/>
  <c r="BH2504" i="2"/>
  <c r="BG2504" i="2"/>
  <c r="BF2504" i="2"/>
  <c r="T2504" i="2"/>
  <c r="R2504" i="2"/>
  <c r="P2504" i="2"/>
  <c r="BK2504" i="2"/>
  <c r="J2504" i="2"/>
  <c r="BE2504" i="2"/>
  <c r="BI2490" i="2"/>
  <c r="BH2490" i="2"/>
  <c r="BG2490" i="2"/>
  <c r="BF2490" i="2"/>
  <c r="T2490" i="2"/>
  <c r="R2490" i="2"/>
  <c r="P2490" i="2"/>
  <c r="BK2490" i="2"/>
  <c r="J2490" i="2"/>
  <c r="BE2490" i="2"/>
  <c r="BI2487" i="2"/>
  <c r="BH2487" i="2"/>
  <c r="BG2487" i="2"/>
  <c r="BF2487" i="2"/>
  <c r="T2487" i="2"/>
  <c r="R2487" i="2"/>
  <c r="P2487" i="2"/>
  <c r="BK2487" i="2"/>
  <c r="J2487" i="2"/>
  <c r="BE2487" i="2"/>
  <c r="BI2485" i="2"/>
  <c r="BH2485" i="2"/>
  <c r="BG2485" i="2"/>
  <c r="BF2485" i="2"/>
  <c r="T2485" i="2"/>
  <c r="R2485" i="2"/>
  <c r="P2485" i="2"/>
  <c r="BK2485" i="2"/>
  <c r="J2485" i="2"/>
  <c r="BE2485" i="2"/>
  <c r="BI2482" i="2"/>
  <c r="BH2482" i="2"/>
  <c r="BG2482" i="2"/>
  <c r="BF2482" i="2"/>
  <c r="T2482" i="2"/>
  <c r="R2482" i="2"/>
  <c r="P2482" i="2"/>
  <c r="BK2482" i="2"/>
  <c r="J2482" i="2"/>
  <c r="BE2482" i="2"/>
  <c r="BI2479" i="2"/>
  <c r="BH2479" i="2"/>
  <c r="BG2479" i="2"/>
  <c r="BF2479" i="2"/>
  <c r="T2479" i="2"/>
  <c r="R2479" i="2"/>
  <c r="P2479" i="2"/>
  <c r="BK2479" i="2"/>
  <c r="J2479" i="2"/>
  <c r="BE2479" i="2" s="1"/>
  <c r="BI2476" i="2"/>
  <c r="BH2476" i="2"/>
  <c r="BG2476" i="2"/>
  <c r="BF2476" i="2"/>
  <c r="T2476" i="2"/>
  <c r="R2476" i="2"/>
  <c r="P2476" i="2"/>
  <c r="BK2476" i="2"/>
  <c r="J2476" i="2"/>
  <c r="BE2476" i="2"/>
  <c r="BI2473" i="2"/>
  <c r="BH2473" i="2"/>
  <c r="BG2473" i="2"/>
  <c r="BF2473" i="2"/>
  <c r="T2473" i="2"/>
  <c r="R2473" i="2"/>
  <c r="P2473" i="2"/>
  <c r="BK2473" i="2"/>
  <c r="J2473" i="2"/>
  <c r="BE2473" i="2" s="1"/>
  <c r="BI2470" i="2"/>
  <c r="BH2470" i="2"/>
  <c r="BG2470" i="2"/>
  <c r="BF2470" i="2"/>
  <c r="T2470" i="2"/>
  <c r="R2470" i="2"/>
  <c r="P2470" i="2"/>
  <c r="BK2470" i="2"/>
  <c r="J2470" i="2"/>
  <c r="BE2470" i="2"/>
  <c r="BI2469" i="2"/>
  <c r="BH2469" i="2"/>
  <c r="BG2469" i="2"/>
  <c r="BF2469" i="2"/>
  <c r="T2469" i="2"/>
  <c r="R2469" i="2"/>
  <c r="P2469" i="2"/>
  <c r="BK2469" i="2"/>
  <c r="J2469" i="2"/>
  <c r="BE2469" i="2" s="1"/>
  <c r="BI2466" i="2"/>
  <c r="BH2466" i="2"/>
  <c r="BG2466" i="2"/>
  <c r="BF2466" i="2"/>
  <c r="T2466" i="2"/>
  <c r="R2466" i="2"/>
  <c r="P2466" i="2"/>
  <c r="BK2466" i="2"/>
  <c r="J2466" i="2"/>
  <c r="BE2466" i="2"/>
  <c r="BI2430" i="2"/>
  <c r="BH2430" i="2"/>
  <c r="BG2430" i="2"/>
  <c r="BF2430" i="2"/>
  <c r="T2430" i="2"/>
  <c r="R2430" i="2"/>
  <c r="P2430" i="2"/>
  <c r="BK2430" i="2"/>
  <c r="J2430" i="2"/>
  <c r="BE2430" i="2" s="1"/>
  <c r="BI2418" i="2"/>
  <c r="BH2418" i="2"/>
  <c r="BG2418" i="2"/>
  <c r="BF2418" i="2"/>
  <c r="T2418" i="2"/>
  <c r="R2418" i="2"/>
  <c r="P2418" i="2"/>
  <c r="BK2418" i="2"/>
  <c r="J2418" i="2"/>
  <c r="BE2418" i="2"/>
  <c r="BI2380" i="2"/>
  <c r="BH2380" i="2"/>
  <c r="BG2380" i="2"/>
  <c r="BF2380" i="2"/>
  <c r="T2380" i="2"/>
  <c r="R2380" i="2"/>
  <c r="P2380" i="2"/>
  <c r="BK2380" i="2"/>
  <c r="J2380" i="2"/>
  <c r="BE2380" i="2" s="1"/>
  <c r="BI2379" i="2"/>
  <c r="BH2379" i="2"/>
  <c r="BG2379" i="2"/>
  <c r="BF2379" i="2"/>
  <c r="T2379" i="2"/>
  <c r="R2379" i="2"/>
  <c r="P2379" i="2"/>
  <c r="BK2379" i="2"/>
  <c r="J2379" i="2"/>
  <c r="BE2379" i="2"/>
  <c r="BI2378" i="2"/>
  <c r="BH2378" i="2"/>
  <c r="BG2378" i="2"/>
  <c r="BF2378" i="2"/>
  <c r="T2378" i="2"/>
  <c r="R2378" i="2"/>
  <c r="P2378" i="2"/>
  <c r="BK2378" i="2"/>
  <c r="J2378" i="2"/>
  <c r="BE2378" i="2" s="1"/>
  <c r="BI2375" i="2"/>
  <c r="BH2375" i="2"/>
  <c r="BG2375" i="2"/>
  <c r="BF2375" i="2"/>
  <c r="T2375" i="2"/>
  <c r="R2375" i="2"/>
  <c r="P2375" i="2"/>
  <c r="BK2375" i="2"/>
  <c r="J2375" i="2"/>
  <c r="BE2375" i="2" s="1"/>
  <c r="BI2374" i="2"/>
  <c r="BH2374" i="2"/>
  <c r="BG2374" i="2"/>
  <c r="BF2374" i="2"/>
  <c r="T2374" i="2"/>
  <c r="R2374" i="2"/>
  <c r="P2374" i="2"/>
  <c r="BK2374" i="2"/>
  <c r="J2374" i="2"/>
  <c r="BE2374" i="2" s="1"/>
  <c r="BI2373" i="2"/>
  <c r="BH2373" i="2"/>
  <c r="BG2373" i="2"/>
  <c r="BF2373" i="2"/>
  <c r="T2373" i="2"/>
  <c r="R2373" i="2"/>
  <c r="P2373" i="2"/>
  <c r="BK2373" i="2"/>
  <c r="J2373" i="2"/>
  <c r="BE2373" i="2" s="1"/>
  <c r="BI2372" i="2"/>
  <c r="BH2372" i="2"/>
  <c r="BG2372" i="2"/>
  <c r="BF2372" i="2"/>
  <c r="T2372" i="2"/>
  <c r="R2372" i="2"/>
  <c r="P2372" i="2"/>
  <c r="BK2372" i="2"/>
  <c r="J2372" i="2"/>
  <c r="BE2372" i="2"/>
  <c r="BI2371" i="2"/>
  <c r="BH2371" i="2"/>
  <c r="BG2371" i="2"/>
  <c r="BF2371" i="2"/>
  <c r="T2371" i="2"/>
  <c r="R2371" i="2"/>
  <c r="P2371" i="2"/>
  <c r="BK2371" i="2"/>
  <c r="J2371" i="2"/>
  <c r="BE2371" i="2" s="1"/>
  <c r="BI2361" i="2"/>
  <c r="BH2361" i="2"/>
  <c r="BG2361" i="2"/>
  <c r="BF2361" i="2"/>
  <c r="T2361" i="2"/>
  <c r="R2361" i="2"/>
  <c r="P2361" i="2"/>
  <c r="BK2361" i="2"/>
  <c r="J2361" i="2"/>
  <c r="BE2361" i="2" s="1"/>
  <c r="BI2360" i="2"/>
  <c r="BH2360" i="2"/>
  <c r="BG2360" i="2"/>
  <c r="BF2360" i="2"/>
  <c r="T2360" i="2"/>
  <c r="R2360" i="2"/>
  <c r="P2360" i="2"/>
  <c r="BK2360" i="2"/>
  <c r="J2360" i="2"/>
  <c r="BE2360" i="2" s="1"/>
  <c r="BI2359" i="2"/>
  <c r="BH2359" i="2"/>
  <c r="BG2359" i="2"/>
  <c r="BF2359" i="2"/>
  <c r="T2359" i="2"/>
  <c r="R2359" i="2"/>
  <c r="P2359" i="2"/>
  <c r="BK2359" i="2"/>
  <c r="J2359" i="2"/>
  <c r="BE2359" i="2" s="1"/>
  <c r="BI2358" i="2"/>
  <c r="BH2358" i="2"/>
  <c r="BG2358" i="2"/>
  <c r="BF2358" i="2"/>
  <c r="T2358" i="2"/>
  <c r="R2358" i="2"/>
  <c r="P2358" i="2"/>
  <c r="BK2358" i="2"/>
  <c r="J2358" i="2"/>
  <c r="BE2358" i="2" s="1"/>
  <c r="BI2357" i="2"/>
  <c r="BH2357" i="2"/>
  <c r="BG2357" i="2"/>
  <c r="BF2357" i="2"/>
  <c r="T2357" i="2"/>
  <c r="R2357" i="2"/>
  <c r="P2357" i="2"/>
  <c r="BK2357" i="2"/>
  <c r="J2357" i="2"/>
  <c r="BE2357" i="2" s="1"/>
  <c r="BI2356" i="2"/>
  <c r="BH2356" i="2"/>
  <c r="BG2356" i="2"/>
  <c r="BF2356" i="2"/>
  <c r="T2356" i="2"/>
  <c r="R2356" i="2"/>
  <c r="P2356" i="2"/>
  <c r="BK2356" i="2"/>
  <c r="J2356" i="2"/>
  <c r="BE2356" i="2" s="1"/>
  <c r="BI2355" i="2"/>
  <c r="BH2355" i="2"/>
  <c r="BG2355" i="2"/>
  <c r="BF2355" i="2"/>
  <c r="T2355" i="2"/>
  <c r="R2355" i="2"/>
  <c r="P2355" i="2"/>
  <c r="BK2355" i="2"/>
  <c r="J2355" i="2"/>
  <c r="BE2355" i="2"/>
  <c r="BI2354" i="2"/>
  <c r="BH2354" i="2"/>
  <c r="BG2354" i="2"/>
  <c r="BF2354" i="2"/>
  <c r="T2354" i="2"/>
  <c r="R2354" i="2"/>
  <c r="P2354" i="2"/>
  <c r="BK2354" i="2"/>
  <c r="J2354" i="2"/>
  <c r="BE2354" i="2" s="1"/>
  <c r="BI2353" i="2"/>
  <c r="BH2353" i="2"/>
  <c r="BG2353" i="2"/>
  <c r="BF2353" i="2"/>
  <c r="T2353" i="2"/>
  <c r="R2353" i="2"/>
  <c r="P2353" i="2"/>
  <c r="BK2353" i="2"/>
  <c r="J2353" i="2"/>
  <c r="BE2353" i="2" s="1"/>
  <c r="BI2352" i="2"/>
  <c r="BH2352" i="2"/>
  <c r="BG2352" i="2"/>
  <c r="BF2352" i="2"/>
  <c r="T2352" i="2"/>
  <c r="R2352" i="2"/>
  <c r="P2352" i="2"/>
  <c r="BK2352" i="2"/>
  <c r="J2352" i="2"/>
  <c r="BE2352" i="2" s="1"/>
  <c r="BI2351" i="2"/>
  <c r="BH2351" i="2"/>
  <c r="BG2351" i="2"/>
  <c r="BF2351" i="2"/>
  <c r="T2351" i="2"/>
  <c r="R2351" i="2"/>
  <c r="P2351" i="2"/>
  <c r="BK2351" i="2"/>
  <c r="J2351" i="2"/>
  <c r="BE2351" i="2" s="1"/>
  <c r="BI2350" i="2"/>
  <c r="BH2350" i="2"/>
  <c r="BG2350" i="2"/>
  <c r="BF2350" i="2"/>
  <c r="T2350" i="2"/>
  <c r="R2350" i="2"/>
  <c r="P2350" i="2"/>
  <c r="BK2350" i="2"/>
  <c r="J2350" i="2"/>
  <c r="BE2350" i="2" s="1"/>
  <c r="BI2349" i="2"/>
  <c r="BH2349" i="2"/>
  <c r="BG2349" i="2"/>
  <c r="BF2349" i="2"/>
  <c r="T2349" i="2"/>
  <c r="R2349" i="2"/>
  <c r="P2349" i="2"/>
  <c r="BK2349" i="2"/>
  <c r="J2349" i="2"/>
  <c r="BE2349" i="2"/>
  <c r="BI2348" i="2"/>
  <c r="BH2348" i="2"/>
  <c r="BG2348" i="2"/>
  <c r="BF2348" i="2"/>
  <c r="T2348" i="2"/>
  <c r="R2348" i="2"/>
  <c r="P2348" i="2"/>
  <c r="BK2348" i="2"/>
  <c r="J2348" i="2"/>
  <c r="BE2348" i="2" s="1"/>
  <c r="BI2347" i="2"/>
  <c r="BH2347" i="2"/>
  <c r="BG2347" i="2"/>
  <c r="BF2347" i="2"/>
  <c r="T2347" i="2"/>
  <c r="R2347" i="2"/>
  <c r="P2347" i="2"/>
  <c r="BK2347" i="2"/>
  <c r="J2347" i="2"/>
  <c r="BE2347" i="2"/>
  <c r="BI2346" i="2"/>
  <c r="BH2346" i="2"/>
  <c r="BG2346" i="2"/>
  <c r="BF2346" i="2"/>
  <c r="T2346" i="2"/>
  <c r="R2346" i="2"/>
  <c r="P2346" i="2"/>
  <c r="BK2346" i="2"/>
  <c r="J2346" i="2"/>
  <c r="BE2346" i="2" s="1"/>
  <c r="BI2345" i="2"/>
  <c r="BH2345" i="2"/>
  <c r="BG2345" i="2"/>
  <c r="BF2345" i="2"/>
  <c r="T2345" i="2"/>
  <c r="R2345" i="2"/>
  <c r="P2345" i="2"/>
  <c r="BK2345" i="2"/>
  <c r="J2345" i="2"/>
  <c r="BE2345" i="2" s="1"/>
  <c r="BI2344" i="2"/>
  <c r="BH2344" i="2"/>
  <c r="BG2344" i="2"/>
  <c r="BF2344" i="2"/>
  <c r="T2344" i="2"/>
  <c r="R2344" i="2"/>
  <c r="P2344" i="2"/>
  <c r="BK2344" i="2"/>
  <c r="J2344" i="2"/>
  <c r="BE2344" i="2" s="1"/>
  <c r="BI2343" i="2"/>
  <c r="BH2343" i="2"/>
  <c r="BG2343" i="2"/>
  <c r="BF2343" i="2"/>
  <c r="T2343" i="2"/>
  <c r="R2343" i="2"/>
  <c r="P2343" i="2"/>
  <c r="BK2343" i="2"/>
  <c r="J2343" i="2"/>
  <c r="BE2343" i="2" s="1"/>
  <c r="BI2342" i="2"/>
  <c r="BH2342" i="2"/>
  <c r="BG2342" i="2"/>
  <c r="BF2342" i="2"/>
  <c r="T2342" i="2"/>
  <c r="R2342" i="2"/>
  <c r="P2342" i="2"/>
  <c r="BK2342" i="2"/>
  <c r="J2342" i="2"/>
  <c r="BE2342" i="2" s="1"/>
  <c r="BI2341" i="2"/>
  <c r="BH2341" i="2"/>
  <c r="BG2341" i="2"/>
  <c r="BF2341" i="2"/>
  <c r="T2341" i="2"/>
  <c r="R2341" i="2"/>
  <c r="P2341" i="2"/>
  <c r="BK2341" i="2"/>
  <c r="J2341" i="2"/>
  <c r="BE2341" i="2" s="1"/>
  <c r="BI2340" i="2"/>
  <c r="BH2340" i="2"/>
  <c r="BG2340" i="2"/>
  <c r="BF2340" i="2"/>
  <c r="T2340" i="2"/>
  <c r="R2340" i="2"/>
  <c r="P2340" i="2"/>
  <c r="BK2340" i="2"/>
  <c r="J2340" i="2"/>
  <c r="BE2340" i="2" s="1"/>
  <c r="BI2314" i="2"/>
  <c r="BH2314" i="2"/>
  <c r="BG2314" i="2"/>
  <c r="BF2314" i="2"/>
  <c r="T2314" i="2"/>
  <c r="R2314" i="2"/>
  <c r="P2314" i="2"/>
  <c r="BK2314" i="2"/>
  <c r="J2314" i="2"/>
  <c r="BE2314" i="2"/>
  <c r="BI2306" i="2"/>
  <c r="BH2306" i="2"/>
  <c r="BG2306" i="2"/>
  <c r="BF2306" i="2"/>
  <c r="T2306" i="2"/>
  <c r="R2306" i="2"/>
  <c r="P2306" i="2"/>
  <c r="BK2306" i="2"/>
  <c r="J2306" i="2"/>
  <c r="BE2306" i="2" s="1"/>
  <c r="BI2279" i="2"/>
  <c r="BH2279" i="2"/>
  <c r="BG2279" i="2"/>
  <c r="BF2279" i="2"/>
  <c r="T2279" i="2"/>
  <c r="R2279" i="2"/>
  <c r="P2279" i="2"/>
  <c r="BK2279" i="2"/>
  <c r="J2279" i="2"/>
  <c r="BE2279" i="2" s="1"/>
  <c r="BI2276" i="2"/>
  <c r="BH2276" i="2"/>
  <c r="BG2276" i="2"/>
  <c r="BF2276" i="2"/>
  <c r="T2276" i="2"/>
  <c r="T2275" i="2" s="1"/>
  <c r="R2276" i="2"/>
  <c r="P2276" i="2"/>
  <c r="BK2276" i="2"/>
  <c r="J2276" i="2"/>
  <c r="BE2276" i="2" s="1"/>
  <c r="BI2274" i="2"/>
  <c r="BH2274" i="2"/>
  <c r="BG2274" i="2"/>
  <c r="BF2274" i="2"/>
  <c r="T2274" i="2"/>
  <c r="R2274" i="2"/>
  <c r="P2274" i="2"/>
  <c r="BK2274" i="2"/>
  <c r="J2274" i="2"/>
  <c r="BE2274" i="2" s="1"/>
  <c r="BI2266" i="2"/>
  <c r="BH2266" i="2"/>
  <c r="BG2266" i="2"/>
  <c r="BF2266" i="2"/>
  <c r="T2266" i="2"/>
  <c r="R2266" i="2"/>
  <c r="P2266" i="2"/>
  <c r="BK2266" i="2"/>
  <c r="J2266" i="2"/>
  <c r="BE2266" i="2" s="1"/>
  <c r="BI2259" i="2"/>
  <c r="BH2259" i="2"/>
  <c r="BG2259" i="2"/>
  <c r="BF2259" i="2"/>
  <c r="T2259" i="2"/>
  <c r="R2259" i="2"/>
  <c r="P2259" i="2"/>
  <c r="BK2259" i="2"/>
  <c r="J2259" i="2"/>
  <c r="BE2259" i="2" s="1"/>
  <c r="BI2256" i="2"/>
  <c r="BH2256" i="2"/>
  <c r="BG2256" i="2"/>
  <c r="BF2256" i="2"/>
  <c r="T2256" i="2"/>
  <c r="R2256" i="2"/>
  <c r="P2256" i="2"/>
  <c r="BK2256" i="2"/>
  <c r="J2256" i="2"/>
  <c r="BE2256" i="2"/>
  <c r="BI2253" i="2"/>
  <c r="BH2253" i="2"/>
  <c r="BG2253" i="2"/>
  <c r="BF2253" i="2"/>
  <c r="T2253" i="2"/>
  <c r="R2253" i="2"/>
  <c r="P2253" i="2"/>
  <c r="BK2253" i="2"/>
  <c r="J2253" i="2"/>
  <c r="BE2253" i="2" s="1"/>
  <c r="BI2251" i="2"/>
  <c r="BH2251" i="2"/>
  <c r="BG2251" i="2"/>
  <c r="BF2251" i="2"/>
  <c r="T2251" i="2"/>
  <c r="R2251" i="2"/>
  <c r="P2251" i="2"/>
  <c r="BK2251" i="2"/>
  <c r="J2251" i="2"/>
  <c r="BE2251" i="2" s="1"/>
  <c r="BI2246" i="2"/>
  <c r="BH2246" i="2"/>
  <c r="BG2246" i="2"/>
  <c r="BF2246" i="2"/>
  <c r="T2246" i="2"/>
  <c r="R2246" i="2"/>
  <c r="P2246" i="2"/>
  <c r="BK2246" i="2"/>
  <c r="J2246" i="2"/>
  <c r="BE2246" i="2" s="1"/>
  <c r="BI2244" i="2"/>
  <c r="BH2244" i="2"/>
  <c r="BG2244" i="2"/>
  <c r="BF2244" i="2"/>
  <c r="T2244" i="2"/>
  <c r="R2244" i="2"/>
  <c r="P2244" i="2"/>
  <c r="BK2244" i="2"/>
  <c r="J2244" i="2"/>
  <c r="BE2244" i="2" s="1"/>
  <c r="BI2241" i="2"/>
  <c r="BH2241" i="2"/>
  <c r="BG2241" i="2"/>
  <c r="BF2241" i="2"/>
  <c r="T2241" i="2"/>
  <c r="R2241" i="2"/>
  <c r="P2241" i="2"/>
  <c r="BK2241" i="2"/>
  <c r="J2241" i="2"/>
  <c r="BE2241" i="2" s="1"/>
  <c r="BI2238" i="2"/>
  <c r="BH2238" i="2"/>
  <c r="BG2238" i="2"/>
  <c r="BF2238" i="2"/>
  <c r="T2238" i="2"/>
  <c r="R2238" i="2"/>
  <c r="P2238" i="2"/>
  <c r="BK2238" i="2"/>
  <c r="J2238" i="2"/>
  <c r="BE2238" i="2" s="1"/>
  <c r="BI2235" i="2"/>
  <c r="BH2235" i="2"/>
  <c r="BG2235" i="2"/>
  <c r="BF2235" i="2"/>
  <c r="T2235" i="2"/>
  <c r="R2235" i="2"/>
  <c r="P2235" i="2"/>
  <c r="BK2235" i="2"/>
  <c r="J2235" i="2"/>
  <c r="BE2235" i="2" s="1"/>
  <c r="BI2232" i="2"/>
  <c r="BH2232" i="2"/>
  <c r="BG2232" i="2"/>
  <c r="BF2232" i="2"/>
  <c r="T2232" i="2"/>
  <c r="R2232" i="2"/>
  <c r="P2232" i="2"/>
  <c r="BK2232" i="2"/>
  <c r="J2232" i="2"/>
  <c r="BE2232" i="2" s="1"/>
  <c r="BI2229" i="2"/>
  <c r="BH2229" i="2"/>
  <c r="BG2229" i="2"/>
  <c r="BF2229" i="2"/>
  <c r="T2229" i="2"/>
  <c r="R2229" i="2"/>
  <c r="P2229" i="2"/>
  <c r="BK2229" i="2"/>
  <c r="J2229" i="2"/>
  <c r="BE2229" i="2"/>
  <c r="BI2226" i="2"/>
  <c r="BH2226" i="2"/>
  <c r="BG2226" i="2"/>
  <c r="BF2226" i="2"/>
  <c r="T2226" i="2"/>
  <c r="R2226" i="2"/>
  <c r="P2226" i="2"/>
  <c r="BK2226" i="2"/>
  <c r="J2226" i="2"/>
  <c r="BE2226" i="2" s="1"/>
  <c r="BI2223" i="2"/>
  <c r="BH2223" i="2"/>
  <c r="BG2223" i="2"/>
  <c r="BF2223" i="2"/>
  <c r="T2223" i="2"/>
  <c r="R2223" i="2"/>
  <c r="P2223" i="2"/>
  <c r="BK2223" i="2"/>
  <c r="J2223" i="2"/>
  <c r="BE2223" i="2" s="1"/>
  <c r="BI2220" i="2"/>
  <c r="BH2220" i="2"/>
  <c r="BG2220" i="2"/>
  <c r="BF2220" i="2"/>
  <c r="T2220" i="2"/>
  <c r="R2220" i="2"/>
  <c r="P2220" i="2"/>
  <c r="BK2220" i="2"/>
  <c r="J2220" i="2"/>
  <c r="BE2220" i="2" s="1"/>
  <c r="BI2217" i="2"/>
  <c r="BH2217" i="2"/>
  <c r="BG2217" i="2"/>
  <c r="BF2217" i="2"/>
  <c r="T2217" i="2"/>
  <c r="R2217" i="2"/>
  <c r="P2217" i="2"/>
  <c r="BK2217" i="2"/>
  <c r="J2217" i="2"/>
  <c r="BE2217" i="2" s="1"/>
  <c r="BI2214" i="2"/>
  <c r="BH2214" i="2"/>
  <c r="BG2214" i="2"/>
  <c r="BF2214" i="2"/>
  <c r="T2214" i="2"/>
  <c r="R2214" i="2"/>
  <c r="P2214" i="2"/>
  <c r="BK2214" i="2"/>
  <c r="J2214" i="2"/>
  <c r="BE2214" i="2" s="1"/>
  <c r="BI2211" i="2"/>
  <c r="BH2211" i="2"/>
  <c r="BG2211" i="2"/>
  <c r="BF2211" i="2"/>
  <c r="T2211" i="2"/>
  <c r="R2211" i="2"/>
  <c r="P2211" i="2"/>
  <c r="BK2211" i="2"/>
  <c r="J2211" i="2"/>
  <c r="BE2211" i="2" s="1"/>
  <c r="BI2208" i="2"/>
  <c r="BH2208" i="2"/>
  <c r="BG2208" i="2"/>
  <c r="BF2208" i="2"/>
  <c r="T2208" i="2"/>
  <c r="R2208" i="2"/>
  <c r="P2208" i="2"/>
  <c r="BK2208" i="2"/>
  <c r="J2208" i="2"/>
  <c r="BE2208" i="2" s="1"/>
  <c r="BI2205" i="2"/>
  <c r="BH2205" i="2"/>
  <c r="BG2205" i="2"/>
  <c r="BF2205" i="2"/>
  <c r="T2205" i="2"/>
  <c r="R2205" i="2"/>
  <c r="P2205" i="2"/>
  <c r="BK2205" i="2"/>
  <c r="J2205" i="2"/>
  <c r="BE2205" i="2"/>
  <c r="BI2202" i="2"/>
  <c r="BH2202" i="2"/>
  <c r="BG2202" i="2"/>
  <c r="BF2202" i="2"/>
  <c r="T2202" i="2"/>
  <c r="R2202" i="2"/>
  <c r="P2202" i="2"/>
  <c r="BK2202" i="2"/>
  <c r="J2202" i="2"/>
  <c r="BE2202" i="2" s="1"/>
  <c r="BI2199" i="2"/>
  <c r="BH2199" i="2"/>
  <c r="BG2199" i="2"/>
  <c r="BF2199" i="2"/>
  <c r="T2199" i="2"/>
  <c r="R2199" i="2"/>
  <c r="P2199" i="2"/>
  <c r="BK2199" i="2"/>
  <c r="J2199" i="2"/>
  <c r="BE2199" i="2"/>
  <c r="BI2196" i="2"/>
  <c r="BH2196" i="2"/>
  <c r="BG2196" i="2"/>
  <c r="BF2196" i="2"/>
  <c r="T2196" i="2"/>
  <c r="R2196" i="2"/>
  <c r="P2196" i="2"/>
  <c r="BK2196" i="2"/>
  <c r="J2196" i="2"/>
  <c r="BE2196" i="2" s="1"/>
  <c r="BI2193" i="2"/>
  <c r="BH2193" i="2"/>
  <c r="BG2193" i="2"/>
  <c r="BF2193" i="2"/>
  <c r="T2193" i="2"/>
  <c r="R2193" i="2"/>
  <c r="P2193" i="2"/>
  <c r="BK2193" i="2"/>
  <c r="J2193" i="2"/>
  <c r="BE2193" i="2"/>
  <c r="BI2190" i="2"/>
  <c r="BH2190" i="2"/>
  <c r="BG2190" i="2"/>
  <c r="BF2190" i="2"/>
  <c r="T2190" i="2"/>
  <c r="R2190" i="2"/>
  <c r="P2190" i="2"/>
  <c r="BK2190" i="2"/>
  <c r="J2190" i="2"/>
  <c r="BE2190" i="2" s="1"/>
  <c r="BI2187" i="2"/>
  <c r="BH2187" i="2"/>
  <c r="BG2187" i="2"/>
  <c r="BF2187" i="2"/>
  <c r="T2187" i="2"/>
  <c r="R2187" i="2"/>
  <c r="P2187" i="2"/>
  <c r="BK2187" i="2"/>
  <c r="J2187" i="2"/>
  <c r="BE2187" i="2"/>
  <c r="BI2184" i="2"/>
  <c r="BH2184" i="2"/>
  <c r="BG2184" i="2"/>
  <c r="BF2184" i="2"/>
  <c r="T2184" i="2"/>
  <c r="R2184" i="2"/>
  <c r="P2184" i="2"/>
  <c r="BK2184" i="2"/>
  <c r="J2184" i="2"/>
  <c r="BE2184" i="2" s="1"/>
  <c r="BI2181" i="2"/>
  <c r="BH2181" i="2"/>
  <c r="BG2181" i="2"/>
  <c r="BF2181" i="2"/>
  <c r="T2181" i="2"/>
  <c r="R2181" i="2"/>
  <c r="P2181" i="2"/>
  <c r="BK2181" i="2"/>
  <c r="J2181" i="2"/>
  <c r="BE2181" i="2"/>
  <c r="BI2173" i="2"/>
  <c r="BH2173" i="2"/>
  <c r="BG2173" i="2"/>
  <c r="BF2173" i="2"/>
  <c r="T2173" i="2"/>
  <c r="R2173" i="2"/>
  <c r="P2173" i="2"/>
  <c r="BK2173" i="2"/>
  <c r="J2173" i="2"/>
  <c r="BE2173" i="2" s="1"/>
  <c r="BI2151" i="2"/>
  <c r="BH2151" i="2"/>
  <c r="BG2151" i="2"/>
  <c r="BF2151" i="2"/>
  <c r="T2151" i="2"/>
  <c r="R2151" i="2"/>
  <c r="P2151" i="2"/>
  <c r="BK2151" i="2"/>
  <c r="J2151" i="2"/>
  <c r="BE2151" i="2"/>
  <c r="BI2148" i="2"/>
  <c r="BH2148" i="2"/>
  <c r="BG2148" i="2"/>
  <c r="BF2148" i="2"/>
  <c r="T2148" i="2"/>
  <c r="R2148" i="2"/>
  <c r="P2148" i="2"/>
  <c r="BK2148" i="2"/>
  <c r="J2148" i="2"/>
  <c r="BE2148" i="2" s="1"/>
  <c r="BI2145" i="2"/>
  <c r="BH2145" i="2"/>
  <c r="BG2145" i="2"/>
  <c r="BF2145" i="2"/>
  <c r="T2145" i="2"/>
  <c r="R2145" i="2"/>
  <c r="P2145" i="2"/>
  <c r="BK2145" i="2"/>
  <c r="J2145" i="2"/>
  <c r="BE2145" i="2"/>
  <c r="BI2142" i="2"/>
  <c r="BH2142" i="2"/>
  <c r="BG2142" i="2"/>
  <c r="BF2142" i="2"/>
  <c r="T2142" i="2"/>
  <c r="R2142" i="2"/>
  <c r="P2142" i="2"/>
  <c r="BK2142" i="2"/>
  <c r="BK2138" i="2" s="1"/>
  <c r="J2138" i="2" s="1"/>
  <c r="J78" i="2" s="1"/>
  <c r="J2142" i="2"/>
  <c r="BE2142" i="2" s="1"/>
  <c r="BI2139" i="2"/>
  <c r="BH2139" i="2"/>
  <c r="BG2139" i="2"/>
  <c r="BF2139" i="2"/>
  <c r="T2139" i="2"/>
  <c r="R2139" i="2"/>
  <c r="R2138" i="2" s="1"/>
  <c r="P2139" i="2"/>
  <c r="BK2139" i="2"/>
  <c r="J2139" i="2"/>
  <c r="BE2139" i="2" s="1"/>
  <c r="BI2137" i="2"/>
  <c r="BH2137" i="2"/>
  <c r="BG2137" i="2"/>
  <c r="BF2137" i="2"/>
  <c r="T2137" i="2"/>
  <c r="R2137" i="2"/>
  <c r="P2137" i="2"/>
  <c r="BK2137" i="2"/>
  <c r="J2137" i="2"/>
  <c r="BE2137" i="2"/>
  <c r="BI2134" i="2"/>
  <c r="BH2134" i="2"/>
  <c r="BG2134" i="2"/>
  <c r="BF2134" i="2"/>
  <c r="T2134" i="2"/>
  <c r="T2133" i="2" s="1"/>
  <c r="R2134" i="2"/>
  <c r="P2134" i="2"/>
  <c r="P2133" i="2" s="1"/>
  <c r="BK2134" i="2"/>
  <c r="BK2133" i="2" s="1"/>
  <c r="J2133" i="2" s="1"/>
  <c r="J77" i="2" s="1"/>
  <c r="J2134" i="2"/>
  <c r="BE2134" i="2" s="1"/>
  <c r="BI2130" i="2"/>
  <c r="BH2130" i="2"/>
  <c r="BG2130" i="2"/>
  <c r="BF2130" i="2"/>
  <c r="T2130" i="2"/>
  <c r="R2130" i="2"/>
  <c r="P2130" i="2"/>
  <c r="BK2130" i="2"/>
  <c r="J2130" i="2"/>
  <c r="BE2130" i="2" s="1"/>
  <c r="BI2122" i="2"/>
  <c r="BH2122" i="2"/>
  <c r="BG2122" i="2"/>
  <c r="BF2122" i="2"/>
  <c r="T2122" i="2"/>
  <c r="R2122" i="2"/>
  <c r="P2122" i="2"/>
  <c r="BK2122" i="2"/>
  <c r="J2122" i="2"/>
  <c r="BE2122" i="2" s="1"/>
  <c r="BI2119" i="2"/>
  <c r="BH2119" i="2"/>
  <c r="BG2119" i="2"/>
  <c r="BF2119" i="2"/>
  <c r="T2119" i="2"/>
  <c r="R2119" i="2"/>
  <c r="P2119" i="2"/>
  <c r="BK2119" i="2"/>
  <c r="J2119" i="2"/>
  <c r="BE2119" i="2"/>
  <c r="BI2116" i="2"/>
  <c r="BH2116" i="2"/>
  <c r="BG2116" i="2"/>
  <c r="BF2116" i="2"/>
  <c r="T2116" i="2"/>
  <c r="R2116" i="2"/>
  <c r="P2116" i="2"/>
  <c r="BK2116" i="2"/>
  <c r="J2116" i="2"/>
  <c r="BE2116" i="2" s="1"/>
  <c r="BI2110" i="2"/>
  <c r="BH2110" i="2"/>
  <c r="BG2110" i="2"/>
  <c r="BF2110" i="2"/>
  <c r="T2110" i="2"/>
  <c r="R2110" i="2"/>
  <c r="P2110" i="2"/>
  <c r="BK2110" i="2"/>
  <c r="J2110" i="2"/>
  <c r="BE2110" i="2"/>
  <c r="BI2108" i="2"/>
  <c r="BH2108" i="2"/>
  <c r="BG2108" i="2"/>
  <c r="BF2108" i="2"/>
  <c r="T2108" i="2"/>
  <c r="R2108" i="2"/>
  <c r="P2108" i="2"/>
  <c r="BK2108" i="2"/>
  <c r="J2108" i="2"/>
  <c r="BE2108" i="2" s="1"/>
  <c r="BI2102" i="2"/>
  <c r="BH2102" i="2"/>
  <c r="BG2102" i="2"/>
  <c r="BF2102" i="2"/>
  <c r="T2102" i="2"/>
  <c r="R2102" i="2"/>
  <c r="P2102" i="2"/>
  <c r="BK2102" i="2"/>
  <c r="J2102" i="2"/>
  <c r="BE2102" i="2"/>
  <c r="BI2099" i="2"/>
  <c r="BH2099" i="2"/>
  <c r="BG2099" i="2"/>
  <c r="BF2099" i="2"/>
  <c r="T2099" i="2"/>
  <c r="R2099" i="2"/>
  <c r="P2099" i="2"/>
  <c r="BK2099" i="2"/>
  <c r="J2099" i="2"/>
  <c r="BE2099" i="2" s="1"/>
  <c r="BI2096" i="2"/>
  <c r="BH2096" i="2"/>
  <c r="BG2096" i="2"/>
  <c r="BF2096" i="2"/>
  <c r="T2096" i="2"/>
  <c r="R2096" i="2"/>
  <c r="P2096" i="2"/>
  <c r="BK2096" i="2"/>
  <c r="J2096" i="2"/>
  <c r="BE2096" i="2"/>
  <c r="BI2093" i="2"/>
  <c r="BH2093" i="2"/>
  <c r="BG2093" i="2"/>
  <c r="BF2093" i="2"/>
  <c r="T2093" i="2"/>
  <c r="R2093" i="2"/>
  <c r="P2093" i="2"/>
  <c r="BK2093" i="2"/>
  <c r="J2093" i="2"/>
  <c r="BE2093" i="2" s="1"/>
  <c r="BI2091" i="2"/>
  <c r="BH2091" i="2"/>
  <c r="BG2091" i="2"/>
  <c r="BF2091" i="2"/>
  <c r="T2091" i="2"/>
  <c r="R2091" i="2"/>
  <c r="P2091" i="2"/>
  <c r="BK2091" i="2"/>
  <c r="J2091" i="2"/>
  <c r="BE2091" i="2"/>
  <c r="BI2088" i="2"/>
  <c r="BH2088" i="2"/>
  <c r="BG2088" i="2"/>
  <c r="BF2088" i="2"/>
  <c r="T2088" i="2"/>
  <c r="R2088" i="2"/>
  <c r="P2088" i="2"/>
  <c r="BK2088" i="2"/>
  <c r="J2088" i="2"/>
  <c r="BE2088" i="2" s="1"/>
  <c r="BI2085" i="2"/>
  <c r="BH2085" i="2"/>
  <c r="BG2085" i="2"/>
  <c r="BF2085" i="2"/>
  <c r="T2085" i="2"/>
  <c r="R2085" i="2"/>
  <c r="P2085" i="2"/>
  <c r="BK2085" i="2"/>
  <c r="J2085" i="2"/>
  <c r="BE2085" i="2"/>
  <c r="BI2084" i="2"/>
  <c r="BH2084" i="2"/>
  <c r="BG2084" i="2"/>
  <c r="BF2084" i="2"/>
  <c r="T2084" i="2"/>
  <c r="R2084" i="2"/>
  <c r="P2084" i="2"/>
  <c r="BK2084" i="2"/>
  <c r="J2084" i="2"/>
  <c r="BE2084" i="2" s="1"/>
  <c r="BI2083" i="2"/>
  <c r="BH2083" i="2"/>
  <c r="BG2083" i="2"/>
  <c r="BF2083" i="2"/>
  <c r="T2083" i="2"/>
  <c r="T2082" i="2"/>
  <c r="R2083" i="2"/>
  <c r="P2083" i="2"/>
  <c r="BK2083" i="2"/>
  <c r="J2083" i="2"/>
  <c r="BE2083" i="2" s="1"/>
  <c r="BI2081" i="2"/>
  <c r="BH2081" i="2"/>
  <c r="BG2081" i="2"/>
  <c r="BF2081" i="2"/>
  <c r="T2081" i="2"/>
  <c r="R2081" i="2"/>
  <c r="P2081" i="2"/>
  <c r="BK2081" i="2"/>
  <c r="J2081" i="2"/>
  <c r="BE2081" i="2" s="1"/>
  <c r="BI2080" i="2"/>
  <c r="BH2080" i="2"/>
  <c r="BG2080" i="2"/>
  <c r="BF2080" i="2"/>
  <c r="T2080" i="2"/>
  <c r="R2080" i="2"/>
  <c r="P2080" i="2"/>
  <c r="BK2080" i="2"/>
  <c r="J2080" i="2"/>
  <c r="BE2080" i="2" s="1"/>
  <c r="BI2077" i="2"/>
  <c r="BH2077" i="2"/>
  <c r="BG2077" i="2"/>
  <c r="BF2077" i="2"/>
  <c r="T2077" i="2"/>
  <c r="R2077" i="2"/>
  <c r="P2077" i="2"/>
  <c r="BK2077" i="2"/>
  <c r="J2077" i="2"/>
  <c r="BE2077" i="2" s="1"/>
  <c r="BI2076" i="2"/>
  <c r="BH2076" i="2"/>
  <c r="BG2076" i="2"/>
  <c r="BF2076" i="2"/>
  <c r="T2076" i="2"/>
  <c r="R2076" i="2"/>
  <c r="P2076" i="2"/>
  <c r="BK2076" i="2"/>
  <c r="J2076" i="2"/>
  <c r="BE2076" i="2" s="1"/>
  <c r="BI2070" i="2"/>
  <c r="BH2070" i="2"/>
  <c r="BG2070" i="2"/>
  <c r="BF2070" i="2"/>
  <c r="T2070" i="2"/>
  <c r="R2070" i="2"/>
  <c r="P2070" i="2"/>
  <c r="BK2070" i="2"/>
  <c r="J2070" i="2"/>
  <c r="BE2070" i="2" s="1"/>
  <c r="BI2067" i="2"/>
  <c r="BH2067" i="2"/>
  <c r="BG2067" i="2"/>
  <c r="BF2067" i="2"/>
  <c r="T2067" i="2"/>
  <c r="R2067" i="2"/>
  <c r="R2066" i="2" s="1"/>
  <c r="P2067" i="2"/>
  <c r="BK2067" i="2"/>
  <c r="BK2066" i="2" s="1"/>
  <c r="J2066" i="2" s="1"/>
  <c r="J75" i="2" s="1"/>
  <c r="J2067" i="2"/>
  <c r="BE2067" i="2" s="1"/>
  <c r="BI2064" i="2"/>
  <c r="BH2064" i="2"/>
  <c r="BG2064" i="2"/>
  <c r="BF2064" i="2"/>
  <c r="T2064" i="2"/>
  <c r="R2064" i="2"/>
  <c r="P2064" i="2"/>
  <c r="P2057" i="2" s="1"/>
  <c r="BK2064" i="2"/>
  <c r="J2064" i="2"/>
  <c r="BE2064" i="2"/>
  <c r="BI2061" i="2"/>
  <c r="BH2061" i="2"/>
  <c r="BG2061" i="2"/>
  <c r="BF2061" i="2"/>
  <c r="T2061" i="2"/>
  <c r="T2057" i="2" s="1"/>
  <c r="R2061" i="2"/>
  <c r="P2061" i="2"/>
  <c r="BK2061" i="2"/>
  <c r="J2061" i="2"/>
  <c r="BE2061" i="2" s="1"/>
  <c r="BI2058" i="2"/>
  <c r="BH2058" i="2"/>
  <c r="BG2058" i="2"/>
  <c r="BF2058" i="2"/>
  <c r="T2058" i="2"/>
  <c r="R2058" i="2"/>
  <c r="R2057" i="2"/>
  <c r="P2058" i="2"/>
  <c r="BK2058" i="2"/>
  <c r="BK2057" i="2" s="1"/>
  <c r="J2057" i="2" s="1"/>
  <c r="J74" i="2" s="1"/>
  <c r="J2058" i="2"/>
  <c r="BE2058" i="2" s="1"/>
  <c r="BI2056" i="2"/>
  <c r="BH2056" i="2"/>
  <c r="BG2056" i="2"/>
  <c r="BF2056" i="2"/>
  <c r="T2056" i="2"/>
  <c r="R2056" i="2"/>
  <c r="P2056" i="2"/>
  <c r="BK2056" i="2"/>
  <c r="J2056" i="2"/>
  <c r="BE2056" i="2" s="1"/>
  <c r="BI2054" i="2"/>
  <c r="BH2054" i="2"/>
  <c r="BG2054" i="2"/>
  <c r="BF2054" i="2"/>
  <c r="T2054" i="2"/>
  <c r="R2054" i="2"/>
  <c r="P2054" i="2"/>
  <c r="BK2054" i="2"/>
  <c r="J2054" i="2"/>
  <c r="BE2054" i="2" s="1"/>
  <c r="BI2043" i="2"/>
  <c r="BH2043" i="2"/>
  <c r="BG2043" i="2"/>
  <c r="BF2043" i="2"/>
  <c r="T2043" i="2"/>
  <c r="R2043" i="2"/>
  <c r="P2043" i="2"/>
  <c r="BK2043" i="2"/>
  <c r="J2043" i="2"/>
  <c r="BE2043" i="2" s="1"/>
  <c r="BI2039" i="2"/>
  <c r="BH2039" i="2"/>
  <c r="BG2039" i="2"/>
  <c r="BF2039" i="2"/>
  <c r="T2039" i="2"/>
  <c r="R2039" i="2"/>
  <c r="P2039" i="2"/>
  <c r="BK2039" i="2"/>
  <c r="J2039" i="2"/>
  <c r="BE2039" i="2" s="1"/>
  <c r="BI2036" i="2"/>
  <c r="BH2036" i="2"/>
  <c r="BG2036" i="2"/>
  <c r="BF2036" i="2"/>
  <c r="T2036" i="2"/>
  <c r="R2036" i="2"/>
  <c r="P2036" i="2"/>
  <c r="BK2036" i="2"/>
  <c r="J2036" i="2"/>
  <c r="BE2036" i="2"/>
  <c r="BI2034" i="2"/>
  <c r="BH2034" i="2"/>
  <c r="BG2034" i="2"/>
  <c r="BF2034" i="2"/>
  <c r="T2034" i="2"/>
  <c r="R2034" i="2"/>
  <c r="P2034" i="2"/>
  <c r="BK2034" i="2"/>
  <c r="J2034" i="2"/>
  <c r="BE2034" i="2" s="1"/>
  <c r="BI2028" i="2"/>
  <c r="BH2028" i="2"/>
  <c r="BG2028" i="2"/>
  <c r="BF2028" i="2"/>
  <c r="T2028" i="2"/>
  <c r="R2028" i="2"/>
  <c r="P2028" i="2"/>
  <c r="BK2028" i="2"/>
  <c r="J2028" i="2"/>
  <c r="BE2028" i="2" s="1"/>
  <c r="BI2026" i="2"/>
  <c r="BH2026" i="2"/>
  <c r="BG2026" i="2"/>
  <c r="BF2026" i="2"/>
  <c r="T2026" i="2"/>
  <c r="R2026" i="2"/>
  <c r="P2026" i="2"/>
  <c r="BK2026" i="2"/>
  <c r="J2026" i="2"/>
  <c r="BE2026" i="2" s="1"/>
  <c r="BI2022" i="2"/>
  <c r="BH2022" i="2"/>
  <c r="BG2022" i="2"/>
  <c r="BF2022" i="2"/>
  <c r="T2022" i="2"/>
  <c r="R2022" i="2"/>
  <c r="P2022" i="2"/>
  <c r="BK2022" i="2"/>
  <c r="J2022" i="2"/>
  <c r="BE2022" i="2" s="1"/>
  <c r="BI2020" i="2"/>
  <c r="BH2020" i="2"/>
  <c r="BG2020" i="2"/>
  <c r="BF2020" i="2"/>
  <c r="T2020" i="2"/>
  <c r="R2020" i="2"/>
  <c r="P2020" i="2"/>
  <c r="BK2020" i="2"/>
  <c r="J2020" i="2"/>
  <c r="BE2020" i="2" s="1"/>
  <c r="BI2018" i="2"/>
  <c r="BH2018" i="2"/>
  <c r="BG2018" i="2"/>
  <c r="BF2018" i="2"/>
  <c r="T2018" i="2"/>
  <c r="R2018" i="2"/>
  <c r="P2018" i="2"/>
  <c r="BK2018" i="2"/>
  <c r="J2018" i="2"/>
  <c r="BE2018" i="2" s="1"/>
  <c r="BI2015" i="2"/>
  <c r="BH2015" i="2"/>
  <c r="BG2015" i="2"/>
  <c r="BF2015" i="2"/>
  <c r="T2015" i="2"/>
  <c r="R2015" i="2"/>
  <c r="P2015" i="2"/>
  <c r="BK2015" i="2"/>
  <c r="J2015" i="2"/>
  <c r="BE2015" i="2" s="1"/>
  <c r="BI2012" i="2"/>
  <c r="BH2012" i="2"/>
  <c r="BG2012" i="2"/>
  <c r="BF2012" i="2"/>
  <c r="T2012" i="2"/>
  <c r="R2012" i="2"/>
  <c r="P2012" i="2"/>
  <c r="BK2012" i="2"/>
  <c r="J2012" i="2"/>
  <c r="BE2012" i="2"/>
  <c r="BI2005" i="2"/>
  <c r="BH2005" i="2"/>
  <c r="BG2005" i="2"/>
  <c r="BF2005" i="2"/>
  <c r="T2005" i="2"/>
  <c r="R2005" i="2"/>
  <c r="P2005" i="2"/>
  <c r="BK2005" i="2"/>
  <c r="J2005" i="2"/>
  <c r="BE2005" i="2" s="1"/>
  <c r="BI2002" i="2"/>
  <c r="BH2002" i="2"/>
  <c r="BG2002" i="2"/>
  <c r="BF2002" i="2"/>
  <c r="T2002" i="2"/>
  <c r="R2002" i="2"/>
  <c r="P2002" i="2"/>
  <c r="BK2002" i="2"/>
  <c r="J2002" i="2"/>
  <c r="BE2002" i="2" s="1"/>
  <c r="BI1999" i="2"/>
  <c r="BH1999" i="2"/>
  <c r="BG1999" i="2"/>
  <c r="BF1999" i="2"/>
  <c r="T1999" i="2"/>
  <c r="R1999" i="2"/>
  <c r="P1999" i="2"/>
  <c r="BK1999" i="2"/>
  <c r="J1999" i="2"/>
  <c r="BE1999" i="2" s="1"/>
  <c r="BI1993" i="2"/>
  <c r="BH1993" i="2"/>
  <c r="BG1993" i="2"/>
  <c r="BF1993" i="2"/>
  <c r="T1993" i="2"/>
  <c r="R1993" i="2"/>
  <c r="P1993" i="2"/>
  <c r="BK1993" i="2"/>
  <c r="J1993" i="2"/>
  <c r="BE1993" i="2" s="1"/>
  <c r="BI1966" i="2"/>
  <c r="BH1966" i="2"/>
  <c r="BG1966" i="2"/>
  <c r="BF1966" i="2"/>
  <c r="T1966" i="2"/>
  <c r="R1966" i="2"/>
  <c r="P1966" i="2"/>
  <c r="BK1966" i="2"/>
  <c r="J1966" i="2"/>
  <c r="BE1966" i="2" s="1"/>
  <c r="BI1960" i="2"/>
  <c r="BH1960" i="2"/>
  <c r="BG1960" i="2"/>
  <c r="BF1960" i="2"/>
  <c r="T1960" i="2"/>
  <c r="R1960" i="2"/>
  <c r="P1960" i="2"/>
  <c r="BK1960" i="2"/>
  <c r="J1960" i="2"/>
  <c r="BE1960" i="2" s="1"/>
  <c r="BI1957" i="2"/>
  <c r="BH1957" i="2"/>
  <c r="BG1957" i="2"/>
  <c r="BF1957" i="2"/>
  <c r="T1957" i="2"/>
  <c r="R1957" i="2"/>
  <c r="P1957" i="2"/>
  <c r="BK1957" i="2"/>
  <c r="J1957" i="2"/>
  <c r="BE1957" i="2" s="1"/>
  <c r="BI1950" i="2"/>
  <c r="BH1950" i="2"/>
  <c r="BG1950" i="2"/>
  <c r="BF1950" i="2"/>
  <c r="T1950" i="2"/>
  <c r="R1950" i="2"/>
  <c r="P1950" i="2"/>
  <c r="BK1950" i="2"/>
  <c r="J1950" i="2"/>
  <c r="BE1950" i="2"/>
  <c r="BI1943" i="2"/>
  <c r="BH1943" i="2"/>
  <c r="BG1943" i="2"/>
  <c r="BF1943" i="2"/>
  <c r="T1943" i="2"/>
  <c r="R1943" i="2"/>
  <c r="P1943" i="2"/>
  <c r="BK1943" i="2"/>
  <c r="J1943" i="2"/>
  <c r="BE1943" i="2" s="1"/>
  <c r="BI1927" i="2"/>
  <c r="BH1927" i="2"/>
  <c r="BG1927" i="2"/>
  <c r="BF1927" i="2"/>
  <c r="T1927" i="2"/>
  <c r="R1927" i="2"/>
  <c r="P1927" i="2"/>
  <c r="P1922" i="2" s="1"/>
  <c r="BK1927" i="2"/>
  <c r="J1927" i="2"/>
  <c r="BE1927" i="2"/>
  <c r="BI1923" i="2"/>
  <c r="BH1923" i="2"/>
  <c r="BG1923" i="2"/>
  <c r="BF1923" i="2"/>
  <c r="T1923" i="2"/>
  <c r="T1922" i="2" s="1"/>
  <c r="R1923" i="2"/>
  <c r="P1923" i="2"/>
  <c r="BK1923" i="2"/>
  <c r="J1923" i="2"/>
  <c r="BE1923" i="2" s="1"/>
  <c r="BI1921" i="2"/>
  <c r="BH1921" i="2"/>
  <c r="BG1921" i="2"/>
  <c r="BF1921" i="2"/>
  <c r="T1921" i="2"/>
  <c r="R1921" i="2"/>
  <c r="P1921" i="2"/>
  <c r="BK1921" i="2"/>
  <c r="J1921" i="2"/>
  <c r="BE1921" i="2"/>
  <c r="BI1916" i="2"/>
  <c r="BH1916" i="2"/>
  <c r="BG1916" i="2"/>
  <c r="BF1916" i="2"/>
  <c r="T1916" i="2"/>
  <c r="R1916" i="2"/>
  <c r="P1916" i="2"/>
  <c r="BK1916" i="2"/>
  <c r="J1916" i="2"/>
  <c r="BE1916" i="2"/>
  <c r="BI1911" i="2"/>
  <c r="BH1911" i="2"/>
  <c r="BG1911" i="2"/>
  <c r="BF1911" i="2"/>
  <c r="T1911" i="2"/>
  <c r="R1911" i="2"/>
  <c r="P1911" i="2"/>
  <c r="BK1911" i="2"/>
  <c r="J1911" i="2"/>
  <c r="BE1911" i="2"/>
  <c r="BI1908" i="2"/>
  <c r="BH1908" i="2"/>
  <c r="BG1908" i="2"/>
  <c r="BF1908" i="2"/>
  <c r="T1908" i="2"/>
  <c r="R1908" i="2"/>
  <c r="P1908" i="2"/>
  <c r="BK1908" i="2"/>
  <c r="J1908" i="2"/>
  <c r="BE1908" i="2"/>
  <c r="BI1905" i="2"/>
  <c r="BH1905" i="2"/>
  <c r="BG1905" i="2"/>
  <c r="BF1905" i="2"/>
  <c r="T1905" i="2"/>
  <c r="R1905" i="2"/>
  <c r="P1905" i="2"/>
  <c r="BK1905" i="2"/>
  <c r="J1905" i="2"/>
  <c r="BE1905" i="2"/>
  <c r="BI1903" i="2"/>
  <c r="BH1903" i="2"/>
  <c r="BG1903" i="2"/>
  <c r="BF1903" i="2"/>
  <c r="T1903" i="2"/>
  <c r="R1903" i="2"/>
  <c r="P1903" i="2"/>
  <c r="BK1903" i="2"/>
  <c r="J1903" i="2"/>
  <c r="BE1903" i="2"/>
  <c r="BI1896" i="2"/>
  <c r="BH1896" i="2"/>
  <c r="BG1896" i="2"/>
  <c r="BF1896" i="2"/>
  <c r="T1896" i="2"/>
  <c r="R1896" i="2"/>
  <c r="P1896" i="2"/>
  <c r="BK1896" i="2"/>
  <c r="J1896" i="2"/>
  <c r="BE1896" i="2"/>
  <c r="BI1889" i="2"/>
  <c r="BH1889" i="2"/>
  <c r="BG1889" i="2"/>
  <c r="BF1889" i="2"/>
  <c r="T1889" i="2"/>
  <c r="R1889" i="2"/>
  <c r="P1889" i="2"/>
  <c r="BK1889" i="2"/>
  <c r="J1889" i="2"/>
  <c r="BE1889" i="2"/>
  <c r="BI1880" i="2"/>
  <c r="BH1880" i="2"/>
  <c r="BG1880" i="2"/>
  <c r="BF1880" i="2"/>
  <c r="T1880" i="2"/>
  <c r="R1880" i="2"/>
  <c r="P1880" i="2"/>
  <c r="BK1880" i="2"/>
  <c r="J1880" i="2"/>
  <c r="BE1880" i="2"/>
  <c r="BI1873" i="2"/>
  <c r="BH1873" i="2"/>
  <c r="BG1873" i="2"/>
  <c r="BF1873" i="2"/>
  <c r="T1873" i="2"/>
  <c r="R1873" i="2"/>
  <c r="P1873" i="2"/>
  <c r="BK1873" i="2"/>
  <c r="J1873" i="2"/>
  <c r="BE1873" i="2"/>
  <c r="BI1864" i="2"/>
  <c r="BH1864" i="2"/>
  <c r="BG1864" i="2"/>
  <c r="BF1864" i="2"/>
  <c r="T1864" i="2"/>
  <c r="R1864" i="2"/>
  <c r="P1864" i="2"/>
  <c r="BK1864" i="2"/>
  <c r="J1864" i="2"/>
  <c r="BE1864" i="2"/>
  <c r="BI1855" i="2"/>
  <c r="BH1855" i="2"/>
  <c r="BG1855" i="2"/>
  <c r="BF1855" i="2"/>
  <c r="T1855" i="2"/>
  <c r="R1855" i="2"/>
  <c r="P1855" i="2"/>
  <c r="BK1855" i="2"/>
  <c r="J1855" i="2"/>
  <c r="BE1855" i="2"/>
  <c r="BI1848" i="2"/>
  <c r="BH1848" i="2"/>
  <c r="BG1848" i="2"/>
  <c r="BF1848" i="2"/>
  <c r="T1848" i="2"/>
  <c r="R1848" i="2"/>
  <c r="P1848" i="2"/>
  <c r="BK1848" i="2"/>
  <c r="J1848" i="2"/>
  <c r="BE1848" i="2"/>
  <c r="BI1841" i="2"/>
  <c r="BH1841" i="2"/>
  <c r="BG1841" i="2"/>
  <c r="BF1841" i="2"/>
  <c r="T1841" i="2"/>
  <c r="R1841" i="2"/>
  <c r="P1841" i="2"/>
  <c r="BK1841" i="2"/>
  <c r="J1841" i="2"/>
  <c r="BE1841" i="2"/>
  <c r="BI1837" i="2"/>
  <c r="BH1837" i="2"/>
  <c r="BG1837" i="2"/>
  <c r="BF1837" i="2"/>
  <c r="T1837" i="2"/>
  <c r="R1837" i="2"/>
  <c r="P1837" i="2"/>
  <c r="BK1837" i="2"/>
  <c r="J1837" i="2"/>
  <c r="BE1837" i="2"/>
  <c r="BI1836" i="2"/>
  <c r="BH1836" i="2"/>
  <c r="BG1836" i="2"/>
  <c r="BF1836" i="2"/>
  <c r="T1836" i="2"/>
  <c r="R1836" i="2"/>
  <c r="P1836" i="2"/>
  <c r="BK1836" i="2"/>
  <c r="J1836" i="2"/>
  <c r="BE1836" i="2"/>
  <c r="BI1830" i="2"/>
  <c r="BH1830" i="2"/>
  <c r="BG1830" i="2"/>
  <c r="BF1830" i="2"/>
  <c r="T1830" i="2"/>
  <c r="T1829" i="2"/>
  <c r="R1830" i="2"/>
  <c r="P1830" i="2"/>
  <c r="P1829" i="2" s="1"/>
  <c r="BK1830" i="2"/>
  <c r="J1830" i="2"/>
  <c r="BE1830" i="2" s="1"/>
  <c r="BI1828" i="2"/>
  <c r="BH1828" i="2"/>
  <c r="BG1828" i="2"/>
  <c r="BF1828" i="2"/>
  <c r="T1828" i="2"/>
  <c r="R1828" i="2"/>
  <c r="P1828" i="2"/>
  <c r="BK1828" i="2"/>
  <c r="J1828" i="2"/>
  <c r="BE1828" i="2" s="1"/>
  <c r="BI1818" i="2"/>
  <c r="BH1818" i="2"/>
  <c r="BG1818" i="2"/>
  <c r="BF1818" i="2"/>
  <c r="T1818" i="2"/>
  <c r="R1818" i="2"/>
  <c r="P1818" i="2"/>
  <c r="BK1818" i="2"/>
  <c r="J1818" i="2"/>
  <c r="BE1818" i="2" s="1"/>
  <c r="BI1807" i="2"/>
  <c r="BH1807" i="2"/>
  <c r="BG1807" i="2"/>
  <c r="BF1807" i="2"/>
  <c r="T1807" i="2"/>
  <c r="R1807" i="2"/>
  <c r="P1807" i="2"/>
  <c r="BK1807" i="2"/>
  <c r="J1807" i="2"/>
  <c r="BE1807" i="2" s="1"/>
  <c r="BI1798" i="2"/>
  <c r="BH1798" i="2"/>
  <c r="BG1798" i="2"/>
  <c r="BF1798" i="2"/>
  <c r="T1798" i="2"/>
  <c r="R1798" i="2"/>
  <c r="P1798" i="2"/>
  <c r="BK1798" i="2"/>
  <c r="J1798" i="2"/>
  <c r="BE1798" i="2" s="1"/>
  <c r="BI1796" i="2"/>
  <c r="BH1796" i="2"/>
  <c r="BG1796" i="2"/>
  <c r="BF1796" i="2"/>
  <c r="T1796" i="2"/>
  <c r="R1796" i="2"/>
  <c r="P1796" i="2"/>
  <c r="BK1796" i="2"/>
  <c r="J1796" i="2"/>
  <c r="BE1796" i="2"/>
  <c r="BI1776" i="2"/>
  <c r="BH1776" i="2"/>
  <c r="BG1776" i="2"/>
  <c r="BF1776" i="2"/>
  <c r="T1776" i="2"/>
  <c r="R1776" i="2"/>
  <c r="P1776" i="2"/>
  <c r="BK1776" i="2"/>
  <c r="BK1753" i="2" s="1"/>
  <c r="J1776" i="2"/>
  <c r="BE1776" i="2" s="1"/>
  <c r="BI1774" i="2"/>
  <c r="BH1774" i="2"/>
  <c r="BG1774" i="2"/>
  <c r="BF1774" i="2"/>
  <c r="T1774" i="2"/>
  <c r="R1774" i="2"/>
  <c r="P1774" i="2"/>
  <c r="BK1774" i="2"/>
  <c r="J1774" i="2"/>
  <c r="BE1774" i="2"/>
  <c r="BI1754" i="2"/>
  <c r="BH1754" i="2"/>
  <c r="BG1754" i="2"/>
  <c r="BF1754" i="2"/>
  <c r="T1754" i="2"/>
  <c r="R1754" i="2"/>
  <c r="P1754" i="2"/>
  <c r="P1753" i="2"/>
  <c r="BK1754" i="2"/>
  <c r="J1754" i="2"/>
  <c r="BE1754" i="2" s="1"/>
  <c r="BI1751" i="2"/>
  <c r="BH1751" i="2"/>
  <c r="BG1751" i="2"/>
  <c r="BF1751" i="2"/>
  <c r="T1751" i="2"/>
  <c r="T1750" i="2"/>
  <c r="R1751" i="2"/>
  <c r="R1750" i="2" s="1"/>
  <c r="P1751" i="2"/>
  <c r="P1750" i="2"/>
  <c r="BK1751" i="2"/>
  <c r="BK1750" i="2" s="1"/>
  <c r="J1750" i="2" s="1"/>
  <c r="J69" i="2" s="1"/>
  <c r="J1751" i="2"/>
  <c r="BE1751" i="2" s="1"/>
  <c r="BI1749" i="2"/>
  <c r="BH1749" i="2"/>
  <c r="BG1749" i="2"/>
  <c r="BF1749" i="2"/>
  <c r="T1749" i="2"/>
  <c r="R1749" i="2"/>
  <c r="P1749" i="2"/>
  <c r="BK1749" i="2"/>
  <c r="J1749" i="2"/>
  <c r="BE1749" i="2"/>
  <c r="BI1747" i="2"/>
  <c r="BH1747" i="2"/>
  <c r="BG1747" i="2"/>
  <c r="BF1747" i="2"/>
  <c r="T1747" i="2"/>
  <c r="R1747" i="2"/>
  <c r="P1747" i="2"/>
  <c r="BK1747" i="2"/>
  <c r="J1747" i="2"/>
  <c r="BE1747" i="2" s="1"/>
  <c r="BI1746" i="2"/>
  <c r="BH1746" i="2"/>
  <c r="BG1746" i="2"/>
  <c r="BF1746" i="2"/>
  <c r="T1746" i="2"/>
  <c r="R1746" i="2"/>
  <c r="P1746" i="2"/>
  <c r="BK1746" i="2"/>
  <c r="J1746" i="2"/>
  <c r="BE1746" i="2" s="1"/>
  <c r="BI1745" i="2"/>
  <c r="BH1745" i="2"/>
  <c r="BG1745" i="2"/>
  <c r="BF1745" i="2"/>
  <c r="T1745" i="2"/>
  <c r="R1745" i="2"/>
  <c r="P1745" i="2"/>
  <c r="P1743" i="2" s="1"/>
  <c r="BK1745" i="2"/>
  <c r="J1745" i="2"/>
  <c r="BE1745" i="2" s="1"/>
  <c r="BI1744" i="2"/>
  <c r="BH1744" i="2"/>
  <c r="BG1744" i="2"/>
  <c r="BF1744" i="2"/>
  <c r="T1744" i="2"/>
  <c r="T1743" i="2"/>
  <c r="R1744" i="2"/>
  <c r="R1743" i="2" s="1"/>
  <c r="P1744" i="2"/>
  <c r="BK1744" i="2"/>
  <c r="BK1743" i="2" s="1"/>
  <c r="J1743" i="2" s="1"/>
  <c r="J68" i="2" s="1"/>
  <c r="J1744" i="2"/>
  <c r="BE1744" i="2" s="1"/>
  <c r="BI1737" i="2"/>
  <c r="BH1737" i="2"/>
  <c r="BG1737" i="2"/>
  <c r="BF1737" i="2"/>
  <c r="T1737" i="2"/>
  <c r="R1737" i="2"/>
  <c r="P1737" i="2"/>
  <c r="BK1737" i="2"/>
  <c r="J1737" i="2"/>
  <c r="BE1737" i="2"/>
  <c r="BI1726" i="2"/>
  <c r="BH1726" i="2"/>
  <c r="BG1726" i="2"/>
  <c r="BF1726" i="2"/>
  <c r="T1726" i="2"/>
  <c r="R1726" i="2"/>
  <c r="P1726" i="2"/>
  <c r="BK1726" i="2"/>
  <c r="J1726" i="2"/>
  <c r="BE1726" i="2" s="1"/>
  <c r="BI1711" i="2"/>
  <c r="BH1711" i="2"/>
  <c r="BG1711" i="2"/>
  <c r="BF1711" i="2"/>
  <c r="T1711" i="2"/>
  <c r="R1711" i="2"/>
  <c r="P1711" i="2"/>
  <c r="BK1711" i="2"/>
  <c r="J1711" i="2"/>
  <c r="BE1711" i="2"/>
  <c r="BI1708" i="2"/>
  <c r="BH1708" i="2"/>
  <c r="BG1708" i="2"/>
  <c r="BF1708" i="2"/>
  <c r="T1708" i="2"/>
  <c r="R1708" i="2"/>
  <c r="P1708" i="2"/>
  <c r="BK1708" i="2"/>
  <c r="J1708" i="2"/>
  <c r="BE1708" i="2" s="1"/>
  <c r="BI1702" i="2"/>
  <c r="BH1702" i="2"/>
  <c r="BG1702" i="2"/>
  <c r="BF1702" i="2"/>
  <c r="T1702" i="2"/>
  <c r="R1702" i="2"/>
  <c r="P1702" i="2"/>
  <c r="BK1702" i="2"/>
  <c r="J1702" i="2"/>
  <c r="BE1702" i="2"/>
  <c r="BI1659" i="2"/>
  <c r="BH1659" i="2"/>
  <c r="BG1659" i="2"/>
  <c r="BF1659" i="2"/>
  <c r="T1659" i="2"/>
  <c r="R1659" i="2"/>
  <c r="P1659" i="2"/>
  <c r="BK1659" i="2"/>
  <c r="J1659" i="2"/>
  <c r="BE1659" i="2" s="1"/>
  <c r="BI1628" i="2"/>
  <c r="BH1628" i="2"/>
  <c r="BG1628" i="2"/>
  <c r="BF1628" i="2"/>
  <c r="T1628" i="2"/>
  <c r="R1628" i="2"/>
  <c r="P1628" i="2"/>
  <c r="BK1628" i="2"/>
  <c r="J1628" i="2"/>
  <c r="BE1628" i="2"/>
  <c r="BI1625" i="2"/>
  <c r="BH1625" i="2"/>
  <c r="BG1625" i="2"/>
  <c r="BF1625" i="2"/>
  <c r="T1625" i="2"/>
  <c r="R1625" i="2"/>
  <c r="P1625" i="2"/>
  <c r="BK1625" i="2"/>
  <c r="J1625" i="2"/>
  <c r="BE1625" i="2" s="1"/>
  <c r="BI1622" i="2"/>
  <c r="BH1622" i="2"/>
  <c r="BG1622" i="2"/>
  <c r="BF1622" i="2"/>
  <c r="T1622" i="2"/>
  <c r="R1622" i="2"/>
  <c r="P1622" i="2"/>
  <c r="BK1622" i="2"/>
  <c r="J1622" i="2"/>
  <c r="BE1622" i="2"/>
  <c r="BI1613" i="2"/>
  <c r="BH1613" i="2"/>
  <c r="BG1613" i="2"/>
  <c r="BF1613" i="2"/>
  <c r="T1613" i="2"/>
  <c r="R1613" i="2"/>
  <c r="P1613" i="2"/>
  <c r="BK1613" i="2"/>
  <c r="J1613" i="2"/>
  <c r="BE1613" i="2" s="1"/>
  <c r="BI1604" i="2"/>
  <c r="BH1604" i="2"/>
  <c r="BG1604" i="2"/>
  <c r="BF1604" i="2"/>
  <c r="T1604" i="2"/>
  <c r="R1604" i="2"/>
  <c r="P1604" i="2"/>
  <c r="BK1604" i="2"/>
  <c r="J1604" i="2"/>
  <c r="BE1604" i="2"/>
  <c r="BI1601" i="2"/>
  <c r="BH1601" i="2"/>
  <c r="BG1601" i="2"/>
  <c r="BF1601" i="2"/>
  <c r="T1601" i="2"/>
  <c r="R1601" i="2"/>
  <c r="P1601" i="2"/>
  <c r="BK1601" i="2"/>
  <c r="J1601" i="2"/>
  <c r="BE1601" i="2" s="1"/>
  <c r="BI1592" i="2"/>
  <c r="BH1592" i="2"/>
  <c r="BG1592" i="2"/>
  <c r="BF1592" i="2"/>
  <c r="T1592" i="2"/>
  <c r="R1592" i="2"/>
  <c r="P1592" i="2"/>
  <c r="BK1592" i="2"/>
  <c r="J1592" i="2"/>
  <c r="BE1592" i="2"/>
  <c r="BI1566" i="2"/>
  <c r="BH1566" i="2"/>
  <c r="BG1566" i="2"/>
  <c r="BF1566" i="2"/>
  <c r="T1566" i="2"/>
  <c r="R1566" i="2"/>
  <c r="P1566" i="2"/>
  <c r="BK1566" i="2"/>
  <c r="J1566" i="2"/>
  <c r="BE1566" i="2" s="1"/>
  <c r="BI1560" i="2"/>
  <c r="BH1560" i="2"/>
  <c r="BG1560" i="2"/>
  <c r="BF1560" i="2"/>
  <c r="T1560" i="2"/>
  <c r="R1560" i="2"/>
  <c r="P1560" i="2"/>
  <c r="BK1560" i="2"/>
  <c r="J1560" i="2"/>
  <c r="BE1560" i="2"/>
  <c r="BI1534" i="2"/>
  <c r="BH1534" i="2"/>
  <c r="BG1534" i="2"/>
  <c r="BF1534" i="2"/>
  <c r="T1534" i="2"/>
  <c r="R1534" i="2"/>
  <c r="P1534" i="2"/>
  <c r="BK1534" i="2"/>
  <c r="J1534" i="2"/>
  <c r="BE1534" i="2" s="1"/>
  <c r="BI1518" i="2"/>
  <c r="BH1518" i="2"/>
  <c r="BG1518" i="2"/>
  <c r="BF1518" i="2"/>
  <c r="T1518" i="2"/>
  <c r="R1518" i="2"/>
  <c r="P1518" i="2"/>
  <c r="BK1518" i="2"/>
  <c r="J1518" i="2"/>
  <c r="BE1518" i="2"/>
  <c r="BI1509" i="2"/>
  <c r="BH1509" i="2"/>
  <c r="BG1509" i="2"/>
  <c r="BF1509" i="2"/>
  <c r="T1509" i="2"/>
  <c r="R1509" i="2"/>
  <c r="P1509" i="2"/>
  <c r="BK1509" i="2"/>
  <c r="J1509" i="2"/>
  <c r="BE1509" i="2" s="1"/>
  <c r="BI1503" i="2"/>
  <c r="BH1503" i="2"/>
  <c r="BG1503" i="2"/>
  <c r="BF1503" i="2"/>
  <c r="T1503" i="2"/>
  <c r="R1503" i="2"/>
  <c r="P1503" i="2"/>
  <c r="BK1503" i="2"/>
  <c r="J1503" i="2"/>
  <c r="BE1503" i="2"/>
  <c r="BI1497" i="2"/>
  <c r="BH1497" i="2"/>
  <c r="BG1497" i="2"/>
  <c r="BF1497" i="2"/>
  <c r="T1497" i="2"/>
  <c r="R1497" i="2"/>
  <c r="P1497" i="2"/>
  <c r="BK1497" i="2"/>
  <c r="J1497" i="2"/>
  <c r="BE1497" i="2" s="1"/>
  <c r="BI1487" i="2"/>
  <c r="BH1487" i="2"/>
  <c r="BG1487" i="2"/>
  <c r="BF1487" i="2"/>
  <c r="T1487" i="2"/>
  <c r="R1487" i="2"/>
  <c r="P1487" i="2"/>
  <c r="BK1487" i="2"/>
  <c r="J1487" i="2"/>
  <c r="BE1487" i="2"/>
  <c r="BI1484" i="2"/>
  <c r="BH1484" i="2"/>
  <c r="BG1484" i="2"/>
  <c r="BF1484" i="2"/>
  <c r="T1484" i="2"/>
  <c r="R1484" i="2"/>
  <c r="P1484" i="2"/>
  <c r="BK1484" i="2"/>
  <c r="J1484" i="2"/>
  <c r="BE1484" i="2" s="1"/>
  <c r="BI1481" i="2"/>
  <c r="BH1481" i="2"/>
  <c r="BG1481" i="2"/>
  <c r="BF1481" i="2"/>
  <c r="T1481" i="2"/>
  <c r="R1481" i="2"/>
  <c r="P1481" i="2"/>
  <c r="BK1481" i="2"/>
  <c r="J1481" i="2"/>
  <c r="BE1481" i="2"/>
  <c r="BI1478" i="2"/>
  <c r="BH1478" i="2"/>
  <c r="BG1478" i="2"/>
  <c r="BF1478" i="2"/>
  <c r="T1478" i="2"/>
  <c r="R1478" i="2"/>
  <c r="P1478" i="2"/>
  <c r="BK1478" i="2"/>
  <c r="J1478" i="2"/>
  <c r="BE1478" i="2" s="1"/>
  <c r="BI1475" i="2"/>
  <c r="BH1475" i="2"/>
  <c r="BG1475" i="2"/>
  <c r="BF1475" i="2"/>
  <c r="T1475" i="2"/>
  <c r="R1475" i="2"/>
  <c r="P1475" i="2"/>
  <c r="BK1475" i="2"/>
  <c r="J1475" i="2"/>
  <c r="BE1475" i="2"/>
  <c r="BI1472" i="2"/>
  <c r="BH1472" i="2"/>
  <c r="BG1472" i="2"/>
  <c r="BF1472" i="2"/>
  <c r="T1472" i="2"/>
  <c r="R1472" i="2"/>
  <c r="P1472" i="2"/>
  <c r="BK1472" i="2"/>
  <c r="J1472" i="2"/>
  <c r="BE1472" i="2" s="1"/>
  <c r="BI1469" i="2"/>
  <c r="BH1469" i="2"/>
  <c r="BG1469" i="2"/>
  <c r="BF1469" i="2"/>
  <c r="T1469" i="2"/>
  <c r="R1469" i="2"/>
  <c r="P1469" i="2"/>
  <c r="BK1469" i="2"/>
  <c r="J1469" i="2"/>
  <c r="BE1469" i="2"/>
  <c r="BI1467" i="2"/>
  <c r="BH1467" i="2"/>
  <c r="BG1467" i="2"/>
  <c r="BF1467" i="2"/>
  <c r="T1467" i="2"/>
  <c r="R1467" i="2"/>
  <c r="P1467" i="2"/>
  <c r="BK1467" i="2"/>
  <c r="J1467" i="2"/>
  <c r="BE1467" i="2" s="1"/>
  <c r="BI1465" i="2"/>
  <c r="BH1465" i="2"/>
  <c r="BG1465" i="2"/>
  <c r="BF1465" i="2"/>
  <c r="T1465" i="2"/>
  <c r="R1465" i="2"/>
  <c r="P1465" i="2"/>
  <c r="BK1465" i="2"/>
  <c r="J1465" i="2"/>
  <c r="BE1465" i="2"/>
  <c r="BI1464" i="2"/>
  <c r="BH1464" i="2"/>
  <c r="BG1464" i="2"/>
  <c r="BF1464" i="2"/>
  <c r="T1464" i="2"/>
  <c r="R1464" i="2"/>
  <c r="P1464" i="2"/>
  <c r="BK1464" i="2"/>
  <c r="J1464" i="2"/>
  <c r="BE1464" i="2" s="1"/>
  <c r="BI1460" i="2"/>
  <c r="BH1460" i="2"/>
  <c r="BG1460" i="2"/>
  <c r="BF1460" i="2"/>
  <c r="T1460" i="2"/>
  <c r="R1460" i="2"/>
  <c r="P1460" i="2"/>
  <c r="BK1460" i="2"/>
  <c r="J1460" i="2"/>
  <c r="BE1460" i="2"/>
  <c r="BI1452" i="2"/>
  <c r="BH1452" i="2"/>
  <c r="BG1452" i="2"/>
  <c r="BF1452" i="2"/>
  <c r="T1452" i="2"/>
  <c r="R1452" i="2"/>
  <c r="P1452" i="2"/>
  <c r="BK1452" i="2"/>
  <c r="J1452" i="2"/>
  <c r="BE1452" i="2" s="1"/>
  <c r="BI1442" i="2"/>
  <c r="BH1442" i="2"/>
  <c r="BG1442" i="2"/>
  <c r="BF1442" i="2"/>
  <c r="T1442" i="2"/>
  <c r="R1442" i="2"/>
  <c r="P1442" i="2"/>
  <c r="BK1442" i="2"/>
  <c r="J1442" i="2"/>
  <c r="BE1442" i="2"/>
  <c r="BI1432" i="2"/>
  <c r="BH1432" i="2"/>
  <c r="BG1432" i="2"/>
  <c r="BF1432" i="2"/>
  <c r="T1432" i="2"/>
  <c r="R1432" i="2"/>
  <c r="P1432" i="2"/>
  <c r="BK1432" i="2"/>
  <c r="J1432" i="2"/>
  <c r="BE1432" i="2" s="1"/>
  <c r="BI1431" i="2"/>
  <c r="BH1431" i="2"/>
  <c r="BG1431" i="2"/>
  <c r="BF1431" i="2"/>
  <c r="T1431" i="2"/>
  <c r="R1431" i="2"/>
  <c r="P1431" i="2"/>
  <c r="BK1431" i="2"/>
  <c r="J1431" i="2"/>
  <c r="BE1431" i="2"/>
  <c r="BI1430" i="2"/>
  <c r="BH1430" i="2"/>
  <c r="BG1430" i="2"/>
  <c r="BF1430" i="2"/>
  <c r="T1430" i="2"/>
  <c r="R1430" i="2"/>
  <c r="P1430" i="2"/>
  <c r="BK1430" i="2"/>
  <c r="J1430" i="2"/>
  <c r="BE1430" i="2" s="1"/>
  <c r="BI1427" i="2"/>
  <c r="BH1427" i="2"/>
  <c r="BG1427" i="2"/>
  <c r="BF1427" i="2"/>
  <c r="T1427" i="2"/>
  <c r="R1427" i="2"/>
  <c r="P1427" i="2"/>
  <c r="BK1427" i="2"/>
  <c r="J1427" i="2"/>
  <c r="BE1427" i="2"/>
  <c r="BI1426" i="2"/>
  <c r="BH1426" i="2"/>
  <c r="BG1426" i="2"/>
  <c r="BF1426" i="2"/>
  <c r="T1426" i="2"/>
  <c r="R1426" i="2"/>
  <c r="P1426" i="2"/>
  <c r="BK1426" i="2"/>
  <c r="J1426" i="2"/>
  <c r="BE1426" i="2" s="1"/>
  <c r="BI1424" i="2"/>
  <c r="BH1424" i="2"/>
  <c r="BG1424" i="2"/>
  <c r="BF1424" i="2"/>
  <c r="T1424" i="2"/>
  <c r="R1424" i="2"/>
  <c r="P1424" i="2"/>
  <c r="BK1424" i="2"/>
  <c r="J1424" i="2"/>
  <c r="BE1424" i="2"/>
  <c r="BI1410" i="2"/>
  <c r="BH1410" i="2"/>
  <c r="BG1410" i="2"/>
  <c r="BF1410" i="2"/>
  <c r="T1410" i="2"/>
  <c r="T1406" i="2" s="1"/>
  <c r="R1410" i="2"/>
  <c r="P1410" i="2"/>
  <c r="BK1410" i="2"/>
  <c r="J1410" i="2"/>
  <c r="BE1410" i="2" s="1"/>
  <c r="BI1407" i="2"/>
  <c r="BH1407" i="2"/>
  <c r="BG1407" i="2"/>
  <c r="BF1407" i="2"/>
  <c r="T1407" i="2"/>
  <c r="R1407" i="2"/>
  <c r="R1406" i="2" s="1"/>
  <c r="P1407" i="2"/>
  <c r="P1406" i="2" s="1"/>
  <c r="BK1407" i="2"/>
  <c r="J1407" i="2"/>
  <c r="BE1407" i="2" s="1"/>
  <c r="BI1394" i="2"/>
  <c r="BH1394" i="2"/>
  <c r="BG1394" i="2"/>
  <c r="BF1394" i="2"/>
  <c r="T1394" i="2"/>
  <c r="R1394" i="2"/>
  <c r="P1394" i="2"/>
  <c r="BK1394" i="2"/>
  <c r="J1394" i="2"/>
  <c r="BE1394" i="2" s="1"/>
  <c r="BI1391" i="2"/>
  <c r="BH1391" i="2"/>
  <c r="BG1391" i="2"/>
  <c r="BF1391" i="2"/>
  <c r="T1391" i="2"/>
  <c r="R1391" i="2"/>
  <c r="P1391" i="2"/>
  <c r="BK1391" i="2"/>
  <c r="J1391" i="2"/>
  <c r="BE1391" i="2" s="1"/>
  <c r="BI1388" i="2"/>
  <c r="BH1388" i="2"/>
  <c r="BG1388" i="2"/>
  <c r="BF1388" i="2"/>
  <c r="T1388" i="2"/>
  <c r="R1388" i="2"/>
  <c r="P1388" i="2"/>
  <c r="BK1388" i="2"/>
  <c r="J1388" i="2"/>
  <c r="BE1388" i="2" s="1"/>
  <c r="BI1381" i="2"/>
  <c r="BH1381" i="2"/>
  <c r="BG1381" i="2"/>
  <c r="BF1381" i="2"/>
  <c r="T1381" i="2"/>
  <c r="R1381" i="2"/>
  <c r="P1381" i="2"/>
  <c r="BK1381" i="2"/>
  <c r="J1381" i="2"/>
  <c r="BE1381" i="2"/>
  <c r="BI1348" i="2"/>
  <c r="BH1348" i="2"/>
  <c r="BG1348" i="2"/>
  <c r="BF1348" i="2"/>
  <c r="T1348" i="2"/>
  <c r="R1348" i="2"/>
  <c r="P1348" i="2"/>
  <c r="BK1348" i="2"/>
  <c r="J1348" i="2"/>
  <c r="BE1348" i="2" s="1"/>
  <c r="BI1313" i="2"/>
  <c r="BH1313" i="2"/>
  <c r="BG1313" i="2"/>
  <c r="BF1313" i="2"/>
  <c r="T1313" i="2"/>
  <c r="R1313" i="2"/>
  <c r="P1313" i="2"/>
  <c r="BK1313" i="2"/>
  <c r="J1313" i="2"/>
  <c r="BE1313" i="2"/>
  <c r="BI1310" i="2"/>
  <c r="BH1310" i="2"/>
  <c r="BG1310" i="2"/>
  <c r="BF1310" i="2"/>
  <c r="T1310" i="2"/>
  <c r="R1310" i="2"/>
  <c r="P1310" i="2"/>
  <c r="BK1310" i="2"/>
  <c r="J1310" i="2"/>
  <c r="BE1310" i="2" s="1"/>
  <c r="BI1307" i="2"/>
  <c r="BH1307" i="2"/>
  <c r="BG1307" i="2"/>
  <c r="BF1307" i="2"/>
  <c r="T1307" i="2"/>
  <c r="R1307" i="2"/>
  <c r="P1307" i="2"/>
  <c r="BK1307" i="2"/>
  <c r="J1307" i="2"/>
  <c r="BE1307" i="2"/>
  <c r="BI1304" i="2"/>
  <c r="BH1304" i="2"/>
  <c r="BG1304" i="2"/>
  <c r="BF1304" i="2"/>
  <c r="T1304" i="2"/>
  <c r="R1304" i="2"/>
  <c r="P1304" i="2"/>
  <c r="BK1304" i="2"/>
  <c r="J1304" i="2"/>
  <c r="BE1304" i="2" s="1"/>
  <c r="BI1301" i="2"/>
  <c r="BH1301" i="2"/>
  <c r="BG1301" i="2"/>
  <c r="BF1301" i="2"/>
  <c r="T1301" i="2"/>
  <c r="R1301" i="2"/>
  <c r="P1301" i="2"/>
  <c r="BK1301" i="2"/>
  <c r="J1301" i="2"/>
  <c r="BE1301" i="2"/>
  <c r="BI1299" i="2"/>
  <c r="BH1299" i="2"/>
  <c r="BG1299" i="2"/>
  <c r="BF1299" i="2"/>
  <c r="T1299" i="2"/>
  <c r="R1299" i="2"/>
  <c r="P1299" i="2"/>
  <c r="BK1299" i="2"/>
  <c r="J1299" i="2"/>
  <c r="BE1299" i="2" s="1"/>
  <c r="BI1221" i="2"/>
  <c r="BH1221" i="2"/>
  <c r="BG1221" i="2"/>
  <c r="BF1221" i="2"/>
  <c r="T1221" i="2"/>
  <c r="R1221" i="2"/>
  <c r="P1221" i="2"/>
  <c r="BK1221" i="2"/>
  <c r="J1221" i="2"/>
  <c r="BE1221" i="2"/>
  <c r="BI1191" i="2"/>
  <c r="BH1191" i="2"/>
  <c r="BG1191" i="2"/>
  <c r="BF1191" i="2"/>
  <c r="T1191" i="2"/>
  <c r="R1191" i="2"/>
  <c r="P1191" i="2"/>
  <c r="BK1191" i="2"/>
  <c r="J1191" i="2"/>
  <c r="BE1191" i="2" s="1"/>
  <c r="BI1165" i="2"/>
  <c r="BH1165" i="2"/>
  <c r="BG1165" i="2"/>
  <c r="BF1165" i="2"/>
  <c r="T1165" i="2"/>
  <c r="R1165" i="2"/>
  <c r="P1165" i="2"/>
  <c r="BK1165" i="2"/>
  <c r="J1165" i="2"/>
  <c r="BE1165" i="2"/>
  <c r="BI1129" i="2"/>
  <c r="BH1129" i="2"/>
  <c r="BG1129" i="2"/>
  <c r="BF1129" i="2"/>
  <c r="T1129" i="2"/>
  <c r="R1129" i="2"/>
  <c r="P1129" i="2"/>
  <c r="BK1129" i="2"/>
  <c r="J1129" i="2"/>
  <c r="BE1129" i="2" s="1"/>
  <c r="BI1126" i="2"/>
  <c r="BH1126" i="2"/>
  <c r="BG1126" i="2"/>
  <c r="BF1126" i="2"/>
  <c r="T1126" i="2"/>
  <c r="R1126" i="2"/>
  <c r="P1126" i="2"/>
  <c r="BK1126" i="2"/>
  <c r="J1126" i="2"/>
  <c r="BE1126" i="2" s="1"/>
  <c r="BI1123" i="2"/>
  <c r="BH1123" i="2"/>
  <c r="BG1123" i="2"/>
  <c r="BF1123" i="2"/>
  <c r="T1123" i="2"/>
  <c r="R1123" i="2"/>
  <c r="P1123" i="2"/>
  <c r="BK1123" i="2"/>
  <c r="J1123" i="2"/>
  <c r="BE1123" i="2" s="1"/>
  <c r="BI1120" i="2"/>
  <c r="BH1120" i="2"/>
  <c r="BG1120" i="2"/>
  <c r="BF1120" i="2"/>
  <c r="T1120" i="2"/>
  <c r="R1120" i="2"/>
  <c r="P1120" i="2"/>
  <c r="BK1120" i="2"/>
  <c r="J1120" i="2"/>
  <c r="BE1120" i="2"/>
  <c r="BI1045" i="2"/>
  <c r="BH1045" i="2"/>
  <c r="BG1045" i="2"/>
  <c r="BF1045" i="2"/>
  <c r="T1045" i="2"/>
  <c r="R1045" i="2"/>
  <c r="P1045" i="2"/>
  <c r="BK1045" i="2"/>
  <c r="J1045" i="2"/>
  <c r="BE1045" i="2" s="1"/>
  <c r="BI1042" i="2"/>
  <c r="BH1042" i="2"/>
  <c r="BG1042" i="2"/>
  <c r="BF1042" i="2"/>
  <c r="T1042" i="2"/>
  <c r="R1042" i="2"/>
  <c r="P1042" i="2"/>
  <c r="BK1042" i="2"/>
  <c r="J1042" i="2"/>
  <c r="BE1042" i="2"/>
  <c r="BI1039" i="2"/>
  <c r="BH1039" i="2"/>
  <c r="BG1039" i="2"/>
  <c r="BF1039" i="2"/>
  <c r="T1039" i="2"/>
  <c r="R1039" i="2"/>
  <c r="P1039" i="2"/>
  <c r="BK1039" i="2"/>
  <c r="J1039" i="2"/>
  <c r="BE1039" i="2" s="1"/>
  <c r="BI1033" i="2"/>
  <c r="BH1033" i="2"/>
  <c r="BG1033" i="2"/>
  <c r="BF1033" i="2"/>
  <c r="T1033" i="2"/>
  <c r="R1033" i="2"/>
  <c r="P1033" i="2"/>
  <c r="BK1033" i="2"/>
  <c r="J1033" i="2"/>
  <c r="BE1033" i="2"/>
  <c r="BI1030" i="2"/>
  <c r="BH1030" i="2"/>
  <c r="BG1030" i="2"/>
  <c r="BF1030" i="2"/>
  <c r="T1030" i="2"/>
  <c r="R1030" i="2"/>
  <c r="P1030" i="2"/>
  <c r="BK1030" i="2"/>
  <c r="J1030" i="2"/>
  <c r="BE1030" i="2" s="1"/>
  <c r="BI1022" i="2"/>
  <c r="BH1022" i="2"/>
  <c r="BG1022" i="2"/>
  <c r="BF1022" i="2"/>
  <c r="T1022" i="2"/>
  <c r="R1022" i="2"/>
  <c r="P1022" i="2"/>
  <c r="BK1022" i="2"/>
  <c r="J1022" i="2"/>
  <c r="BE1022" i="2"/>
  <c r="BI1020" i="2"/>
  <c r="BH1020" i="2"/>
  <c r="BG1020" i="2"/>
  <c r="BF1020" i="2"/>
  <c r="T1020" i="2"/>
  <c r="R1020" i="2"/>
  <c r="P1020" i="2"/>
  <c r="BK1020" i="2"/>
  <c r="J1020" i="2"/>
  <c r="BE1020" i="2" s="1"/>
  <c r="BI1011" i="2"/>
  <c r="BH1011" i="2"/>
  <c r="BG1011" i="2"/>
  <c r="BF1011" i="2"/>
  <c r="T1011" i="2"/>
  <c r="R1011" i="2"/>
  <c r="P1011" i="2"/>
  <c r="BK1011" i="2"/>
  <c r="J1011" i="2"/>
  <c r="BE1011" i="2"/>
  <c r="BI1008" i="2"/>
  <c r="BH1008" i="2"/>
  <c r="BG1008" i="2"/>
  <c r="BF1008" i="2"/>
  <c r="T1008" i="2"/>
  <c r="R1008" i="2"/>
  <c r="P1008" i="2"/>
  <c r="BK1008" i="2"/>
  <c r="J1008" i="2"/>
  <c r="BE1008" i="2" s="1"/>
  <c r="BI1003" i="2"/>
  <c r="BH1003" i="2"/>
  <c r="BG1003" i="2"/>
  <c r="BF1003" i="2"/>
  <c r="T1003" i="2"/>
  <c r="R1003" i="2"/>
  <c r="P1003" i="2"/>
  <c r="BK1003" i="2"/>
  <c r="J1003" i="2"/>
  <c r="BE1003" i="2"/>
  <c r="BI997" i="2"/>
  <c r="BH997" i="2"/>
  <c r="BG997" i="2"/>
  <c r="BF997" i="2"/>
  <c r="T997" i="2"/>
  <c r="R997" i="2"/>
  <c r="P997" i="2"/>
  <c r="BK997" i="2"/>
  <c r="J997" i="2"/>
  <c r="BE997" i="2" s="1"/>
  <c r="BI984" i="2"/>
  <c r="BH984" i="2"/>
  <c r="BG984" i="2"/>
  <c r="BF984" i="2"/>
  <c r="T984" i="2"/>
  <c r="R984" i="2"/>
  <c r="P984" i="2"/>
  <c r="BK984" i="2"/>
  <c r="J984" i="2"/>
  <c r="BE984" i="2"/>
  <c r="BI964" i="2"/>
  <c r="BH964" i="2"/>
  <c r="BG964" i="2"/>
  <c r="BF964" i="2"/>
  <c r="T964" i="2"/>
  <c r="R964" i="2"/>
  <c r="P964" i="2"/>
  <c r="BK964" i="2"/>
  <c r="J964" i="2"/>
  <c r="BE964" i="2" s="1"/>
  <c r="BI942" i="2"/>
  <c r="BH942" i="2"/>
  <c r="BG942" i="2"/>
  <c r="BF942" i="2"/>
  <c r="T942" i="2"/>
  <c r="R942" i="2"/>
  <c r="P942" i="2"/>
  <c r="BK942" i="2"/>
  <c r="J942" i="2"/>
  <c r="BE942" i="2"/>
  <c r="BI917" i="2"/>
  <c r="BH917" i="2"/>
  <c r="BG917" i="2"/>
  <c r="BF917" i="2"/>
  <c r="T917" i="2"/>
  <c r="R917" i="2"/>
  <c r="P917" i="2"/>
  <c r="BK917" i="2"/>
  <c r="J917" i="2"/>
  <c r="BE917" i="2" s="1"/>
  <c r="BI906" i="2"/>
  <c r="BH906" i="2"/>
  <c r="BG906" i="2"/>
  <c r="BF906" i="2"/>
  <c r="T906" i="2"/>
  <c r="R906" i="2"/>
  <c r="P906" i="2"/>
  <c r="BK906" i="2"/>
  <c r="J906" i="2"/>
  <c r="BE906" i="2"/>
  <c r="BI844" i="2"/>
  <c r="BH844" i="2"/>
  <c r="BG844" i="2"/>
  <c r="BF844" i="2"/>
  <c r="T844" i="2"/>
  <c r="R844" i="2"/>
  <c r="P844" i="2"/>
  <c r="BK844" i="2"/>
  <c r="J844" i="2"/>
  <c r="BE844" i="2" s="1"/>
  <c r="BI842" i="2"/>
  <c r="BH842" i="2"/>
  <c r="BG842" i="2"/>
  <c r="BF842" i="2"/>
  <c r="T842" i="2"/>
  <c r="R842" i="2"/>
  <c r="P842" i="2"/>
  <c r="BK842" i="2"/>
  <c r="J842" i="2"/>
  <c r="BE842" i="2"/>
  <c r="BI835" i="2"/>
  <c r="BH835" i="2"/>
  <c r="BG835" i="2"/>
  <c r="BF835" i="2"/>
  <c r="T835" i="2"/>
  <c r="R835" i="2"/>
  <c r="P835" i="2"/>
  <c r="BK835" i="2"/>
  <c r="J835" i="2"/>
  <c r="BE835" i="2" s="1"/>
  <c r="BI833" i="2"/>
  <c r="BH833" i="2"/>
  <c r="BG833" i="2"/>
  <c r="BF833" i="2"/>
  <c r="T833" i="2"/>
  <c r="R833" i="2"/>
  <c r="P833" i="2"/>
  <c r="BK833" i="2"/>
  <c r="J833" i="2"/>
  <c r="BE833" i="2"/>
  <c r="BI830" i="2"/>
  <c r="BH830" i="2"/>
  <c r="BG830" i="2"/>
  <c r="BF830" i="2"/>
  <c r="T830" i="2"/>
  <c r="R830" i="2"/>
  <c r="P830" i="2"/>
  <c r="BK830" i="2"/>
  <c r="J830" i="2"/>
  <c r="BE830" i="2" s="1"/>
  <c r="BI828" i="2"/>
  <c r="BH828" i="2"/>
  <c r="BG828" i="2"/>
  <c r="BF828" i="2"/>
  <c r="T828" i="2"/>
  <c r="R828" i="2"/>
  <c r="P828" i="2"/>
  <c r="BK828" i="2"/>
  <c r="J828" i="2"/>
  <c r="BE828" i="2"/>
  <c r="BI793" i="2"/>
  <c r="BH793" i="2"/>
  <c r="BG793" i="2"/>
  <c r="BF793" i="2"/>
  <c r="T793" i="2"/>
  <c r="R793" i="2"/>
  <c r="P793" i="2"/>
  <c r="BK793" i="2"/>
  <c r="J793" i="2"/>
  <c r="BE793" i="2" s="1"/>
  <c r="BI791" i="2"/>
  <c r="BH791" i="2"/>
  <c r="BG791" i="2"/>
  <c r="BF791" i="2"/>
  <c r="T791" i="2"/>
  <c r="R791" i="2"/>
  <c r="P791" i="2"/>
  <c r="BK791" i="2"/>
  <c r="J791" i="2"/>
  <c r="BE791" i="2"/>
  <c r="BI771" i="2"/>
  <c r="BH771" i="2"/>
  <c r="BG771" i="2"/>
  <c r="BF771" i="2"/>
  <c r="T771" i="2"/>
  <c r="R771" i="2"/>
  <c r="P771" i="2"/>
  <c r="BK771" i="2"/>
  <c r="J771" i="2"/>
  <c r="BE771" i="2" s="1"/>
  <c r="BI769" i="2"/>
  <c r="BH769" i="2"/>
  <c r="BG769" i="2"/>
  <c r="BF769" i="2"/>
  <c r="T769" i="2"/>
  <c r="R769" i="2"/>
  <c r="P769" i="2"/>
  <c r="BK769" i="2"/>
  <c r="J769" i="2"/>
  <c r="BE769" i="2"/>
  <c r="BI763" i="2"/>
  <c r="BH763" i="2"/>
  <c r="BG763" i="2"/>
  <c r="BF763" i="2"/>
  <c r="T763" i="2"/>
  <c r="R763" i="2"/>
  <c r="P763" i="2"/>
  <c r="BK763" i="2"/>
  <c r="J763" i="2"/>
  <c r="BE763" i="2" s="1"/>
  <c r="BI757" i="2"/>
  <c r="BH757" i="2"/>
  <c r="BG757" i="2"/>
  <c r="BF757" i="2"/>
  <c r="T757" i="2"/>
  <c r="R757" i="2"/>
  <c r="P757" i="2"/>
  <c r="BK757" i="2"/>
  <c r="J757" i="2"/>
  <c r="BE757" i="2"/>
  <c r="BI720" i="2"/>
  <c r="BH720" i="2"/>
  <c r="BG720" i="2"/>
  <c r="BF720" i="2"/>
  <c r="T720" i="2"/>
  <c r="R720" i="2"/>
  <c r="P720" i="2"/>
  <c r="BK720" i="2"/>
  <c r="J720" i="2"/>
  <c r="BE720" i="2" s="1"/>
  <c r="BI717" i="2"/>
  <c r="BH717" i="2"/>
  <c r="BG717" i="2"/>
  <c r="BF717" i="2"/>
  <c r="T717" i="2"/>
  <c r="R717" i="2"/>
  <c r="P717" i="2"/>
  <c r="BK717" i="2"/>
  <c r="J717" i="2"/>
  <c r="BE717" i="2" s="1"/>
  <c r="BI681" i="2"/>
  <c r="BH681" i="2"/>
  <c r="BG681" i="2"/>
  <c r="BF681" i="2"/>
  <c r="T681" i="2"/>
  <c r="R681" i="2"/>
  <c r="P681" i="2"/>
  <c r="BK681" i="2"/>
  <c r="J681" i="2"/>
  <c r="BE681" i="2"/>
  <c r="BI645" i="2"/>
  <c r="BH645" i="2"/>
  <c r="BG645" i="2"/>
  <c r="BF645" i="2"/>
  <c r="T645" i="2"/>
  <c r="R645" i="2"/>
  <c r="P645" i="2"/>
  <c r="BK645" i="2"/>
  <c r="J645" i="2"/>
  <c r="BE645" i="2" s="1"/>
  <c r="BI637" i="2"/>
  <c r="BH637" i="2"/>
  <c r="BG637" i="2"/>
  <c r="BF637" i="2"/>
  <c r="T637" i="2"/>
  <c r="R637" i="2"/>
  <c r="P637" i="2"/>
  <c r="BK637" i="2"/>
  <c r="J637" i="2"/>
  <c r="BE637" i="2"/>
  <c r="BI599" i="2"/>
  <c r="BH599" i="2"/>
  <c r="BG599" i="2"/>
  <c r="BF599" i="2"/>
  <c r="T599" i="2"/>
  <c r="R599" i="2"/>
  <c r="P599" i="2"/>
  <c r="BK599" i="2"/>
  <c r="J599" i="2"/>
  <c r="BE599" i="2" s="1"/>
  <c r="BI582" i="2"/>
  <c r="BH582" i="2"/>
  <c r="BG582" i="2"/>
  <c r="BF582" i="2"/>
  <c r="T582" i="2"/>
  <c r="R582" i="2"/>
  <c r="P582" i="2"/>
  <c r="BK582" i="2"/>
  <c r="J582" i="2"/>
  <c r="BE582" i="2"/>
  <c r="BI534" i="2"/>
  <c r="BH534" i="2"/>
  <c r="BG534" i="2"/>
  <c r="BF534" i="2"/>
  <c r="T534" i="2"/>
  <c r="R534" i="2"/>
  <c r="P534" i="2"/>
  <c r="BK534" i="2"/>
  <c r="J534" i="2"/>
  <c r="BE534" i="2" s="1"/>
  <c r="BI471" i="2"/>
  <c r="BH471" i="2"/>
  <c r="BG471" i="2"/>
  <c r="BF471" i="2"/>
  <c r="T471" i="2"/>
  <c r="R471" i="2"/>
  <c r="P471" i="2"/>
  <c r="BK471" i="2"/>
  <c r="J471" i="2"/>
  <c r="BE471" i="2"/>
  <c r="BI388" i="2"/>
  <c r="BH388" i="2"/>
  <c r="BG388" i="2"/>
  <c r="BF388" i="2"/>
  <c r="T388" i="2"/>
  <c r="R388" i="2"/>
  <c r="P388" i="2"/>
  <c r="BK388" i="2"/>
  <c r="J388" i="2"/>
  <c r="BE388" i="2" s="1"/>
  <c r="BI381" i="2"/>
  <c r="BH381" i="2"/>
  <c r="BG381" i="2"/>
  <c r="BF381" i="2"/>
  <c r="T381" i="2"/>
  <c r="R381" i="2"/>
  <c r="P381" i="2"/>
  <c r="BK381" i="2"/>
  <c r="J381" i="2"/>
  <c r="BE381" i="2"/>
  <c r="BI374" i="2"/>
  <c r="BH374" i="2"/>
  <c r="BG374" i="2"/>
  <c r="BF374" i="2"/>
  <c r="T374" i="2"/>
  <c r="R374" i="2"/>
  <c r="R373" i="2" s="1"/>
  <c r="P374" i="2"/>
  <c r="P373" i="2" s="1"/>
  <c r="BK374" i="2"/>
  <c r="BK373" i="2" s="1"/>
  <c r="J373" i="2" s="1"/>
  <c r="J66" i="2" s="1"/>
  <c r="J374" i="2"/>
  <c r="BE374" i="2"/>
  <c r="BI369" i="2"/>
  <c r="BH369" i="2"/>
  <c r="BG369" i="2"/>
  <c r="BF369" i="2"/>
  <c r="T369" i="2"/>
  <c r="R369" i="2"/>
  <c r="P369" i="2"/>
  <c r="BK369" i="2"/>
  <c r="J369" i="2"/>
  <c r="BE369" i="2" s="1"/>
  <c r="BI366" i="2"/>
  <c r="BH366" i="2"/>
  <c r="BG366" i="2"/>
  <c r="BF366" i="2"/>
  <c r="T366" i="2"/>
  <c r="R366" i="2"/>
  <c r="P366" i="2"/>
  <c r="BK366" i="2"/>
  <c r="J366" i="2"/>
  <c r="BE366" i="2"/>
  <c r="BI361" i="2"/>
  <c r="BH361" i="2"/>
  <c r="BG361" i="2"/>
  <c r="BF361" i="2"/>
  <c r="T361" i="2"/>
  <c r="R361" i="2"/>
  <c r="P361" i="2"/>
  <c r="BK361" i="2"/>
  <c r="J361" i="2"/>
  <c r="BE361" i="2" s="1"/>
  <c r="BI352" i="2"/>
  <c r="BH352" i="2"/>
  <c r="BG352" i="2"/>
  <c r="BF352" i="2"/>
  <c r="T352" i="2"/>
  <c r="R352" i="2"/>
  <c r="P352" i="2"/>
  <c r="BK352" i="2"/>
  <c r="J352" i="2"/>
  <c r="BE352" i="2"/>
  <c r="BI349" i="2"/>
  <c r="BH349" i="2"/>
  <c r="BG349" i="2"/>
  <c r="BF349" i="2"/>
  <c r="T349" i="2"/>
  <c r="R349" i="2"/>
  <c r="P349" i="2"/>
  <c r="BK349" i="2"/>
  <c r="J349" i="2"/>
  <c r="BE349" i="2" s="1"/>
  <c r="BI346" i="2"/>
  <c r="BH346" i="2"/>
  <c r="BG346" i="2"/>
  <c r="BF346" i="2"/>
  <c r="T346" i="2"/>
  <c r="T345" i="2"/>
  <c r="R346" i="2"/>
  <c r="P346" i="2"/>
  <c r="P345" i="2" s="1"/>
  <c r="BK346" i="2"/>
  <c r="BK345" i="2" s="1"/>
  <c r="J345" i="2" s="1"/>
  <c r="J65" i="2" s="1"/>
  <c r="J346" i="2"/>
  <c r="BE346" i="2" s="1"/>
  <c r="BI344" i="2"/>
  <c r="BH344" i="2"/>
  <c r="BG344" i="2"/>
  <c r="BF344" i="2"/>
  <c r="T344" i="2"/>
  <c r="R344" i="2"/>
  <c r="P344" i="2"/>
  <c r="BK344" i="2"/>
  <c r="J344" i="2"/>
  <c r="BE344" i="2" s="1"/>
  <c r="BI338" i="2"/>
  <c r="BH338" i="2"/>
  <c r="BG338" i="2"/>
  <c r="BF338" i="2"/>
  <c r="T338" i="2"/>
  <c r="R338" i="2"/>
  <c r="P338" i="2"/>
  <c r="BK338" i="2"/>
  <c r="J338" i="2"/>
  <c r="BE338" i="2" s="1"/>
  <c r="BI335" i="2"/>
  <c r="BH335" i="2"/>
  <c r="BG335" i="2"/>
  <c r="BF335" i="2"/>
  <c r="T335" i="2"/>
  <c r="R335" i="2"/>
  <c r="P335" i="2"/>
  <c r="BK335" i="2"/>
  <c r="J335" i="2"/>
  <c r="BE335" i="2" s="1"/>
  <c r="BI332" i="2"/>
  <c r="BH332" i="2"/>
  <c r="BG332" i="2"/>
  <c r="BF332" i="2"/>
  <c r="T332" i="2"/>
  <c r="R332" i="2"/>
  <c r="P332" i="2"/>
  <c r="BK332" i="2"/>
  <c r="J332" i="2"/>
  <c r="BE332" i="2"/>
  <c r="BI324" i="2"/>
  <c r="BH324" i="2"/>
  <c r="BG324" i="2"/>
  <c r="BF324" i="2"/>
  <c r="T324" i="2"/>
  <c r="R324" i="2"/>
  <c r="P324" i="2"/>
  <c r="BK324" i="2"/>
  <c r="J324" i="2"/>
  <c r="BE324" i="2" s="1"/>
  <c r="BI323" i="2"/>
  <c r="BH323" i="2"/>
  <c r="BG323" i="2"/>
  <c r="BF323" i="2"/>
  <c r="T323" i="2"/>
  <c r="R323" i="2"/>
  <c r="P323" i="2"/>
  <c r="BK323" i="2"/>
  <c r="J323" i="2"/>
  <c r="BE323" i="2"/>
  <c r="BI317" i="2"/>
  <c r="BH317" i="2"/>
  <c r="BG317" i="2"/>
  <c r="BF317" i="2"/>
  <c r="T317" i="2"/>
  <c r="R317" i="2"/>
  <c r="P317" i="2"/>
  <c r="BK317" i="2"/>
  <c r="J317" i="2"/>
  <c r="BE317" i="2" s="1"/>
  <c r="BI311" i="2"/>
  <c r="BH311" i="2"/>
  <c r="BG311" i="2"/>
  <c r="BF311" i="2"/>
  <c r="T311" i="2"/>
  <c r="R311" i="2"/>
  <c r="R310" i="2" s="1"/>
  <c r="P311" i="2"/>
  <c r="BK311" i="2"/>
  <c r="BK310" i="2"/>
  <c r="J310" i="2" s="1"/>
  <c r="J64" i="2" s="1"/>
  <c r="J311" i="2"/>
  <c r="BE311" i="2" s="1"/>
  <c r="BI307" i="2"/>
  <c r="BH307" i="2"/>
  <c r="BG307" i="2"/>
  <c r="BF307" i="2"/>
  <c r="T307" i="2"/>
  <c r="R307" i="2"/>
  <c r="P307" i="2"/>
  <c r="BK307" i="2"/>
  <c r="J307" i="2"/>
  <c r="BE307" i="2"/>
  <c r="BI282" i="2"/>
  <c r="BH282" i="2"/>
  <c r="BG282" i="2"/>
  <c r="BF282" i="2"/>
  <c r="T282" i="2"/>
  <c r="R282" i="2"/>
  <c r="P282" i="2"/>
  <c r="BK282" i="2"/>
  <c r="J282" i="2"/>
  <c r="BE282" i="2" s="1"/>
  <c r="BI269" i="2"/>
  <c r="BH269" i="2"/>
  <c r="BG269" i="2"/>
  <c r="BF269" i="2"/>
  <c r="T269" i="2"/>
  <c r="R269" i="2"/>
  <c r="P269" i="2"/>
  <c r="BK269" i="2"/>
  <c r="J269" i="2"/>
  <c r="BE269" i="2"/>
  <c r="BI260" i="2"/>
  <c r="BH260" i="2"/>
  <c r="BG260" i="2"/>
  <c r="BF260" i="2"/>
  <c r="T260" i="2"/>
  <c r="R260" i="2"/>
  <c r="P260" i="2"/>
  <c r="BK260" i="2"/>
  <c r="J260" i="2"/>
  <c r="BE260" i="2" s="1"/>
  <c r="BI257" i="2"/>
  <c r="BH257" i="2"/>
  <c r="BG257" i="2"/>
  <c r="BF257" i="2"/>
  <c r="T257" i="2"/>
  <c r="R257" i="2"/>
  <c r="P257" i="2"/>
  <c r="BK257" i="2"/>
  <c r="J257" i="2"/>
  <c r="BE257" i="2"/>
  <c r="BI246" i="2"/>
  <c r="BH246" i="2"/>
  <c r="BG246" i="2"/>
  <c r="BF246" i="2"/>
  <c r="T246" i="2"/>
  <c r="R246" i="2"/>
  <c r="P246" i="2"/>
  <c r="BK246" i="2"/>
  <c r="J246" i="2"/>
  <c r="BE246" i="2" s="1"/>
  <c r="BI219" i="2"/>
  <c r="BH219" i="2"/>
  <c r="BG219" i="2"/>
  <c r="BF219" i="2"/>
  <c r="T219" i="2"/>
  <c r="R219" i="2"/>
  <c r="P219" i="2"/>
  <c r="P205" i="2" s="1"/>
  <c r="BK219" i="2"/>
  <c r="J219" i="2"/>
  <c r="BE219" i="2"/>
  <c r="BI216" i="2"/>
  <c r="BH216" i="2"/>
  <c r="BG216" i="2"/>
  <c r="BF216" i="2"/>
  <c r="T216" i="2"/>
  <c r="T205" i="2" s="1"/>
  <c r="R216" i="2"/>
  <c r="P216" i="2"/>
  <c r="BK216" i="2"/>
  <c r="J216" i="2"/>
  <c r="BE216" i="2" s="1"/>
  <c r="BI206" i="2"/>
  <c r="BH206" i="2"/>
  <c r="BG206" i="2"/>
  <c r="BF206" i="2"/>
  <c r="T206" i="2"/>
  <c r="R206" i="2"/>
  <c r="R205" i="2" s="1"/>
  <c r="P206" i="2"/>
  <c r="BK206" i="2"/>
  <c r="BK205" i="2"/>
  <c r="J205" i="2" s="1"/>
  <c r="J63" i="2" s="1"/>
  <c r="J206" i="2"/>
  <c r="BE206" i="2" s="1"/>
  <c r="BI202" i="2"/>
  <c r="BH202" i="2"/>
  <c r="BG202" i="2"/>
  <c r="BF202" i="2"/>
  <c r="T202" i="2"/>
  <c r="T201" i="2"/>
  <c r="R202" i="2"/>
  <c r="R201" i="2" s="1"/>
  <c r="P202" i="2"/>
  <c r="P201" i="2"/>
  <c r="BK202" i="2"/>
  <c r="BK201" i="2" s="1"/>
  <c r="J201" i="2" s="1"/>
  <c r="J62" i="2" s="1"/>
  <c r="J202" i="2"/>
  <c r="BE202" i="2"/>
  <c r="BI189" i="2"/>
  <c r="BH189" i="2"/>
  <c r="BG189" i="2"/>
  <c r="BF189" i="2"/>
  <c r="T189" i="2"/>
  <c r="R189" i="2"/>
  <c r="P189" i="2"/>
  <c r="BK189" i="2"/>
  <c r="J189" i="2"/>
  <c r="BE189" i="2" s="1"/>
  <c r="BI188" i="2"/>
  <c r="BH188" i="2"/>
  <c r="BG188" i="2"/>
  <c r="BF188" i="2"/>
  <c r="T188" i="2"/>
  <c r="R188" i="2"/>
  <c r="P188" i="2"/>
  <c r="BK188" i="2"/>
  <c r="J188" i="2"/>
  <c r="BE188" i="2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/>
  <c r="BI184" i="2"/>
  <c r="BH184" i="2"/>
  <c r="BG184" i="2"/>
  <c r="BF184" i="2"/>
  <c r="T184" i="2"/>
  <c r="R184" i="2"/>
  <c r="P184" i="2"/>
  <c r="BK184" i="2"/>
  <c r="J184" i="2"/>
  <c r="BE184" i="2" s="1"/>
  <c r="BI181" i="2"/>
  <c r="BH181" i="2"/>
  <c r="BG181" i="2"/>
  <c r="BF181" i="2"/>
  <c r="T181" i="2"/>
  <c r="R181" i="2"/>
  <c r="P181" i="2"/>
  <c r="BK181" i="2"/>
  <c r="J181" i="2"/>
  <c r="BE181" i="2"/>
  <c r="BI179" i="2"/>
  <c r="BH179" i="2"/>
  <c r="BG179" i="2"/>
  <c r="BF179" i="2"/>
  <c r="T179" i="2"/>
  <c r="R179" i="2"/>
  <c r="P179" i="2"/>
  <c r="BK179" i="2"/>
  <c r="J179" i="2"/>
  <c r="BE179" i="2" s="1"/>
  <c r="BI176" i="2"/>
  <c r="BH176" i="2"/>
  <c r="BG176" i="2"/>
  <c r="BF176" i="2"/>
  <c r="T176" i="2"/>
  <c r="R176" i="2"/>
  <c r="P176" i="2"/>
  <c r="BK176" i="2"/>
  <c r="J176" i="2"/>
  <c r="BE176" i="2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/>
  <c r="BI156" i="2"/>
  <c r="BH156" i="2"/>
  <c r="BG156" i="2"/>
  <c r="BF156" i="2"/>
  <c r="T156" i="2"/>
  <c r="R156" i="2"/>
  <c r="P156" i="2"/>
  <c r="BK156" i="2"/>
  <c r="J156" i="2"/>
  <c r="BE156" i="2" s="1"/>
  <c r="BI144" i="2"/>
  <c r="BH144" i="2"/>
  <c r="BG144" i="2"/>
  <c r="BF144" i="2"/>
  <c r="T144" i="2"/>
  <c r="R144" i="2"/>
  <c r="P144" i="2"/>
  <c r="BK144" i="2"/>
  <c r="J144" i="2"/>
  <c r="BE144" i="2"/>
  <c r="BI138" i="2"/>
  <c r="BH138" i="2"/>
  <c r="BG138" i="2"/>
  <c r="BF138" i="2"/>
  <c r="T138" i="2"/>
  <c r="R138" i="2"/>
  <c r="P138" i="2"/>
  <c r="BK138" i="2"/>
  <c r="J138" i="2"/>
  <c r="BE138" i="2" s="1"/>
  <c r="BI128" i="2"/>
  <c r="BH128" i="2"/>
  <c r="F36" i="2" s="1"/>
  <c r="BC55" i="1" s="1"/>
  <c r="BG128" i="2"/>
  <c r="BF128" i="2"/>
  <c r="T128" i="2"/>
  <c r="R128" i="2"/>
  <c r="R111" i="2" s="1"/>
  <c r="P128" i="2"/>
  <c r="BK128" i="2"/>
  <c r="J128" i="2"/>
  <c r="BE128" i="2"/>
  <c r="BI125" i="2"/>
  <c r="BH125" i="2"/>
  <c r="BG125" i="2"/>
  <c r="BF125" i="2"/>
  <c r="T125" i="2"/>
  <c r="R125" i="2"/>
  <c r="P125" i="2"/>
  <c r="BK125" i="2"/>
  <c r="BK111" i="2" s="1"/>
  <c r="J125" i="2"/>
  <c r="BE125" i="2" s="1"/>
  <c r="BI112" i="2"/>
  <c r="F37" i="2"/>
  <c r="BD55" i="1" s="1"/>
  <c r="BH112" i="2"/>
  <c r="BG112" i="2"/>
  <c r="BF112" i="2"/>
  <c r="T112" i="2"/>
  <c r="R112" i="2"/>
  <c r="P112" i="2"/>
  <c r="BK112" i="2"/>
  <c r="J112" i="2"/>
  <c r="BE112" i="2" s="1"/>
  <c r="J105" i="2"/>
  <c r="F105" i="2"/>
  <c r="F103" i="2"/>
  <c r="E101" i="2"/>
  <c r="J54" i="2"/>
  <c r="F54" i="2"/>
  <c r="F52" i="2"/>
  <c r="E50" i="2"/>
  <c r="J24" i="2"/>
  <c r="E24" i="2"/>
  <c r="J106" i="2" s="1"/>
  <c r="J55" i="2"/>
  <c r="J23" i="2"/>
  <c r="J18" i="2"/>
  <c r="E18" i="2"/>
  <c r="F55" i="2" s="1"/>
  <c r="F106" i="2"/>
  <c r="J17" i="2"/>
  <c r="J12" i="2"/>
  <c r="J52" i="2" s="1"/>
  <c r="J103" i="2"/>
  <c r="E7" i="2"/>
  <c r="E99" i="2" s="1"/>
  <c r="AS54" i="1"/>
  <c r="L50" i="1"/>
  <c r="AM50" i="1"/>
  <c r="AM49" i="1"/>
  <c r="L49" i="1"/>
  <c r="AM47" i="1"/>
  <c r="L47" i="1"/>
  <c r="L45" i="1"/>
  <c r="L44" i="1"/>
  <c r="J34" i="2" l="1"/>
  <c r="AW55" i="1" s="1"/>
  <c r="P111" i="2"/>
  <c r="F35" i="2"/>
  <c r="BB55" i="1" s="1"/>
  <c r="BB54" i="1" s="1"/>
  <c r="T111" i="2"/>
  <c r="BK1406" i="2"/>
  <c r="J1406" i="2" s="1"/>
  <c r="J67" i="2" s="1"/>
  <c r="BK1829" i="2"/>
  <c r="J1829" i="2" s="1"/>
  <c r="J72" i="2" s="1"/>
  <c r="R1829" i="2"/>
  <c r="R1752" i="2" s="1"/>
  <c r="R109" i="2" s="1"/>
  <c r="T2066" i="2"/>
  <c r="P2066" i="2"/>
  <c r="P1752" i="2" s="1"/>
  <c r="BK2082" i="2"/>
  <c r="J2082" i="2" s="1"/>
  <c r="J76" i="2" s="1"/>
  <c r="P2245" i="2"/>
  <c r="T2601" i="2"/>
  <c r="P2644" i="2"/>
  <c r="BK2707" i="2"/>
  <c r="J2707" i="2" s="1"/>
  <c r="J85" i="2" s="1"/>
  <c r="P107" i="3"/>
  <c r="F36" i="3"/>
  <c r="BC56" i="1" s="1"/>
  <c r="J985" i="3"/>
  <c r="J85" i="3" s="1"/>
  <c r="BK984" i="3"/>
  <c r="J984" i="3" s="1"/>
  <c r="J84" i="3" s="1"/>
  <c r="F55" i="4"/>
  <c r="F101" i="4"/>
  <c r="F36" i="4"/>
  <c r="BC57" i="1" s="1"/>
  <c r="R2572" i="2"/>
  <c r="P2601" i="2"/>
  <c r="E48" i="2"/>
  <c r="R1753" i="2"/>
  <c r="P2082" i="2"/>
  <c r="P2138" i="2"/>
  <c r="R2245" i="2"/>
  <c r="P2275" i="2"/>
  <c r="R2275" i="2"/>
  <c r="T2644" i="2"/>
  <c r="BK2780" i="2"/>
  <c r="J2780" i="2" s="1"/>
  <c r="J86" i="2" s="1"/>
  <c r="BK2832" i="2"/>
  <c r="R110" i="2"/>
  <c r="T310" i="2"/>
  <c r="P310" i="2"/>
  <c r="R345" i="2"/>
  <c r="T373" i="2"/>
  <c r="R1922" i="2"/>
  <c r="R2082" i="2"/>
  <c r="T2138" i="2"/>
  <c r="T2245" i="2"/>
  <c r="P2532" i="2"/>
  <c r="BK2601" i="2"/>
  <c r="J2601" i="2" s="1"/>
  <c r="J83" i="2" s="1"/>
  <c r="P2780" i="2"/>
  <c r="P164" i="3"/>
  <c r="P384" i="3"/>
  <c r="T444" i="3"/>
  <c r="P483" i="3"/>
  <c r="T514" i="3"/>
  <c r="T569" i="3"/>
  <c r="P584" i="3"/>
  <c r="P613" i="3"/>
  <c r="P374" i="5"/>
  <c r="J52" i="6"/>
  <c r="J78" i="6"/>
  <c r="T2707" i="2"/>
  <c r="P2707" i="2"/>
  <c r="P2832" i="2"/>
  <c r="P2831" i="2" s="1"/>
  <c r="J34" i="3"/>
  <c r="AW56" i="1" s="1"/>
  <c r="R133" i="3"/>
  <c r="R106" i="3" s="1"/>
  <c r="R164" i="3"/>
  <c r="R384" i="3"/>
  <c r="BK444" i="3"/>
  <c r="J444" i="3" s="1"/>
  <c r="J66" i="3" s="1"/>
  <c r="T454" i="3"/>
  <c r="R483" i="3"/>
  <c r="BK514" i="3"/>
  <c r="J514" i="3" s="1"/>
  <c r="J71" i="3" s="1"/>
  <c r="BK569" i="3"/>
  <c r="J569" i="3" s="1"/>
  <c r="J73" i="3" s="1"/>
  <c r="R584" i="3"/>
  <c r="R453" i="3" s="1"/>
  <c r="R613" i="3"/>
  <c r="R642" i="3"/>
  <c r="J52" i="4"/>
  <c r="J98" i="4"/>
  <c r="F37" i="4"/>
  <c r="BD57" i="1" s="1"/>
  <c r="BK326" i="5"/>
  <c r="J326" i="5" s="1"/>
  <c r="J65" i="5" s="1"/>
  <c r="J81" i="6"/>
  <c r="J55" i="6"/>
  <c r="T1753" i="2"/>
  <c r="BK1922" i="2"/>
  <c r="J1922" i="2" s="1"/>
  <c r="J73" i="2" s="1"/>
  <c r="R2133" i="2"/>
  <c r="BK2245" i="2"/>
  <c r="J2245" i="2" s="1"/>
  <c r="J79" i="2" s="1"/>
  <c r="BK2275" i="2"/>
  <c r="J2275" i="2" s="1"/>
  <c r="J80" i="2" s="1"/>
  <c r="R2832" i="2"/>
  <c r="R2831" i="2" s="1"/>
  <c r="BK133" i="3"/>
  <c r="J133" i="3" s="1"/>
  <c r="J62" i="3" s="1"/>
  <c r="T384" i="3"/>
  <c r="P444" i="3"/>
  <c r="P454" i="3"/>
  <c r="P453" i="3" s="1"/>
  <c r="T483" i="3"/>
  <c r="P514" i="3"/>
  <c r="P569" i="3"/>
  <c r="T584" i="3"/>
  <c r="T613" i="3"/>
  <c r="T642" i="3"/>
  <c r="R706" i="3"/>
  <c r="T746" i="3"/>
  <c r="P106" i="4"/>
  <c r="F35" i="4"/>
  <c r="BB57" i="1" s="1"/>
  <c r="BK604" i="4"/>
  <c r="J604" i="4" s="1"/>
  <c r="J76" i="4" s="1"/>
  <c r="R778" i="4"/>
  <c r="F55" i="5"/>
  <c r="F97" i="5"/>
  <c r="R119" i="5"/>
  <c r="T147" i="5"/>
  <c r="T385" i="5"/>
  <c r="F55" i="6"/>
  <c r="F81" i="6"/>
  <c r="P642" i="3"/>
  <c r="BK706" i="3"/>
  <c r="J706" i="3" s="1"/>
  <c r="J77" i="3" s="1"/>
  <c r="P746" i="3"/>
  <c r="P888" i="3"/>
  <c r="R911" i="3"/>
  <c r="R918" i="3"/>
  <c r="R963" i="3"/>
  <c r="R979" i="3"/>
  <c r="BK123" i="4"/>
  <c r="J123" i="4" s="1"/>
  <c r="J62" i="4" s="1"/>
  <c r="T150" i="4"/>
  <c r="BK155" i="4"/>
  <c r="J155" i="4" s="1"/>
  <c r="J64" i="4" s="1"/>
  <c r="P164" i="4"/>
  <c r="BK427" i="4"/>
  <c r="J427" i="4" s="1"/>
  <c r="J66" i="4" s="1"/>
  <c r="T480" i="4"/>
  <c r="P516" i="4"/>
  <c r="BK527" i="4"/>
  <c r="J527" i="4" s="1"/>
  <c r="J72" i="4" s="1"/>
  <c r="P578" i="4"/>
  <c r="T587" i="4"/>
  <c r="BK759" i="4"/>
  <c r="J759" i="4" s="1"/>
  <c r="J79" i="4" s="1"/>
  <c r="T759" i="4"/>
  <c r="P759" i="4"/>
  <c r="T102" i="5"/>
  <c r="F37" i="5"/>
  <c r="BD58" i="1" s="1"/>
  <c r="P138" i="5"/>
  <c r="R326" i="5"/>
  <c r="P385" i="5"/>
  <c r="P411" i="5"/>
  <c r="T450" i="5"/>
  <c r="R472" i="5"/>
  <c r="BK525" i="5"/>
  <c r="J525" i="5" s="1"/>
  <c r="J73" i="5" s="1"/>
  <c r="P687" i="5"/>
  <c r="P703" i="5"/>
  <c r="BK93" i="6"/>
  <c r="J93" i="6" s="1"/>
  <c r="J63" i="6" s="1"/>
  <c r="T888" i="3"/>
  <c r="BK918" i="3"/>
  <c r="J918" i="3" s="1"/>
  <c r="J81" i="3" s="1"/>
  <c r="T985" i="3"/>
  <c r="T984" i="3" s="1"/>
  <c r="F34" i="4"/>
  <c r="BA57" i="1" s="1"/>
  <c r="R123" i="4"/>
  <c r="T164" i="4"/>
  <c r="T105" i="4" s="1"/>
  <c r="R427" i="4"/>
  <c r="P480" i="4"/>
  <c r="P490" i="4"/>
  <c r="T516" i="4"/>
  <c r="R527" i="4"/>
  <c r="T578" i="4"/>
  <c r="R587" i="4"/>
  <c r="R489" i="4" s="1"/>
  <c r="R653" i="4"/>
  <c r="P670" i="4"/>
  <c r="R759" i="4"/>
  <c r="T820" i="4"/>
  <c r="P102" i="5"/>
  <c r="P101" i="5" s="1"/>
  <c r="F35" i="5"/>
  <c r="BB58" i="1" s="1"/>
  <c r="BK102" i="5"/>
  <c r="F36" i="5"/>
  <c r="BC58" i="1" s="1"/>
  <c r="P119" i="5"/>
  <c r="R147" i="5"/>
  <c r="BK472" i="5"/>
  <c r="J472" i="5" s="1"/>
  <c r="J72" i="5" s="1"/>
  <c r="R525" i="5"/>
  <c r="T610" i="5"/>
  <c r="T646" i="5"/>
  <c r="P656" i="5"/>
  <c r="F36" i="6"/>
  <c r="BC59" i="1" s="1"/>
  <c r="P89" i="6"/>
  <c r="P84" i="6" s="1"/>
  <c r="AU59" i="1" s="1"/>
  <c r="R93" i="6"/>
  <c r="T706" i="3"/>
  <c r="BK746" i="3"/>
  <c r="J746" i="3" s="1"/>
  <c r="J78" i="3" s="1"/>
  <c r="BK888" i="3"/>
  <c r="J888" i="3" s="1"/>
  <c r="J79" i="3" s="1"/>
  <c r="P911" i="3"/>
  <c r="P918" i="3"/>
  <c r="P963" i="3"/>
  <c r="P979" i="3"/>
  <c r="P985" i="3"/>
  <c r="P984" i="3" s="1"/>
  <c r="BK106" i="4"/>
  <c r="J106" i="4" s="1"/>
  <c r="J61" i="4" s="1"/>
  <c r="T123" i="4"/>
  <c r="R150" i="4"/>
  <c r="R105" i="4" s="1"/>
  <c r="T155" i="4"/>
  <c r="BK164" i="4"/>
  <c r="J164" i="4" s="1"/>
  <c r="J65" i="4" s="1"/>
  <c r="T427" i="4"/>
  <c r="R480" i="4"/>
  <c r="BK516" i="4"/>
  <c r="J516" i="4" s="1"/>
  <c r="J71" i="4" s="1"/>
  <c r="T527" i="4"/>
  <c r="BK578" i="4"/>
  <c r="J578" i="4" s="1"/>
  <c r="J73" i="4" s="1"/>
  <c r="P596" i="4"/>
  <c r="R604" i="4"/>
  <c r="P653" i="4"/>
  <c r="BK778" i="4"/>
  <c r="J778" i="4" s="1"/>
  <c r="J80" i="4" s="1"/>
  <c r="T778" i="4"/>
  <c r="P778" i="4"/>
  <c r="P820" i="4"/>
  <c r="P836" i="4"/>
  <c r="T856" i="4"/>
  <c r="T855" i="4" s="1"/>
  <c r="P856" i="4"/>
  <c r="P855" i="4" s="1"/>
  <c r="R102" i="5"/>
  <c r="T138" i="5"/>
  <c r="BK147" i="5"/>
  <c r="J147" i="5" s="1"/>
  <c r="J64" i="5" s="1"/>
  <c r="BK385" i="5"/>
  <c r="BK411" i="5"/>
  <c r="J411" i="5" s="1"/>
  <c r="J70" i="5" s="1"/>
  <c r="R450" i="5"/>
  <c r="R384" i="5" s="1"/>
  <c r="P472" i="5"/>
  <c r="T525" i="5"/>
  <c r="BK599" i="5"/>
  <c r="J599" i="5" s="1"/>
  <c r="J74" i="5" s="1"/>
  <c r="BK610" i="5"/>
  <c r="J610" i="5" s="1"/>
  <c r="J75" i="5" s="1"/>
  <c r="BK646" i="5"/>
  <c r="J646" i="5" s="1"/>
  <c r="J76" i="5" s="1"/>
  <c r="R656" i="5"/>
  <c r="BK687" i="5"/>
  <c r="J687" i="5" s="1"/>
  <c r="J78" i="5" s="1"/>
  <c r="F37" i="6"/>
  <c r="BD59" i="1" s="1"/>
  <c r="T93" i="6"/>
  <c r="T89" i="6" s="1"/>
  <c r="T84" i="6" s="1"/>
  <c r="R90" i="6"/>
  <c r="R89" i="6" s="1"/>
  <c r="R84" i="6" s="1"/>
  <c r="BK96" i="6"/>
  <c r="J96" i="6" s="1"/>
  <c r="J64" i="6" s="1"/>
  <c r="BC54" i="1"/>
  <c r="W32" i="1" s="1"/>
  <c r="BD54" i="1"/>
  <c r="W33" i="1" s="1"/>
  <c r="F34" i="5"/>
  <c r="BA58" i="1" s="1"/>
  <c r="J33" i="3"/>
  <c r="AV56" i="1" s="1"/>
  <c r="AT56" i="1" s="1"/>
  <c r="F33" i="3"/>
  <c r="AZ56" i="1" s="1"/>
  <c r="J2832" i="2"/>
  <c r="J88" i="2" s="1"/>
  <c r="BK2831" i="2"/>
  <c r="J2831" i="2" s="1"/>
  <c r="J87" i="2" s="1"/>
  <c r="J33" i="2"/>
  <c r="AV55" i="1" s="1"/>
  <c r="AT55" i="1" s="1"/>
  <c r="F33" i="2"/>
  <c r="AZ55" i="1" s="1"/>
  <c r="J111" i="2"/>
  <c r="J61" i="2" s="1"/>
  <c r="BK110" i="2"/>
  <c r="J1753" i="2"/>
  <c r="J71" i="2" s="1"/>
  <c r="T1752" i="2"/>
  <c r="F34" i="2"/>
  <c r="BA55" i="1" s="1"/>
  <c r="J99" i="3"/>
  <c r="F102" i="3"/>
  <c r="J107" i="3"/>
  <c r="J61" i="3" s="1"/>
  <c r="P152" i="3"/>
  <c r="J483" i="3"/>
  <c r="J70" i="3" s="1"/>
  <c r="BK105" i="4"/>
  <c r="T152" i="3"/>
  <c r="T164" i="3"/>
  <c r="J33" i="4"/>
  <c r="AV57" i="1" s="1"/>
  <c r="F33" i="4"/>
  <c r="AZ57" i="1" s="1"/>
  <c r="J34" i="4"/>
  <c r="AW57" i="1" s="1"/>
  <c r="E48" i="4"/>
  <c r="J55" i="4"/>
  <c r="J102" i="5"/>
  <c r="J61" i="5" s="1"/>
  <c r="BK101" i="5"/>
  <c r="T596" i="4"/>
  <c r="T604" i="4"/>
  <c r="T670" i="4"/>
  <c r="J33" i="5"/>
  <c r="AV58" i="1" s="1"/>
  <c r="F33" i="5"/>
  <c r="AZ58" i="1" s="1"/>
  <c r="T101" i="5"/>
  <c r="P604" i="4"/>
  <c r="P489" i="4" s="1"/>
  <c r="J385" i="5"/>
  <c r="J69" i="5" s="1"/>
  <c r="T653" i="4"/>
  <c r="J34" i="5"/>
  <c r="AW58" i="1" s="1"/>
  <c r="T411" i="5"/>
  <c r="P450" i="5"/>
  <c r="T472" i="5"/>
  <c r="P525" i="5"/>
  <c r="T656" i="5"/>
  <c r="J34" i="6"/>
  <c r="AW59" i="1" s="1"/>
  <c r="P599" i="5"/>
  <c r="P610" i="5"/>
  <c r="P646" i="5"/>
  <c r="T687" i="5"/>
  <c r="J33" i="6"/>
  <c r="AV59" i="1" s="1"/>
  <c r="BK90" i="6"/>
  <c r="F33" i="6"/>
  <c r="AZ59" i="1" s="1"/>
  <c r="F34" i="6"/>
  <c r="BA59" i="1" s="1"/>
  <c r="AX54" i="1" l="1"/>
  <c r="W31" i="1"/>
  <c r="R104" i="4"/>
  <c r="R105" i="3"/>
  <c r="BK489" i="4"/>
  <c r="J489" i="4" s="1"/>
  <c r="J69" i="4" s="1"/>
  <c r="T106" i="3"/>
  <c r="BK453" i="3"/>
  <c r="J453" i="3" s="1"/>
  <c r="J68" i="3" s="1"/>
  <c r="P110" i="2"/>
  <c r="P109" i="2" s="1"/>
  <c r="AU55" i="1" s="1"/>
  <c r="AT57" i="1"/>
  <c r="BK1752" i="2"/>
  <c r="J1752" i="2" s="1"/>
  <c r="J70" i="2" s="1"/>
  <c r="AY54" i="1"/>
  <c r="T453" i="3"/>
  <c r="P384" i="5"/>
  <c r="P100" i="5" s="1"/>
  <c r="AU58" i="1" s="1"/>
  <c r="BK384" i="5"/>
  <c r="J384" i="5" s="1"/>
  <c r="J68" i="5" s="1"/>
  <c r="R101" i="5"/>
  <c r="R100" i="5" s="1"/>
  <c r="T384" i="5"/>
  <c r="T100" i="5" s="1"/>
  <c r="T489" i="4"/>
  <c r="T104" i="4" s="1"/>
  <c r="P106" i="3"/>
  <c r="P105" i="3" s="1"/>
  <c r="AU56" i="1" s="1"/>
  <c r="AU54" i="1" s="1"/>
  <c r="P105" i="4"/>
  <c r="P104" i="4" s="1"/>
  <c r="AU57" i="1" s="1"/>
  <c r="T110" i="2"/>
  <c r="T109" i="2" s="1"/>
  <c r="BK106" i="3"/>
  <c r="J106" i="3" s="1"/>
  <c r="J60" i="3" s="1"/>
  <c r="J90" i="6"/>
  <c r="J62" i="6" s="1"/>
  <c r="BK89" i="6"/>
  <c r="AT59" i="1"/>
  <c r="J105" i="4"/>
  <c r="J60" i="4" s="1"/>
  <c r="BK104" i="4"/>
  <c r="J104" i="4" s="1"/>
  <c r="J110" i="2"/>
  <c r="J60" i="2" s="1"/>
  <c r="BK105" i="3"/>
  <c r="J105" i="3" s="1"/>
  <c r="BA54" i="1"/>
  <c r="AT58" i="1"/>
  <c r="J101" i="5"/>
  <c r="J60" i="5" s="1"/>
  <c r="AZ54" i="1"/>
  <c r="BK109" i="2" l="1"/>
  <c r="J109" i="2" s="1"/>
  <c r="T105" i="3"/>
  <c r="BK100" i="5"/>
  <c r="J100" i="5" s="1"/>
  <c r="J59" i="5" s="1"/>
  <c r="J30" i="2"/>
  <c r="J59" i="2"/>
  <c r="W30" i="1"/>
  <c r="AW54" i="1"/>
  <c r="AK30" i="1" s="1"/>
  <c r="J30" i="5"/>
  <c r="J30" i="4"/>
  <c r="J59" i="4"/>
  <c r="J89" i="6"/>
  <c r="J61" i="6" s="1"/>
  <c r="BK84" i="6"/>
  <c r="J84" i="6" s="1"/>
  <c r="W29" i="1"/>
  <c r="AV54" i="1"/>
  <c r="J59" i="3"/>
  <c r="J30" i="3"/>
  <c r="AG57" i="1" l="1"/>
  <c r="AN57" i="1" s="1"/>
  <c r="J39" i="4"/>
  <c r="AG56" i="1"/>
  <c r="AN56" i="1" s="1"/>
  <c r="J39" i="3"/>
  <c r="AT54" i="1"/>
  <c r="AK29" i="1"/>
  <c r="J59" i="6"/>
  <c r="J30" i="6"/>
  <c r="AG58" i="1"/>
  <c r="AN58" i="1" s="1"/>
  <c r="J39" i="5"/>
  <c r="AG55" i="1"/>
  <c r="J39" i="2"/>
  <c r="AG59" i="1" l="1"/>
  <c r="AN59" i="1" s="1"/>
  <c r="J39" i="6"/>
  <c r="AN55" i="1"/>
  <c r="AG54" i="1" l="1"/>
  <c r="AN54" i="1"/>
  <c r="AK26" i="1"/>
  <c r="AK35" i="1" s="1"/>
</calcChain>
</file>

<file path=xl/sharedStrings.xml><?xml version="1.0" encoding="utf-8"?>
<sst xmlns="http://schemas.openxmlformats.org/spreadsheetml/2006/main" count="53547" uniqueCount="4577">
  <si>
    <t>Export Komplet</t>
  </si>
  <si>
    <t>VZ</t>
  </si>
  <si>
    <t>2.0</t>
  </si>
  <si>
    <t>ZAMOK</t>
  </si>
  <si>
    <t>False</t>
  </si>
  <si>
    <t>{90d71e78-c9e4-4a13-8768-58e48d960ac5}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</si>
  <si>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</si>
  <si>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</si>
  <si>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</si>
  <si>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</si>
  <si>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</si>
  <si>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</si>
  <si>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</si>
  <si>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</si>
  <si>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02/2018_II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</si>
  <si>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</si>
  <si>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</si>
  <si>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Zateplení objektů ZŠ Bruntál, Okružní 1890/38 - doplnění II</t>
  </si>
  <si>
    <t>KSO:</t>
  </si>
  <si>
    <t>801 3</t>
  </si>
  <si>
    <t>CC-CZ:</t>
  </si>
  <si>
    <t>126</t>
  </si>
  <si>
    <t>Místo:</t>
  </si>
  <si>
    <t>Bruntál</t>
  </si>
  <si>
    <t>Datum:</t>
  </si>
  <si>
    <t>23. 8. 2019</t>
  </si>
  <si>
    <t>CZ-CPV:</t>
  </si>
  <si>
    <t>45000000-7</t>
  </si>
  <si>
    <t>CZ-CPA:</t>
  </si>
  <si>
    <t>41.00.4</t>
  </si>
  <si>
    <t>Zadavatel:</t>
  </si>
  <si>
    <t>IČ:</t>
  </si>
  <si>
    <t>002 95 892</t>
  </si>
  <si>
    <t>Město Bruntál</t>
  </si>
  <si>
    <t>DIČ:</t>
  </si>
  <si>
    <t/>
  </si>
  <si>
    <t>Uchazeč:</t>
  </si>
  <si>
    <t>Vyplň údaj</t>
  </si>
  <si>
    <t>Projektant:</t>
  </si>
  <si>
    <t>277 68 180</t>
  </si>
  <si>
    <t>USCHEMER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</si>
  <si>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</si>
  <si>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</si>
  <si>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</si>
  <si>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</si>
  <si>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</si>
  <si>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</si>
  <si>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</si>
  <si>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</si>
  <si>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</si>
  <si>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</si>
  <si>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</si>
  <si>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</si>
  <si>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</si>
  <si>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</si>
  <si>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</si>
  <si>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</si>
  <si>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</si>
  <si>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</si>
  <si>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</si>
  <si>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</si>
  <si>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</si>
  <si>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</si>
  <si>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</si>
  <si>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</si>
  <si>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</si>
  <si>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</si>
  <si>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</si>
  <si>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</si>
  <si>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</si>
  <si>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</si>
  <si>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</si>
  <si>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</si>
  <si>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</si>
  <si>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</si>
  <si>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</si>
  <si>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</si>
  <si>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</si>
  <si>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</si>
  <si>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</si>
  <si>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</si>
  <si>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</si>
  <si>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</si>
  <si>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</si>
  <si>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</si>
  <si>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</si>
  <si>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SO-01 objekt školy - pavilon učeben - doplnění II</t>
  </si>
  <si>
    <t>STA</t>
  </si>
  <si>
    <t>1</t>
  </si>
  <si>
    <t>{eab1d98f-a273-4347-a02f-7b8edea76d80}</t>
  </si>
  <si>
    <t>2</t>
  </si>
  <si>
    <t>SO02</t>
  </si>
  <si>
    <t>SO-02 pavilon jídelny s kuchyní - doplnění II</t>
  </si>
  <si>
    <t>{4d3a0533-6040-4657-a19e-53ac11241a4f}</t>
  </si>
  <si>
    <t>SO03</t>
  </si>
  <si>
    <t>SO-03 objekt tělocvična - doplnění II</t>
  </si>
  <si>
    <t>{795c7412-7108-4f45-a26d-9d96bbda240e}</t>
  </si>
  <si>
    <t>SO04</t>
  </si>
  <si>
    <t>SO-04 objekt - spojovací krček - doplnění II</t>
  </si>
  <si>
    <t>{cf047eb9-a6f5-48c0-a78d-b00fddb78bc6}</t>
  </si>
  <si>
    <t>VRN</t>
  </si>
  <si>
    <t>Vedlejší rozpočtové náklady - doplnění II</t>
  </si>
  <si>
    <t>{14a3efb7-0e34-4a61-8be1-18ae3668a5c2}</t>
  </si>
  <si>
    <t>KRYCÍ LIST SOUPISU PRACÍ</t>
  </si>
  <si>
    <t>Objekt:</t>
  </si>
  <si>
    <t>SO01 - SO-01 objekt školy - pavilon učeben - doplnění II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</si>
  <si>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</si>
  <si>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</si>
  <si>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</si>
  <si>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</si>
  <si>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</si>
  <si>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</si>
  <si>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</si>
  <si>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</si>
  <si>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</si>
  <si>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</si>
  <si>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</si>
  <si>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</si>
  <si>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</si>
  <si>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</si>
  <si>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</si>
  <si>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</si>
  <si>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</si>
  <si>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</si>
  <si>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</si>
  <si>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</si>
  <si>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</si>
  <si>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</si>
  <si>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</si>
  <si>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</si>
  <si>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</si>
  <si>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</si>
  <si>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</si>
  <si>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</si>
  <si>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</si>
  <si>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</si>
  <si>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</si>
  <si>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</si>
  <si>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</si>
  <si>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N00 - Nepojmenované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</si>
  <si>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</si>
  <si>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</si>
  <si>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</si>
  <si>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</si>
  <si>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</si>
  <si>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</si>
  <si>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</si>
  <si>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</si>
  <si>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</si>
  <si>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</si>
  <si>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</si>
  <si>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</si>
  <si>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</si>
  <si>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</si>
  <si>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</si>
  <si>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</si>
  <si>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</si>
  <si>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</si>
  <si>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</si>
  <si>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</si>
  <si>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</si>
  <si>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2018 01</t>
  </si>
  <si>
    <t>4</t>
  </si>
  <si>
    <t>-847774568</t>
  </si>
  <si>
    <t>VV</t>
  </si>
  <si>
    <t>v.č. 08 - stávající okapová dlažba</t>
  </si>
  <si>
    <t>(52,74+0,5)*0,5+(37,51+0,5)*0,5+8,8*2*0,5+1,25*0,5</t>
  </si>
  <si>
    <t>v.č. 09 - stávající okapová dlažba</t>
  </si>
  <si>
    <t>((10,3-1,8)+(8,96+0,5+37,25+10,67+0,5+1,0)+(1,0+0,5+10,67+37,25+0,5+8,96)+(10,3-1,8))*0,5</t>
  </si>
  <si>
    <t>v atriích</t>
  </si>
  <si>
    <t>(11,75+7,5)*2*0,6*2</t>
  </si>
  <si>
    <t>pro nová schodiště v atriích</t>
  </si>
  <si>
    <t>3,6*1,05*2</t>
  </si>
  <si>
    <t>Mezisoučet</t>
  </si>
  <si>
    <t>3</t>
  </si>
  <si>
    <t>odpočet etapy přístavby u vstupu</t>
  </si>
  <si>
    <t>-(5,7+10,67)*2*0,5</t>
  </si>
  <si>
    <t>Součet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</si>
  <si>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</si>
  <si>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</si>
  <si>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-664589439</t>
  </si>
  <si>
    <t>severní štít - zámková dlažba ke vstupu - pro zateplení skladby OP7 - dlažba bude položena zpět po zateplení</t>
  </si>
  <si>
    <t>8,8*0,8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</si>
  <si>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</si>
  <si>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</si>
  <si>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1344714262</t>
  </si>
  <si>
    <t>viz rozebrání beton. dlažby</t>
  </si>
  <si>
    <t>106,06</t>
  </si>
  <si>
    <t>viz rozebrání zámkové dlažby</t>
  </si>
  <si>
    <t>7,04</t>
  </si>
  <si>
    <t>1.NP - atria - pro zateplení skladby OP7 - viz řezy - lože pod betonem</t>
  </si>
  <si>
    <t>113107130</t>
  </si>
  <si>
    <t>Odstranění podkladů nebo krytů ručně s přemístěním hmot na skládku na vzdálenost do 3 m nebo s naložením na dopravní prostředek z betonu prostého, o tl. vrstvy do 100 mm</t>
  </si>
  <si>
    <t>-92339427</t>
  </si>
  <si>
    <t>1.NP - atria - pro zateplení skladby OP7 - viz řezy - podkladní beton</t>
  </si>
  <si>
    <t>5</t>
  </si>
  <si>
    <t>130901103</t>
  </si>
  <si>
    <t>Bourání konstrukcí v hloubených vykopávkách - ručně ze zdiva cihelného nebo smíšeného na maltu cementovou</t>
  </si>
  <si>
    <t>m3</t>
  </si>
  <si>
    <t>804953016</t>
  </si>
  <si>
    <t>stávající izolační přizdívka</t>
  </si>
  <si>
    <t>v.č. 08 - 1.PP</t>
  </si>
  <si>
    <t>(52,74+37,51+8,8*2+1,25)*0,5*0,1</t>
  </si>
  <si>
    <t>v.č. 09 - 1.NP</t>
  </si>
  <si>
    <t>(10,3-1,8+8,96+37,25+10,67+1,0+1,0+10,67+37,25+8,96+10,3-1,8)*0,5*0,1</t>
  </si>
  <si>
    <t>1.NP - atria - pro zateplení skladby OP7 - viz řezy</t>
  </si>
  <si>
    <t>(11,75+7,5)*2*0,5*2*0,1</t>
  </si>
  <si>
    <t>-(5,7+10,67)*2*0,5*0,1</t>
  </si>
  <si>
    <t>6</t>
  </si>
  <si>
    <t>132212101</t>
  </si>
  <si>
    <t>Hloubení zapažených i nezapažených rýh šířky do 600 mm ručním nebo pneumatickým nářadím s urovnáním dna do předepsaného profilu a spádu v horninách tř. 3 soudržných</t>
  </si>
  <si>
    <t>1696536072</t>
  </si>
  <si>
    <t>v.č. 08 - 1.PP - poznámka 3) - výkop hl. 0,5 m - v místě okapové dlažby (u zpevněných ploch - chodník, podesty vstupů - nebude výkop proveden)</t>
  </si>
  <si>
    <t>(52,74+0,6)*0,6*0,5+(37,51+0,6)*0,6*0,5+8,8*2*0,6*0,5+1,25*0,6*0,5</t>
  </si>
  <si>
    <t>v.č. 09 - 1.NP - poznámka 3)</t>
  </si>
  <si>
    <t>(10,3-1,8+8,96+0,6+37,25+10,67+0,6+1,0+1,0+0,6+10,67+37,25+0,6+8,96+10,3-1,8)*0,6*0,5</t>
  </si>
  <si>
    <t>(11,75+7,5)*2*0,6*0,25*2</t>
  </si>
  <si>
    <t>-(5,7+10,67)*2*0,6*0,5</t>
  </si>
  <si>
    <t>pro nové schodiště v atriích</t>
  </si>
  <si>
    <t>(3,6+2*1,65)*0,3*0,8*2</t>
  </si>
  <si>
    <t>7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</si>
  <si>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</si>
  <si>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</si>
  <si>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-1394468075</t>
  </si>
  <si>
    <t>8</t>
  </si>
  <si>
    <t>153812111</t>
  </si>
  <si>
    <t>Trn z betonářské oceli včetně zainjektování při průměru oceli od 16 do 20 mm, délky přes 0,4 do 3,0 m</t>
  </si>
  <si>
    <t>kus</t>
  </si>
  <si>
    <t>-824328596</t>
  </si>
  <si>
    <t>prokotvení dobetonávky základu do stávajícího - zaokr. na celé kusy</t>
  </si>
  <si>
    <t>2,76*4*2-0,08</t>
  </si>
  <si>
    <t>prokotvení nových základů a schodišť v atriích do stávajících - zaokr. na celé kusy</t>
  </si>
  <si>
    <t>(0,8*2+0,45*2+2,4)*2*4+0,8</t>
  </si>
  <si>
    <t>9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</si>
  <si>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</si>
  <si>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</si>
  <si>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-1963155904</t>
  </si>
  <si>
    <t>viz výkopek s odpočtem zásypu</t>
  </si>
  <si>
    <t>78,678-75,366</t>
  </si>
  <si>
    <t>10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</si>
  <si>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</si>
  <si>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</si>
  <si>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2009857000</t>
  </si>
  <si>
    <t>3,312*2</t>
  </si>
  <si>
    <t>11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</si>
  <si>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</si>
  <si>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</si>
  <si>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370988513</t>
  </si>
  <si>
    <t>12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</si>
  <si>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</si>
  <si>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</si>
  <si>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2101172787</t>
  </si>
  <si>
    <t>3,312*10</t>
  </si>
  <si>
    <t>13</t>
  </si>
  <si>
    <t>167101101</t>
  </si>
  <si>
    <t>Nakládání, skládání a překládání neulehlého výkopku nebo sypaniny nakládání, množství do 100 m3, z hornin tř. 1 až 4</t>
  </si>
  <si>
    <t>-989750309</t>
  </si>
  <si>
    <t>14</t>
  </si>
  <si>
    <t>171201201</t>
  </si>
  <si>
    <t>Uložení sypaniny na skládky</t>
  </si>
  <si>
    <t>1711607506</t>
  </si>
  <si>
    <t>171201211</t>
  </si>
  <si>
    <t>Poplatek za uložení stavebního odpadu na skládce (skládkovné) zeminy a kameniva zatříděného do Katalogu odpadů pod kódem 170 504</t>
  </si>
  <si>
    <t>t</t>
  </si>
  <si>
    <t>-1531001049</t>
  </si>
  <si>
    <t>16</t>
  </si>
  <si>
    <t>174101102</t>
  </si>
  <si>
    <t>Zásyp sypaninou z jakékoliv horniny s uložením výkopku ve vrstvách se zhutněním v uzavřených prostorách s urovnáním povrchu zásypu</t>
  </si>
  <si>
    <t>-113630415</t>
  </si>
  <si>
    <t>zpětný zásyp vytěženou zeminou</t>
  </si>
  <si>
    <t>Zakládání</t>
  </si>
  <si>
    <t>17</t>
  </si>
  <si>
    <t>274313711</t>
  </si>
  <si>
    <t>Základy z betonu prostého pasy betonu kamenem neprokládaného tř. C 20/25</t>
  </si>
  <si>
    <t>2120395297</t>
  </si>
  <si>
    <t>dobetonávka základu</t>
  </si>
  <si>
    <t>2,76*0,6*0,3</t>
  </si>
  <si>
    <t>Svislé a kompletní konstrukce</t>
  </si>
  <si>
    <t>18</t>
  </si>
  <si>
    <t>310278842</t>
  </si>
  <si>
    <t>Zazdívka otvorů ve zdivu nadzákladovém nepálenými tvárnicemi plochy přes 0,25 m2 do 1 m2 , ve zdi tl. do 300 mm</t>
  </si>
  <si>
    <t>-951576795</t>
  </si>
  <si>
    <t>v.č. 11 - 3.NP</t>
  </si>
  <si>
    <t>kruhová okna v atriu a ve štítu - výměna za odkaz 12</t>
  </si>
  <si>
    <t>((3,14*1,5*1,5/4)*3-1,2*1,2*3)*0,3</t>
  </si>
  <si>
    <t>v.č. 12 - 4.NP - půda</t>
  </si>
  <si>
    <t>kruhové okno v atriu a ve štítu - výměna za odkaz 12</t>
  </si>
  <si>
    <t>v.č. 12 - 4.NP - půda - výměna za odkaz 11</t>
  </si>
  <si>
    <t>(2,2*2,2-1,5*1,2)*0,3</t>
  </si>
  <si>
    <t>19</t>
  </si>
  <si>
    <t>311272031</t>
  </si>
  <si>
    <t>Zdivo z pórobetonových tvárnic na tenké maltové lože, tl. zdiva 200 mm pevnost tvárnic přes P2 do P4, objemová hmotnost přes 450 do 600 kg/m3 hladkých</t>
  </si>
  <si>
    <t>-1036662781</t>
  </si>
  <si>
    <t>viz řez - pro skladbu SP3</t>
  </si>
  <si>
    <t>(6,72+5,52)*2*0,5*2+(5,52+5,52)*2*0,5*2</t>
  </si>
  <si>
    <t>20</t>
  </si>
  <si>
    <t>311272141</t>
  </si>
  <si>
    <t>Zdivo z pórobetonových tvárnic na tenké maltové lože, tl. zdiva 250 mm pevnost tvárnic přes P2 do P4, objemová hmotnost přes 450 do 600 kg/m3 na pero a drážku</t>
  </si>
  <si>
    <t>2129534608</t>
  </si>
  <si>
    <t>dle skladby OP3 - meziokenní pilíře</t>
  </si>
  <si>
    <t>v.č. 08 - 1.PP - rozměr MIV 0,6x2,1 m</t>
  </si>
  <si>
    <t>4*0,6*2,1</t>
  </si>
  <si>
    <t>v.č. 09 - 1.NP - rozměry MIV 0,6x2,4 m</t>
  </si>
  <si>
    <t>(7+5)*0,6*2,4</t>
  </si>
  <si>
    <t>rozměr MIV 0,45x2,4 m</t>
  </si>
  <si>
    <t>1*0,45*2,4</t>
  </si>
  <si>
    <t>rozměr 0,5x2,4 m</t>
  </si>
  <si>
    <t>2*0,5*2,4</t>
  </si>
  <si>
    <t>atrium</t>
  </si>
  <si>
    <t>(7,5*2,4-1,5*2,4*2-2,4*2,4)*2*2+1,8*0,8*2</t>
  </si>
  <si>
    <t>v.č. 10 - 2.NP - rozměr MIV 0,6x2,4 m</t>
  </si>
  <si>
    <t>(7+9)*0,6*2,4</t>
  </si>
  <si>
    <t>2*0,45*2,4</t>
  </si>
  <si>
    <t>rozměr MIV 0,5x2,4m</t>
  </si>
  <si>
    <t>3*0,5*2,4</t>
  </si>
  <si>
    <t>(7,5*2,4-1,5*2,4*2-2,4*2,4)*2*2</t>
  </si>
  <si>
    <t>v.č. 11 - 3.NP - rozměr MIV 0,6x2,4 m</t>
  </si>
  <si>
    <t>(5+2)*0,6*2,4</t>
  </si>
  <si>
    <t>(7,5*2,4-1,5*2,4*2-2,4*2,4)*2</t>
  </si>
  <si>
    <t>311272241</t>
  </si>
  <si>
    <t>Zdivo z pórobetonových tvárnic na tenké maltové lože, tl. zdiva 300 mm pevnost tvárnic přes P2 do P4, objemová hmotnost přes 450 do 600 kg/m3 na pero a drážku</t>
  </si>
  <si>
    <t>-382947189</t>
  </si>
  <si>
    <t>dle skladby OP1a - dozdívky otvorů</t>
  </si>
  <si>
    <t>štít nad vstupem</t>
  </si>
  <si>
    <t>8,3*4,0/2-1,5*1,2</t>
  </si>
  <si>
    <t>schodiště 1.PP</t>
  </si>
  <si>
    <t>2,76*1,65+2,76*0,8</t>
  </si>
  <si>
    <t>schodiště 1.NP</t>
  </si>
  <si>
    <t>2,24*3,3*2</t>
  </si>
  <si>
    <t>štít v podkroví - pro okno odkaz 11</t>
  </si>
  <si>
    <t>2,5*2,5-1,5*1,2</t>
  </si>
  <si>
    <t>22</t>
  </si>
  <si>
    <t>317143453</t>
  </si>
  <si>
    <t>Překlady nosné prefabrikované z pórobetonu osazené do tenkého maltového lože, pro zdi tl. 300 mm, délky překladu přes 1500 do 1800 mm</t>
  </si>
  <si>
    <t>248587547</t>
  </si>
  <si>
    <t>pro okno odkaz 11 v dozdívce štítu nad vstupem</t>
  </si>
  <si>
    <t>23</t>
  </si>
  <si>
    <t>317944321</t>
  </si>
  <si>
    <t>Válcované nosníky dodatečně osazované do připravených otvorů bez zazdění hlav do č. 12</t>
  </si>
  <si>
    <t>-882915477</t>
  </si>
  <si>
    <t>ocelové L 80/80/6 překlady pro měněná okna</t>
  </si>
  <si>
    <t>štíty S a J</t>
  </si>
  <si>
    <t>2*1,5*2*7,34*1,1/1000</t>
  </si>
  <si>
    <t>atria</t>
  </si>
  <si>
    <t>4*1,5*2*7,34*1,1/1000</t>
  </si>
  <si>
    <t>pro okno odkaz 11 ve východním průčelí</t>
  </si>
  <si>
    <t>1,8*2*7,34*1,1/1000</t>
  </si>
  <si>
    <t>24</t>
  </si>
  <si>
    <t>319201321</t>
  </si>
  <si>
    <t>Vyrovnání nerovného povrchu vnitřního i vnějšího zdiva bez odsekání vadných cihel, maltou (s dodáním hmot) tl. do 30 mm</t>
  </si>
  <si>
    <t>1823103459</t>
  </si>
  <si>
    <t>viz odsekání obkladu</t>
  </si>
  <si>
    <t>176,578</t>
  </si>
  <si>
    <t>po odstranění izolační přizdívky</t>
  </si>
  <si>
    <t>(52,74+37,51+8,8*2+1,25)*0,5</t>
  </si>
  <si>
    <t>(10,3-1,8+8,96+37,25+10,67+1,0+1,0+10,67+37,25+8,96+10,3-1,8)*0,5</t>
  </si>
  <si>
    <t>(11,75+7,5)*2*0,5*2</t>
  </si>
  <si>
    <t>25</t>
  </si>
  <si>
    <t>342291131</t>
  </si>
  <si>
    <t>Ukotvení příček plochými kotvami, do konstrukce betonové</t>
  </si>
  <si>
    <t>m</t>
  </si>
  <si>
    <t>-820170736</t>
  </si>
  <si>
    <t>meziokenní vyzdívky a dozdívky otvorů</t>
  </si>
  <si>
    <t>1.PP</t>
  </si>
  <si>
    <t>meziokenní pilíře - do příček</t>
  </si>
  <si>
    <t>2,1*3</t>
  </si>
  <si>
    <t>ve schodišti - do obvod. zdiva</t>
  </si>
  <si>
    <t>1,65*2+0,8*2</t>
  </si>
  <si>
    <t>1.NP</t>
  </si>
  <si>
    <t>2,4*13</t>
  </si>
  <si>
    <t>3,3*2*2</t>
  </si>
  <si>
    <t>atrium - do obvod. zdiva + přizdívka ostění do zdiva</t>
  </si>
  <si>
    <t>2,4*4*2+0,8*2*2+3,135*2*2</t>
  </si>
  <si>
    <t>2.NP</t>
  </si>
  <si>
    <t>2,4*20</t>
  </si>
  <si>
    <t>atrium - do obvod. zdiva</t>
  </si>
  <si>
    <t>2,4*4*2</t>
  </si>
  <si>
    <t>3.NP</t>
  </si>
  <si>
    <t>2,4*8</t>
  </si>
  <si>
    <t>2,4*4</t>
  </si>
  <si>
    <t>26</t>
  </si>
  <si>
    <t>346272246</t>
  </si>
  <si>
    <t>Přizdívky z pórobetonových tvárnic objemová hmotnost do 500 kg/m3, na tenké maltové lože, tloušťka přizdívky 125 mm</t>
  </si>
  <si>
    <t>757987977</t>
  </si>
  <si>
    <t>atrium 1.NP - přizdívka ostění vstupu do atria</t>
  </si>
  <si>
    <t>0,25*2*3,135*2</t>
  </si>
  <si>
    <t>Vodorovné konstrukce</t>
  </si>
  <si>
    <t>27</t>
  </si>
  <si>
    <t>417321515</t>
  </si>
  <si>
    <t>Ztužující pásy a věnce z betonu železového (bez výztuže) tř. C 25/30</t>
  </si>
  <si>
    <t>-792546371</t>
  </si>
  <si>
    <t>doplnění zhlaví atik u vstupu</t>
  </si>
  <si>
    <t>(10,664*2+19,92)*0,25*0,15</t>
  </si>
  <si>
    <t>((6,72+5,52)*2+(5,52+5,52)*2)*2*0,2*0,15</t>
  </si>
  <si>
    <t>28</t>
  </si>
  <si>
    <t>417351115</t>
  </si>
  <si>
    <t>Bednění bočnic ztužujících pásů a věnců včetně vzpěr zřízení</t>
  </si>
  <si>
    <t>-1389068380</t>
  </si>
  <si>
    <t>(10,664*2+10,304*2+19,92+18,98)*0,5</t>
  </si>
  <si>
    <t>((6,72+5,52)*2+(5,52+5,52)*2)*2*0,5*2</t>
  </si>
  <si>
    <t>29</t>
  </si>
  <si>
    <t>417351116</t>
  </si>
  <si>
    <t>Bednění bočnic ztužujících pásů a věnců včetně vzpěr odstranění</t>
  </si>
  <si>
    <t>-996091802</t>
  </si>
  <si>
    <t>30</t>
  </si>
  <si>
    <t>417361821</t>
  </si>
  <si>
    <t>Výztuž ztužujících pásů a věnců z betonářské oceli 10 505 (R) nebo BSt 500</t>
  </si>
  <si>
    <t>1005284846</t>
  </si>
  <si>
    <t>4 pruty do R12 a třmínky R6 co 300 mm</t>
  </si>
  <si>
    <t>(10,664*2+19,92)*4*0,888*1,1/1000</t>
  </si>
  <si>
    <t>((10,664*2+19,92)/0,3+0,507)*1,0*0,222*1,1/1000</t>
  </si>
  <si>
    <t>((6,72+5,52)*2+(5,52+5,52)*2)*2*4*0,888*1,1/1000</t>
  </si>
  <si>
    <t>(((6,72+5,52)*2+(5,52+5,52)*2)*2/0,3+0,6)*1,0*0,222*1,1/1000</t>
  </si>
  <si>
    <t>31</t>
  </si>
  <si>
    <t>430321414</t>
  </si>
  <si>
    <t>Schodišťové konstrukce a rampy z betonu železového (bez výztuže) stupně, schodnice, ramena, podesty s nosníky tř. C 25/30</t>
  </si>
  <si>
    <t>684480812</t>
  </si>
  <si>
    <t>schodiště v atriích</t>
  </si>
  <si>
    <t>(3,6*1,65*0,15+3,0*1,35*0,15+2,4*1,05*0,15)*2</t>
  </si>
  <si>
    <t>32</t>
  </si>
  <si>
    <t>430362021</t>
  </si>
  <si>
    <t>Výztuž schodišťových konstrukcí a ramp stupňů, schodnic, ramen, podest s nosníky ze svařovaných sítí z drátů typu KARI</t>
  </si>
  <si>
    <t>1490574834</t>
  </si>
  <si>
    <t>schodiště v atriích - plošná hmotnost cca 15 kg/m2</t>
  </si>
  <si>
    <t>(3,6*1,65+3,0*1,35+2,4*1,05)*2*15/1000</t>
  </si>
  <si>
    <t>33</t>
  </si>
  <si>
    <t>431351121</t>
  </si>
  <si>
    <t>Bednění podest, podstupňových desek a ramp včetně podpěrné konstrukce výšky do 4 m půdorysně přímočarých zřízení</t>
  </si>
  <si>
    <t>1592828680</t>
  </si>
  <si>
    <t>základ</t>
  </si>
  <si>
    <t>(1,65+3,6+1,65+1,35*2+3,0)*0,8*2</t>
  </si>
  <si>
    <t>stupně</t>
  </si>
  <si>
    <t>((1,65*2+3,6)+(1,35*2+3,0)+(1,05*2+2,4))*2*0,15</t>
  </si>
  <si>
    <t>34</t>
  </si>
  <si>
    <t>431351122</t>
  </si>
  <si>
    <t>Bednění podest, podstupňových desek a ramp včetně podpěrné konstrukce výšky do 4 m půdorysně přímočarých odstranění</t>
  </si>
  <si>
    <t>1519205937</t>
  </si>
  <si>
    <t>Komunikace pozemní</t>
  </si>
  <si>
    <t>35</t>
  </si>
  <si>
    <t>581114113</t>
  </si>
  <si>
    <t>Kryt z prostého betonu komunikací pro pěší tl. 100 mm</t>
  </si>
  <si>
    <t>1051400516</t>
  </si>
  <si>
    <t>36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</si>
  <si>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</si>
  <si>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</si>
  <si>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1670070369</t>
  </si>
  <si>
    <t>severní štít - zámková dlažba ke vstupu - pro zateplení skladby OP7 - zpětné položení dlažby</t>
  </si>
  <si>
    <t>37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</si>
  <si>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</si>
  <si>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</si>
  <si>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-127149263</t>
  </si>
  <si>
    <t>v.č. 08 - stávající okapová dlažba - zpětné položení</t>
  </si>
  <si>
    <t>(52,74+0,5)*0,5+(37,51+0,5)*0,5+8,8*0,5*2+1,25*0,5</t>
  </si>
  <si>
    <t>v.č. 09 - stávající okapová dlažba - zpětné položení</t>
  </si>
  <si>
    <t>38</t>
  </si>
  <si>
    <t>M</t>
  </si>
  <si>
    <t>59245601</t>
  </si>
  <si>
    <t>dlažba desková betonová 50x50x5cm přírodní</t>
  </si>
  <si>
    <t>-2074738671</t>
  </si>
  <si>
    <t>doplnění poškozených dlaždic - 10%</t>
  </si>
  <si>
    <t>106,06*0,1*1,1</t>
  </si>
  <si>
    <t>zaokr. na celé m2 dlažby</t>
  </si>
  <si>
    <t>(11,667/0,25+0,332)*0,25</t>
  </si>
  <si>
    <t>39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</si>
  <si>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</si>
  <si>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</si>
  <si>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-1194442232</t>
  </si>
  <si>
    <t>1.NP - atria - pro zateplení skladby OP7 - viz řezy - doplnění dlažby</t>
  </si>
  <si>
    <t>40</t>
  </si>
  <si>
    <t>59248005</t>
  </si>
  <si>
    <t>dlažba skladebná betonová 30x30x5cm přírodní</t>
  </si>
  <si>
    <t>1673550100</t>
  </si>
  <si>
    <t>46,200*1,1</t>
  </si>
  <si>
    <t>(50,82/0,09+0,333)*0,09</t>
  </si>
  <si>
    <t>Úpravy povrchů, podlahy a osazování výplní</t>
  </si>
  <si>
    <t>41</t>
  </si>
  <si>
    <t>611142001</t>
  </si>
  <si>
    <t>Potažení vnitřních ploch pletivem v ploše nebo pruzích, na plném podkladu sklovláknitým vtlačením do tmelu stropů</t>
  </si>
  <si>
    <t>-1356482216</t>
  </si>
  <si>
    <t>původní venkovní podhledy desek schodiště</t>
  </si>
  <si>
    <t>pohled západní</t>
  </si>
  <si>
    <t>2,32*1,0*5</t>
  </si>
  <si>
    <t>pohled východní</t>
  </si>
  <si>
    <t>2,76*1,0*7</t>
  </si>
  <si>
    <t>42</t>
  </si>
  <si>
    <t>611311131</t>
  </si>
  <si>
    <t>Potažení vnitřních ploch štukem tloušťky do 3 mm vodorovných konstrukcí stropů rovných</t>
  </si>
  <si>
    <t>-374097723</t>
  </si>
  <si>
    <t>43</t>
  </si>
  <si>
    <t>612131121</t>
  </si>
  <si>
    <t>Podkladní a spojovací vrstva vnitřních omítaných ploch penetrace akrylát-silikonová nanášená ručně stěn</t>
  </si>
  <si>
    <t>-1205064757</t>
  </si>
  <si>
    <t>dozdívky</t>
  </si>
  <si>
    <t>0,125*2*3,135*2</t>
  </si>
  <si>
    <t>ostění a nadpraží měněných otvorů</t>
  </si>
  <si>
    <t>(1,0+2*2,6+(0,9+2*0,6)*6+(5,4+2*2,1)*2+1,82+2*2,9+2,76+2*2,05+5,4+2*2,1+3,6+2*2,1+1,2+2*2,1+1,17+2*2,9+2,4+2*2,1+2,1+2*2,1)*0,25</t>
  </si>
  <si>
    <t>((1,2+2*2,1)*4+(2,4+2*2,1)*4+(3,6+2*2,1)*3+2,68+2*2,45+1,1+2*2,6)*0,25</t>
  </si>
  <si>
    <t>1.NP - bez oken v etapě přístavby u vstupu</t>
  </si>
  <si>
    <t>((2,4+2*2,4)*4+(5,4+2*2,4)*3+1,5+2*2,4+2,76+2*3,0+(2,4+2*2,4)*4+2,1+2*2,4+(1,2+2*2,4)*4+(3,6+2*2,4)*3+(5,4+2*2,4)*2+2,76+2*2,35)*0,25</t>
  </si>
  <si>
    <t>(1,76+2*3,25+2,7+2*2,4+2,4+2*2,4+2,05+2*2,4)*0,25</t>
  </si>
  <si>
    <t>(1,4+2*2,4+(1,2+2*2,4)*2+2,7+2*2,4+1,8+2*3,12)*0,25</t>
  </si>
  <si>
    <t>((2,4+2*2,4)*5+(5,4+2*2,4)*3+(3,6+2*2,4)*2+(1,2+2*2,4)*3+(2,4+2*2,4)*2+1,2+2*3,18)*0,25</t>
  </si>
  <si>
    <t>(2,15+2*3,2+(2,4+2*2,4)*2+(1,4+2*2,4)*4)*2*0,25</t>
  </si>
  <si>
    <t>((2,4+2*2,4)*4+(5,4+2*2,4)*3+1,5+2*2,4+2,76+2*3,0+(2,4+2*2,4)*10+1,2+2*2,4+(5,4+2*2,4)*3+2,76+2*3,0)*0,25</t>
  </si>
  <si>
    <t>((2,05+2*2,4)*2+(2,4+2*2,4)*2)*0,25</t>
  </si>
  <si>
    <t>((1,4+2*2,4)*2+(1,2+2*2,4)*2+3,0+2*2,4)*0,25</t>
  </si>
  <si>
    <t>(2,21+2*3,0+(2,4+2*2,4)*7+(5,4+2*2,4)*2+(2,4+2*2,4)*3+(0,9+2*2,4)*2+(5,4+2*2,4)*4+(2,4+2*2,4)*3+(1,2+2*2,4)*2+1,8+2*2,4+2,21+2*3,0)*0,25</t>
  </si>
  <si>
    <t>((2,4+2*2,4)*3+(1,4+2*2,4)*4)*2*0,25</t>
  </si>
  <si>
    <t>((2,4+2*2,4)*8+(1,2+2*2,4)*2+(5,4+2*2,4)*2+3,6+2*2,4+2,76+2*3,0)*0,25</t>
  </si>
  <si>
    <t>(1,2+2*1,2)*0,25</t>
  </si>
  <si>
    <t>(4,8+2*2,5+3,6+2*2,4+(5,4+2*2,4)*3+3,6+2*2,4+1,2+2*2,4+(2,4+2*2,4)*3+2,21+2*3,0)*0,25</t>
  </si>
  <si>
    <t>((1,2+2*1,2)*2+(2,4+2*2,4)*3+(1,4+2*2,4)*4)*0,25</t>
  </si>
  <si>
    <t>podkroví</t>
  </si>
  <si>
    <t>(1,5+2*1,2+2,76+2*0,58+1,78+2*0,58+1,5+2*1,2+1,2+2*1,2)*0,25</t>
  </si>
  <si>
    <t>atrium - podkroví</t>
  </si>
  <si>
    <t>(1,2+2*1,2)*2*0,25</t>
  </si>
  <si>
    <t>vchodové prosklené stěny</t>
  </si>
  <si>
    <t>(4,8+2*3,3)*2*0,25</t>
  </si>
  <si>
    <t>2*4,45*0,25</t>
  </si>
  <si>
    <t>světlík - v interiéru zádveří</t>
  </si>
  <si>
    <t>(4,8+(8,5-3,6)*2)*0,25</t>
  </si>
  <si>
    <t>původní venkovní stěny desek schodiště</t>
  </si>
  <si>
    <t>1,0*3,2*2*5</t>
  </si>
  <si>
    <t>1,0*3,0*2*2+1,0*3,2*2*5</t>
  </si>
  <si>
    <t>44</t>
  </si>
  <si>
    <t>612142001</t>
  </si>
  <si>
    <t>Potažení vnitřních ploch pletivem v ploše nebo pruzích, na plném podkladu sklovláknitým vtlačením do tmelu stěn</t>
  </si>
  <si>
    <t>1187462652</t>
  </si>
  <si>
    <t>dozdívky vč. přetažení 10 cm na okolní kce</t>
  </si>
  <si>
    <t>4*0,6*2,3</t>
  </si>
  <si>
    <t>(7+5)*0,6*2,6</t>
  </si>
  <si>
    <t>1*0,45*2,6</t>
  </si>
  <si>
    <t>2*0,5*2,6</t>
  </si>
  <si>
    <t>(7,7*2,6-1,5*2,4*2-2,4*2,4)*2*2+2,0*0,9*2</t>
  </si>
  <si>
    <t>(7+9)*0,6*2,6</t>
  </si>
  <si>
    <t>2*0,45*2,6</t>
  </si>
  <si>
    <t>3*0,5*2,6</t>
  </si>
  <si>
    <t>(7,7*2,6-1,5*2,4*2-2,4*2,4)*2*2</t>
  </si>
  <si>
    <t>(5+2)*0,6*2,6</t>
  </si>
  <si>
    <t>(7,7*2,6-1,5*2,4*2-2,4*2,4)*2</t>
  </si>
  <si>
    <t>8,5*4,1/2-1,5*1,2</t>
  </si>
  <si>
    <t>2,96*1,65+2,96*0,8</t>
  </si>
  <si>
    <t>2,44*3,4*2</t>
  </si>
  <si>
    <t>2,7*2,7-1,5*1,2</t>
  </si>
  <si>
    <t>0,225*2*3,2*2</t>
  </si>
  <si>
    <t>ostění a nadpraží tvořená dozdívkou</t>
  </si>
  <si>
    <t>2,1*8*0,25</t>
  </si>
  <si>
    <t>2,4*(14+2+10+4)*0,25</t>
  </si>
  <si>
    <t>(2*3,2+2,4*6*2)*2*0,25</t>
  </si>
  <si>
    <t>2,4*(14+4+18+6)*0,25</t>
  </si>
  <si>
    <t>(2,4*6*2)*2*0,25</t>
  </si>
  <si>
    <t>2,4*(10+4+4)*0,25</t>
  </si>
  <si>
    <t>(2,4*6)*0,25</t>
  </si>
  <si>
    <t>(1,5+2*1,2+1,5+2*1,2)*0,25</t>
  </si>
  <si>
    <t>3.NP - podhledy v aule - dozděné stěny</t>
  </si>
  <si>
    <t>((6,72+5,52)*2+(5,52+5,52)*2)*2*0,86</t>
  </si>
  <si>
    <t>45</t>
  </si>
  <si>
    <t>612311131</t>
  </si>
  <si>
    <t>Potažení vnitřních ploch štukem tloušťky do 3 mm svislých konstrukcí stěn</t>
  </si>
  <si>
    <t>-1041114229</t>
  </si>
  <si>
    <t>odpočet obkladu na dozdívkách - viz montáž obkladu</t>
  </si>
  <si>
    <t>-4,92</t>
  </si>
  <si>
    <t>46</t>
  </si>
  <si>
    <t>612315101</t>
  </si>
  <si>
    <t>Vápenná omítka rýh hrubá ve stěnách, šířky rýhy do 150 mm</t>
  </si>
  <si>
    <t>-643546402</t>
  </si>
  <si>
    <t>po vybourání ocelových výplní a zárubní</t>
  </si>
  <si>
    <t>1.PP dveře ve štítech</t>
  </si>
  <si>
    <t>(1,0+2,6*2+1,1+2,6*2)*0,15</t>
  </si>
  <si>
    <t>v.č. 09 - 1.NP - vstupní prosklené stěny</t>
  </si>
  <si>
    <t>((4,8+2*3,3)*2+2*4,45)*0,15</t>
  </si>
  <si>
    <t>prosklená stěna 3.-4.NP nad vstupem - pohled západní - stávající stav</t>
  </si>
  <si>
    <t>(4,8+2*2,8+(5,2+1,75)*2)*0,15</t>
  </si>
  <si>
    <t>v.č. 08 - 1.PP - stávající copilitové stěny</t>
  </si>
  <si>
    <t>(2,76+2,9)*2*2*0,15</t>
  </si>
  <si>
    <t>v.č. 09 - 1.NP - stávající copilitové stěny</t>
  </si>
  <si>
    <t>((2,76+3,2)*2*2+(2,32+3,2)*2+(2,24+3,2)*2)*0,15</t>
  </si>
  <si>
    <t>v.č. 10 - 2.NP - stávající copilitové stěny</t>
  </si>
  <si>
    <t>v.č. 11 - 3.NP - stávající copilitové stěny</t>
  </si>
  <si>
    <t>((2,76+3,2)*2+(2,24+3,2)*2)*0,15</t>
  </si>
  <si>
    <t>47</t>
  </si>
  <si>
    <t>612325302</t>
  </si>
  <si>
    <t>Vápenocementová omítka ostění nebo nadpraží štuková</t>
  </si>
  <si>
    <t>451450504</t>
  </si>
  <si>
    <t>měněné výplně</t>
  </si>
  <si>
    <t>((2,4+2*2,4)*4+(5,4+2*2,4)*3+(1,5+2*2,4)+(2,76+2*3,0)+(2,4+2*2,4)*4+(2,1+2*2,4)+(1,2+2*2,4)*4+(3,6+2*2,4)*3+(5,4+2*2,4)*2+2,76+2*2,35)*0,25</t>
  </si>
  <si>
    <t>(2,15+2*3,15+(2,4+2*2,4)*2+(1,4+2*2,4)*4)*2*0,25</t>
  </si>
  <si>
    <t>odpočet obkladu ostění - viz obklad ostění</t>
  </si>
  <si>
    <t>-48,0*0,25</t>
  </si>
  <si>
    <t>48</t>
  </si>
  <si>
    <t>619991001</t>
  </si>
  <si>
    <t>Zakrytí vnitřních ploch před znečištěním včetně pozdějšího odkrytí podlah fólií přilepenou lepící páskou</t>
  </si>
  <si>
    <t>-1778332102</t>
  </si>
  <si>
    <t>podlahy 1.NP - vstup - závětří i zádveří, schodiště - podesty - stáv. podlahy</t>
  </si>
  <si>
    <t>19,8*1,5+19,8*3,6</t>
  </si>
  <si>
    <t>2,24*1,5*5</t>
  </si>
  <si>
    <t>2,76*1,5*7</t>
  </si>
  <si>
    <t>pod světlíkem vstupu</t>
  </si>
  <si>
    <t>5,0*(8,5-3,6)</t>
  </si>
  <si>
    <t>49</t>
  </si>
  <si>
    <t>619991021</t>
  </si>
  <si>
    <t>Zakrytí vnitřních ploch před znečištěním včetně pozdějšího odkrytí rámů oken a dveří, keramických soklů oblepením malířskou páskou</t>
  </si>
  <si>
    <t>18535089</t>
  </si>
  <si>
    <t>(1,0+2*2,6+(0,9+0,6)*2*6+(5,4+2,1)*2*2+1,82+2*2,9+2,76+2*2,05+(5,4+2,1)*2+(3,6+2,1)*2+(1,2+2,1)*2+1,17+2*2,9+(2,4+2,1)*2+(2,1+2,1)*2)</t>
  </si>
  <si>
    <t>((1,2+2,1)*2*4+(2,4+2,1)*2*4+(3,6+2,1)*2*3+2,68+2*2,45+1,1+2*2,6)</t>
  </si>
  <si>
    <t>((2,4+2,4)*2*4+(5,4+2,4)*2*3+(1,5+2,4)*2+2,76+2*3,0+(2,4+2,4)*2*4+(2,1+2,4)*2+(1,2+2,4)*2*4+(3,6+2,4)*2*3+(5,4+2,4)*2*2+2,76+2*2,35)</t>
  </si>
  <si>
    <t>(1,76+2*3,25+(2,7+2,4)*2+(2,4+2,4)*2+(2,05+2,4)*2)</t>
  </si>
  <si>
    <t>((1,4+2,4)*2+(1,2+2,4)*2*2+(2,7+2,4*2)+1,8+2*3,12)</t>
  </si>
  <si>
    <t>((2,4+2,4)*2*5+(5,4+2,4)*2*3+(3,6+2,4)*2*2+(1,2+2,4)*2*3+(2,4+2,4)*2*2+1,2+2*3,18)</t>
  </si>
  <si>
    <t>(2,15+2*3,15+(2,4+2,4)*2*2+(1,4+2,4)*2*4)*2</t>
  </si>
  <si>
    <t>((2,4+2,4)*2*4+(5,4+2,4)*2*3+(1,5+2,4)*2+2,76+2*3,0+(2,4+2,4)*2*10+(1,2+2,4)*2+(5,4+2,4)*2*3+2,76+2*3,0)</t>
  </si>
  <si>
    <t>((2,05+2,4)*2*2+(2,4+2,4)*2*2)</t>
  </si>
  <si>
    <t>((1,4+2,4)*2*2+(1,2+2,4)*2*2+(3,0+2,4)*2)</t>
  </si>
  <si>
    <t>(2,21+2*3,0+(2,4+2,4)*2*7+(5,4+2,4)*2*2+(2,4+2,4)*2*3+(0,9+2,4)*2*2+(5,4+2,4)*2*4+(2,4+2,4)*2*3+(1,2+2,4)*2*2+(1,8+2,4)*2+2,21+2*3,0)</t>
  </si>
  <si>
    <t>((2,4+2,4)*2*3+(1,4+2,4)*2*4)*2</t>
  </si>
  <si>
    <t>((2,4+2,4)*2*8+(1,2+2,4)*2*2+(5,4+2,4)*2*2+(3,6+2,4)*2+2,76+2*3,0)</t>
  </si>
  <si>
    <t>(1,2+1,2)*2</t>
  </si>
  <si>
    <t>(4,8+2*2,5+(3,6+2,4)*2+(5,4+2,4)*2*3+(3,6+2,4)*2+(1,2+2,4)*2+(2,4+2,4)*2*3+2,21+2*3,0)</t>
  </si>
  <si>
    <t>((1,2+1,2)*2*2+(2,4+2,4)*2*3+(1,4+2,4)*2*4)</t>
  </si>
  <si>
    <t>(1,5+1,2)*2+(2,76+0,58)*2+(1,78+0,58)*2+(1,5+1,2)*2+(1,2+1,2)*2</t>
  </si>
  <si>
    <t>(1,2+1,2)*2*2</t>
  </si>
  <si>
    <t>(4,8+2*3,3)*2</t>
  </si>
  <si>
    <t>2*4,45</t>
  </si>
  <si>
    <t>(4,8+(8,5-3,6)*2)</t>
  </si>
  <si>
    <t>370</t>
  </si>
  <si>
    <t>619995nab</t>
  </si>
  <si>
    <t>Dodávka a montáž začišťovací lišty včetně zapravení na vnitřní ostění a nadpraží oken a dveří</t>
  </si>
  <si>
    <t>-1131955771</t>
  </si>
  <si>
    <t>(1,0+2*2,6+(0,9+2*0,6)*6+(5,4+2*2,1)*2+1,82+2*2,9+2,76+2*2,05+5,4+2*2,1+3,6+2*2,1+1,2+2*2,1+1,17+2*2,9+2,4+2*2,1+2,1+2*2,1)</t>
  </si>
  <si>
    <t>((1,2+2*2,1)*4+(2,4+2*2,1)*4+(3,6+2*2,1)*3+2,68+2*2,45+1,1+2*2,6)</t>
  </si>
  <si>
    <t>((2,4+2*2,4)*4+(5,4+2*2,4)*3+(1,5+2*2,4)+(2,76+2*3,0)+(2,4+2*2,4)*4+(2,1+2*2,4)+(1,2+2*2,4)*4+(3,6+2*2,4)*3+(5,4+2*2,4)*2+2,76+2*2,35)</t>
  </si>
  <si>
    <t>(1,76+2*3,25+2,7+2*2,4+2,4+2*2,4+2,05+2*2,4)</t>
  </si>
  <si>
    <t>(1,4+2*2,4+(1,2+2*2,4)*2+2,7+2*2,4+1,8+2*3,12)</t>
  </si>
  <si>
    <t>((2,4+2*2,4)*5+(5,4+2*2,4)*3+(3,6+2*2,4)*2+(1,2+2*2,4)*3+(2,4+2*2,4)*2+1,2+2*3,18)</t>
  </si>
  <si>
    <t>(2,15+2*3,15+(2,4+2*2,4)*2+(1,4+2*2,4)*4)*2</t>
  </si>
  <si>
    <t>((2,4+2*2,4)*4+(5,4+2*2,4)*3+1,5+2*2,4+2,76+2*3,0+(2,4+2*2,4)*10+1,2+2*2,4+(5,4+2*2,4)*3+2,76+2*3,0)</t>
  </si>
  <si>
    <t>((2,05+2*2,4)*2+(2,4+2*2,4)*2)</t>
  </si>
  <si>
    <t>((1,4+2*2,4)*2+(1,2+2*2,4)*2+3,0+2*2,4)</t>
  </si>
  <si>
    <t>(2,21+2*3,0+(2,4+2*2,4)*7+(5,4+2*2,4)*2+(2,4+2*2,4)*3+(0,9+2*2,4)*2+(5,4+2*2,4)*4+(2,4+2*2,4)*3+(1,2+2*2,4)*2+1,8+2*2,4+2,21+2*3,0)</t>
  </si>
  <si>
    <t>((2,4+2*2,4)*3+(1,4+2*2,4)*4)*2</t>
  </si>
  <si>
    <t>((2,4+2*2,4)*8+(1,2+2*2,4)*2+(5,4+2*2,4)*2+3,6+2*2,4+2,76+2*3,0)</t>
  </si>
  <si>
    <t>(1,2+2*1,2)</t>
  </si>
  <si>
    <t>(4,8+2*2,5+3,6+2*2,4+(5,4+2*2,4)*3+3,6+2*2,4+1,2+2*2,4+(2,4+2*2,4)*3+2,21+2*3,0)</t>
  </si>
  <si>
    <t>((1,2+2*1,2)*2+(2,4+2*2,4)*3+(1,4+2*2,4)*4)</t>
  </si>
  <si>
    <t>(1,5+2*1,2+2,76+2*0,58+1,78+2*0,58+1,5+2*1,2+1,2+2*1,2)</t>
  </si>
  <si>
    <t>(1,2+2*1,2)*2</t>
  </si>
  <si>
    <t>51</t>
  </si>
  <si>
    <t>621142001</t>
  </si>
  <si>
    <t>Potažení vnějších ploch pletivem v ploše nebo pruzích, na plném podkladu sklovláknitým vtlačením do tmelu podhledů</t>
  </si>
  <si>
    <t>-230719917</t>
  </si>
  <si>
    <t>závětří vstupu - podhled</t>
  </si>
  <si>
    <t>(19,6-4,8)*3,6</t>
  </si>
  <si>
    <t>52</t>
  </si>
  <si>
    <t>622131121</t>
  </si>
  <si>
    <t>Podkladní a spojovací vrstva vnějších omítaných ploch penetrace akrylát-silikonová nanášená ručně stěn</t>
  </si>
  <si>
    <t>-787566950</t>
  </si>
  <si>
    <t>37,25*7,3-2,21*3,0-2,4*2,4*2-5,4*2,4*4-2,4*2,4*10-3,9*2,4</t>
  </si>
  <si>
    <t>57,07*10,8+4,7*7,3-2,4*2,4*3-0,9*2,4*2-4,8*2,5-3,9*2,4*2-5,4*2,4*8-2,4*2,4*8-1,2*3,2-1,2*2,4*6-3,6*2,4*3-1,8*2,4-2,21*3,0*2</t>
  </si>
  <si>
    <t>-(4,8*3,3*2+4,8*4,45)</t>
  </si>
  <si>
    <t>dozdívka štítu nad vstupem</t>
  </si>
  <si>
    <t>8,3*3,35/2-1,5*1,2</t>
  </si>
  <si>
    <t>portál vstupu + boky závětří, pilíře, podhled a stěny pod světlíkem</t>
  </si>
  <si>
    <t>19,6*(4,4+2,88)-5,55*3,3*2-5,6*3,3-4,8*2,02/2+(3,6+0,7*2)*2*3,3+0,4*4*3,3*2+(19,6-4,8)*3,6+3,6*2*1,0</t>
  </si>
  <si>
    <t>oblouková atika nad střechou vstupu</t>
  </si>
  <si>
    <t>19,6*2,88-4,8*2,02/2</t>
  </si>
  <si>
    <t>94,32*10,9+52,04*3,5+9,7*4,0/2+(2,6+4,55)*2,0-3,5*6,0-2,76*2,45-2,76*2,35-2,76*3,0*2-2,76*2,05-2,76*3,0*2</t>
  </si>
  <si>
    <t>-(0,9*0,6*4+5,4*2,1*3+3,6*2,1*4+1,2*2,1*5+2,4*2,1*5+2,1*2,1+1,82*2,9+1,17*2,9)</t>
  </si>
  <si>
    <t>-(5,4*2,4*5+1,5*2,4+2,1*2,4+1,2*2,4*4+2,4*2,4*8+3,6*2,4*3)</t>
  </si>
  <si>
    <t>-(5,4*2,4*6+1,5*2,4+1,2*2,4+2,4*2,4*14)</t>
  </si>
  <si>
    <t>-(5,4*2,4*2+1,2*2,4*2+3,6*2,4+2,4*2,4*8+1,5*1,2+2,8*0,6+1,8*0,6)</t>
  </si>
  <si>
    <t>pohled severní</t>
  </si>
  <si>
    <t>8,8*3,3+28,0*7,5+28,0*3,6+1,2*2*10,8-0,9*0,6*2-1,0*2,6-1,8*3,25-1,4*2,4-1,2*2,4*2-2,7*2,4-1,4*2,4*2-1,2*2,4*2-2,7*2,4-1,2*1,2+10,62*4,4</t>
  </si>
  <si>
    <t>pohled jižní</t>
  </si>
  <si>
    <t>8,8*3,3+28,0*11,0+28,0*3,6/2+1,2*(14,6+17,9)-1,1*2,6-1,8*3,25-2,7*2,4-2,4*2,4*5-2,05*2,4*5-1,2*1,2+10,62*4,4</t>
  </si>
  <si>
    <t>střešní nádstavba strojovny a schodiště</t>
  </si>
  <si>
    <t>(8,4+1,4)*2,0*2+7,0*2,5</t>
  </si>
  <si>
    <t>11,75*2*7,5*2-2,15*3,2*2-2,4*2,4*3+7,5*2*11,0*2-2,4*2,4*(4+6)-1,4*2,4*(8+10)-1,2*1,2*4</t>
  </si>
  <si>
    <t>pod terénem</t>
  </si>
  <si>
    <t>-((5,8+10,62)*4,4*2-3,9*2,4*2)</t>
  </si>
  <si>
    <t>ostění stávajících výplní 1.PP</t>
  </si>
  <si>
    <t>(3,6+2*2,1+1,2+2*2,1+1,17+2*2,9+2,4+2*2,1+2,1+2*2,1)*0,25</t>
  </si>
  <si>
    <t>53</t>
  </si>
  <si>
    <t>622142001</t>
  </si>
  <si>
    <t>Potažení vnějších ploch pletivem v ploše nebo pruzích, na plném podkladu sklovláknitým vtlačením do tmelu stěn</t>
  </si>
  <si>
    <t>462651260</t>
  </si>
  <si>
    <t>čelní portál vstupu a stěny pod světlíkem</t>
  </si>
  <si>
    <t>19,82*(4,4+2,88)-5,55*3,3*2-5,6*3,3-4,8*2,02/2+3,6*2*1,0</t>
  </si>
  <si>
    <t>54</t>
  </si>
  <si>
    <t>622143002</t>
  </si>
  <si>
    <t>Montáž omítkových profilů plastových nebo pozinkovaných, upevněných vtlačením do podkladní vrstvy nebo přibitím dilatačních s tkaninou</t>
  </si>
  <si>
    <t>-938462371</t>
  </si>
  <si>
    <t>objektová dilatace v zateplení - podle stávajících dilatací v západním průčelí</t>
  </si>
  <si>
    <t>7,3+11,0</t>
  </si>
  <si>
    <t>7,3*2*2</t>
  </si>
  <si>
    <t>55</t>
  </si>
  <si>
    <t>59051500</t>
  </si>
  <si>
    <t>profil dilatační stěnový</t>
  </si>
  <si>
    <t>-438925589</t>
  </si>
  <si>
    <t>47,5*1,1</t>
  </si>
  <si>
    <t>56</t>
  </si>
  <si>
    <t>622143003</t>
  </si>
  <si>
    <t>Montáž omítkových profilů plastových nebo pozinkovaných, upevněných vtlačením do podkladní vrstvy nebo přibitím rohových s tkaninou</t>
  </si>
  <si>
    <t>1178534314</t>
  </si>
  <si>
    <t>ostění oken tvořená dozdívkou</t>
  </si>
  <si>
    <t>2,1*8</t>
  </si>
  <si>
    <t>2,4*(14+2+10+4)</t>
  </si>
  <si>
    <t>(2*3,2+2,4*6*2)*2</t>
  </si>
  <si>
    <t>2,4*(14+4+18+6)</t>
  </si>
  <si>
    <t>(2,4*6*2)*2</t>
  </si>
  <si>
    <t>2,4*(10+4+4)</t>
  </si>
  <si>
    <t>(2,4*6)</t>
  </si>
  <si>
    <t>(1,5+2*1,2+1,5+2*1,2)</t>
  </si>
  <si>
    <t>57</t>
  </si>
  <si>
    <t>59051480</t>
  </si>
  <si>
    <t>profil rohový Al s tkaninou kontaktního zateplení</t>
  </si>
  <si>
    <t>456812243</t>
  </si>
  <si>
    <t>383,00*1,05</t>
  </si>
  <si>
    <t>58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</si>
  <si>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</si>
  <si>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</si>
  <si>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-1325179881</t>
  </si>
  <si>
    <t>1,0+2*2,6+(0,9+2*0,6)*6+(5,4+2*2,1)*2+1,82+2*2,9+2,76+2*2,05+(5,4+2*2,1)+(3,6+2*2,1)+(1,2+2*2,1)+1,17+2*2,9+(2,4+2*2,1)+(2,1+2*2,1)</t>
  </si>
  <si>
    <t>(1,2+2*2,1)*4+(2,4+2*2,1)*4+(3,6+2*2,1)*3+2,68+2*2,45+1,1+2*2,6</t>
  </si>
  <si>
    <t>(2,4+2*2,4)*4+(5,4+2*2,4)*3+1,2+2*2,4+2,76+2*3,0+(2,4+2*2,4)*4+2,1+2*2,4+(1,2+2*2,4)*4+(3,6+2*2,4)*3+(5,4+2*2,4)*2+2,76+2*2,35</t>
  </si>
  <si>
    <t>1,76+2*3,25+2,7+2*2,4+2,4+2*2,4+2,05+2*2,4</t>
  </si>
  <si>
    <t>1,4+2*2,4+(1,2+2*2,4)*2+2,7+2*2,4+1,8+2*3,12</t>
  </si>
  <si>
    <t>(2,4+2*2,4)*5+(5,4+2*2,4)*3+(3,6+2*2,4)*2+(1,2+2*2,4)*3+(2,4+2*2,4)*2+1,2+2*3,18</t>
  </si>
  <si>
    <t>(2,4+2*2,4)*4+(5,4+2*2,4)*3+1,2+2*2,4+2,76+2*3,0+(2,4+2*2,4)*10+1,2+2*2,4+(5,4+2*2,4)*3+2,76+2*3,0</t>
  </si>
  <si>
    <t>(2,05+2*2,4)*2+(2,4+2*2,4)*2</t>
  </si>
  <si>
    <t>(1,4+2*2,4)*2+(1,2+2*2,4)*2+3,0+2*2,4</t>
  </si>
  <si>
    <t>2,21+2*3,0+(2,4+2*2,4)*7+(5,4+2*2,4)*2+(2,4+2*2,4)*3+(0,9+2*2,4)*2+(5,4+2*2,4)*4+(2,4+2*2,4)*3+(1,2+2*2,4)*2+1,8+2*2,4+2,21+2*3,0</t>
  </si>
  <si>
    <t>(2,4+2*2,4)*8+(1,2+2*2,4)*2+(5,4+1,2*2,4)*2+3,6+2*2,4+2,76+2*3,0</t>
  </si>
  <si>
    <t>1,2+2*1,2</t>
  </si>
  <si>
    <t>4,8+2*2,5+3,6+2*2,4+(5,4+2*2,4)*3+3,6+2*2,4+1,2+2*2,4+(2,4+2*2,4)*3+2,21+2*3,0</t>
  </si>
  <si>
    <t>(1,2+2*1,2)*2+(2,4+2*2,4)*3+(1,4+2*2,4)*4</t>
  </si>
  <si>
    <t>1,5+2*1,2+2,76+2*0,58+1,78+2*0,58+1,5+2*1,2+1,2+2*1,2</t>
  </si>
  <si>
    <t>světlík - nad závětřím a ze strany střechy</t>
  </si>
  <si>
    <t>3,6*2+3,2*2+3,92*2</t>
  </si>
  <si>
    <t>59</t>
  </si>
  <si>
    <t>59051476</t>
  </si>
  <si>
    <t>profil okenní začišťovací se sklovláknitou armovací tkaninou 9 mm/2,4 m</t>
  </si>
  <si>
    <t>-1443092060</t>
  </si>
  <si>
    <t>1555,63*1,1</t>
  </si>
  <si>
    <t>60</t>
  </si>
  <si>
    <t>622211011</t>
  </si>
  <si>
    <t>Montáž kontaktního zateplení z polystyrenových desek nebo z kombinovaných desek na vnější stěny, tloušťky desek přes 40 do 80 mm</t>
  </si>
  <si>
    <t>1227830926</t>
  </si>
  <si>
    <t>skladba OP8 - stěny závětří vstupu</t>
  </si>
  <si>
    <t>(3,6+0,75)*2*3,3</t>
  </si>
  <si>
    <t>61</t>
  </si>
  <si>
    <t>28376033</t>
  </si>
  <si>
    <t>deska EPS grafitová fasadní  λ=0,032  tl 50mm</t>
  </si>
  <si>
    <t>809133022</t>
  </si>
  <si>
    <t>28,71*1,05</t>
  </si>
  <si>
    <t>62</t>
  </si>
  <si>
    <t>622211021</t>
  </si>
  <si>
    <t>Montáž kontaktního zateplení z polystyrenových desek nebo z kombinovaných desek na vnější stěny, tloušťky desek přes 80 do 120 mm</t>
  </si>
  <si>
    <t>-794350979</t>
  </si>
  <si>
    <t>skladba OP2</t>
  </si>
  <si>
    <t>1,2*2*10,7</t>
  </si>
  <si>
    <t>1,2*(14,6+17,9)</t>
  </si>
  <si>
    <t>63</t>
  </si>
  <si>
    <t>28376037</t>
  </si>
  <si>
    <t>deska EPS grafitová fasadní  λ=0,032  tl 100mm</t>
  </si>
  <si>
    <t>-1530025122</t>
  </si>
  <si>
    <t>64,680*1,05</t>
  </si>
  <si>
    <t>64</t>
  </si>
  <si>
    <t>622211031</t>
  </si>
  <si>
    <t>Montáž kontaktního zateplení z polystyrenových desek nebo z kombinovaných desek na vnější stěny, tloušťky desek přes 120 do 160 mm</t>
  </si>
  <si>
    <t>-1934447231</t>
  </si>
  <si>
    <t>skladba OP7 - pod terénem</t>
  </si>
  <si>
    <t>odpočet ploch etapy pro přístavbu u vstupu</t>
  </si>
  <si>
    <t>-(5,8+10,62)*2*0,5</t>
  </si>
  <si>
    <t>skladba OP5 - nad terénem</t>
  </si>
  <si>
    <t>(52,74+37,51+8,8*2+1,25)*0,2</t>
  </si>
  <si>
    <t>(10,3-1,8+8,96+37,25+10,67+1,0+1,0+10,67+37,25+8,96+10,3-1,8)*0,2</t>
  </si>
  <si>
    <t>1.NP - atria - pro zateplení skladby OP5 - viz řezy</t>
  </si>
  <si>
    <t>(11,75+7,5)*2*0,2*2</t>
  </si>
  <si>
    <t>-(5,8+10,62)*2*0,2</t>
  </si>
  <si>
    <t>skladba OP1</t>
  </si>
  <si>
    <t>37,25*7,2-2,11*2,9-2,3*2,3*2-5,3*2,3*4-2,3*2,3*10-3,8*2,3</t>
  </si>
  <si>
    <t>57,07*10,7+4,7*7,2-2,3*2,3*3-0,8*2,3*2-4,7*2,4-3,8*2,3*2-5,3*2,3*8-2,3*2,3*8-1,1*3,1-1,1*2,3*6-3,5*2,3*3-1,7*2,3-2,11*2,9*2</t>
  </si>
  <si>
    <t>-(4,7*3,25*2+4,7*3,3)</t>
  </si>
  <si>
    <t>dozděný štít nad vstupem</t>
  </si>
  <si>
    <t>8,3*3,35/2-1,4*1,1</t>
  </si>
  <si>
    <t>94,32*10,8+52,04*3,5+9,7*4,0/2+(2,6+4,55)*2,0-3,5*6,0-2,66*2,40-2,66*2,25-2,66*2,9*2-2,66*2,0-2,66*2,9*2</t>
  </si>
  <si>
    <t>-(0,8*0,5*4+5,3*2,0*3+3,5*2,0*4+1,1*2,0*5+2,3*2,0*5+2,0*2,0+1,72*2,85+1,07*2,85)</t>
  </si>
  <si>
    <t>-(5,3*2,3*5+1,4*2,3+2,0*2,3+1,1*2,3*4+2,3*2,3*8+3,5*2,3*3)</t>
  </si>
  <si>
    <t>-(5,3*2,3*6+1,4*2,3+1,1*2,3+2,3*2,3*14)</t>
  </si>
  <si>
    <t>-(5,3*2,3*2+1,1*2,3*2+3,5*2,3+2,3*2,3*8+1,4*1,1+2,7*0,5+1,7*0,5)</t>
  </si>
  <si>
    <t>8,8*3,3+28,0*7,4+28,0*3,6/2-0,8*0,5*2-0,9*2,55-1,7*3,20-1,3*2,3-1,1*2,3*2-2,6*2,3-1,3*2,3*2-1,1*2,3*2-2,6*2,3-1,1*1,1+10,62*4,3</t>
  </si>
  <si>
    <t>8,8*3,3+28,0*10,9+28,0*3,6/2-1,0*2,5-1,7*3,20-2,6*2,3-2,3*2,3*5-1,9*2,3*5-1,1*1,1+10,62*4,3</t>
  </si>
  <si>
    <t>odpočet skladby OP3 a OP1a</t>
  </si>
  <si>
    <t>-(120,120+38,619)</t>
  </si>
  <si>
    <t>odpočet plochy zateplení pro etapu přístavby u vstupu</t>
  </si>
  <si>
    <t>-(5,8*4,3-3,8*2,3+10,62*4,3)*2</t>
  </si>
  <si>
    <t>skladba OP3</t>
  </si>
  <si>
    <t>4*0,6*2,1+12*0,6*2,4+0,45*2,4+2*0,5*2,4</t>
  </si>
  <si>
    <t>16*0,6*2,4+2*0,45*2,4+3*0,5*2,4</t>
  </si>
  <si>
    <t>7*0,6*2,4+2*0,45*2,4</t>
  </si>
  <si>
    <t>skladba OP1a</t>
  </si>
  <si>
    <t>2,5*2,5-1,4*1,1</t>
  </si>
  <si>
    <t>65</t>
  </si>
  <si>
    <t>28376042</t>
  </si>
  <si>
    <t>deska EPS grafitová fasadní  λ=0,032  tl 140mm</t>
  </si>
  <si>
    <t>1184367205</t>
  </si>
  <si>
    <t>+ ztrátné 5%</t>
  </si>
  <si>
    <t>120,120*1,05</t>
  </si>
  <si>
    <t>66</t>
  </si>
  <si>
    <t>28376044</t>
  </si>
  <si>
    <t>deska EPS grafitová fasadní  λ=0,032  tl 160mm</t>
  </si>
  <si>
    <t>-1527935024</t>
  </si>
  <si>
    <t>skladba OP1, OP1a</t>
  </si>
  <si>
    <t>-(4,7*3,25*2+4,7*3,25)</t>
  </si>
  <si>
    <t>odpočet skladby OP3</t>
  </si>
  <si>
    <t>-120,120</t>
  </si>
  <si>
    <t>1595,364*1,05</t>
  </si>
  <si>
    <t>67</t>
  </si>
  <si>
    <t>2837635R</t>
  </si>
  <si>
    <t>-1517375436</t>
  </si>
  <si>
    <t>200,214*1,05</t>
  </si>
  <si>
    <t>68</t>
  </si>
  <si>
    <t>622211991</t>
  </si>
  <si>
    <t>Příplatek za použití lepícího bitumen. tmelu pro zateplení na podklad z asfaltových pásů</t>
  </si>
  <si>
    <t>1860981833</t>
  </si>
  <si>
    <t>69</t>
  </si>
  <si>
    <t>622211992</t>
  </si>
  <si>
    <t xml:space="preserve">Příplatek k zateplovacímu systému za hmoždinky v počtu 10 ks/m2 </t>
  </si>
  <si>
    <t>2080380708</t>
  </si>
  <si>
    <t>v základní ceně zateplení započteno 6 ks hmoždinek/m2</t>
  </si>
  <si>
    <t>viz skladba OP1, OP1a</t>
  </si>
  <si>
    <t>1595,364</t>
  </si>
  <si>
    <t>viz skladba OP3</t>
  </si>
  <si>
    <t>120,120</t>
  </si>
  <si>
    <t>viz skladba OP4, OP4a</t>
  </si>
  <si>
    <t>663,272</t>
  </si>
  <si>
    <t>viz skladba OP2</t>
  </si>
  <si>
    <t>64,680</t>
  </si>
  <si>
    <t>viz skladba OP8</t>
  </si>
  <si>
    <t>28,71</t>
  </si>
  <si>
    <t>70</t>
  </si>
  <si>
    <t>622212061</t>
  </si>
  <si>
    <t>Montáž kontaktního zateplení vnějšího ostění, nadpraží nebo parapetu z polystyrenových desek hloubky špalet přes 200 do 400 mm, tloušťky desek přes 40 do 80 mm</t>
  </si>
  <si>
    <t>-1935954848</t>
  </si>
  <si>
    <t>ostění stávajících výplní 1.PP - již vyměněná okna a dveře</t>
  </si>
  <si>
    <t>(3,6+2*2,1+1,2+2*2,1+1,17+2*2,9+2,4+2*2,1+2,1+2*2,1)</t>
  </si>
  <si>
    <t>zateplení pod parapetní plechy z xsp</t>
  </si>
  <si>
    <t>(3,6+1,2+2,4+2,1)</t>
  </si>
  <si>
    <t>71</t>
  </si>
  <si>
    <t>1243966990</t>
  </si>
  <si>
    <t>33,070*(0,25+0,16)*1,1</t>
  </si>
  <si>
    <t>72</t>
  </si>
  <si>
    <t>28376361</t>
  </si>
  <si>
    <t>-1674426661</t>
  </si>
  <si>
    <t>(3,6+1,2+2,4+2,1)*(0,25+0,16)*1,1</t>
  </si>
  <si>
    <t>73</t>
  </si>
  <si>
    <t>622221031</t>
  </si>
  <si>
    <t>Montáž kontaktního zateplení z desek z minerální vlny s podélnou orientací vláken na vnější stěny, tloušťky desek přes 120 do 160 mm</t>
  </si>
  <si>
    <t>-762397753</t>
  </si>
  <si>
    <t>pro zateplení OP4 a OP4a</t>
  </si>
  <si>
    <t>11,75*2*7,4*2-2,05*3,15*2-2,3*2,3*3+7,5*2*10,9*2-2,3*2,3*(4+6)-1,3*2,3*(8+10)-1,1*1,1*4</t>
  </si>
  <si>
    <t>7,0*2,0-1,68*0,48-2,66*0,48+7,0*2,5+9,8*2*2,5</t>
  </si>
  <si>
    <t>štít nad střechou - severní strana</t>
  </si>
  <si>
    <t>28,0*3,6/2</t>
  </si>
  <si>
    <t>74</t>
  </si>
  <si>
    <t>63151538</t>
  </si>
  <si>
    <t>deska izolační minerální kontaktních fasád podélné vlákno λ=0,036 tl 160mm</t>
  </si>
  <si>
    <t>-1895791999</t>
  </si>
  <si>
    <t>663,272*1,05</t>
  </si>
  <si>
    <t>75</t>
  </si>
  <si>
    <t>622251101</t>
  </si>
  <si>
    <t>Montáž kontaktního zateplení Příplatek k cenám za zápustnou montáž kotev s použitím tepelněizolačních zátek na vnější stěny z polystyrenu</t>
  </si>
  <si>
    <t>-662871301</t>
  </si>
  <si>
    <t>76</t>
  </si>
  <si>
    <t>622251105</t>
  </si>
  <si>
    <t>Montáž kontaktního zateplení Příplatek k cenám za zápustnou montáž kotev s použitím tepelněizolačních zátek na vnější stěny z minerální vlny</t>
  </si>
  <si>
    <t>-1748361057</t>
  </si>
  <si>
    <t>77</t>
  </si>
  <si>
    <t>622252001</t>
  </si>
  <si>
    <t>Montáž lišt kontaktního zateplení zakládacích soklových připevněných hmoždinkami</t>
  </si>
  <si>
    <t>513793149</t>
  </si>
  <si>
    <t>založení zateplení nad zpevněnou plochou - u vstupu pro skladbu OP8</t>
  </si>
  <si>
    <t>(3,6+0,75)*2</t>
  </si>
  <si>
    <t>založení zateplení nad střešní krytinou - pro skladbu OP4 - štít severní, střešní nádstavba</t>
  </si>
  <si>
    <t>16,0*2+(7,0+12,0)*2</t>
  </si>
  <si>
    <t>78</t>
  </si>
  <si>
    <t>59051653</t>
  </si>
  <si>
    <t>lišta soklová Al s okapničkou zakládací U 16cm 0,95/200cm</t>
  </si>
  <si>
    <t>-1327163489</t>
  </si>
  <si>
    <t>(16,0*2+(7,0+12,0)*2)*1,1</t>
  </si>
  <si>
    <t>79</t>
  </si>
  <si>
    <t>59051628</t>
  </si>
  <si>
    <t>lišta zakládací pro telpelně izolační desky do roviny 53 mm tl 1,0 mm</t>
  </si>
  <si>
    <t>-1931488785</t>
  </si>
  <si>
    <t>(3,6+0,75)*2*1,1</t>
  </si>
  <si>
    <t>80</t>
  </si>
  <si>
    <t>622252002</t>
  </si>
  <si>
    <t>Montáž lišt kontaktního zateplení ostatních stěnových, dilatačních apod. lepených do tmelu</t>
  </si>
  <si>
    <t>-1179777185</t>
  </si>
  <si>
    <t>rohovníky</t>
  </si>
  <si>
    <t>nároží objektu</t>
  </si>
  <si>
    <t>14,4*2+2,0*3*2+14,6+17,9+11,0*2+10,7*2</t>
  </si>
  <si>
    <t>u vstupu</t>
  </si>
  <si>
    <t>4,4*2+3,3*2*2+3,3*4*2</t>
  </si>
  <si>
    <t>ostění otvorů</t>
  </si>
  <si>
    <t>2*2,6+(2*0,6)*6+(2*2,1)*2+2*2,9+2*2,05+(2*2,1)+(2*2,1)+(2*2,1)+2*2,9+(2*2,1)+(2*2,1)</t>
  </si>
  <si>
    <t>(2*2,1)*4+(2*2,1)*4+(2*2,1)*3+2*2,45+2*2,6</t>
  </si>
  <si>
    <t>(2*2,4)*4+(2*2,4)*3+2*2,4+2*3,0+(2*2,4)*4+2*2,4+(2*2,4)*4+(2*2,4)*3+(2*2,4)*2+2*2,35</t>
  </si>
  <si>
    <t>2*3,25+2*2,4+2*2,4+2*2,4</t>
  </si>
  <si>
    <t>2*2,4+(2*2,4)*2+2*2,4+2*3,12</t>
  </si>
  <si>
    <t>(2*2,4)*5+(2*2,4)*3+(2*2,4)*2+(2*2,4)*3+(2*2,4)*2+2*3,18</t>
  </si>
  <si>
    <t>(2*3,15+(2*2,4)*2+(2*2,4)*4)*2</t>
  </si>
  <si>
    <t>(2*2,4)*4+(2*2,4)*3+2*2,4+2*3,0+(2*2,4)*10+2*2,4+(2*2,4)*3+2*3,0</t>
  </si>
  <si>
    <t>(2*2,4)*2+(2*2,4)*2</t>
  </si>
  <si>
    <t>(2*2,4)*2+(2*2,4)*2+2*2,4</t>
  </si>
  <si>
    <t>2*3,0+(2*2,4)*7+(2*2,4)*2+(2*2,4)*3+(2*2,4)*2+(2*2,4)*4+(2*2,4)*3+(2*2,4)*2+2*2,4+2*3,0</t>
  </si>
  <si>
    <t>((2*2,4)*3+(2*2,4)*4)*2</t>
  </si>
  <si>
    <t>(2*2,4)*8+(2*2,4)*2+(1,2*2,4)*2+2*2,4+2*3,0</t>
  </si>
  <si>
    <t>2*1,2</t>
  </si>
  <si>
    <t>2*2,5+2*2,4+(2*2,4)*3+2*2,4+2*2,4+(2*2,4)*3+2*3,0</t>
  </si>
  <si>
    <t>(2*1,2)*2+(2*2,4)*3+(2*2,4)*4</t>
  </si>
  <si>
    <t>2*1,2+2*0,58+2*0,58+2*1,2+2*1,2</t>
  </si>
  <si>
    <t>(2*1,2)*2</t>
  </si>
  <si>
    <t>(2*3,3)*2</t>
  </si>
  <si>
    <t>lišta s okapničkou - nadpraží otvorů</t>
  </si>
  <si>
    <t>1,0+(0,9)*6+(5,4)*2+1,82+2,76+5,4+3,6+1,2+1,17+2,4+2,1</t>
  </si>
  <si>
    <t>(1,2)*4+(2,4)*4+(3,6)*3+2,68+1,1</t>
  </si>
  <si>
    <t>(2,4)*4+(5,4)*3+1,2+2,76+(2,4)*4+2,1+(1,2)*4+(3,6)*3+(5,4)*2+2,76</t>
  </si>
  <si>
    <t>1,76+2,7+2,4+2,05</t>
  </si>
  <si>
    <t>1,4+(1,2)*2+2,7+1,8</t>
  </si>
  <si>
    <t>(2,4)*5+(5,4)*3+(3,6)*2+(1,2)*3+(2,4)*2+1,2</t>
  </si>
  <si>
    <t>(2,15+(2,4)*2+(1,4)*4)*2</t>
  </si>
  <si>
    <t>(2,4)*4+(5,4)*3+1,2+2,76+(2,4)*10+1,2+(5,4)*3+2,76</t>
  </si>
  <si>
    <t>(2,05)*2+(2,4)*2</t>
  </si>
  <si>
    <t>(1,4)*2+(1,2)*2+3,0</t>
  </si>
  <si>
    <t>2,21+(2,4)*7+(5,4)*2+(2,4)*3+(0,9)*2+(5,4)*4+(2,4)*3+(1,2)*2+1,8+2,21</t>
  </si>
  <si>
    <t>((2,4)*3+(1,4)*4)*2</t>
  </si>
  <si>
    <t>(2,4)*8+(1,2)*2+(5,4)*2+3,6+2,76</t>
  </si>
  <si>
    <t>1,2</t>
  </si>
  <si>
    <t>4,8+3,6+(5,4)*3+3,6+1,2+(2,4)*3+2,21</t>
  </si>
  <si>
    <t>(1,2)*2+(2,4)*3+(1,4)*4</t>
  </si>
  <si>
    <t>1,5+2,76+1,78+1,5+1,2</t>
  </si>
  <si>
    <t>(1,2)*2</t>
  </si>
  <si>
    <t>vchodové prosklené stěny + šikminy prosklení + hrana podhledu závětří</t>
  </si>
  <si>
    <t>(4,8)*2+2*3,2+17,8</t>
  </si>
  <si>
    <t>parapetní lišta - pod oplechování - viz výpis prvků - parapety</t>
  </si>
  <si>
    <t>489,0+30,0+16,0+6,3+7,0+13,9+3,0+3,0+5,8</t>
  </si>
  <si>
    <t>81</t>
  </si>
  <si>
    <t>793362841</t>
  </si>
  <si>
    <t>viz rohovníky</t>
  </si>
  <si>
    <t>1160,48*1,05</t>
  </si>
  <si>
    <t>82</t>
  </si>
  <si>
    <t>59051510</t>
  </si>
  <si>
    <t>profil okenní s nepřiznanou podomítkovou okapnicí PVC 2,0 m</t>
  </si>
  <si>
    <t>1188421511</t>
  </si>
  <si>
    <t>viz lišta s okapničkou</t>
  </si>
  <si>
    <t>563,010*1,05</t>
  </si>
  <si>
    <t>83</t>
  </si>
  <si>
    <t>59051512</t>
  </si>
  <si>
    <t>profil parapetní se sklovláknitou armovací tkaninou PVC 2 m</t>
  </si>
  <si>
    <t>1379161786</t>
  </si>
  <si>
    <t>viz parapetní lišty</t>
  </si>
  <si>
    <t>574,0*1,05</t>
  </si>
  <si>
    <t>84</t>
  </si>
  <si>
    <t>622323111</t>
  </si>
  <si>
    <t>Omítka vápenocementová vnějších ploch hladkých hladká, nanášená na neomítnutý bezesparý podklad, tloušťky do 5 mm ručně stěn</t>
  </si>
  <si>
    <t>-2022514771</t>
  </si>
  <si>
    <t>85</t>
  </si>
  <si>
    <t>622325103</t>
  </si>
  <si>
    <t>Oprava vápenocementové omítky vnějších ploch stupně členitosti 1 hladké stěn, v rozsahu opravované plochy přes 30 do 50%</t>
  </si>
  <si>
    <t>-1634677250</t>
  </si>
  <si>
    <t>37,25*7,3-2,32*3,2*2+1,3*3,2*2*2+2,32*1,3*2-2,4*2,4*2-5,4*2,4*9-3,9*2,4</t>
  </si>
  <si>
    <t>57,07*10,8+4,7*7,3-5,4*2,4*3-4,8*3,3*2-4,8*4,45-4,8*2,2/2-4,8*2,5-3,9*2,4*2-5,4*2,4*13-2,4*2,4*3-1,2*3,2-4,2*2,4-2,24*3,2*3+1,3*3,2*2*3+2,24*1,3*3</t>
  </si>
  <si>
    <t>94,32*10,9+52,04*3,5+9,7*4,0/2+(2,6+4,55)*2,0-3,5*6,0-2,76*3,0*2-2,76*3,2*5+1,3*3,0*2*2+1,3*3,2*2*5+2,76*1,3*7</t>
  </si>
  <si>
    <t>-(0,9*0,6*4+5,4*2,1*7+3,6*2,1*2+1,2*2,1*3+2,4*2,1+2,1*2,1+1,82*2,9+1,17*2,9)</t>
  </si>
  <si>
    <t>-(5,4*2,4*12+1,5*2,4+2,1*2,4+1,2*2,4)</t>
  </si>
  <si>
    <t>-(5,4*2,4*13+1,5*2,4+1,2*2,4)</t>
  </si>
  <si>
    <t>-(5,4*2,4*7+1,2*2,4+2,5*2,5+2,8*0,6+1,8*0,6)</t>
  </si>
  <si>
    <t>8,8*3,3+28,0*7,5+28,0*3,6+1,51*2*10,8-0,9*0,6*2-1,0*2,6-1,8*3,25-4,9*2,4*2-2,7*2,4-5,0*2,4-1,2*1,2+10,62*4,4</t>
  </si>
  <si>
    <t>8,8*3,3+28,0*11,0+28,0*3,6/2+1,2*11,0+1,2*14,0-1,1*2,6-1,8*3,25-2,7*2,4-4,95*2,4*5-1,2*1,2+10,62*4,4</t>
  </si>
  <si>
    <t>(11,75*2*7,5-2,4*2,4*2)*2-2,4*2,4+7,5*2*11,0*2-1,8*3,2*3-5,7*2,4*2-7,5*2,4*7-1,2*1,2*4</t>
  </si>
  <si>
    <t>86</t>
  </si>
  <si>
    <t>622511111</t>
  </si>
  <si>
    <t>Omítka tenkovrstvá akrylátová vnějších ploch probarvená, včetně penetrace podkladu mozaiková střednězrnná stěn</t>
  </si>
  <si>
    <t>2022288806</t>
  </si>
  <si>
    <t>ostění v soklu tvořené zateplením</t>
  </si>
  <si>
    <t>2*0,16*0,2*2</t>
  </si>
  <si>
    <t>ostění v soklu s novým zateplením</t>
  </si>
  <si>
    <t>2*0,36*0,2</t>
  </si>
  <si>
    <t>(3,6+0,75)*2*0,2</t>
  </si>
  <si>
    <t>vstupní stěny vč. ostění</t>
  </si>
  <si>
    <t>(19,82-4,8*3+1,15*2)*0,2+2*0,16*3*0,2</t>
  </si>
  <si>
    <t>skladba OP7 - pod terénem 100 mm</t>
  </si>
  <si>
    <t>(52,74+37,51+8,8*2+1,25)*0,1</t>
  </si>
  <si>
    <t>(10,3-1,8+8,96+37,25+10,67+1,0+1,0+10,67+37,25+8,96+10,3-1,8)*0,1</t>
  </si>
  <si>
    <t>(11,75+7,5)*2*0,1*2</t>
  </si>
  <si>
    <t>-(5,8+10,62)*2*0,1</t>
  </si>
  <si>
    <t>pilíře u vstupu</t>
  </si>
  <si>
    <t>0,4*4*0,2*2</t>
  </si>
  <si>
    <t>87</t>
  </si>
  <si>
    <t>622531021</t>
  </si>
  <si>
    <t>Omítka tenkovrstvá silikonová vnějších ploch probarvená, včetně penetrace podkladu zrnitá, tloušťky 2,0 mm stěn</t>
  </si>
  <si>
    <t>971842987</t>
  </si>
  <si>
    <t>skladba OP1, OP1a, OP3</t>
  </si>
  <si>
    <t>ostění tvořená zateplením</t>
  </si>
  <si>
    <t>(1,0+2*2,6+(0,9+2*0,6)*6+(5,4+2*2,1)*2+1,82+2*2,9+2,76+2*2,05+(5,4+2*2,1))*0,16</t>
  </si>
  <si>
    <t>((1,2+2*2,1)*4+(2,4+2*2,1)*4+(3,6+2*2,1)*3+2,68+2*2,45+1,1+2*2,6)*0,16</t>
  </si>
  <si>
    <t>ostění u stáv. výplní již vyměněných</t>
  </si>
  <si>
    <t>(3,6+2*2,1+1,2+2*2,1+1,17+2*2,9+2,4+2*2,1+2,1+2*2,1)*0,36</t>
  </si>
  <si>
    <t>((2,4+2*2,4)*4+(5,4+2*2,4)*3+1,2+2*2,4+2,76+2*3,0+(2,4+2*2,4)*4+2,1+2*2,4+(1,2+2*2,4)*4+(3,6+2*2,4)*3+(5,4+2*2,4)*2+2,76+2*2,35)*0,16</t>
  </si>
  <si>
    <t>(1,76+2*3,25+2,7+2*2,4+2,4+2*2,4+2,05+2*2,4)*0,16</t>
  </si>
  <si>
    <t>(1,4+2*2,4+(1,2+2*2,4)*2+2,7+2*2,4+1,8+2*3,12)*0,16</t>
  </si>
  <si>
    <t>((2,4+2*2,4)*5+(5,4+2*2,4)*3+(3,6+2*2,4)*2+(1,2+2*2,4)*3+(2,4+2*2,4)*2+1,2+2*3,18)*0,16</t>
  </si>
  <si>
    <t>((2,15+2*3,15+(2,4+2*2,4)*2+(1,4+2*2,4)*4)*2)*0,16</t>
  </si>
  <si>
    <t>((2,4+2*2,4)*4+(5,4+2*2,4)*3+1,2+2*2,4+2,76+2*3,0+(2,4+2*2,4)*10+1,2+2*2,4+(5,4+2*2,4)*3+2,76+2*3,0)*0,16</t>
  </si>
  <si>
    <t>((2,05+2*2,4)*2+(2,4+2*2,4)*2)*0,16</t>
  </si>
  <si>
    <t>((1,4+2*2,4)*2+(1,2+2*2,4)*2+3,0+2*2,4)*0,16</t>
  </si>
  <si>
    <t>(2,21+2*3,0+(2,4+2*2,4)*7+(5,4+2*2,4)*2+(2,4+2*2,4)*3+(0,9+2*2,4)*2+(5,4+2*2,4)*4+(2,4+2*2,4)*3+(1,2+2*2,4)*2+1,8+2*2,4+2,21+2*3,0)*0,16</t>
  </si>
  <si>
    <t>((2,4+2*2,4)*3+(1,4+2*2,4)*4)*2*0,16</t>
  </si>
  <si>
    <t>((2,4+2*2,4)*8+(1,2+2*2,4)*2+(5,4+1,2*2,4)*2+3,6+2*2,4+2,76+2*3,0)*0,16</t>
  </si>
  <si>
    <t>(1,2+2*1,2)*0,16</t>
  </si>
  <si>
    <t>(4,8+2*2,5+3,6+2*2,4+(5,4+2*2,4)*3+3,6+2*2,4+1,2+2*2,4+(2,4+2*2,4)*3+2,21+2*3,0)*0,16</t>
  </si>
  <si>
    <t>((1,2+2*1,2)*2+(2,4+2*2,4)*3+(1,4+2*2,4)*4)*0,16</t>
  </si>
  <si>
    <t>(1,5+2*1,2+2,76+2*0,58+1,78+2*0,58+1,5+2*1,2+1,2+2*1,2)*0,16</t>
  </si>
  <si>
    <t>(1,2+2*1,2)*2*0,16</t>
  </si>
  <si>
    <t>(4,8+2*3,3)*2*0,16</t>
  </si>
  <si>
    <t>2*4,45*0,16</t>
  </si>
  <si>
    <t>skladba OP4, OP4a</t>
  </si>
  <si>
    <t>nezateplované plochy</t>
  </si>
  <si>
    <t>0,4*4*3,3*2</t>
  </si>
  <si>
    <t>88</t>
  </si>
  <si>
    <t>622531nab</t>
  </si>
  <si>
    <t>Příplatek za pracnost provádění povrchových úprav - členitá fasáda portálu vstupu</t>
  </si>
  <si>
    <t>-1028621400</t>
  </si>
  <si>
    <t>19,82*2,88</t>
  </si>
  <si>
    <t>89</t>
  </si>
  <si>
    <t>62253nab</t>
  </si>
  <si>
    <t>Příplatek na barevné řešení fasády</t>
  </si>
  <si>
    <t>670859089</t>
  </si>
  <si>
    <t>viz silikon. omítka</t>
  </si>
  <si>
    <t>2931,203</t>
  </si>
  <si>
    <t>372</t>
  </si>
  <si>
    <t>622999nab</t>
  </si>
  <si>
    <t>Vyrovnání nerovností fasády podlepením izolací tl. do 30 mm vč. dodávky izolantu, lepícío tmelu a prodloužených kotev v místě podlepů</t>
  </si>
  <si>
    <t>-945727326</t>
  </si>
  <si>
    <t>předpoklad 30% celkové plochy fasády</t>
  </si>
  <si>
    <t>2753,513*0,30</t>
  </si>
  <si>
    <t>90</t>
  </si>
  <si>
    <t>623142001</t>
  </si>
  <si>
    <t>Potažení vnějších ploch pletivem v ploše nebo pruzích, na plném podkladu sklovláknitým vtlačením do tmelu pilířů nebo sloupů</t>
  </si>
  <si>
    <t>762918353</t>
  </si>
  <si>
    <t>91</t>
  </si>
  <si>
    <t>629135102</t>
  </si>
  <si>
    <t>Vyrovnávací vrstva z cementové malty pod klempířskými prvky šířky přes 150 do 300 mm - s použitím suché betonové směsi</t>
  </si>
  <si>
    <t>553320520</t>
  </si>
  <si>
    <t>viz výpis klemp. prvků - parapety</t>
  </si>
  <si>
    <t>92</t>
  </si>
  <si>
    <t>629991012</t>
  </si>
  <si>
    <t>Zakrytí vnějších ploch před znečištěním včetně pozdějšího odkrytí výplní otvorů a svislých ploch fólií přilepenou na začišťovací lištu</t>
  </si>
  <si>
    <t>2072706643</t>
  </si>
  <si>
    <t>1,0*2,6+0,9*0,6*6+5,4*2,1*2+1,82*2,9+2,76*2,05+5,4*2,1+3,6*2,1+1,2*2,1+1,17*2,9+2,4*2,1+2,1*2,1</t>
  </si>
  <si>
    <t>1,2*2,1*4+2,4*2,1*4+3,6*2,1*3+2,68*2,45+1,1*2,6</t>
  </si>
  <si>
    <t>2,4*2,4*4+5,4*2,4*3+1,2*2,4+2,76*3,0+2,4*2,4*4+2,1*2,4+1,2*2,4*4+3,6*2,4*3+5,4*2,4*2+2,76*2,35</t>
  </si>
  <si>
    <t>1,76*3,25+2,7*2,4+2,4*2,4+2,05*2,4</t>
  </si>
  <si>
    <t>1,4*2,4+1,2*2,4*2+2,7*2,4+1,8*3,12</t>
  </si>
  <si>
    <t>2,4*2,4*5+5,4*2,4*3+3,6*2,4*2+1,2*2,4*3+2,4*2,4*2+1,2*3,18</t>
  </si>
  <si>
    <t>(2,15*3,15+2,4*2,4*2+1,4*2,4*4)*2</t>
  </si>
  <si>
    <t>2,4*2,4*4+5,4*2,4*3+1,2*2,4+2,76*3,0+2,4*2,4*10+1,2*2,4+5,4*2,4*3+2,76*3,0</t>
  </si>
  <si>
    <t>2,05*2,4*2+2,4*2,4*2</t>
  </si>
  <si>
    <t>1,4*2,4*2+1,2*2,4*2+3,0*2,4</t>
  </si>
  <si>
    <t>2,21*3,0+2,4*2,4*7+5,4*2,4*2+2,4*2,4*3+0,9*2,4*2+5,4*2,4*4+2,4*2,4*3+1,2*2,4*2+1,8*2,4+2,21*3,0</t>
  </si>
  <si>
    <t>(2,4*2,4*3+1,4*2,4*4)*2</t>
  </si>
  <si>
    <t>2,4*2,4*8+1,2*2,4*2+5,4*2,4*2+3,6*2,4+2,76*3,0</t>
  </si>
  <si>
    <t>1,2*1,2</t>
  </si>
  <si>
    <t>4,8*2,5+3,6*2,4+5,4*2,4*3+3,6*2,4+1,2*2,4+2,4*2,4*3+2,21*3,0</t>
  </si>
  <si>
    <t>1,2*1,2*2+2,4*2,4*3+1,4*2,4*4</t>
  </si>
  <si>
    <t>1,5*1,2+2,76*0,58+1,78*0,58+1,5*1,2+1,2*1,2</t>
  </si>
  <si>
    <t>1,2*1,2*2</t>
  </si>
  <si>
    <t>4,8*3,3*2</t>
  </si>
  <si>
    <t>4,83*4,45+4,83*2,02/2</t>
  </si>
  <si>
    <t>světlík</t>
  </si>
  <si>
    <t>8,5*4,0*2+5,7*4,0</t>
  </si>
  <si>
    <t>93</t>
  </si>
  <si>
    <t>629995101</t>
  </si>
  <si>
    <t>Očištění vnějších ploch tlakovou vodou omytím</t>
  </si>
  <si>
    <t>1599298731</t>
  </si>
  <si>
    <t>57,07*10,8+4,7*7,3-5,4*2,4*3-4,8*2,5-3,9*2,4*2-5,4*2,4*13-2,4*2,4*3-1,2*3,2-4,2*2,4-2,24*3,2*3+1,3*3,2*2*3+2,24*1,3*3-8,3*3,35/2</t>
  </si>
  <si>
    <t>94</t>
  </si>
  <si>
    <t>632450122</t>
  </si>
  <si>
    <t>Potěr cementový vyrovnávací ze suchých směsí v pásu o průměrné (střední) tl. přes 20 do 30 mm</t>
  </si>
  <si>
    <t>191162496</t>
  </si>
  <si>
    <t>pod vnitřní parapetní desky</t>
  </si>
  <si>
    <t>(0,9*6+2,4*3+2,1*2+1,4+1,5*2+2,78+1,8)*0,25</t>
  </si>
  <si>
    <t>1,2*6*0,3</t>
  </si>
  <si>
    <t>pro doplnění desky - odkaz X/T</t>
  </si>
  <si>
    <t>437*0,2</t>
  </si>
  <si>
    <t>95</t>
  </si>
  <si>
    <t>632450131</t>
  </si>
  <si>
    <t>Potěr cementový vyrovnávací ze suchých směsí v ploše o průměrné (střední) tl. od 10 do 20 mm</t>
  </si>
  <si>
    <t>1173243239</t>
  </si>
  <si>
    <t>viz skladba SP1 - oprava potěru</t>
  </si>
  <si>
    <t>18,98*10,304-5,47*8,9</t>
  </si>
  <si>
    <t>96</t>
  </si>
  <si>
    <t>632450134</t>
  </si>
  <si>
    <t>Potěr cementový vyrovnávací ze suchých směsí v ploše o průměrné (střední) tl. přes 40 do 50 mm</t>
  </si>
  <si>
    <t>-972213942</t>
  </si>
  <si>
    <t>původní venkovní desky schodiště</t>
  </si>
  <si>
    <t>(1,0*2,46*7+1,0*2,21*5)</t>
  </si>
  <si>
    <t>97</t>
  </si>
  <si>
    <t>635111215</t>
  </si>
  <si>
    <t>Násyp ze štěrkopísku, písku nebo kameniva pod podlahy se zhutněním ze štěrkopísku</t>
  </si>
  <si>
    <t>-2102647072</t>
  </si>
  <si>
    <t>nové lože pod stáv. dlažbu tl. 100 mm</t>
  </si>
  <si>
    <t>v.č. 08</t>
  </si>
  <si>
    <t>(52,74+0,5+37,51+0,5+8,8*2+1,25)*0,5*0,1</t>
  </si>
  <si>
    <t>v.č. 09</t>
  </si>
  <si>
    <t>((10,3-1,8)+(8,96+0,5+37,25+10,67+0,5+1,0)+(1,0+0,5+10,67+37,25+0,5+8,96)+(10,3-1,8))*0,5*0,1</t>
  </si>
  <si>
    <t>1.NP - atria - pro zateplení skladby OP7 - viz řezy - doplnění podsypu</t>
  </si>
  <si>
    <t>(11,75+7,5)*2*0,6*2*0,1</t>
  </si>
  <si>
    <t>Ostatní konstrukce a práce, bourání</t>
  </si>
  <si>
    <t>98</t>
  </si>
  <si>
    <t>919735123</t>
  </si>
  <si>
    <t>Řezání stávajícího betonového krytu nebo podkladu hloubky přes 100 do 150 mm</t>
  </si>
  <si>
    <t>-181618172</t>
  </si>
  <si>
    <t>(11,75+7,5)*2*2</t>
  </si>
  <si>
    <t>99</t>
  </si>
  <si>
    <t>941111112</t>
  </si>
  <si>
    <t>Montáž lešení řadového trubkového lehkého pracovního s podlahami s provozním zatížením tř. 3 do 200 kg/m2 šířky tř. W06 od 0,6 do 0,9 m, výšky přes 10 do 25 m</t>
  </si>
  <si>
    <t>1780974545</t>
  </si>
  <si>
    <t>(94,5+0,9*2)*15,0</t>
  </si>
  <si>
    <t>(94,5+0,9*2)*11,8+10,0*7,0</t>
  </si>
  <si>
    <t>(28,0+0,9*2)*11,0</t>
  </si>
  <si>
    <t>(28,0+0,9*2)*15,0</t>
  </si>
  <si>
    <t>(11,75+7,5)*2*15,0*2</t>
  </si>
  <si>
    <t>na střeše u nádstavby</t>
  </si>
  <si>
    <t>(7,0+0,9+9,8+0,9)*2*2,5</t>
  </si>
  <si>
    <t>100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</si>
  <si>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</si>
  <si>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</si>
  <si>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-1463884549</t>
  </si>
  <si>
    <t>4673,640*30*5</t>
  </si>
  <si>
    <t>101</t>
  </si>
  <si>
    <t>941111812</t>
  </si>
  <si>
    <t>Demontáž lešení řadového trubkového lehkého pracovního s podlahami s provozním zatížením tř. 3 do 200 kg/m2 šířky tř. W06 od 0,6 do 0,9 m, výšky přes 10 do 25 m</t>
  </si>
  <si>
    <t>-1394972475</t>
  </si>
  <si>
    <t>102</t>
  </si>
  <si>
    <t>944511111</t>
  </si>
  <si>
    <t>Montáž ochranné sítě zavěšené na konstrukci lešení z textilie z umělých vláken</t>
  </si>
  <si>
    <t>-816185399</t>
  </si>
  <si>
    <t>viz montáž lešení</t>
  </si>
  <si>
    <t>4673,64</t>
  </si>
  <si>
    <t>103</t>
  </si>
  <si>
    <t>944511211</t>
  </si>
  <si>
    <t>Montáž ochranné sítě Příplatek za první a každý další den použití sítě k ceně -1111</t>
  </si>
  <si>
    <t>62725035</t>
  </si>
  <si>
    <t>104</t>
  </si>
  <si>
    <t>944511811</t>
  </si>
  <si>
    <t>Demontáž ochranné sítě zavěšené na konstrukci lešení z textilie z umělých vláken</t>
  </si>
  <si>
    <t>2081950827</t>
  </si>
  <si>
    <t>105</t>
  </si>
  <si>
    <t>949101111</t>
  </si>
  <si>
    <t>Lešení pomocné pracovní pro objekty pozemních staveb pro zatížení do 150 kg/m2, o výšce lešeňové podlahy do 1,9 m</t>
  </si>
  <si>
    <t>1339087019</t>
  </si>
  <si>
    <t>(94,0+2*8,0)*1,0</t>
  </si>
  <si>
    <t>1.NP-3.NP</t>
  </si>
  <si>
    <t>(94,0+28,0)*2*1,0*2+(52,04+28,0)*2*1,0</t>
  </si>
  <si>
    <t>vstup</t>
  </si>
  <si>
    <t>19,8*10,6</t>
  </si>
  <si>
    <t>aula 3.NP</t>
  </si>
  <si>
    <t>20,0*7,0</t>
  </si>
  <si>
    <t>106</t>
  </si>
  <si>
    <t>952901111</t>
  </si>
  <si>
    <t>Vyčištění budov nebo objektů před předáním do užívání budov bytové nebo občanské výstavby, světlé výšky podlaží do 4 m</t>
  </si>
  <si>
    <t>2119987124</t>
  </si>
  <si>
    <t>(94,0+2*8,0)*2,0</t>
  </si>
  <si>
    <t>(94,0+28,0)*2*2,0*2+19,8*10,6+(52,04+28,0)*2*2,0</t>
  </si>
  <si>
    <t>11,75*7,5*2</t>
  </si>
  <si>
    <t>půda</t>
  </si>
  <si>
    <t>94,0*28,0</t>
  </si>
  <si>
    <t>107</t>
  </si>
  <si>
    <t>952902511</t>
  </si>
  <si>
    <t>Čištění budov při provádění oprav a udržovacích prací střešních nebo nadstřešních konstrukcí, střech šikmých</t>
  </si>
  <si>
    <t>-214887269</t>
  </si>
  <si>
    <t>pro zateplení půdy - vyklizení</t>
  </si>
  <si>
    <t xml:space="preserve">skladba SP2 </t>
  </si>
  <si>
    <t>(42,17*28,22-11,5*7,08)</t>
  </si>
  <si>
    <t>(42,823*28,22-11,5*7,08-7,97*3,8-3,15*5,32)</t>
  </si>
  <si>
    <t xml:space="preserve">skladba SP7 </t>
  </si>
  <si>
    <t>(10,05*28,22-(6,72*5,52+5,52*5,52)*2)</t>
  </si>
  <si>
    <t>108</t>
  </si>
  <si>
    <t>953991311</t>
  </si>
  <si>
    <t>Dodání a osazení hmoždinek včetně vyvrtání otvorů (s dodáním hmot) ve stěnách do zdiva ze železobetonu, vnější profil hmoždinky 6 až 8 mm</t>
  </si>
  <si>
    <t>-2057949317</t>
  </si>
  <si>
    <t>ukotvení OSB desek na zhlaví atik střechy vstupu</t>
  </si>
  <si>
    <t>odhadem 4 ks/m - zaokr. na celé kusy</t>
  </si>
  <si>
    <t>(10,664*2+19,92)*4+0,008</t>
  </si>
  <si>
    <t>109</t>
  </si>
  <si>
    <t>959 nab</t>
  </si>
  <si>
    <t>Ochranná konstrukce střechy krčku pod lešení</t>
  </si>
  <si>
    <t>-1378530274</t>
  </si>
  <si>
    <t>110</t>
  </si>
  <si>
    <t>959 nab 1</t>
  </si>
  <si>
    <t>Přeložení konzol na zateplení fasády</t>
  </si>
  <si>
    <t>-958595044</t>
  </si>
  <si>
    <t>2+2</t>
  </si>
  <si>
    <t>111</t>
  </si>
  <si>
    <t>959 nab 2</t>
  </si>
  <si>
    <t>Přeložení informačních a popisných cedulek na zateplení fasády</t>
  </si>
  <si>
    <t>kpl</t>
  </si>
  <si>
    <t>-1978657632</t>
  </si>
  <si>
    <t>112</t>
  </si>
  <si>
    <t>962042320</t>
  </si>
  <si>
    <t>Bourání zdiva z betonu prostého nadzákladového objemu do 1 m3</t>
  </si>
  <si>
    <t>918392631</t>
  </si>
  <si>
    <t>ubourání zhlaví atik u vstupu</t>
  </si>
  <si>
    <t>(10,664*2+19,92)*0,3*0,25</t>
  </si>
  <si>
    <t>113</t>
  </si>
  <si>
    <t>965042131</t>
  </si>
  <si>
    <t>Bourání mazanin betonových nebo z litého asfaltu tl. do 100 mm, plochy do 4 m2</t>
  </si>
  <si>
    <t>-1736174752</t>
  </si>
  <si>
    <t>desky u copilitových stěn - odhadem tl. 60 mm</t>
  </si>
  <si>
    <t>(1,3*2,46*7+1,3*2,21*5)*0,06</t>
  </si>
  <si>
    <t>114</t>
  </si>
  <si>
    <t>965044121</t>
  </si>
  <si>
    <t>Bourání mazanin betonových s potěrem nebo teracem tl. do 40 mm, s rabicovým pletivem ve střešních konstrukcích</t>
  </si>
  <si>
    <t>656101669</t>
  </si>
  <si>
    <t>stáv. skladba střechy nádstavby - pro skladbu SP6</t>
  </si>
  <si>
    <t>(3,8*1,2+3,3*2,4+4,6*7,5+2,6*3,6)</t>
  </si>
  <si>
    <t>115</t>
  </si>
  <si>
    <t>965045111</t>
  </si>
  <si>
    <t>Bourání potěrů tl. do 50 mm cementových nebo pískocementových, plochy do 1 m2</t>
  </si>
  <si>
    <t>1326079186</t>
  </si>
  <si>
    <t>1.NP - atria - pro zateplení skladby OP7 - viz řezy - maltové lože pod dlažbou</t>
  </si>
  <si>
    <t>116</t>
  </si>
  <si>
    <t>965081342</t>
  </si>
  <si>
    <t>Bourání podlah z dlaždic bez podkladního lože nebo mazaniny, s jakoukoliv výplní spár betonových, teracových nebo čedičových tl. do 40 mm, plochy do 1 m2</t>
  </si>
  <si>
    <t>46859187</t>
  </si>
  <si>
    <t>117</t>
  </si>
  <si>
    <t>966073131</t>
  </si>
  <si>
    <t>Demontáž krytiny střech ocelových konstrukcí ze sklolaminátových desek, výšky budovy do 6 m</t>
  </si>
  <si>
    <t>-1302447149</t>
  </si>
  <si>
    <t>118</t>
  </si>
  <si>
    <t>966074131</t>
  </si>
  <si>
    <t>Demontáž prosvětlovacích pásů stěn ocelových konstrukcí z ocelových rámů, s výplní dvojitým sklem, plochy otvoru do 5 m2</t>
  </si>
  <si>
    <t>-701735963</t>
  </si>
  <si>
    <t>2,76*2,9*2</t>
  </si>
  <si>
    <t>2,76*3,2*2+2,32*3,2+2,24*3,2</t>
  </si>
  <si>
    <t>2,76*3,2+2,24*3,2</t>
  </si>
  <si>
    <t>119</t>
  </si>
  <si>
    <t>967041112</t>
  </si>
  <si>
    <t>Přisekání (špicování) rovných ostění v betonu po hrubém vybourání otvorů bez odstupu</t>
  </si>
  <si>
    <t>-465093090</t>
  </si>
  <si>
    <t>pro odkaz 11 - 1 ks (neplatí pro okno v dozdívce štítu nad vstupem)</t>
  </si>
  <si>
    <t>(1,5+1,2)*2*0,3</t>
  </si>
  <si>
    <t>pro odkaz 12</t>
  </si>
  <si>
    <t>(1,2+1,2)*2*6*0,3</t>
  </si>
  <si>
    <t>120</t>
  </si>
  <si>
    <t>968062374</t>
  </si>
  <si>
    <t>Vybourání dřevěných rámů oken s křídly, dveřních zárubní, vrat, stěn, ostění nebo obkladů rámů oken s křídly zdvojených, plochy do 1 m2</t>
  </si>
  <si>
    <t>2004826394</t>
  </si>
  <si>
    <t>v.č. 08 - 1.PP - pro nová okna odkaz 13</t>
  </si>
  <si>
    <t>0,9*0,6*6</t>
  </si>
  <si>
    <t>v.č. 12 -4.NP - půda</t>
  </si>
  <si>
    <t>1,8*0,6</t>
  </si>
  <si>
    <t>121</t>
  </si>
  <si>
    <t>968062375</t>
  </si>
  <si>
    <t>Vybourání dřevěných rámů oken s křídly, dveřních zárubní, vrat, stěn, ostění nebo obkladů rámů oken s křídly zdvojených, plochy do 2 m2</t>
  </si>
  <si>
    <t>-1499444748</t>
  </si>
  <si>
    <t>kruhová okna v atriu a ve štítu</t>
  </si>
  <si>
    <t>(3,14*1,5*1,5/4)*3</t>
  </si>
  <si>
    <t>2,76*0,6</t>
  </si>
  <si>
    <t>kruhové okno v atriu a ve štítu</t>
  </si>
  <si>
    <t>122</t>
  </si>
  <si>
    <t>968062376</t>
  </si>
  <si>
    <t>Vybourání dřevěných rámů oken s křídly, dveřních zárubní, vrat, stěn, ostění nebo obkladů rámů oken s křídly zdvojených, plochy do 4 m2</t>
  </si>
  <si>
    <t>-1751618548</t>
  </si>
  <si>
    <t>1,2*2,1*4</t>
  </si>
  <si>
    <t>1,2*2,4*4+1,2*2,4*2+1,4*2,4+1,2*2,4*3+1,5*2,4</t>
  </si>
  <si>
    <t>1,26*2,4*4</t>
  </si>
  <si>
    <t>v.č. 10 - 2.NP</t>
  </si>
  <si>
    <t>1,5*2,4+1,2*2,4+1,4*2,4+1,2*2,4*2+1,4*2,4+0,9*2,4*2+1,2*2,4*2</t>
  </si>
  <si>
    <t>1,2*2,4+1,2*2,4+1,2*2,4</t>
  </si>
  <si>
    <t>1,26*2,4*2</t>
  </si>
  <si>
    <t>123</t>
  </si>
  <si>
    <t>968062377</t>
  </si>
  <si>
    <t>Vybourání dřevěných rámů oken s křídly, dveřních zárubní, vrat, stěn, ostění nebo obkladů rámů oken s křídly zdvojených, plochy přes 4 m2</t>
  </si>
  <si>
    <t>-811121085</t>
  </si>
  <si>
    <t>5,4*2,1*3</t>
  </si>
  <si>
    <t>2,4*2,1*4</t>
  </si>
  <si>
    <t>3,6*2,1*3</t>
  </si>
  <si>
    <t>v.č. 09 - 1.NP - bez oken etapy přístavby u vstupu</t>
  </si>
  <si>
    <t>5,4*2,4*5+5,4*2,4*3</t>
  </si>
  <si>
    <t>2,4*2,4*8+2,4*2,4*7</t>
  </si>
  <si>
    <t>2,05*2,4</t>
  </si>
  <si>
    <t>2,7*2,4*2</t>
  </si>
  <si>
    <t>2,1*2,4</t>
  </si>
  <si>
    <t>3,6*2,4*3+3,6*2,4*2</t>
  </si>
  <si>
    <t>2,4*2,4*2+5,04*2,4+3,24*2,4*3</t>
  </si>
  <si>
    <t>2,4*2,4*14+3,0*2,4+2,4*2,4*13+2,4*2,4*2+2,05*2,4*2</t>
  </si>
  <si>
    <t>5,4*2,4*6+5,4*2,4*6</t>
  </si>
  <si>
    <t>2,4*2,4*2+5,04*2,4*4</t>
  </si>
  <si>
    <t>2,4*2,4*8+3,6*2,4+5,4*2,4*2+2,05*2,4*2+2,4*2,4*2+3,9*2,4+5,4*2,4*3+3,6*2,4+2,4*2,4*3</t>
  </si>
  <si>
    <t>2,4*2,4+5,04*2,4*2</t>
  </si>
  <si>
    <t>2,2*2,2</t>
  </si>
  <si>
    <t>124</t>
  </si>
  <si>
    <t>968062456</t>
  </si>
  <si>
    <t>Vybourání dřevěných rámů oken s křídly, dveřních zárubní, vrat, stěn, ostění nebo obkladů dveřních zárubní, plochy přes 2 m2</t>
  </si>
  <si>
    <t>-941150658</t>
  </si>
  <si>
    <t>v.č. 09 - 1.NP - do m.č. 152</t>
  </si>
  <si>
    <t>1,2*3,2</t>
  </si>
  <si>
    <t>1,8*3,2*3</t>
  </si>
  <si>
    <t>125</t>
  </si>
  <si>
    <t>968072361</t>
  </si>
  <si>
    <t>Vybourání kovových rámů oken s křídly, dveřních zárubní, vrat, stěn, ostění nebo obkladů okenních rámů s křídly zdvojených, plochy meziokenní vložky</t>
  </si>
  <si>
    <t>-1223610628</t>
  </si>
  <si>
    <t>7+5</t>
  </si>
  <si>
    <t>atrium - rozměr MIV 1,2x2,4 m</t>
  </si>
  <si>
    <t>7+9</t>
  </si>
  <si>
    <t>5+2</t>
  </si>
  <si>
    <t>atrium - rozměr MIV 0,6x2,4 m</t>
  </si>
  <si>
    <t>968072456</t>
  </si>
  <si>
    <t>Vybourání kovových rámů oken s křídly, dveřních zárubní, vrat, stěn, ostění nebo obkladů dveřních zárubní, plochy přes 2 m2</t>
  </si>
  <si>
    <t>976118007</t>
  </si>
  <si>
    <t>vstupní dveře do prostor školy</t>
  </si>
  <si>
    <t>1,0*2,6</t>
  </si>
  <si>
    <t>1,82*2,9</t>
  </si>
  <si>
    <t>1,1*2,6</t>
  </si>
  <si>
    <t>1,85*3,12+1,8*3,12</t>
  </si>
  <si>
    <t>127</t>
  </si>
  <si>
    <t>971042651</t>
  </si>
  <si>
    <t>Vybourání otvorů v betonových příčkách a zdech základových nebo nadzákladových plochy do 4 m2, tl. jakékoliv</t>
  </si>
  <si>
    <t>1468122647</t>
  </si>
  <si>
    <t>1.NP - atria - vybourání parapetního zdiva pro nové dveře do atria</t>
  </si>
  <si>
    <t>2,4*0,8*0,3*2</t>
  </si>
  <si>
    <t>128</t>
  </si>
  <si>
    <t>973042251</t>
  </si>
  <si>
    <t>Vysekání výklenků nebo kapes ve zdivu betonovém kapes, plochy do 0,10 m2, hl. do 300 mm</t>
  </si>
  <si>
    <t>436608272</t>
  </si>
  <si>
    <t>pro nové překlady měněných kruhových oken</t>
  </si>
  <si>
    <t>2*2</t>
  </si>
  <si>
    <t>2*4</t>
  </si>
  <si>
    <t>129</t>
  </si>
  <si>
    <t>974031664</t>
  </si>
  <si>
    <t>Vysekání rýh ve zdivu cihelném na maltu vápennou nebo vápenocementovou pro vtahování nosníků do zdí, před vybouráním otvoru do hl. 150 mm, při v. nosníku do 150 mm</t>
  </si>
  <si>
    <t>-1202958898</t>
  </si>
  <si>
    <t>2*1,5*2</t>
  </si>
  <si>
    <t>4*1,5*2</t>
  </si>
  <si>
    <t>1,8*2</t>
  </si>
  <si>
    <t>130</t>
  </si>
  <si>
    <t>976072231</t>
  </si>
  <si>
    <t>Vybourání kovových madel, zábradlí, dvířek, zděří, kotevních želez komínových a topných dvířek, ventilací apod., plochy do 0,30 m2, ze zdiva betonového</t>
  </si>
  <si>
    <t>-2075673673</t>
  </si>
  <si>
    <t>stávající větrací mřížky</t>
  </si>
  <si>
    <t>3+4+10+1</t>
  </si>
  <si>
    <t>131</t>
  </si>
  <si>
    <t>977211112</t>
  </si>
  <si>
    <t>Řezání železobetonových konstrukcí stěnovou pilou do průměru řezané výztuže 16 mm hloubka řezu od 200 do 350 mm</t>
  </si>
  <si>
    <t>-1146080077</t>
  </si>
  <si>
    <t>1.NP - atria - vyřezání parapetního zdiva pro nové dveře do atria</t>
  </si>
  <si>
    <t>0,8*2*2</t>
  </si>
  <si>
    <t>132</t>
  </si>
  <si>
    <t>978059641</t>
  </si>
  <si>
    <t>Odsekání obkladů stěn včetně otlučení podkladní omítky až na zdivo z obkládaček vnějších, z jakýchkoliv materiálů, plochy přes 1 m2</t>
  </si>
  <si>
    <t>-132680129</t>
  </si>
  <si>
    <t>stávající obklad soklu - viz pohledy - stávající stav</t>
  </si>
  <si>
    <t>(37,56-2,67+52,63-2,76-1,7-12,5)*0,4</t>
  </si>
  <si>
    <t>12,5*3,1-0,9*0,6*4</t>
  </si>
  <si>
    <t>ostění a nadpraží oken - stávající odhadem do 20 cm</t>
  </si>
  <si>
    <t>(0,9+0,6*2)*4*0,20</t>
  </si>
  <si>
    <t>ostění u vstupů a copilitových stěn</t>
  </si>
  <si>
    <t>(0,2*2+1,3*2*2)*0,4</t>
  </si>
  <si>
    <t>(9,02-1,1+1,2)*0,4</t>
  </si>
  <si>
    <t>(8,8+1,2-1,8+10,4)*0,4</t>
  </si>
  <si>
    <t>ostění u vstupů</t>
  </si>
  <si>
    <t>0,2*2*0,4+0,3*2*0,4</t>
  </si>
  <si>
    <t>(37,25-2,32+37,25-2,24)*0,4</t>
  </si>
  <si>
    <t>ostění u copilitových stěn</t>
  </si>
  <si>
    <t>1,3*2*2*0,4</t>
  </si>
  <si>
    <t>sokl stěn vstupu</t>
  </si>
  <si>
    <t>(10,62+1,0)*2*0,4</t>
  </si>
  <si>
    <t>8,8*3,1-0,9*0,6*2-1,0*2,58+(1,51*2+10,4-1,8+8,8)*0,4</t>
  </si>
  <si>
    <t xml:space="preserve">ostění a nadpraží </t>
  </si>
  <si>
    <t>(0,9+0,6*2)*2*0,2+(1,0+2,58*2)*0,2</t>
  </si>
  <si>
    <t>0,3*2*0,4</t>
  </si>
  <si>
    <t>vstup do objektu školy - stáv. obklad výšky 2,0 m</t>
  </si>
  <si>
    <t>((0,7+1,6+2,9+0,7+0,9)*2+0,4*4*2+0,20*2*3)*2,0</t>
  </si>
  <si>
    <t>-(5,7+10,67)*2*0,4</t>
  </si>
  <si>
    <t>133</t>
  </si>
  <si>
    <t>978071321</t>
  </si>
  <si>
    <t>Odsekání omítky (včetně podkladní) a odstranění tepelné nebo vodotěsné izolace z desek, objemové hmotnosti přes 120 kg/m3, tl. do 50 mm, plochy přes 1 m2</t>
  </si>
  <si>
    <t>-138631206</t>
  </si>
  <si>
    <t>stávající zateplení objektu školy:</t>
  </si>
  <si>
    <t>-(8,3*3,35/2+19,6*3,6)</t>
  </si>
  <si>
    <t>ostění a nadpraží</t>
  </si>
  <si>
    <t>((1,0+2*2,6)+(0,9+0,6)*2*6+(5,4+2,1)*2*7+(1,82+2*2,9)+(2,76+3,0*2)+(3,6+2,1)*2+(1,2+2,1)*2*2+(2,76+3,0*2)+(1,1+2*2,6))*0,15</t>
  </si>
  <si>
    <t>((5,4+2,4)*2*12+(1,5+2,4)*2+(2,76+3,2*2)+(2,1+2,4*2)+(1,2+2,4*2)+(2,76+3,2*2))*0,15</t>
  </si>
  <si>
    <t>((2,32+3,2*2)+(2,4+2,4)*2*2+(5,4+2,4)*2*7+(1,2+4,2+3,2)*2+(2,24+3,0*2))*0,15</t>
  </si>
  <si>
    <t>((1,8+3,25*2)+(2,7+2,4)*2+(4,9+2,4)*2)*0,15</t>
  </si>
  <si>
    <t>((1,8+3,25*2)+(2,7+2,4)*2+(4,95+2,4)*2)*0,15</t>
  </si>
  <si>
    <t>((5,4+2,4)*2*13+(1,5+2,4)*2+(2,76+3,0*2)+(1,2+2,4)*2+(2,76+3,2*2))*0,15</t>
  </si>
  <si>
    <t>((2,32+3,2*2)+(2,4+2,4)*2*2+(5,4+2,4)*2*13+(2,24+3,2*2))*0,15</t>
  </si>
  <si>
    <t>((4,9+2,4)*2+(5,0+2,4)*2)*0,15</t>
  </si>
  <si>
    <t>(4,95+2,4)*2*2*0,15</t>
  </si>
  <si>
    <t>((5,4+2,4)*2*7+(1,2+2,4)*2+(2,76+3,2*2))*0,15</t>
  </si>
  <si>
    <t>((4,8+2,5*2)+(3,9+2,4)*2+(5,4+2,4)*2*5+(2,4+2,4)*2+(2,24+3,2*2))*0,15</t>
  </si>
  <si>
    <t>(1,5+1,2)*2*0,15</t>
  </si>
  <si>
    <t>((2,5+2,5)*2+(2,8+0,6)*2+(1,8+0,6)*2)*0,15</t>
  </si>
  <si>
    <t>(1,75*2+5,2*2)*0,15</t>
  </si>
  <si>
    <t>134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</si>
  <si>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</si>
  <si>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</si>
  <si>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-129682528</t>
  </si>
  <si>
    <t>viz rozebrání okapové dlažby</t>
  </si>
  <si>
    <t>odpočet nových dlaždic</t>
  </si>
  <si>
    <t>-11,75</t>
  </si>
  <si>
    <t>135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</si>
  <si>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</si>
  <si>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</si>
  <si>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-1230082684</t>
  </si>
  <si>
    <t>136</t>
  </si>
  <si>
    <t>985111111</t>
  </si>
  <si>
    <t>Otlučení nebo odsekání vrstev omítek stěn</t>
  </si>
  <si>
    <t>1811505721</t>
  </si>
  <si>
    <t>viz skladba OP7 - předpoklad 50% ploch spodní stavby</t>
  </si>
  <si>
    <t>po stržení stáv. zateplení - 40% plochy - odsekání zbytků lepidla</t>
  </si>
  <si>
    <t>1979,988</t>
  </si>
  <si>
    <t>143,010*0,5+1979,988*0,4</t>
  </si>
  <si>
    <t>137</t>
  </si>
  <si>
    <t>985131311</t>
  </si>
  <si>
    <t>Očištění ploch stěn, rubu kleneb a podlah ruční dočištění ocelovými kartáči</t>
  </si>
  <si>
    <t>-927000953</t>
  </si>
  <si>
    <t xml:space="preserve">zdivo spodní stavby </t>
  </si>
  <si>
    <t>(52,74+0,5+37,51+8,8*2+1,25)*0,5</t>
  </si>
  <si>
    <t>138</t>
  </si>
  <si>
    <t>985323111</t>
  </si>
  <si>
    <t>Spojovací můstek reprofilovaného betonu na cementové bázi, tloušťky 1 mm</t>
  </si>
  <si>
    <t>-1278304771</t>
  </si>
  <si>
    <t>viz skladba SP1 - oprava potěru - na stáv. potěr</t>
  </si>
  <si>
    <t>desky u copilitových stěn - pro novou skladbu P1</t>
  </si>
  <si>
    <t>(1,3*2,46*7+1,3*2,21*5)</t>
  </si>
  <si>
    <t>997</t>
  </si>
  <si>
    <t>Přesun sutě</t>
  </si>
  <si>
    <t>139</t>
  </si>
  <si>
    <t>997002611</t>
  </si>
  <si>
    <t>Nakládání suti a vybouraných hmot na dopravní prostředek pro vodorovné přemístění</t>
  </si>
  <si>
    <t>-413037862</t>
  </si>
  <si>
    <t>140</t>
  </si>
  <si>
    <t>997013152</t>
  </si>
  <si>
    <t>Vnitrostaveništní doprava suti a vybouraných hmot vodorovně do 50 m svisle s omezením mechanizace pro budovy a haly výšky přes 6 do 9 m</t>
  </si>
  <si>
    <t>-1271503211</t>
  </si>
  <si>
    <t>141</t>
  </si>
  <si>
    <t>997013501</t>
  </si>
  <si>
    <t>Odvoz suti a vybouraných hmot na skládku nebo meziskládku se složením, na vzdálenost do 1 km</t>
  </si>
  <si>
    <t>418111091</t>
  </si>
  <si>
    <t>142</t>
  </si>
  <si>
    <t>997013509</t>
  </si>
  <si>
    <t>Odvoz suti a vybouraných hmot na skládku nebo meziskládku se složením, na vzdálenost Příplatek k ceně za každý další i započatý 1 km přes 1 km</t>
  </si>
  <si>
    <t>-1766531509</t>
  </si>
  <si>
    <t>328,945*20 'Přepočtené koeficientem množství</t>
  </si>
  <si>
    <t>143</t>
  </si>
  <si>
    <t>997013831</t>
  </si>
  <si>
    <t>Poplatek za uložení stavebního odpadu na skládce (skládkovné) směsného stavebního a demoličního zatříděného do Katalogu odpadů pod kódem 170 904</t>
  </si>
  <si>
    <t>-62955271</t>
  </si>
  <si>
    <t>998</t>
  </si>
  <si>
    <t>Přesun hmot</t>
  </si>
  <si>
    <t>144</t>
  </si>
  <si>
    <t>998012023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</si>
  <si>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12 do 24 m</t>
  </si>
  <si>
    <t>-723412325</t>
  </si>
  <si>
    <t>PSV</t>
  </si>
  <si>
    <t>Práce a dodávky PSV</t>
  </si>
  <si>
    <t>711</t>
  </si>
  <si>
    <t>Izolace proti vodě, vlhkosti a plynům</t>
  </si>
  <si>
    <t>145</t>
  </si>
  <si>
    <t>711112001</t>
  </si>
  <si>
    <t>Provedení izolace proti zemní vlhkosti natěradly a tmely za studena na ploše svislé S nátěrem penetračním</t>
  </si>
  <si>
    <t>37951779</t>
  </si>
  <si>
    <t>146</t>
  </si>
  <si>
    <t>11163150</t>
  </si>
  <si>
    <t>lak asfaltový penetrační</t>
  </si>
  <si>
    <t>112559460</t>
  </si>
  <si>
    <t>200,214*0,0004</t>
  </si>
  <si>
    <t>147</t>
  </si>
  <si>
    <t>711142559</t>
  </si>
  <si>
    <t>Provedení izolace proti zemní vlhkosti pásy přitavením NAIP na ploše svislé S</t>
  </si>
  <si>
    <t>-1636057853</t>
  </si>
  <si>
    <t>148</t>
  </si>
  <si>
    <t>62852257</t>
  </si>
  <si>
    <t>pásy s modifikovaným asfaltem tl. 5,0 mm vložka polyesterové rouno minerální  jemnozrnný posyp</t>
  </si>
  <si>
    <t>472187325</t>
  </si>
  <si>
    <t>200,214*1,2</t>
  </si>
  <si>
    <t>149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</si>
  <si>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</si>
  <si>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</si>
  <si>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-1027448075</t>
  </si>
  <si>
    <t>na dně výkopu - viz řez A-A</t>
  </si>
  <si>
    <t>(52,74+0,6)*0,6+(37,51+0,6)*0,6+8,8*2*0,6+1,25*0,6</t>
  </si>
  <si>
    <t>(10,3-1,8+8,96+0,6+37,25+10,67+0,6+1,0+1,0+0,6+10,67+37,25+0,6+8,96+10,3-1,8)*0,6</t>
  </si>
  <si>
    <t>-(5,7+10,67)*2*0,6</t>
  </si>
  <si>
    <t>150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</si>
  <si>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</si>
  <si>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</si>
  <si>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-1796557146</t>
  </si>
  <si>
    <t>viz skladba OP7 - zdivo spodní stavby</t>
  </si>
  <si>
    <t>151</t>
  </si>
  <si>
    <t>711161383</t>
  </si>
  <si>
    <t>Izolace proti zemní vlhkosti a beztlakové vodě nopovými fóliemi ostatní ukončení izolace lištou</t>
  </si>
  <si>
    <t>226657823</t>
  </si>
  <si>
    <t>(52,74+37,51+8,8*2+1,25)</t>
  </si>
  <si>
    <t>(10,3-1,8+8,96+37,25+10,67+1,0+1,0+10,67+37,25+8,96+10,3-1,8)</t>
  </si>
  <si>
    <t>-(5,8+10,62)*2</t>
  </si>
  <si>
    <t>152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</si>
  <si>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</si>
  <si>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</si>
  <si>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</si>
  <si>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-1543129248</t>
  </si>
  <si>
    <t>712</t>
  </si>
  <si>
    <t>Povlakové krytiny</t>
  </si>
  <si>
    <t>153</t>
  </si>
  <si>
    <t>712300832</t>
  </si>
  <si>
    <t>Odstranění ze střech plochých do 10° krytiny povlakové dvouvrstvé</t>
  </si>
  <si>
    <t>354880673</t>
  </si>
  <si>
    <t>střecha nad vstupem</t>
  </si>
  <si>
    <t>vytažení po obvodu</t>
  </si>
  <si>
    <t>(10,304+18,98+8,9)*2*0,7</t>
  </si>
  <si>
    <t>154</t>
  </si>
  <si>
    <t>712300843</t>
  </si>
  <si>
    <t>Odstranění ze střech plochých do 10° zbytkového asfaltového pásu odsekáním</t>
  </si>
  <si>
    <t>1964671120</t>
  </si>
  <si>
    <t>155</t>
  </si>
  <si>
    <t>712311101</t>
  </si>
  <si>
    <t>Provedení povlakové krytiny střech plochých do 10° natěradly a tmely za studena nátěrem lakem penetračním nebo asfaltovým</t>
  </si>
  <si>
    <t>-2104559372</t>
  </si>
  <si>
    <t>skladba SP1</t>
  </si>
  <si>
    <t>156</t>
  </si>
  <si>
    <t>1204751175</t>
  </si>
  <si>
    <t>(18,98*10,304-5,47*8,9)*0,0003</t>
  </si>
  <si>
    <t>(10,304+18,98+8,9)*2*0,2*0,0004</t>
  </si>
  <si>
    <t>157</t>
  </si>
  <si>
    <t>712331111</t>
  </si>
  <si>
    <t>Provedení povlakové krytiny střech plochých do 10° pásy na sucho podkladní samolepící asfaltový pás</t>
  </si>
  <si>
    <t>-1016259732</t>
  </si>
  <si>
    <t>zhlaví atik</t>
  </si>
  <si>
    <t>(10,664*2+19,92)*0,4</t>
  </si>
  <si>
    <t>158</t>
  </si>
  <si>
    <t>62866280</t>
  </si>
  <si>
    <t>pás asfaltový modifikovaný za studena samolepící  tl. 3 mm na polystyren</t>
  </si>
  <si>
    <t>1184117260</t>
  </si>
  <si>
    <t>(18,98*10,304-5,47*8,9)*1,15</t>
  </si>
  <si>
    <t>(10,304+18,98+8,9)*2*0,37*1,20</t>
  </si>
  <si>
    <t>(10,664*2+19,92)*0,4*1,15</t>
  </si>
  <si>
    <t>159</t>
  </si>
  <si>
    <t>712341559</t>
  </si>
  <si>
    <t>Provedení povlakové krytiny střech plochých do 10° pásy přitavením NAIP v plné ploše</t>
  </si>
  <si>
    <t>2006684777</t>
  </si>
  <si>
    <t>střecha nad vstupem - podkladní parozábrana</t>
  </si>
  <si>
    <t>vrchní asfaltový pás</t>
  </si>
  <si>
    <t>160</t>
  </si>
  <si>
    <t>62856000</t>
  </si>
  <si>
    <t>pás asfaltovaný modifikovaný nosná vložka hliníková folie oboustraná mikrotenová folie</t>
  </si>
  <si>
    <t>556568247</t>
  </si>
  <si>
    <t>(10,304+18,98+8,9)*2*0,2*1,20</t>
  </si>
  <si>
    <t>161</t>
  </si>
  <si>
    <t>628nab</t>
  </si>
  <si>
    <t>asfaltový pás z SBS modifikovaného asfaltu s retardéry hoření a břidličným posypem tl. min 5,2 mm</t>
  </si>
  <si>
    <t>-1438382329</t>
  </si>
  <si>
    <t>(10,304+18,98+8,9)*2*0,37*1,2</t>
  </si>
  <si>
    <t>162</t>
  </si>
  <si>
    <t>712400831</t>
  </si>
  <si>
    <t>Odstranění ze střech šikmých přes 10° do 30° krytiny povlakové jednovrstvé</t>
  </si>
  <si>
    <t>-330358547</t>
  </si>
  <si>
    <t>pro výměnu závětrných lišt a žlabů - v pásu 1,0 m podél měněných prvků - podkladní lepenka pod šindely</t>
  </si>
  <si>
    <t>(77,0+95,0)*1,0</t>
  </si>
  <si>
    <t>(180,0+48,0+29,0)*1,0</t>
  </si>
  <si>
    <t>skladba SP6 - podkladní lepenka pod šindely, lepenka ve stáv. skladbě na tepel. izolaci</t>
  </si>
  <si>
    <t>(3,8*1,2+3,3*2,4+4,6*7,5+2,6*3,6)*2</t>
  </si>
  <si>
    <t>163</t>
  </si>
  <si>
    <t>712431111</t>
  </si>
  <si>
    <t>Provedení povlakové krytiny střech šikmých přes 10° do 30° pásy na sucho podkladní samolepící asfaltový pás</t>
  </si>
  <si>
    <t>581716487</t>
  </si>
  <si>
    <t>skladba SP6</t>
  </si>
  <si>
    <t>3,8*1,2+3,3*2,4+4,6*7,5+2,6*3,6</t>
  </si>
  <si>
    <t>164</t>
  </si>
  <si>
    <t>62866281</t>
  </si>
  <si>
    <t>pás asfaltový modifikovaný za studena samolepící tl. 3 mm na bednění</t>
  </si>
  <si>
    <t>1791944260</t>
  </si>
  <si>
    <t>485,34*1,15</t>
  </si>
  <si>
    <t>165</t>
  </si>
  <si>
    <t>712441559</t>
  </si>
  <si>
    <t>Provedení povlakové krytiny střech šikmých přes 10° do 30° pásy přitavením NAIP v plné ploše</t>
  </si>
  <si>
    <t>889865360</t>
  </si>
  <si>
    <t>166</t>
  </si>
  <si>
    <t>851123628</t>
  </si>
  <si>
    <t>(3,8*1,2+3,3*2,4+4,6*7,5+2,6*3,6)*1,15</t>
  </si>
  <si>
    <t>167</t>
  </si>
  <si>
    <t>712811101</t>
  </si>
  <si>
    <t>Provedení povlakové krytiny střech samostatným vytažením izolačního povlaku za studena na konstrukce převyšující úroveň střechy, nátěrem penetračním</t>
  </si>
  <si>
    <t>-1922133128</t>
  </si>
  <si>
    <t>(10,304+18,98+8,9)*2*0,2</t>
  </si>
  <si>
    <t>168</t>
  </si>
  <si>
    <t>712841559</t>
  </si>
  <si>
    <t>Provedení povlakové krytiny střech samostatným vytažením izolačního povlaku pásy přitavením na konstrukce převyšující úroveň střechy, NAIP</t>
  </si>
  <si>
    <t>670809358</t>
  </si>
  <si>
    <t>(10,304+18,98+8,9)*2*0,37</t>
  </si>
  <si>
    <t>169</t>
  </si>
  <si>
    <t>998712203</t>
  </si>
  <si>
    <t>Přesun hmot pro povlakové krytiny stanovený procentní sazbou (%) z ceny vodorovná dopravní vzdálenost do 50 m v objektech výšky přes 12 do 24 m</t>
  </si>
  <si>
    <t>640401738</t>
  </si>
  <si>
    <t>713</t>
  </si>
  <si>
    <t>Izolace tepelné</t>
  </si>
  <si>
    <t>170</t>
  </si>
  <si>
    <t>713110811</t>
  </si>
  <si>
    <t>Odstranění tepelné izolace běžných stavebních konstrukcí z rohoží, pásů, dílců, desek, bloků stropů nebo podhledů volně kladených z vláknitých materiálů, tloušťka izolace do 100 mm</t>
  </si>
  <si>
    <t>1920729051</t>
  </si>
  <si>
    <t>stáv. souvrství střechy nádstavby strojovny a schodiště</t>
  </si>
  <si>
    <t>pro skladbu SP6 - 2 vrstvy izolace tl. 80 mm</t>
  </si>
  <si>
    <t>171</t>
  </si>
  <si>
    <t>713111111</t>
  </si>
  <si>
    <t>Montáž tepelné izolace stropů rohožemi, pásy, dílci, deskami, bloky (izolační materiál ve specifikaci) vrchem bez překrytí lepenkou kladenými volně</t>
  </si>
  <si>
    <t>-1003534155</t>
  </si>
  <si>
    <t>skladba SP2 - 2 vrstvy</t>
  </si>
  <si>
    <t>(42,17*28,22-11,5*7,08)*2</t>
  </si>
  <si>
    <t>(42,823*28,22-11,5*7,08-7,97*3,8-3,15*5,32)*2</t>
  </si>
  <si>
    <t>odpočet skladby SP2a</t>
  </si>
  <si>
    <t>-207,073</t>
  </si>
  <si>
    <t>skladba SP2a - 2 vrstvy</t>
  </si>
  <si>
    <t>(4,53*28,22-4,5*5,4)*2</t>
  </si>
  <si>
    <t>skladba SP7 - 2 vrstvy</t>
  </si>
  <si>
    <t>(10,05*28,22-(6,72*5,52+5,52*5,52)*2)*2</t>
  </si>
  <si>
    <t>skladba SP3 - 2 vrstvy</t>
  </si>
  <si>
    <t>(6,72*5,52+5,52*5,52)*2*2</t>
  </si>
  <si>
    <t>172</t>
  </si>
  <si>
    <t>63153706</t>
  </si>
  <si>
    <t>134678425</t>
  </si>
  <si>
    <t>skladba SP2 - spodní vrstva</t>
  </si>
  <si>
    <t>(42,17*28,22-11,5*7,08)*1,03</t>
  </si>
  <si>
    <t>(42,823*28,22-11,5*7,08-7,97*3,8-3,15*5,32)*1,03</t>
  </si>
  <si>
    <t>-(4,53*28,22-4,5*5,4)*1,03</t>
  </si>
  <si>
    <t>173</t>
  </si>
  <si>
    <t>63148104</t>
  </si>
  <si>
    <t>-1918393468</t>
  </si>
  <si>
    <t>skladba SP2 - vrchní vrstva</t>
  </si>
  <si>
    <t>174</t>
  </si>
  <si>
    <t>63148210</t>
  </si>
  <si>
    <t>-454893690</t>
  </si>
  <si>
    <t>skladba SP2a</t>
  </si>
  <si>
    <t>(4,53*28,22-4,5*5,4)*2*1,03</t>
  </si>
  <si>
    <t>175</t>
  </si>
  <si>
    <t>63148210R</t>
  </si>
  <si>
    <t>-2119754893</t>
  </si>
  <si>
    <t>(10,05*28,22-(6,72*5,52+5,52*5,52)*2)*2*1,03</t>
  </si>
  <si>
    <t>(6,72*5,52+5,52*5,52)*2*2*1,03</t>
  </si>
  <si>
    <t>176</t>
  </si>
  <si>
    <t>713130811</t>
  </si>
  <si>
    <t>Odstranění tepelné izolace běžných stavebních konstrukcí z rohoží, pásů, dílců, desek, bloků stěn a příček volně kladených z vláknitých materiálů, tloušťka izolace do 100 mm</t>
  </si>
  <si>
    <t>-906842861</t>
  </si>
  <si>
    <t>stávající MIV - vnitřní výplň izolací</t>
  </si>
  <si>
    <t>177</t>
  </si>
  <si>
    <t>713131141</t>
  </si>
  <si>
    <t>Montáž tepelné izolace stěn rohožemi, pásy, deskami, dílci, bloky (izolační materiál ve specifikaci) lepením celoplošně</t>
  </si>
  <si>
    <t>1705415552</t>
  </si>
  <si>
    <t>skladba OP6 - vnitřní svislé zdivo atik nad vstupem</t>
  </si>
  <si>
    <t>(10,304*2+18,98+8,9*2)*0,8</t>
  </si>
  <si>
    <t>(6,72+5,52)*2*1,1*2+(5,52+5,52)*2*1,1*2</t>
  </si>
  <si>
    <t>178</t>
  </si>
  <si>
    <t>-1322862280</t>
  </si>
  <si>
    <t>(10,304*2+18,98+8,9*2)*0,8*1,05</t>
  </si>
  <si>
    <t>179</t>
  </si>
  <si>
    <t>63148166</t>
  </si>
  <si>
    <t>-391087227</t>
  </si>
  <si>
    <t>((6,72+5,52)*2*1,1*2+(5,52+5,52)*2*1,1*2)*1,05</t>
  </si>
  <si>
    <t>180</t>
  </si>
  <si>
    <t>713141131</t>
  </si>
  <si>
    <t>Montáž tepelné izolace střech plochých rohožemi, pásy, deskami, dílci, bloky (izolační materiál ve specifikaci) přilepenými za studena zplna, jednovrstvá</t>
  </si>
  <si>
    <t>-947177831</t>
  </si>
  <si>
    <t>zhlaví atik - XPS tl. 50 mm</t>
  </si>
  <si>
    <t>181</t>
  </si>
  <si>
    <t>28375990</t>
  </si>
  <si>
    <t>1420796854</t>
  </si>
  <si>
    <t>(18,98*10,304-5,47*8,9)*1,03</t>
  </si>
  <si>
    <t>182</t>
  </si>
  <si>
    <t>28376366</t>
  </si>
  <si>
    <t>-2037136066</t>
  </si>
  <si>
    <t>(10,664*2+19,92)*0,4*1,1</t>
  </si>
  <si>
    <t>183</t>
  </si>
  <si>
    <t>713141211</t>
  </si>
  <si>
    <t>Montáž tepelné izolace střech plochých atikovými klíny kladenými volně</t>
  </si>
  <si>
    <t>-953999116</t>
  </si>
  <si>
    <t>(10,304*2+18,98*2+8,9*2)</t>
  </si>
  <si>
    <t>184</t>
  </si>
  <si>
    <t>63152008</t>
  </si>
  <si>
    <t>klín atikový přechodný minerální plochých střech tl.100 x100 mm</t>
  </si>
  <si>
    <t>753696004</t>
  </si>
  <si>
    <t>76,368*1,1</t>
  </si>
  <si>
    <t>185</t>
  </si>
  <si>
    <t>713141331</t>
  </si>
  <si>
    <t>Montáž tepelné izolace střech plochých spádovými klíny v ploše přilepenými za studena zplna</t>
  </si>
  <si>
    <t>1509960226</t>
  </si>
  <si>
    <t>186</t>
  </si>
  <si>
    <t>28376141</t>
  </si>
  <si>
    <t>klín izolační z pěnového polystyrenu EPS 100 spádový</t>
  </si>
  <si>
    <t>221765187</t>
  </si>
  <si>
    <t>146,887*(0,06+0,33)/2*1,05</t>
  </si>
  <si>
    <t>187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</si>
  <si>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</si>
  <si>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</si>
  <si>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-483714736</t>
  </si>
  <si>
    <t>skladba SP6 - parozábrana</t>
  </si>
  <si>
    <t>skladba SP3</t>
  </si>
  <si>
    <t>(6,72*5,52+5,52*5,52)*2</t>
  </si>
  <si>
    <t>188</t>
  </si>
  <si>
    <t>28329282</t>
  </si>
  <si>
    <t>folie podstřešní parotěsná s reflexní Al vrstvou 170 g/m2 (1,5 x 50 m)</t>
  </si>
  <si>
    <t>717570858</t>
  </si>
  <si>
    <t>191,47*1,1</t>
  </si>
  <si>
    <t>189</t>
  </si>
  <si>
    <t>713151155</t>
  </si>
  <si>
    <t>Montáž tepelné izolace střech šikmých rohožemi, pásy, deskami (izolační materiál ve specifikaci) přišroubovanými šrouby nad krokve, sklonu střechy do 30° tloušťky izolace přes 140 do 160 mm</t>
  </si>
  <si>
    <t>-354302065</t>
  </si>
  <si>
    <t>190</t>
  </si>
  <si>
    <t>283- PIR160</t>
  </si>
  <si>
    <t>izolační desky PIR 022 P+D, 2,4x1,2 m, tl. 160 mm, bal. 5,76m2</t>
  </si>
  <si>
    <t>-1184086957</t>
  </si>
  <si>
    <t>56,34*1,03</t>
  </si>
  <si>
    <t>zaokr. na celá balení po 5,76 m2 - prodej pouze v celých baleních</t>
  </si>
  <si>
    <t>(58,030/5,76+0,925)*5,76</t>
  </si>
  <si>
    <t>191</t>
  </si>
  <si>
    <t>713191116</t>
  </si>
  <si>
    <t>Montáž tepelné izolace stavebních konstrukcí - doplňky a konstrukční součásti podlah, stropů vrchem nebo střech překrytím pásem asfaltovým položeném volně se svařovanými spoji</t>
  </si>
  <si>
    <t>1560195434</t>
  </si>
  <si>
    <t>skladba SP2, SP2a</t>
  </si>
  <si>
    <t>viz řez - pro skladbu SP3 - překrytí svislého zateplení</t>
  </si>
  <si>
    <t>((6,72+5,52)*2*1,1*2+(5,52+5,52)*2*1,1*2)</t>
  </si>
  <si>
    <t>192</t>
  </si>
  <si>
    <t>62811120</t>
  </si>
  <si>
    <t>pás asfaltovaný bez krycí vrstvy A330 H</t>
  </si>
  <si>
    <t>1049715383</t>
  </si>
  <si>
    <t>2574,661*1,1</t>
  </si>
  <si>
    <t>193</t>
  </si>
  <si>
    <t>998713203</t>
  </si>
  <si>
    <t>Přesun hmot pro izolace tepelné stanovený procentní sazbou (%) z ceny vodorovná dopravní vzdálenost do 50 m v objektech výšky přes 12 do 24 m</t>
  </si>
  <si>
    <t>-905593638</t>
  </si>
  <si>
    <t>721</t>
  </si>
  <si>
    <t>Zdravotechnika - vnitřní kanalizace</t>
  </si>
  <si>
    <t>194</t>
  </si>
  <si>
    <t>721210823</t>
  </si>
  <si>
    <t>Demontáž kanalizačního příslušenství střešních vtoků DN 125</t>
  </si>
  <si>
    <t>468974854</t>
  </si>
  <si>
    <t>na střeše vstupu</t>
  </si>
  <si>
    <t>195</t>
  </si>
  <si>
    <t>721233113</t>
  </si>
  <si>
    <t>Střešní vtoky (vpusti) polypropylenové (PP) pro ploché střechy s odtokem svislým DN 125</t>
  </si>
  <si>
    <t>-678836712</t>
  </si>
  <si>
    <t>s bitumenovým límcem - dvoustupňová vpust</t>
  </si>
  <si>
    <t>196</t>
  </si>
  <si>
    <t>721300942</t>
  </si>
  <si>
    <t>Pročištění lapačů střešních splavenin</t>
  </si>
  <si>
    <t>-299727343</t>
  </si>
  <si>
    <t>751</t>
  </si>
  <si>
    <t>Vzduchotechnika</t>
  </si>
  <si>
    <t>197</t>
  </si>
  <si>
    <t>751 nab</t>
  </si>
  <si>
    <t>Prodlužovací kus přes zateplení pro větrací mřížku - atyp. výrobek z plechu</t>
  </si>
  <si>
    <t>-1647863392</t>
  </si>
  <si>
    <t>větrací mřížky</t>
  </si>
  <si>
    <t>3+4+10</t>
  </si>
  <si>
    <t>198</t>
  </si>
  <si>
    <t>751398021</t>
  </si>
  <si>
    <t>Montáž ostatních zařízení větrací mřížky stěnové, průřezu do 0,040 m2</t>
  </si>
  <si>
    <t>2130986155</t>
  </si>
  <si>
    <t>východní fasáda</t>
  </si>
  <si>
    <t>3+1+1+1</t>
  </si>
  <si>
    <t>v atriu</t>
  </si>
  <si>
    <t>199</t>
  </si>
  <si>
    <t>55341426</t>
  </si>
  <si>
    <t>mřížka větrací nerezová 200 x 200 se síťovinou</t>
  </si>
  <si>
    <t>-1480848362</t>
  </si>
  <si>
    <t>200</t>
  </si>
  <si>
    <t>751398025</t>
  </si>
  <si>
    <t>Montáž ostatních zařízení větrací mřížky stěnové, průřezu přes 0,200 m2</t>
  </si>
  <si>
    <t>-1346391083</t>
  </si>
  <si>
    <t>201</t>
  </si>
  <si>
    <t>553ATYP</t>
  </si>
  <si>
    <t>dodávka a výroba atypických kovových větracích mřížek v barvě RAL dle fasády, shodný rozměr jako stávající mřížky, pevné protidešťové žaluzie s ochrannou síťkou proti hmyzu</t>
  </si>
  <si>
    <t>-1659651609</t>
  </si>
  <si>
    <t>202</t>
  </si>
  <si>
    <t>998751202</t>
  </si>
  <si>
    <t>Přesun hmot pro vzduchotechniku stanovený procentní sazbou (%) z ceny vodorovná dopravní vzdálenost do 50 m v objektech výšky přes 12 do 60 m</t>
  </si>
  <si>
    <t>-1265654087</t>
  </si>
  <si>
    <t>762</t>
  </si>
  <si>
    <t>Konstrukce tesařské</t>
  </si>
  <si>
    <t>203</t>
  </si>
  <si>
    <t>762 nab</t>
  </si>
  <si>
    <t>Provedení dřevěného pomocného schodiště š 1,04 m</t>
  </si>
  <si>
    <t>-1749251764</t>
  </si>
  <si>
    <t>204</t>
  </si>
  <si>
    <t>762 nab 1</t>
  </si>
  <si>
    <t>Provedení otvoru prostupu v krovu 1,04 x 4,02 m</t>
  </si>
  <si>
    <t>-947842962</t>
  </si>
  <si>
    <t>205</t>
  </si>
  <si>
    <t>762341017</t>
  </si>
  <si>
    <t>Bednění a laťování bednění střech rovných sklonu do 60° s vyřezáním otvorů z dřevoštěpkových desek OSB šroubovaných na krokve na sraz, tloušťky desky 25 mm</t>
  </si>
  <si>
    <t>385096636</t>
  </si>
  <si>
    <t>206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</si>
  <si>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</si>
  <si>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</si>
  <si>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-402927748</t>
  </si>
  <si>
    <t>střecha nad vstupem - zhlaví atik</t>
  </si>
  <si>
    <t>207</t>
  </si>
  <si>
    <t>60726248</t>
  </si>
  <si>
    <t>deska dřevoštěpková OSB ostrá hrana nebroušená tl 22mm</t>
  </si>
  <si>
    <t>568167714</t>
  </si>
  <si>
    <t>16,499*1,1</t>
  </si>
  <si>
    <t>208</t>
  </si>
  <si>
    <t>762341811</t>
  </si>
  <si>
    <t>Demontáž bednění a laťování bednění střech rovných, obloukových, sklonu do 60° se všemi nadstřešními konstrukcemi z prken hrubých, hoblovaných tl. do 32 mm</t>
  </si>
  <si>
    <t>-309556586</t>
  </si>
  <si>
    <t>stáv. souvrství střechy - pro skladbu SP6</t>
  </si>
  <si>
    <t>209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</si>
  <si>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</si>
  <si>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</si>
  <si>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-1814226216</t>
  </si>
  <si>
    <t>210</t>
  </si>
  <si>
    <t>762395000</t>
  </si>
  <si>
    <t>Spojovací prostředky krovů, bednění a laťování, nadstřešních konstrukcí svory, prkna, hřebíky, pásová ocel, vruty</t>
  </si>
  <si>
    <t>76267169</t>
  </si>
  <si>
    <t>bednění pro SP6</t>
  </si>
  <si>
    <t>56,34*0,025</t>
  </si>
  <si>
    <t>211</t>
  </si>
  <si>
    <t>762521104</t>
  </si>
  <si>
    <t>Položení podlah nehoblovaných na sraz z prken hrubých</t>
  </si>
  <si>
    <t>-778156952</t>
  </si>
  <si>
    <t>pro prkennou podlahu na SP2a</t>
  </si>
  <si>
    <t>(4,53*28,22-4,5*5,4)</t>
  </si>
  <si>
    <t>212</t>
  </si>
  <si>
    <t>60515111</t>
  </si>
  <si>
    <t>řezivo jehličnaté boční prkno jakost I.-II. 2-3cm</t>
  </si>
  <si>
    <t>538375339</t>
  </si>
  <si>
    <t>238,667*0,025*1,1</t>
  </si>
  <si>
    <t>213</t>
  </si>
  <si>
    <t>762526130</t>
  </si>
  <si>
    <t>Položení podlah položení polštářů pod podlahy osové vzdálenosti přes 650 do 1000 mm</t>
  </si>
  <si>
    <t>1182822037</t>
  </si>
  <si>
    <t>skladba SP3 - 2x</t>
  </si>
  <si>
    <t>214</t>
  </si>
  <si>
    <t>60511130</t>
  </si>
  <si>
    <t>řezivo stavební fošny prismované (středové) šířky 160-220mm délky 2-5m</t>
  </si>
  <si>
    <t>820155040</t>
  </si>
  <si>
    <t>odhad spotřeby 3,0 bm/m2, fošny 200/65 mm - pro SP2a</t>
  </si>
  <si>
    <t>103,537*3,0*0,20*0,065*1,1</t>
  </si>
  <si>
    <t>215</t>
  </si>
  <si>
    <t>60512011</t>
  </si>
  <si>
    <t>řezivo jehličnaté hranol jakost I nad 120cm2</t>
  </si>
  <si>
    <t>-924993997</t>
  </si>
  <si>
    <t>skladba SP3 - 2x hranol 100x160 mm</t>
  </si>
  <si>
    <t>(6,72*8*2+5,52*8*2+5,52*8*2*2)*0,1*0,16*1,1</t>
  </si>
  <si>
    <t>216</t>
  </si>
  <si>
    <t>762595001</t>
  </si>
  <si>
    <t>Spojovací prostředky podlah a podkladových konstrukcí hřebíky, vruty</t>
  </si>
  <si>
    <t>1751926452</t>
  </si>
  <si>
    <t>217</t>
  </si>
  <si>
    <t>762822810</t>
  </si>
  <si>
    <t>Demontáž stropních trámů z hraněného řeziva, průřezové plochy do 144 cm2</t>
  </si>
  <si>
    <t>1173979913</t>
  </si>
  <si>
    <t>stáv. skladba střechy nádstavby - pro skladbu SP6 - cca 1,8 m/m2 plochy</t>
  </si>
  <si>
    <t>(3,8*1,2+3,3*2,4+4,6*7,5+2,6*3,6)*1,8</t>
  </si>
  <si>
    <t>763</t>
  </si>
  <si>
    <t>Konstrukce suché výstavby</t>
  </si>
  <si>
    <t>218</t>
  </si>
  <si>
    <t>763131511</t>
  </si>
  <si>
    <t>Podhled ze sádrokartonových desek jednovrstvá zavěšená spodní konstrukce z ocelových profilů CD, UD jednoduše opláštěná deskou standardní A, tl. 12,5 mm, bez TI</t>
  </si>
  <si>
    <t>-156852748</t>
  </si>
  <si>
    <t>219</t>
  </si>
  <si>
    <t>998763202</t>
  </si>
  <si>
    <t>Přesun hmot pro dřevostavby stanovený procentní sazbou (%) z ceny vodorovná dopravní vzdálenost do 50 m v objektech výšky přes 12 do 24 m</t>
  </si>
  <si>
    <t>899898780</t>
  </si>
  <si>
    <t>764</t>
  </si>
  <si>
    <t>Konstrukce klempířské</t>
  </si>
  <si>
    <t>220</t>
  </si>
  <si>
    <t>764001821</t>
  </si>
  <si>
    <t>Demontáž klempířských konstrukcí krytiny ze svitků nebo tabulí do suti</t>
  </si>
  <si>
    <t>-1053521213</t>
  </si>
  <si>
    <t>desky u copilitových stěn</t>
  </si>
  <si>
    <t>1,5*2,76*5+1,5*2,32+1,5*2,24*2</t>
  </si>
  <si>
    <t>221</t>
  </si>
  <si>
    <t>764002801</t>
  </si>
  <si>
    <t>Demontáž klempířských konstrukcí závětrné lišty do suti</t>
  </si>
  <si>
    <t>-192678163</t>
  </si>
  <si>
    <t>viz výpis prvků - odkaz 12/K, 12a/K, 14*/K</t>
  </si>
  <si>
    <t>77,0+21,0+95,0</t>
  </si>
  <si>
    <t>222</t>
  </si>
  <si>
    <t>764002812</t>
  </si>
  <si>
    <t>Demontáž klempířských konstrukcí okapového plechu do suti, v krytině skládané</t>
  </si>
  <si>
    <t>54168395</t>
  </si>
  <si>
    <t>dmtž stáv. okapových plechů při výměně žlabů - odkaz 7, 7a, 7b, 7c, 7d/K</t>
  </si>
  <si>
    <t>180,0+11,5+9,0+48,0+29,0</t>
  </si>
  <si>
    <t>223</t>
  </si>
  <si>
    <t>764002841</t>
  </si>
  <si>
    <t>Demontáž klempířských konstrukcí oplechování horních ploch zdí a nadezdívek do suti</t>
  </si>
  <si>
    <t>1874137424</t>
  </si>
  <si>
    <t>stáv. oplechov. atik - vstup</t>
  </si>
  <si>
    <t>22,0+22,0</t>
  </si>
  <si>
    <t>224</t>
  </si>
  <si>
    <t>764002851</t>
  </si>
  <si>
    <t>Demontáž klempířských konstrukcí oplechování parapetů do suti</t>
  </si>
  <si>
    <t>1472580980</t>
  </si>
  <si>
    <t>v.č. 08 - 1.PP - okna k výměně vč. parapetu u MIV</t>
  </si>
  <si>
    <t>0,95*6+1,25*2+5,45*3+3,65+5,45*4</t>
  </si>
  <si>
    <t>stávající okna</t>
  </si>
  <si>
    <t>1,25+2,15+2,45+3,65</t>
  </si>
  <si>
    <t>v.č. 09 - okna k výměně vč. parapetu u MIV - bez oken pro etapu přístavby u vstupu</t>
  </si>
  <si>
    <t>5,45*12+1,55+2,15+1,25+4,95+2,75+2,45+5,45*4+5,45*3+4,25+2,45+2,75+5,0</t>
  </si>
  <si>
    <t>2,45*2+7,55+5,75*3</t>
  </si>
  <si>
    <t>v.č. 10 - 2.NP - okna k výměně vč. parapetu u MIV</t>
  </si>
  <si>
    <t>5,45*13+1,55+1,25+4,95+5,05+2,45+5,45*13+2,4+5,0*2</t>
  </si>
  <si>
    <t>2,45*2+7,55*4</t>
  </si>
  <si>
    <t>5,45*7+1,2+1,5+9,65+3,95+5,45*5+2,45+5,0*2</t>
  </si>
  <si>
    <t>2,45+7,55*2+1,5*2</t>
  </si>
  <si>
    <t>1,85+2,81+3,0+1,5</t>
  </si>
  <si>
    <t>1,5*2</t>
  </si>
  <si>
    <t>225</t>
  </si>
  <si>
    <t>764002871</t>
  </si>
  <si>
    <t>Demontáž klempířských konstrukcí lemování zdí do suti</t>
  </si>
  <si>
    <t>-435103534</t>
  </si>
  <si>
    <t>desky u copilitových stěn - boční stěny</t>
  </si>
  <si>
    <t>1,3*2*(5+3)</t>
  </si>
  <si>
    <t>lemování štítových stěn nad střechou</t>
  </si>
  <si>
    <t>30,5+20,5+15,0</t>
  </si>
  <si>
    <t>nad střechou vstupu</t>
  </si>
  <si>
    <t>20,0</t>
  </si>
  <si>
    <t>226</t>
  </si>
  <si>
    <t>764004801</t>
  </si>
  <si>
    <t>Demontáž klempířských konstrukcí žlabu podokapního do suti</t>
  </si>
  <si>
    <t>-564828839</t>
  </si>
  <si>
    <t>žlaby k výměně - viz výpis prvků, odkaz 7, 7a, 7b, 7c, 7d/K</t>
  </si>
  <si>
    <t>227</t>
  </si>
  <si>
    <t>764004861</t>
  </si>
  <si>
    <t>Demontáž klempířských konstrukcí svodu do suti</t>
  </si>
  <si>
    <t>1943104805</t>
  </si>
  <si>
    <t>svody k výměně - viz výpis prvků - odkaz 8a, 8b, 8c, 8d, 8e, 8f, 8g, 8h, 8i, 8j, 8k, 8l, 8m, 8n/K</t>
  </si>
  <si>
    <t>8,0+8,0+11,8+11,8+15,5+15,5+11,5+11,5+3,5+3,5+16,0+16,0+3,5+2,2</t>
  </si>
  <si>
    <t>228</t>
  </si>
  <si>
    <t>764011612</t>
  </si>
  <si>
    <t>Podkladní plech z pozinkovaného plechu s povrchovou úpravou rš 200 mm</t>
  </si>
  <si>
    <t>-814425546</t>
  </si>
  <si>
    <t>viz výpis prvků - odkaz 9/K</t>
  </si>
  <si>
    <t>4,0</t>
  </si>
  <si>
    <t>229</t>
  </si>
  <si>
    <t>764011616</t>
  </si>
  <si>
    <t>Podkladní plech z pozinkovaného plechu s povrchovou úpravou rš 500 mm</t>
  </si>
  <si>
    <t>-1606117749</t>
  </si>
  <si>
    <t>odkaz 13a/K</t>
  </si>
  <si>
    <t>22,0</t>
  </si>
  <si>
    <t>230</t>
  </si>
  <si>
    <t>764011617</t>
  </si>
  <si>
    <t>Podkladní plech z pozinkovaného plechu s povrchovou úpravou rš 670 mm</t>
  </si>
  <si>
    <t>-1801154281</t>
  </si>
  <si>
    <t>odkaz 13b/K</t>
  </si>
  <si>
    <t>231</t>
  </si>
  <si>
    <t>76401162R</t>
  </si>
  <si>
    <t>Dilatační lišta z pozinkovaného plechu s povrchovou úpravou připojovací, včetně tmelení rš 170 mm</t>
  </si>
  <si>
    <t>-830009746</t>
  </si>
  <si>
    <t>viz výpis prvků - odkaz 9/K, 10/K, 10a/K, 11a/K</t>
  </si>
  <si>
    <t>4,0+30,5+20,5+15,0</t>
  </si>
  <si>
    <t>232</t>
  </si>
  <si>
    <t>764212434</t>
  </si>
  <si>
    <t>Oplechování střešních prvků z pozinkovaného plechu okapu okapovým plechem střechy rovné rš 330 mm</t>
  </si>
  <si>
    <t>1139418244</t>
  </si>
  <si>
    <t>zpětné doplnění okapových plechů při výměně žlabů - odkaz 7, 7a, 7b, 7c, 7d/K</t>
  </si>
  <si>
    <t>233</t>
  </si>
  <si>
    <t>764212634</t>
  </si>
  <si>
    <t>Oplechování střešních prvků z pozinkovaného plechu s povrchovou úpravou štítu závětrnou lištou rš 330 mm</t>
  </si>
  <si>
    <t>906246332</t>
  </si>
  <si>
    <t>234</t>
  </si>
  <si>
    <t>76421365R</t>
  </si>
  <si>
    <t>Oplechování střešních prvků z pozinkovaného plechu s povrchovou úpravou sněhový rozražeč - demontáž a zpětná montáž</t>
  </si>
  <si>
    <t>-1905086346</t>
  </si>
  <si>
    <t>v pásu měněné krytiny při výměně žlabových háků</t>
  </si>
  <si>
    <t>277,5*4</t>
  </si>
  <si>
    <t>235</t>
  </si>
  <si>
    <t>764214606</t>
  </si>
  <si>
    <t>Oplechování horních ploch zdí a nadezdívek (atik) z pozinkovaného plechu s povrchovou úpravou mechanicky kotvené rš 500 mm</t>
  </si>
  <si>
    <t>-86650052</t>
  </si>
  <si>
    <t>236</t>
  </si>
  <si>
    <t>764214607</t>
  </si>
  <si>
    <t>Oplechování horních ploch zdí a nadezdívek (atik) z pozinkovaného plechu s povrchovou úpravou mechanicky kotvené rš 670 mm</t>
  </si>
  <si>
    <t>-710129711</t>
  </si>
  <si>
    <t>237</t>
  </si>
  <si>
    <t>764216641</t>
  </si>
  <si>
    <t>Oplechování parapetů z pozinkovaného plechu s povrchovou úpravou rovných celoplošně lepené, bez rohů rš 160 mm</t>
  </si>
  <si>
    <t>194485030</t>
  </si>
  <si>
    <t>viz výpis prvků - odkaz 2/K</t>
  </si>
  <si>
    <t>30,0</t>
  </si>
  <si>
    <t>238</t>
  </si>
  <si>
    <t>764216644</t>
  </si>
  <si>
    <t>Oplechování parapetů z pozinkovaného plechu s povrchovou úpravou rovných celoplošně lepené, bez rohů rš 330 mm</t>
  </si>
  <si>
    <t>-2079460624</t>
  </si>
  <si>
    <t>viz výpis prvků - odkaz 1/K, 4/K, 5a/K, 5b/K, 5c/K -2x, 6/K</t>
  </si>
  <si>
    <t>489,0+6,3+7,0+15,0+3,0*2+5,8</t>
  </si>
  <si>
    <t>239</t>
  </si>
  <si>
    <t>764216646</t>
  </si>
  <si>
    <t>Oplechování parapetů z pozinkovaného plechu s povrchovou úpravou rovných celoplošně lepené, bez rohů rš 500 mm</t>
  </si>
  <si>
    <t>803381448</t>
  </si>
  <si>
    <t>odkaz 3/K</t>
  </si>
  <si>
    <t>16,0</t>
  </si>
  <si>
    <t>240</t>
  </si>
  <si>
    <t>764218606</t>
  </si>
  <si>
    <t>Oplechování říms a ozdobných prvků z pozinkovaného plechu s povrchovou úpravou rovných, bez rohů mechanicky kotvené rš 500 mm</t>
  </si>
  <si>
    <t>962280772</t>
  </si>
  <si>
    <t>241</t>
  </si>
  <si>
    <t>764311613</t>
  </si>
  <si>
    <t>Lemování zdí z pozinkovaného plechu s povrchovou úpravou boční nebo horní rovné, střech s krytinou skládanou mimo prejzovou rš 250 mm</t>
  </si>
  <si>
    <t>-1107319017</t>
  </si>
  <si>
    <t>odkaz 10/K</t>
  </si>
  <si>
    <t>30,5</t>
  </si>
  <si>
    <t>242</t>
  </si>
  <si>
    <t>764311614</t>
  </si>
  <si>
    <t>Lemování zdí z pozinkovaného plechu s povrchovou úpravou boční nebo horní rovné, střech s krytinou skládanou mimo prejzovou rš 330 mm</t>
  </si>
  <si>
    <t>1949953873</t>
  </si>
  <si>
    <t>odkaz 10a/K, 11/K</t>
  </si>
  <si>
    <t>20,5+15,0</t>
  </si>
  <si>
    <t>243</t>
  </si>
  <si>
    <t>764511602</t>
  </si>
  <si>
    <t>Žlab podokapní z pozinkovaného plechu s povrchovou úpravou včetně háků a čel půlkruhový rš 330 mm</t>
  </si>
  <si>
    <t>-1480156208</t>
  </si>
  <si>
    <t>odkaz 7a/K, 7b/K, 7c/K, 7d/K</t>
  </si>
  <si>
    <t>11,5+9,0+48,0+29,0</t>
  </si>
  <si>
    <t>244</t>
  </si>
  <si>
    <t>764511603</t>
  </si>
  <si>
    <t>Žlab podokapní z pozinkovaného plechu s povrchovou úpravou včetně háků a čel půlkruhový rš 400 mm</t>
  </si>
  <si>
    <t>1758390918</t>
  </si>
  <si>
    <t>odkaz 7/K</t>
  </si>
  <si>
    <t>180,0</t>
  </si>
  <si>
    <t>245</t>
  </si>
  <si>
    <t>764511642</t>
  </si>
  <si>
    <t>Žlab podokapní z pozinkovaného plechu s povrchovou úpravou včetně háků a čel kotlík oválný (trychtýřový), rš žlabu/průměr svodu 330/100 mm</t>
  </si>
  <si>
    <t>1479355448</t>
  </si>
  <si>
    <t>viz výpis prvků - odkaz 8a, 8b, 8c, 8d, 8e, 8f, 8g, 8h, 8i, 8j, 8k, 8l, 8m, 8n/K</t>
  </si>
  <si>
    <t>246</t>
  </si>
  <si>
    <t>764518622</t>
  </si>
  <si>
    <t>Svod z pozinkovaného plechu s upraveným povrchem včetně objímek, kolen a odskoků kruhový, průměru 100 mm</t>
  </si>
  <si>
    <t>1788949940</t>
  </si>
  <si>
    <t>247</t>
  </si>
  <si>
    <t>998764203</t>
  </si>
  <si>
    <t>Přesun hmot pro konstrukce klempířské stanovený procentní sazbou (%) z ceny vodorovná dopravní vzdálenost do 50 m v objektech výšky přes 12 do 24 m</t>
  </si>
  <si>
    <t>-1357335990</t>
  </si>
  <si>
    <t>765</t>
  </si>
  <si>
    <t>Krytina skládaná</t>
  </si>
  <si>
    <t>248</t>
  </si>
  <si>
    <t>765151002</t>
  </si>
  <si>
    <t>Montáž krytiny bitumenové ze šindelů na bednění, sklonu přes 20 do 30°</t>
  </si>
  <si>
    <t>423875979</t>
  </si>
  <si>
    <t>pro výměnu závětrných lišt a žlabů - v pásu 1,0 m podél měněných prvků</t>
  </si>
  <si>
    <t>249</t>
  </si>
  <si>
    <t>62866512</t>
  </si>
  <si>
    <t>šindel asfaltový zesílený na skelné vložce tvar šestiúhelník barevný</t>
  </si>
  <si>
    <t>-1523077090</t>
  </si>
  <si>
    <t>429,0*1,15</t>
  </si>
  <si>
    <t>250</t>
  </si>
  <si>
    <t>765151021</t>
  </si>
  <si>
    <t>Montáž krytiny bitumenové ze šindelů okapové hrany na plech</t>
  </si>
  <si>
    <t>-813085431</t>
  </si>
  <si>
    <t>zpětné doplnění okapových plechů při výměně žlabů - odkaz 7, 7c, 7d/K</t>
  </si>
  <si>
    <t>180,0+48,0+29,0</t>
  </si>
  <si>
    <t>251</t>
  </si>
  <si>
    <t>765151061</t>
  </si>
  <si>
    <t>Montáž krytiny bitumenové ze šindelů štítové hrany plechem</t>
  </si>
  <si>
    <t>1665844916</t>
  </si>
  <si>
    <t>viz výpis prvků - odkaz 12/K, 14*/K</t>
  </si>
  <si>
    <t>77,0+95,0</t>
  </si>
  <si>
    <t>252</t>
  </si>
  <si>
    <t>765151801</t>
  </si>
  <si>
    <t>Demontáž krytiny bitumenové ze šindelů sklonu do 30° do suti</t>
  </si>
  <si>
    <t>1895881681</t>
  </si>
  <si>
    <t>253</t>
  </si>
  <si>
    <t>765192001</t>
  </si>
  <si>
    <t>Nouzové zakrytí střechy plachtou</t>
  </si>
  <si>
    <t>749822210</t>
  </si>
  <si>
    <t>při demontáži stáv. skladby</t>
  </si>
  <si>
    <t>254</t>
  </si>
  <si>
    <t>998765203</t>
  </si>
  <si>
    <t>Přesun hmot pro krytiny skládané stanovený procentní sazbou (%) z ceny vodorovná dopravní vzdálenost do 50 m v objektech výšky přes 12 do 24 m</t>
  </si>
  <si>
    <t>-1964550776</t>
  </si>
  <si>
    <t>766</t>
  </si>
  <si>
    <t>Konstrukce truhlářské</t>
  </si>
  <si>
    <t>255</t>
  </si>
  <si>
    <t>766 - nab2</t>
  </si>
  <si>
    <t>D+M atypické parapetní DTD desky š 180 mm</t>
  </si>
  <si>
    <t>-351253631</t>
  </si>
  <si>
    <t>odkaz x/T</t>
  </si>
  <si>
    <t>437,0</t>
  </si>
  <si>
    <t>256</t>
  </si>
  <si>
    <t>766411811</t>
  </si>
  <si>
    <t>Demontáž obložení stěn panely, plochy do 1,5 m2</t>
  </si>
  <si>
    <t>1442434030</t>
  </si>
  <si>
    <t>stávající MIV - vnitřní opláštění</t>
  </si>
  <si>
    <t>257</t>
  </si>
  <si>
    <t>766622131</t>
  </si>
  <si>
    <t>Montáž oken plastových včetně montáže rámu na polyuretanovou pěnu plochy přes 1 m2 otevíravých nebo sklápěcích do zdiva, výšky do 1,5 m</t>
  </si>
  <si>
    <t>-1532935457</t>
  </si>
  <si>
    <t>odkaz 14</t>
  </si>
  <si>
    <t>2,76*0,58</t>
  </si>
  <si>
    <t>odkaz 11</t>
  </si>
  <si>
    <t>1,48*1,18*2</t>
  </si>
  <si>
    <t>odkaz 12</t>
  </si>
  <si>
    <t>1,18*1,18*6</t>
  </si>
  <si>
    <t>258</t>
  </si>
  <si>
    <t>766622132</t>
  </si>
  <si>
    <t>Montáž oken plastových včetně montáže rámu na polyuretanovou pěnu plochy přes 1 m2 otevíravých nebo sklápěcích do zdiva, výšky přes 1,5 do 2,5 m</t>
  </si>
  <si>
    <t>931954911</t>
  </si>
  <si>
    <t>odkaz 01, 01a</t>
  </si>
  <si>
    <t>1,18*2,325*(22+11)</t>
  </si>
  <si>
    <t>odkaz 02, 02a</t>
  </si>
  <si>
    <t>1,48*2,325*(74+3)</t>
  </si>
  <si>
    <t>odkaz 03, 03a</t>
  </si>
  <si>
    <t>2,38*2,325*(99+5)</t>
  </si>
  <si>
    <t>odkaz 04, 04a</t>
  </si>
  <si>
    <t>0,88*2,325*(3+2)</t>
  </si>
  <si>
    <t>odkaz 05</t>
  </si>
  <si>
    <t>0,78*2,325*5</t>
  </si>
  <si>
    <t>odkaz 06, 06a</t>
  </si>
  <si>
    <t>1,38*2,325*(1+2)</t>
  </si>
  <si>
    <t>odkaz 07, 07a</t>
  </si>
  <si>
    <t>1,18*2,325*(6+1)</t>
  </si>
  <si>
    <t>odkaz 08</t>
  </si>
  <si>
    <t>1,48*2,025*6</t>
  </si>
  <si>
    <t>odkaz 09, 09a</t>
  </si>
  <si>
    <t>2,38*2,325*(8+2)</t>
  </si>
  <si>
    <t>odkaz 10</t>
  </si>
  <si>
    <t>1,18*2,46*2</t>
  </si>
  <si>
    <t>odkaz 18b</t>
  </si>
  <si>
    <t>2,76*2,025</t>
  </si>
  <si>
    <t>odkaz 19b</t>
  </si>
  <si>
    <t>2,76*2,325</t>
  </si>
  <si>
    <t>259</t>
  </si>
  <si>
    <t>611- 01</t>
  </si>
  <si>
    <t>okno plastové 2křídlé 1180x2325 mm, S+OS, barva bílá, izol.3sklo</t>
  </si>
  <si>
    <t>1037414088</t>
  </si>
  <si>
    <t>260</t>
  </si>
  <si>
    <t>611- 01a</t>
  </si>
  <si>
    <t>okno plastové 2křídlé 1180x2325 mm, S+OS, barva bílá, izol.3sklo s ornamentním sklem</t>
  </si>
  <si>
    <t>-878212173</t>
  </si>
  <si>
    <t>261</t>
  </si>
  <si>
    <t>611- 02</t>
  </si>
  <si>
    <t>okno plastové 2křídlé 1480x2325 mm, S+OS, barva bílá, izol.3sklo</t>
  </si>
  <si>
    <t>1688623595</t>
  </si>
  <si>
    <t>262</t>
  </si>
  <si>
    <t>611- 02a</t>
  </si>
  <si>
    <t>okno plastové 2křídlé 1480x2325 mm, S+OS, barva bílá, izol.3sklo s ornamentním sklem</t>
  </si>
  <si>
    <t>747343922</t>
  </si>
  <si>
    <t>263</t>
  </si>
  <si>
    <t>611- 03</t>
  </si>
  <si>
    <t>okno plastové 4křídlé 2380x2325 mm, S+S, OS+OS, barva bílá, izol.3sklo</t>
  </si>
  <si>
    <t>-1735106944</t>
  </si>
  <si>
    <t>264</t>
  </si>
  <si>
    <t>611- 03a</t>
  </si>
  <si>
    <t>okno plastové 4křídlé 2380x2325 mm, S+S, OS+OS, barva bílá, izol.3sklo s ornamentním sklem</t>
  </si>
  <si>
    <t>625629692</t>
  </si>
  <si>
    <t>265</t>
  </si>
  <si>
    <t>611- 04</t>
  </si>
  <si>
    <t>okno plastové 2křídlé 880x2325 mm, S+OS, barva bílá, izol.3sklo</t>
  </si>
  <si>
    <t>-1049662473</t>
  </si>
  <si>
    <t>266</t>
  </si>
  <si>
    <t>611- 04a</t>
  </si>
  <si>
    <t>okno plastové 2křídlé 880x2325 mm, S+OS, barva bílá, izol.3sklo s ornamentním sklem</t>
  </si>
  <si>
    <t>-2038198034</t>
  </si>
  <si>
    <t>267</t>
  </si>
  <si>
    <t>611- 05</t>
  </si>
  <si>
    <t>okno plastové 2křídlé 780x2325 mm, S+OS, barva bílá, izol.3sklo</t>
  </si>
  <si>
    <t>54256099</t>
  </si>
  <si>
    <t>268</t>
  </si>
  <si>
    <t>611- 06</t>
  </si>
  <si>
    <t>okno plastové 2křídlé 1380x2325 mm, S+OS, barva bílá, izol.3sklo</t>
  </si>
  <si>
    <t>-1802729635</t>
  </si>
  <si>
    <t>269</t>
  </si>
  <si>
    <t>611- 06a</t>
  </si>
  <si>
    <t>okno plastové 2křídlé 1380x2325 mm, S+OS, barva bílá, izol.3sklo s ornamentním sklem</t>
  </si>
  <si>
    <t>-952747337</t>
  </si>
  <si>
    <t>270</t>
  </si>
  <si>
    <t>611- 07</t>
  </si>
  <si>
    <t>-236641729</t>
  </si>
  <si>
    <t>271</t>
  </si>
  <si>
    <t>611- 08</t>
  </si>
  <si>
    <t>okno plastové 2křídlé 1480x2025 mm, S+OS, barva bílá, izol.3sklo</t>
  </si>
  <si>
    <t>-1022487284</t>
  </si>
  <si>
    <t>272</t>
  </si>
  <si>
    <t>611- 09</t>
  </si>
  <si>
    <t>1343446443</t>
  </si>
  <si>
    <t>273</t>
  </si>
  <si>
    <t>611- 09a</t>
  </si>
  <si>
    <t>-1544680673</t>
  </si>
  <si>
    <t>274</t>
  </si>
  <si>
    <t>611- 10</t>
  </si>
  <si>
    <t>okno plastové 4křídlé 1180x2460 mm, S+S, OS+OS, barva bílá, izol.3sklo</t>
  </si>
  <si>
    <t>-238069736</t>
  </si>
  <si>
    <t>275</t>
  </si>
  <si>
    <t>611- 11</t>
  </si>
  <si>
    <t>okno plastové 2křídlé 1480x1180 mm, OS+OS, barva bílá, izol.3sklo s meziskelní ozdobnou příčkou</t>
  </si>
  <si>
    <t>-1089603414</t>
  </si>
  <si>
    <t>276</t>
  </si>
  <si>
    <t>611- 12</t>
  </si>
  <si>
    <t>okno plastové 2křídlé 1180x1180 mm, OS+OS, barva bílá, izol.3sklo s meziskelní ozdobnou příčkou</t>
  </si>
  <si>
    <t>-553446005</t>
  </si>
  <si>
    <t>277</t>
  </si>
  <si>
    <t>611- 14</t>
  </si>
  <si>
    <t>okno plastové 2křídlé 2760x580 mm, S+S, barva bílá, izol.3sklo</t>
  </si>
  <si>
    <t>1168136148</t>
  </si>
  <si>
    <t>278</t>
  </si>
  <si>
    <t>611- 18b</t>
  </si>
  <si>
    <t>okno plastové 4křídlé 2760x2025 mm, S+S, OS+OS, barva bílá, izol.3sklo</t>
  </si>
  <si>
    <t>611840290</t>
  </si>
  <si>
    <t>279</t>
  </si>
  <si>
    <t>611- 19b</t>
  </si>
  <si>
    <t>okno plastové 4křídlé 2760x2325 mm, S+S, OS+OS, barva bílá, izol.3sklo</t>
  </si>
  <si>
    <t>-1728804793</t>
  </si>
  <si>
    <t>280</t>
  </si>
  <si>
    <t>766622133</t>
  </si>
  <si>
    <t>Montáž oken plastových včetně montáže rámu na polyuretanovou pěnu plochy přes 1 m2 otevíravých nebo sklápěcích do zdiva, výšky přes 2,5 m</t>
  </si>
  <si>
    <t>-1652185797</t>
  </si>
  <si>
    <t>odkaz 16</t>
  </si>
  <si>
    <t>2,19*2,985</t>
  </si>
  <si>
    <t>odkaz 17</t>
  </si>
  <si>
    <t>2,19*2,985*2</t>
  </si>
  <si>
    <t>odkaz 18a</t>
  </si>
  <si>
    <t>2,76*2,985*2</t>
  </si>
  <si>
    <t>odkaz 19a</t>
  </si>
  <si>
    <t>281</t>
  </si>
  <si>
    <t>611- 16</t>
  </si>
  <si>
    <t>sestava oken plastových 2190x2985 mm, barva bílá, izol.3sklo</t>
  </si>
  <si>
    <t>-1561133381</t>
  </si>
  <si>
    <t>282</t>
  </si>
  <si>
    <t>611- 17</t>
  </si>
  <si>
    <t>231403917</t>
  </si>
  <si>
    <t>283</t>
  </si>
  <si>
    <t>611- 18a</t>
  </si>
  <si>
    <t>sestava oken plastových 2760x2985 mm, barva bílá, izol.3sklo</t>
  </si>
  <si>
    <t>-1527853301</t>
  </si>
  <si>
    <t>284</t>
  </si>
  <si>
    <t>611- 19a</t>
  </si>
  <si>
    <t>1192829894</t>
  </si>
  <si>
    <t>285</t>
  </si>
  <si>
    <t>766622216</t>
  </si>
  <si>
    <t>Montáž oken plastových plochy do 1 m2 včetně montáže rámu na polyuretanovou pěnu otevíravých nebo sklápěcích do zdiva</t>
  </si>
  <si>
    <t>610869872</t>
  </si>
  <si>
    <t>viz výpis prvků - odkaz 13, 15</t>
  </si>
  <si>
    <t>6+1</t>
  </si>
  <si>
    <t>286</t>
  </si>
  <si>
    <t>611- 13</t>
  </si>
  <si>
    <t>plastové okno 880x580 mm, S, barva bílá, izol. 3sklo</t>
  </si>
  <si>
    <t>163804795</t>
  </si>
  <si>
    <t>287</t>
  </si>
  <si>
    <t>611- 15</t>
  </si>
  <si>
    <t>plastové okno 1780x580 mm, S+S, barva bílá, izol. 3sklo</t>
  </si>
  <si>
    <t>1111547412</t>
  </si>
  <si>
    <t>288</t>
  </si>
  <si>
    <t>766629399</t>
  </si>
  <si>
    <t>Dodávka a montáž pákových ovladačů s ohebným převodem pro plastová okna</t>
  </si>
  <si>
    <t>535081068</t>
  </si>
  <si>
    <t>22+11</t>
  </si>
  <si>
    <t>74+3</t>
  </si>
  <si>
    <t>(99+5)*2</t>
  </si>
  <si>
    <t>3+2</t>
  </si>
  <si>
    <t>1+2</t>
  </si>
  <si>
    <t>odkaz 07</t>
  </si>
  <si>
    <t>(8+2)*2</t>
  </si>
  <si>
    <t>odkaz 13</t>
  </si>
  <si>
    <t>odkaz 14 - pro jedno křídlo</t>
  </si>
  <si>
    <t>odkaz 15 - pro jedno křídlo</t>
  </si>
  <si>
    <t>odkaz 16 - pro jedno křídlo</t>
  </si>
  <si>
    <t>odkaz 17 - pro jedno křídlo</t>
  </si>
  <si>
    <t>odkaz 18 - pro jedno křídlo</t>
  </si>
  <si>
    <t>odkaz 19 - pro jedno křídlo</t>
  </si>
  <si>
    <t>odkaz 20 - nadsvětlík dveří</t>
  </si>
  <si>
    <t>289</t>
  </si>
  <si>
    <t>766629400</t>
  </si>
  <si>
    <t>Dodávka a montáž interiérových žaluzií pro plastová okna ovládaných řetízkem, barva bílá</t>
  </si>
  <si>
    <t>872991368</t>
  </si>
  <si>
    <t>viz výpis prvků - odkaz Ž1, Ž1a, Ž1b</t>
  </si>
  <si>
    <t>1,18*2,325*216</t>
  </si>
  <si>
    <t>odkaz Ž2, Ž2a, Ž2b</t>
  </si>
  <si>
    <t>1,48*2,325*59</t>
  </si>
  <si>
    <t>odkaz Ž3, Ž3a, Ž3b</t>
  </si>
  <si>
    <t>0,88*2,325*3</t>
  </si>
  <si>
    <t>odkaz Ž4, Ž4a, Ž4b</t>
  </si>
  <si>
    <t>1,18*2,46*4</t>
  </si>
  <si>
    <t>odkaz Ž5, Ž5a, Ž5b</t>
  </si>
  <si>
    <t>0,78*2,325*3</t>
  </si>
  <si>
    <t>290</t>
  </si>
  <si>
    <t>766629415</t>
  </si>
  <si>
    <t>Montáž oken dřevěných Příplatek k cenám za tepelnou izolaci mezi ostěním a rámem okna při rovném ostění fólií, připojovací spára tl. do 65 mm</t>
  </si>
  <si>
    <t>-1142144894</t>
  </si>
  <si>
    <t>oboustranná těsnící páska osazená při montáži nových výplní</t>
  </si>
  <si>
    <t>1,0+2*2,6+(0,9+0,6)*2*6+(5,4+2,1)*2*2+1,82+2*2,9+2,76+2*2,05+(5,4+2,1)*2+(3,6+2,1)*2+(1,2+2,1)*2+1,17+2*2,9+(2,4+2,1)*2+(2,1+2,1)*2</t>
  </si>
  <si>
    <t>(1,2+2,1)*2*4+(2,4+2,1)*2*4+(3,6+2,1)*2*3+2,68+2*2,45+1,1+2*2,6</t>
  </si>
  <si>
    <t>(2,4+2,4)*2*4+(5,4+2,4)*2*3+(1,2+2,4)*2+(2,76+3,0)*2+(2,4+2,4)*2*4+(2,1+2,4)*2+(1,2+2,4)*2*4+(3,6+2,4)*2*3+(5,4+2,4)*2*2+(2,76+2,35*2)</t>
  </si>
  <si>
    <t>1,76+2*3,25+(2,7+2,4)*2+(2,4+2,4)*2+(2,05+2,4)*2</t>
  </si>
  <si>
    <t>(1,4+2,4)*2+(1,2+2,4)*2*2+(2,7+2,4)*2+(1,8+2*3,12)</t>
  </si>
  <si>
    <t>(2,4+2,4)*2*5+(5,4+2,4)*2*3+(3,6+2,4)*2*2+(1,2+2,4)*2*3+(2,4+2,4)*2*2+(1,2+2*3,18)</t>
  </si>
  <si>
    <t>(2,4+2,4)*2*4+(5,4+2,4)*2*3+(1,2+2,4)*2+(2,76+3,0)*2+(2,4+2,4)*2*10+(1,2+2,4)*2+(5,4+2,4)*2*3+(2,76+3,0)*2</t>
  </si>
  <si>
    <t>(2,05+2,4)*2*2+(2,4+2,4)*2*2</t>
  </si>
  <si>
    <t>(1,4+2,4)*2*2+(1,2+2,4)*2*2+(3,0+2,4)*2</t>
  </si>
  <si>
    <t>(2,21+3,0)*2+(2,4+2,4)*2*7+(5,4+2,4)*2*2+(2,4+2,4)*2*3+(0,9+2,4)*2*2+(5,4+2,4)*2*4+(2,4+2,4)*2*3+(1,2+2,4)*2*2+(1,8+2,4)*2+(2,21+3,0)*2</t>
  </si>
  <si>
    <t>(2,4+2,4)*2*8+(1,2+2,4)*2*2+(5,4+2,4)*2*2+(3,6+2,4)*2+(2,76+3,0)*2</t>
  </si>
  <si>
    <t>(4,8+2,5)*2+(3,6+2,4)*2+(5,4+2,4)*2*3+(3,6+2,4)*2+(1,2+2,4*2)+(2,4+2,4)*2*3+(2,21+3,0)*2</t>
  </si>
  <si>
    <t>(1,2+1,2)*2*2+(2,4+2,4)*2*3+(1,4+2,4)*2*4</t>
  </si>
  <si>
    <t>2*4,45+2*3,3</t>
  </si>
  <si>
    <t>8,9*2+4,8</t>
  </si>
  <si>
    <t>291</t>
  </si>
  <si>
    <t>766660421</t>
  </si>
  <si>
    <t>Montáž dveřních křídel dřevěných nebo plastových vchodových dveří včetně rámu do zdiva jednokřídlových s nadsvětlíkem</t>
  </si>
  <si>
    <t>-1363424545</t>
  </si>
  <si>
    <t>odkaz 20</t>
  </si>
  <si>
    <t>292</t>
  </si>
  <si>
    <t>611- 20</t>
  </si>
  <si>
    <t>plastové vchodové 1kř. dveře s sklopným nadsvětlíkem 1190/3155 mm, barva bílá, částečně prosklené izol. 3sklem s ornamentním sklem</t>
  </si>
  <si>
    <t>1647143615</t>
  </si>
  <si>
    <t>293</t>
  </si>
  <si>
    <t>766691610</t>
  </si>
  <si>
    <t>Montáž ostatních truhlářských konstrukcí venkovní krycí lišty dřevěné nebo hliníkové (s dodáním lišt) pro překrytí spojů mezi oknem a balkónovými dveřmi s podtmelením</t>
  </si>
  <si>
    <t>-328846471</t>
  </si>
  <si>
    <t>přelištování napojení rámů a stáv. ocelové konstrukce - světlík</t>
  </si>
  <si>
    <t>3,9*(18+5)*2</t>
  </si>
  <si>
    <t>294</t>
  </si>
  <si>
    <t>59071041</t>
  </si>
  <si>
    <t>lišta okenní tvrzené PVC skrytá drážka pro šrouby integrované PUR pásky exteriér 35 mm</t>
  </si>
  <si>
    <t>-1271571664</t>
  </si>
  <si>
    <t>3,9*(18+5)*2*1,1</t>
  </si>
  <si>
    <t>295</t>
  </si>
  <si>
    <t>766694111</t>
  </si>
  <si>
    <t>Montáž ostatních truhlářských konstrukcí parapetních desek dřevěných nebo plastových šířky do 300 mm, délky do 1000 mm</t>
  </si>
  <si>
    <t>555742044</t>
  </si>
  <si>
    <t>viz výpis prvků - odkaz 1/T</t>
  </si>
  <si>
    <t>296</t>
  </si>
  <si>
    <t>766694112</t>
  </si>
  <si>
    <t>Montáž ostatních truhlářských konstrukcí parapetních desek dřevěných nebo plastových šířky do 300 mm, délky přes 1000 do 1600 mm</t>
  </si>
  <si>
    <t>1699611062</t>
  </si>
  <si>
    <t>viz výpis prvků - odkaz 3b/T, 4/T, 5/T</t>
  </si>
  <si>
    <t>1+6+2</t>
  </si>
  <si>
    <t>297</t>
  </si>
  <si>
    <t>766694113</t>
  </si>
  <si>
    <t>Montáž ostatních truhlářských konstrukcí parapetních desek dřevěných nebo plastových šířky do 300 mm, délky přes 1600 do 2600 mm</t>
  </si>
  <si>
    <t>734581018</t>
  </si>
  <si>
    <t>viz výpis prvků - odkaz 2/T, 3a/T, 7/T</t>
  </si>
  <si>
    <t>3+2+1</t>
  </si>
  <si>
    <t>298</t>
  </si>
  <si>
    <t>60794121</t>
  </si>
  <si>
    <t>koncovka PVC k parapetním dřevotřískovým deskám 600 mm</t>
  </si>
  <si>
    <t>1143518332</t>
  </si>
  <si>
    <t>(6+3+2+1+6+2+1+1)*2</t>
  </si>
  <si>
    <t>299</t>
  </si>
  <si>
    <t>60794103</t>
  </si>
  <si>
    <t>deska parapetní dřevotřísková vnitřní 0,3 x 1 m</t>
  </si>
  <si>
    <t>36724473</t>
  </si>
  <si>
    <t>odkaz 4/T</t>
  </si>
  <si>
    <t>6*1,2*1,05</t>
  </si>
  <si>
    <t>300</t>
  </si>
  <si>
    <t>60794102</t>
  </si>
  <si>
    <t>deska parapetní dřevotřísková vnitřní 0,26 x 1 m</t>
  </si>
  <si>
    <t>1352573913</t>
  </si>
  <si>
    <t>6*0,9*1,05</t>
  </si>
  <si>
    <t>viz výpis prvků - odkaz 2/T</t>
  </si>
  <si>
    <t>3*2,4*1,05</t>
  </si>
  <si>
    <t>viz výpis prvků - odkaz 3a, 3b/T</t>
  </si>
  <si>
    <t>(2*2,1+1,4)*1,05</t>
  </si>
  <si>
    <t>odkaz 5/T</t>
  </si>
  <si>
    <t>2*1,5*1,05</t>
  </si>
  <si>
    <t>odkaz 6/T</t>
  </si>
  <si>
    <t>2,78*1,05</t>
  </si>
  <si>
    <t>odkaz 7/T</t>
  </si>
  <si>
    <t>1,8*1,05</t>
  </si>
  <si>
    <t>301</t>
  </si>
  <si>
    <t>766694114</t>
  </si>
  <si>
    <t>Montáž ostatních truhlářských konstrukcí parapetních desek dřevěných nebo plastových šířky do 300 mm, délky přes 2600 mm</t>
  </si>
  <si>
    <t>1438630411</t>
  </si>
  <si>
    <t>viz výpis prvků - odkaz 6/T</t>
  </si>
  <si>
    <t>302</t>
  </si>
  <si>
    <t>766695212</t>
  </si>
  <si>
    <t>Montáž ostatních truhlářských konstrukcí prahů dveří jednokřídlových, šířky do 100 mm</t>
  </si>
  <si>
    <t>-586314926</t>
  </si>
  <si>
    <t>viz titulní list výpisu prvků - prahy dveří</t>
  </si>
  <si>
    <t>pro odkaz 20</t>
  </si>
  <si>
    <t>pro odkaz 5/H a 6/H</t>
  </si>
  <si>
    <t>1+1</t>
  </si>
  <si>
    <t>303</t>
  </si>
  <si>
    <t>61187416R1</t>
  </si>
  <si>
    <t>práh dveřní dřevěný bukový tl 2cm dl do 105 cm š 10cm vč. povrchové úpravy lakováním</t>
  </si>
  <si>
    <t>-521304525</t>
  </si>
  <si>
    <t>304</t>
  </si>
  <si>
    <t>766695232</t>
  </si>
  <si>
    <t>Montáž ostatních truhlářských konstrukcí prahů dveří dvoukřídlových, šířky do 100 mm</t>
  </si>
  <si>
    <t>-1457676288</t>
  </si>
  <si>
    <t>pro odkaz 1/H, 2/H, 3/H, 4/H</t>
  </si>
  <si>
    <t>1+1+1+2</t>
  </si>
  <si>
    <t>305</t>
  </si>
  <si>
    <t>611nab</t>
  </si>
  <si>
    <t>dřevěný bukový práh 176x10x2 cm vč. povrchové úpravy lakováním</t>
  </si>
  <si>
    <t>588585824</t>
  </si>
  <si>
    <t>pro dveře odkaz 1/H, 2/H, 3/H</t>
  </si>
  <si>
    <t>1+1+1</t>
  </si>
  <si>
    <t>306</t>
  </si>
  <si>
    <t>611nab1</t>
  </si>
  <si>
    <t>dřevěný bukový práh 215x10x2 cm vč. povrchové úpravy lakováním</t>
  </si>
  <si>
    <t>-1594791083</t>
  </si>
  <si>
    <t>pro dveře odkaz 4/H</t>
  </si>
  <si>
    <t>307</t>
  </si>
  <si>
    <t>766699751</t>
  </si>
  <si>
    <t>Montáž ostatních truhlářských konstrukcí překrytí spár podlah lištou plochou</t>
  </si>
  <si>
    <t>1544152130</t>
  </si>
  <si>
    <t>dilatační napojení nové části parapetní desky na stávající u prvků x/T</t>
  </si>
  <si>
    <t>308</t>
  </si>
  <si>
    <t>562nab</t>
  </si>
  <si>
    <t>spojovací lišta k dtd deskám</t>
  </si>
  <si>
    <t>-1513786554</t>
  </si>
  <si>
    <t>437,0*1,1</t>
  </si>
  <si>
    <t>371</t>
  </si>
  <si>
    <t>766699nab</t>
  </si>
  <si>
    <t>Demontáž nastřelných garnýží včetně konzol u měněných oken</t>
  </si>
  <si>
    <t>hod</t>
  </si>
  <si>
    <t>776752212</t>
  </si>
  <si>
    <t>309</t>
  </si>
  <si>
    <t>998766203</t>
  </si>
  <si>
    <t>Přesun hmot pro konstrukce truhlářské stanovený procentní sazbou (%) z ceny vodorovná dopravní vzdálenost do 50 m v objektech výšky přes 12 do 24 m</t>
  </si>
  <si>
    <t>-1730234520</t>
  </si>
  <si>
    <t>767</t>
  </si>
  <si>
    <t>Konstrukce zámečnické</t>
  </si>
  <si>
    <t>310</t>
  </si>
  <si>
    <t>767 - 19c</t>
  </si>
  <si>
    <t>Dodávka a montáž hliníkové sestavy 2kř. dveří, fixních bočních světlíků a nadsvětlíků, 2680x2450 mm, barva bílá, prosklené izol.3sklem, samozavírač, paniková hrazda na obou křídlech</t>
  </si>
  <si>
    <t>568914419</t>
  </si>
  <si>
    <t>311</t>
  </si>
  <si>
    <t>767 - 7/H</t>
  </si>
  <si>
    <t>994849598</t>
  </si>
  <si>
    <t>312</t>
  </si>
  <si>
    <t>767 - 8/H</t>
  </si>
  <si>
    <t>-1529603587</t>
  </si>
  <si>
    <t>313</t>
  </si>
  <si>
    <t>767 - 9/H</t>
  </si>
  <si>
    <t>Dodávka a montáž sloupkopříčkového hliníkového proskleného světlíku, barva RAL 3011, izol. 3sklo bezpečnostní</t>
  </si>
  <si>
    <t>331641803</t>
  </si>
  <si>
    <t>314</t>
  </si>
  <si>
    <t>767161217</t>
  </si>
  <si>
    <t>Montáž zábradlí rovného z profilové oceli do zdiva, hmotnosti 1 m zábradlí přes 30 do 45 kg</t>
  </si>
  <si>
    <t>1153797670</t>
  </si>
  <si>
    <t>viz výpis prvků - odkaz 1/Z, 2/Z</t>
  </si>
  <si>
    <t>2,46*3+3,02*(2+3)</t>
  </si>
  <si>
    <t>315</t>
  </si>
  <si>
    <t>553- 1Z, 2Z</t>
  </si>
  <si>
    <t>výroba a dodávka zábradlí z oceli vč. povrch. úpravy komaxit RAL 3011</t>
  </si>
  <si>
    <t>kg</t>
  </si>
  <si>
    <t>-1404928290</t>
  </si>
  <si>
    <t>odkaz 1/Z</t>
  </si>
  <si>
    <t>266,0+216,0+324,0</t>
  </si>
  <si>
    <t>316</t>
  </si>
  <si>
    <t>767161814</t>
  </si>
  <si>
    <t>Demontáž zábradlí rovného nerozebíratelný spoj hmotnosti 1 m zábradlí přes 20 kg</t>
  </si>
  <si>
    <t>441024238</t>
  </si>
  <si>
    <t>stáv. zábradlí u copilitových stěn 1.NP</t>
  </si>
  <si>
    <t>2,24*2,0*2</t>
  </si>
  <si>
    <t>317</t>
  </si>
  <si>
    <t>767640112</t>
  </si>
  <si>
    <t>Montáž dveří ocelových vchodových jednokřídlových s nadsvětlíkem</t>
  </si>
  <si>
    <t>1785077755</t>
  </si>
  <si>
    <t>odkaz 5/H, 6/H</t>
  </si>
  <si>
    <t>318</t>
  </si>
  <si>
    <t>553- 5/H</t>
  </si>
  <si>
    <t>-1779402535</t>
  </si>
  <si>
    <t>319</t>
  </si>
  <si>
    <t>553- 6/H</t>
  </si>
  <si>
    <t>1509653610</t>
  </si>
  <si>
    <t>320</t>
  </si>
  <si>
    <t>767640222</t>
  </si>
  <si>
    <t>Montáž dveří ocelových vchodových dvoukřídlové s nadsvětlíkem</t>
  </si>
  <si>
    <t>1338349370</t>
  </si>
  <si>
    <t>odkaz 1/H, 2/H, 3/H, 4/H</t>
  </si>
  <si>
    <t>321</t>
  </si>
  <si>
    <t>553- 1/H</t>
  </si>
  <si>
    <t>1563176964</t>
  </si>
  <si>
    <t>322</t>
  </si>
  <si>
    <t>553- 2/H</t>
  </si>
  <si>
    <t>1046400444</t>
  </si>
  <si>
    <t>323</t>
  </si>
  <si>
    <t>553- 3/H</t>
  </si>
  <si>
    <t>-730929754</t>
  </si>
  <si>
    <t>324</t>
  </si>
  <si>
    <t>553- 4/H</t>
  </si>
  <si>
    <t>1339108295</t>
  </si>
  <si>
    <t>325</t>
  </si>
  <si>
    <t>767691812</t>
  </si>
  <si>
    <t>Vyvěšení nebo zavěšení kovových křídel – ostatní práce s případným uložením a opětovným zavěšením po provedení stavebních změn oken, plochy do 1,50 m2</t>
  </si>
  <si>
    <t>277463930</t>
  </si>
  <si>
    <t>ocelová okna v copilitových stěnách</t>
  </si>
  <si>
    <t>3*3+3*2+2*2+2</t>
  </si>
  <si>
    <t>326</t>
  </si>
  <si>
    <t>767691822</t>
  </si>
  <si>
    <t>Vyvěšení nebo zavěšení kovových křídel – ostatní práce s případným uložením a opětovným zavěšením po provedení stavebních změn dveří, plochy do 2 m2</t>
  </si>
  <si>
    <t>-947294029</t>
  </si>
  <si>
    <t>v.č. 09 - 1.NP - vstupní portály - 2kř. dveře ve výkladcích</t>
  </si>
  <si>
    <t>4*2</t>
  </si>
  <si>
    <t>327</t>
  </si>
  <si>
    <t>767712812</t>
  </si>
  <si>
    <t>Demontáž výkladců zapuštěných svařovaných</t>
  </si>
  <si>
    <t>-1231858501</t>
  </si>
  <si>
    <t>4,8*3,3*2+4,8*4,45+4,8*2,02/2</t>
  </si>
  <si>
    <t>4,8*2,8+8,3*4,0/2</t>
  </si>
  <si>
    <t>328</t>
  </si>
  <si>
    <t>767999001</t>
  </si>
  <si>
    <t>Demontáž, očištění, nátěr a zpětná montáž stříšky vstupu do 1.PP - severní štít</t>
  </si>
  <si>
    <t>-1832830029</t>
  </si>
  <si>
    <t>329</t>
  </si>
  <si>
    <t>998767203</t>
  </si>
  <si>
    <t>Přesun hmot pro zámečnické konstrukce stanovený procentní sazbou (%) z ceny vodorovná dopravní vzdálenost do 50 m v objektech výšky přes 12 do 24 m</t>
  </si>
  <si>
    <t>-1656193627</t>
  </si>
  <si>
    <t>771</t>
  </si>
  <si>
    <t>Podlahy z dlaždic</t>
  </si>
  <si>
    <t>330</t>
  </si>
  <si>
    <t>771474113</t>
  </si>
  <si>
    <t>Montáž soklíků z dlaždic keramických lepených flexibilním lepidlem rovných výšky přes 90 do 120 mm</t>
  </si>
  <si>
    <t>-1896176334</t>
  </si>
  <si>
    <t>původní venkovní desky schodiště - soklík</t>
  </si>
  <si>
    <t>(1,0*2+2,46)*7+(1,0*2+2,21)*5</t>
  </si>
  <si>
    <t>331</t>
  </si>
  <si>
    <t>771574116</t>
  </si>
  <si>
    <t>Montáž podlah z dlaždic keramických lepených flexibilním lepidlem režných nebo glazovaných hladkých přes 22 do 25 ks/ m2</t>
  </si>
  <si>
    <t>916500804</t>
  </si>
  <si>
    <t>332</t>
  </si>
  <si>
    <t>59761406</t>
  </si>
  <si>
    <t>dlaždice keramické slinuté neglazované mrazuvzdorné přes 19 do 25 ks/m2</t>
  </si>
  <si>
    <t>2098416511</t>
  </si>
  <si>
    <t>viz montáž podlah</t>
  </si>
  <si>
    <t>28,270*1,1</t>
  </si>
  <si>
    <t>viz montáž soklíků</t>
  </si>
  <si>
    <t>52,27*0,1*1,1</t>
  </si>
  <si>
    <t>(36,847/0,04+0,825)*0,04</t>
  </si>
  <si>
    <t>333</t>
  </si>
  <si>
    <t>771579191</t>
  </si>
  <si>
    <t>Montáž podlah z dlaždic keramických Příplatek k cenám za plochu do 5 m2 jednotlivě</t>
  </si>
  <si>
    <t>1661192543</t>
  </si>
  <si>
    <t>28,27</t>
  </si>
  <si>
    <t>334</t>
  </si>
  <si>
    <t>771579192</t>
  </si>
  <si>
    <t>Montáž podlah z dlaždic keramických Příplatek k cenám za podlahy v omezeném prostoru</t>
  </si>
  <si>
    <t>707130377</t>
  </si>
  <si>
    <t>335</t>
  </si>
  <si>
    <t>771591111</t>
  </si>
  <si>
    <t>Podlahy - ostatní práce penetrace podkladu</t>
  </si>
  <si>
    <t>-1855661557</t>
  </si>
  <si>
    <t>28,270</t>
  </si>
  <si>
    <t>52,27*0,1</t>
  </si>
  <si>
    <t>336</t>
  </si>
  <si>
    <t>771591185</t>
  </si>
  <si>
    <t>Podlahy - ostatní práce řezání dlaždic keramických rovné</t>
  </si>
  <si>
    <t>-1878604186</t>
  </si>
  <si>
    <t>viz montáž soklíků - půlení dlažby - zaokr. na celé kusy</t>
  </si>
  <si>
    <t>52,27/2*5+0,325</t>
  </si>
  <si>
    <t>337</t>
  </si>
  <si>
    <t>998771203</t>
  </si>
  <si>
    <t>Přesun hmot pro podlahy z dlaždic stanovený procentní sazbou (%) z ceny vodorovná dopravní vzdálenost do 50 m v objektech výšky přes 12 do 24 m</t>
  </si>
  <si>
    <t>-1382856497</t>
  </si>
  <si>
    <t>781</t>
  </si>
  <si>
    <t>Dokončovací práce - obklady</t>
  </si>
  <si>
    <t>338</t>
  </si>
  <si>
    <t>781474115</t>
  </si>
  <si>
    <t>Montáž obkladů vnitřních stěn z dlaždic keramických lepených flexibilním lepidlem režných nebo glazovaných hladkých přes 22 do 25 ks/m2</t>
  </si>
  <si>
    <t>310535791</t>
  </si>
  <si>
    <t>doplnění obkladu na vyzdívky v místnostech s obkladem výšky 2,0 m</t>
  </si>
  <si>
    <t>0,5*1,2*2+0,3*1,2</t>
  </si>
  <si>
    <t>0,5*1,2*2+0,3*1,2+0,6*1,2*2</t>
  </si>
  <si>
    <t>0,3*1,2</t>
  </si>
  <si>
    <t>339</t>
  </si>
  <si>
    <t>781544230</t>
  </si>
  <si>
    <t>Montáž obkladů ostění z obkladaček hutných nebo polohutných lepených flexibilním lepidlem rámovkami, vel. 200 x 200 mm</t>
  </si>
  <si>
    <t>1909493572</t>
  </si>
  <si>
    <t>doplnění obkladu na ostění oken v místnostech s obkladem výšky 2,0 m a výškou parapetu 0,8 m = výška obkladu ostění 1,2 m</t>
  </si>
  <si>
    <t>1,2*2*(1+1)</t>
  </si>
  <si>
    <t>1,2*2*(1+2+1+2)</t>
  </si>
  <si>
    <t>1,2*2*(1+2+1+1+1+1+2+1)</t>
  </si>
  <si>
    <t>340</t>
  </si>
  <si>
    <t>781674113</t>
  </si>
  <si>
    <t>Montáž obkladů parapetů z dlaždic keramických lepených flexibilním lepidlem, šířky parapetu přes 150 do 200 mm</t>
  </si>
  <si>
    <t>296772136</t>
  </si>
  <si>
    <t>okna v místnostech s obkladem stěn výšky 2,0 m a okny s parapetem ve výšce 0,8 m</t>
  </si>
  <si>
    <t>2,4+1,2</t>
  </si>
  <si>
    <t>2,7+1,2*2+1,4+2,4*2</t>
  </si>
  <si>
    <t>3,0+1,2*2+1,4+2,4+1,2+2,4+1,2*2+1,8</t>
  </si>
  <si>
    <t>341</t>
  </si>
  <si>
    <t>59761039</t>
  </si>
  <si>
    <t>obkládačky keramické koupelnové (bílé i barevné) přes 22 do 25 ks/m2</t>
  </si>
  <si>
    <t>-298640440</t>
  </si>
  <si>
    <t>viz obklad stěn</t>
  </si>
  <si>
    <t>4,92*1,1</t>
  </si>
  <si>
    <t>viz obklad ostění</t>
  </si>
  <si>
    <t>48,0*0,3*1,1</t>
  </si>
  <si>
    <t>viz obklad parapetu</t>
  </si>
  <si>
    <t>35,5*0,3*1,1</t>
  </si>
  <si>
    <t>zaokr. na celé m2 dlaždic plochy do 0,05 m2/kus</t>
  </si>
  <si>
    <t>(32,967/0,05+0,66)*0,05</t>
  </si>
  <si>
    <t>342</t>
  </si>
  <si>
    <t>998781203</t>
  </si>
  <si>
    <t>Přesun hmot pro obklady keramické stanovený procentní sazbou (%) z ceny vodorovná dopravní vzdálenost do 50 m v objektech výšky přes 12 do 24 m</t>
  </si>
  <si>
    <t>1351368311</t>
  </si>
  <si>
    <t>783</t>
  </si>
  <si>
    <t>Dokončovací práce - nátěry</t>
  </si>
  <si>
    <t>343</t>
  </si>
  <si>
    <t>783000111</t>
  </si>
  <si>
    <t>Zakrývání konstrukcí včetně pozdějšího odkrytí svislých ploch olepením páskou nebo fólií</t>
  </si>
  <si>
    <t>685954865</t>
  </si>
  <si>
    <t>ochrana fasády při nátěru podbití</t>
  </si>
  <si>
    <t>štíty</t>
  </si>
  <si>
    <t>(77,0+21,0+95,0)</t>
  </si>
  <si>
    <t>u okapu</t>
  </si>
  <si>
    <t>(180,0+11,5+9,0+48,0+29,0)</t>
  </si>
  <si>
    <t>344</t>
  </si>
  <si>
    <t>58124838</t>
  </si>
  <si>
    <t>páska maskovací krepová pro malířské potřeby š 50mm</t>
  </si>
  <si>
    <t>782901641</t>
  </si>
  <si>
    <t>470,5*1,05</t>
  </si>
  <si>
    <t>345</t>
  </si>
  <si>
    <t>783201201</t>
  </si>
  <si>
    <t>Příprava podkladu tesařských konstrukcí před provedením nátěru broušení</t>
  </si>
  <si>
    <t>-1648791213</t>
  </si>
  <si>
    <t>podbití přesahu střechy - odhadem</t>
  </si>
  <si>
    <t>(77,0+21,0+95,0)*0,5+12,0*2*1,2</t>
  </si>
  <si>
    <t>(180,0+11,5+9,0+48,0+29,0)*0,5</t>
  </si>
  <si>
    <t>346</t>
  </si>
  <si>
    <t>783213021</t>
  </si>
  <si>
    <t>Napouštěcí nátěr tesařských prvků proti dřevokazným houbám, hmyzu a plísním nezabudovaných do konstrukce dvojnásobný syntetický</t>
  </si>
  <si>
    <t>2120789648</t>
  </si>
  <si>
    <t>polštáře z fošen a hranolů</t>
  </si>
  <si>
    <t>103,537*3,0*(0,20+0,065)*2</t>
  </si>
  <si>
    <t>(6,72*8*2+5,52*8*2+5,52*8*2*2)*(0,1+0,16)*2</t>
  </si>
  <si>
    <t>347</t>
  </si>
  <si>
    <t>783214101</t>
  </si>
  <si>
    <t>Základní nátěr tesařských konstrukcí jednonásobný syntetický</t>
  </si>
  <si>
    <t>1909737482</t>
  </si>
  <si>
    <t>348</t>
  </si>
  <si>
    <t>783218111</t>
  </si>
  <si>
    <t>Lazurovací nátěr tesařských konstrukcí dvojnásobný syntetický</t>
  </si>
  <si>
    <t>-2132045358</t>
  </si>
  <si>
    <t>349</t>
  </si>
  <si>
    <t>783301303</t>
  </si>
  <si>
    <t>Příprava podkladu zámečnických konstrukcí před provedením nátěru odrezivění odrezovačem bezoplachovým</t>
  </si>
  <si>
    <t>1916229340</t>
  </si>
  <si>
    <t>stávající OK prosklení světlíku</t>
  </si>
  <si>
    <t>(8,5*5+4,0*2*9+5,7*2+4,0*7)*0,6</t>
  </si>
  <si>
    <t>350</t>
  </si>
  <si>
    <t>783314201</t>
  </si>
  <si>
    <t>Základní antikorozní nátěr zámečnických konstrukcí jednonásobný syntetický standardní</t>
  </si>
  <si>
    <t>-1772587027</t>
  </si>
  <si>
    <t>351</t>
  </si>
  <si>
    <t>783315101</t>
  </si>
  <si>
    <t>Mezinátěr zámečnických konstrukcí jednonásobný syntetický standardní</t>
  </si>
  <si>
    <t>399107692</t>
  </si>
  <si>
    <t>352</t>
  </si>
  <si>
    <t>783317101</t>
  </si>
  <si>
    <t>Krycí nátěr (email) zámečnických konstrukcí jednonásobný syntetický standardní</t>
  </si>
  <si>
    <t>-643823412</t>
  </si>
  <si>
    <t>353</t>
  </si>
  <si>
    <t>783826605</t>
  </si>
  <si>
    <t>Hydrofobizační nátěr omítek silikonový, transparentní, povrchů hladkých betonových povrchů nebo povrchů z desek na bázi dřeva (dřevovláknitých apod.)</t>
  </si>
  <si>
    <t>1196022421</t>
  </si>
  <si>
    <t>viz technická zpráva - vodoodpudivý nátěr na stěrkovou vrstvu zatepleni skladby OP7</t>
  </si>
  <si>
    <t>(52,74+37,51+8,8*2+1,25)*(0,5-0,1)</t>
  </si>
  <si>
    <t>(10,3-1,8+8,96+37,25+10,67+1,0+1,0+10,67+37,25+8,96+10,3-1,8)*(0,5-0,1)</t>
  </si>
  <si>
    <t>(11,75+7,5)*2*(0,5-0,1)*2</t>
  </si>
  <si>
    <t>-(5,8+10,62)*2*(0,5-0,1)</t>
  </si>
  <si>
    <t>354</t>
  </si>
  <si>
    <t>783923171</t>
  </si>
  <si>
    <t>Penetrační nátěr betonových podlah hrubých akrylátový</t>
  </si>
  <si>
    <t>-1499702143</t>
  </si>
  <si>
    <t>nová schodiště v atriích</t>
  </si>
  <si>
    <t>(3,6*1,65+(1,65*2+3,6)*0,45)*2</t>
  </si>
  <si>
    <t>355</t>
  </si>
  <si>
    <t>783927161</t>
  </si>
  <si>
    <t>Krycí (uzavírací) nátěr betonových podlah dvojnásobný akrylátový</t>
  </si>
  <si>
    <t>-2135626389</t>
  </si>
  <si>
    <t>784</t>
  </si>
  <si>
    <t>Dokončovací práce - malby a tapety</t>
  </si>
  <si>
    <t>356</t>
  </si>
  <si>
    <t>784121001</t>
  </si>
  <si>
    <t>Oškrabání malby v místnostech výšky do 3,80 m</t>
  </si>
  <si>
    <t>929138118</t>
  </si>
  <si>
    <t>kolem původních otvorů</t>
  </si>
  <si>
    <t>((5,4+1,2)*2+(21,205+6,205+2,4)*2+(1,74+3,06*2)+(9,0+1,8)*2+(15,3+1,8)*2+(3,3+1,2)*2+(3,94+3,1*2+1,04+2,1*2)+(4,2+1,2)*2+(1,8+2,35)*2)*0,2</t>
  </si>
  <si>
    <t>((1,0+2*2,6)+(0,9+0,6)*2*6+(5,4+2,1)*2*7+(1,82+2*2,9)+(2,76+3,0*2)+(3,6+2,1)*2+(1,2+2,1)*2*2+(2,76+3,0*2)+(1,1+2*2,6))*0,2</t>
  </si>
  <si>
    <t>((5,4+2,4)*2*12+(1,5+2,4)*2+(2,76+3,2*2)+(2,1+2,4*2)+(1,2+2,4*2)+(2,76+3,2*2))*0,2</t>
  </si>
  <si>
    <t>((2,32+3,2*2)+(2,4+2,4)*2*2+(5,4+2,4)*2*7+(1,2+4,2+3,2)*2+(2,24+3,0*2))*0,2</t>
  </si>
  <si>
    <t>((1,8+3,25*2)+(2,7+2,4)*2+(4,9+2,4)*2)*0,2</t>
  </si>
  <si>
    <t>((1,8+3,25*2)+(2,7+2,4)*2+(4,95+2,4)*2)*0,2</t>
  </si>
  <si>
    <t>(2,4+3,2*2+(5,7+2,4)*2+1,8+3,2*2+(7,5+2,4)*2)*0,2</t>
  </si>
  <si>
    <t>(2,4+3,2*2+(5,7+2,4)*2*2+(1,8+3,2*2)*2)*0,2</t>
  </si>
  <si>
    <t>((5,4+2,4)*2*13+(1,5+2,4)*2+(2,76+3,0*2)+(1,2+2,4)*2+(2,76+3,2*2))*0,2</t>
  </si>
  <si>
    <t>((2,32+3,2*2)+(2,4+2,4)*2*2+(5,4+2,4)*2*13+(2,24+3,2*2))*0,2</t>
  </si>
  <si>
    <t>((4,9+2,4)*2+(5,0+2,4)*2)*0,2</t>
  </si>
  <si>
    <t>(4,95+2,4)*2*2*0,2</t>
  </si>
  <si>
    <t>((2,4+2,4)*2+(7,5+2,4)*2*2)*2*0,2</t>
  </si>
  <si>
    <t>((5,4+2,4)*2*7+(1,2+2,4)*2+(2,76+3,2*2))*0,2</t>
  </si>
  <si>
    <t>((4,8+2,5*2)+(3,9+2,4)*2+(5,4+2,4)*2*5+(2,4+2,4)*2+(2,24+3,2*2))*0,2</t>
  </si>
  <si>
    <t>(1,5+1,2)*2*0,2</t>
  </si>
  <si>
    <t>(((2,4+2,4)*2+(7,5+2,4)*2*2)+(1,2+1,2)*2*2)*0,2</t>
  </si>
  <si>
    <t>((2,5+2,5)*2+(2,8+0,6)*2+(1,8+0,6)*2)*0,2</t>
  </si>
  <si>
    <t>(1,75*2+5,2*2)*0,2</t>
  </si>
  <si>
    <t>(1,2+1,2)*2*2*0,2</t>
  </si>
  <si>
    <t>((4,8+3,3*2)*2+2*4,45)*0,2</t>
  </si>
  <si>
    <t>(8,5*2+4,8*2+4,0*2)*0,2</t>
  </si>
  <si>
    <t>357</t>
  </si>
  <si>
    <t>784181101</t>
  </si>
  <si>
    <t>Penetrace podkladu jednonásobná základní akrylátová v místnostech výšky do 3,80 m</t>
  </si>
  <si>
    <t>1491996667</t>
  </si>
  <si>
    <t>(38,0+8,8)*3,3+(37,51+8,8)*3,3</t>
  </si>
  <si>
    <t>(94,32+10,3*2+52,74+37,67)*3,3+(7,5*2+11,75)*2*3,3</t>
  </si>
  <si>
    <t>-4,5*3,3*2</t>
  </si>
  <si>
    <t>(94,32+10,3)*2*3,3+(7,5*2+11,75)*3,3</t>
  </si>
  <si>
    <t>10,3*3,3+7,5*2*3,3+(7,5*2+11,75)*3,3+(52,04*2+10,3)*3,3</t>
  </si>
  <si>
    <t>4.NP - podkroví</t>
  </si>
  <si>
    <t>7,5*2*3,3+10,3*3,3+(2,8+3,8)*3,3</t>
  </si>
  <si>
    <t>světlík v zádveří</t>
  </si>
  <si>
    <t>((8,5-3,6)*2+4,8)*1,0</t>
  </si>
  <si>
    <t>podhled v aule 3.NP</t>
  </si>
  <si>
    <t>6,72*5,52*2+5,52*5,52*2+((6,72+5,52)*2+(5,52+5,52)*2)*2*1,0</t>
  </si>
  <si>
    <t>původní vnější boky a strop schodiště</t>
  </si>
  <si>
    <t>(2,32*1,0+1,0*3,2*2)*2+(2,24*1,0+1,0*3,2*2)*3</t>
  </si>
  <si>
    <t>(2,76*1,0+1,0*3,0*2)*2+(2,76*1,0+1,0*3,2*2)*5</t>
  </si>
  <si>
    <t>odpočet obkladů výšky 2,0 m</t>
  </si>
  <si>
    <t>-(6,2+6,0+4,3)*2,0</t>
  </si>
  <si>
    <t>-(8,5+5,9)*2,0</t>
  </si>
  <si>
    <t>-(8,5+5,4+8,4)*2,0</t>
  </si>
  <si>
    <t>-5,4*2,0</t>
  </si>
  <si>
    <t>358</t>
  </si>
  <si>
    <t>784221101</t>
  </si>
  <si>
    <t>Malby z malířských směsí otěruvzdorných za sucha dvojnásobné, bílé za sucha otěruvzdorné dobře v místnostech výšky do 3,80 m</t>
  </si>
  <si>
    <t>983542705</t>
  </si>
  <si>
    <t>viz penetrace</t>
  </si>
  <si>
    <t>2797,288</t>
  </si>
  <si>
    <t>787</t>
  </si>
  <si>
    <t>Dokončovací práce - zasklívání</t>
  </si>
  <si>
    <t>359</t>
  </si>
  <si>
    <t>787300801</t>
  </si>
  <si>
    <t>Vysklívání střešních konstrukcí a střešních světlíků tmelených</t>
  </si>
  <si>
    <t>-1671902724</t>
  </si>
  <si>
    <t>360</t>
  </si>
  <si>
    <t>787600802</t>
  </si>
  <si>
    <t>Vysklívání oken a dveří skla plochého, plochy přes 1 do 3 m2</t>
  </si>
  <si>
    <t>452860076</t>
  </si>
  <si>
    <t>stáv. výplně</t>
  </si>
  <si>
    <t>2,32*3,2*2+2,4*2,4*2+5,4*2,4*9+3,9*2,4</t>
  </si>
  <si>
    <t>5,4*2,4*3+4,8*3,3*2+4,8*4,45+4,8*2,2/2+4,8*2,5+3,9*2,4*2+5,4*2,4*13+2,4*2,4*3+1,2*3,2+4,2*2,4+2,24*3,2*3</t>
  </si>
  <si>
    <t>8,3*3,35/2</t>
  </si>
  <si>
    <t>2,76*3,0*2+2,76*3,2*5</t>
  </si>
  <si>
    <t>(0,9*0,6*4+5,4*2,1*7+3,6*2,1*2+1,2*2,1*3+2,4*2,1+2,1*2,1+1,82*2,9+1,17*2,9)</t>
  </si>
  <si>
    <t>(5,4*2,4*12+1,5*2,4+2,1*2,4+1,2*2,4)</t>
  </si>
  <si>
    <t>(5,4*2,4*13+1,5*2,4+1,2*2,4)</t>
  </si>
  <si>
    <t>(5,4*2,4*7+1,2*2,4+2,5*2,5+2,8*0,6+1,8*0,6)</t>
  </si>
  <si>
    <t>0,9*0,6*2+1,0*2,6+1,8*3,25+4,9*2,4*2+2,7*2,4+5,0*2,4+1,2*1,2</t>
  </si>
  <si>
    <t>1,1*2,6+1,8*3,25+2,7*2,4+4,95*2,4*5+1,2*1,2</t>
  </si>
  <si>
    <t>2,4*2,4*5+1,8*3,2*3+5,7*2,4*2+7,5*2,4*7+1,2*1,2*4</t>
  </si>
  <si>
    <t>361</t>
  </si>
  <si>
    <t>787601822</t>
  </si>
  <si>
    <t>Vysklívání oken a dveří Příplatek k cenám za konstrukce s hliníkovými lištami oboustrannými</t>
  </si>
  <si>
    <t>1691464092</t>
  </si>
  <si>
    <t>ocelové prosklené stěny</t>
  </si>
  <si>
    <t>4,8*3,3*2+4,8*4,45+4,8*2,2/2+4,8*2,5+8,3*3,35/2</t>
  </si>
  <si>
    <t>stávající MIV</t>
  </si>
  <si>
    <t>Práce a dodávky M</t>
  </si>
  <si>
    <t>21-M</t>
  </si>
  <si>
    <t>Elektromontáže</t>
  </si>
  <si>
    <t>362</t>
  </si>
  <si>
    <t>210 nab</t>
  </si>
  <si>
    <t>Demontáž a zpětná montáž osvětlení na fasádě</t>
  </si>
  <si>
    <t>-1074712899</t>
  </si>
  <si>
    <t>nad vstupem</t>
  </si>
  <si>
    <t>v podhledu vstupu</t>
  </si>
  <si>
    <t>363</t>
  </si>
  <si>
    <t>210 nab 4</t>
  </si>
  <si>
    <t>Přeložení zvonkového tabla na zateplenou fasádu</t>
  </si>
  <si>
    <t>658856934</t>
  </si>
  <si>
    <t>364</t>
  </si>
  <si>
    <t>210 nab 5</t>
  </si>
  <si>
    <t>Přeložení elektrorozvodů v interiéru - vedení na stáv. prosklených stěnách vstupu</t>
  </si>
  <si>
    <t>1608705718</t>
  </si>
  <si>
    <t>365</t>
  </si>
  <si>
    <t>210 nab 6</t>
  </si>
  <si>
    <t>Úprava elektrorozvodů v exteriéru - vedení na fasádách - uložení do nehořlavých chrániček pod zateplení</t>
  </si>
  <si>
    <t>-1196570730</t>
  </si>
  <si>
    <t>366</t>
  </si>
  <si>
    <t>210 nab 7</t>
  </si>
  <si>
    <t>Přeložení solárních panelů na střeše vstupu na nový střešní plášť</t>
  </si>
  <si>
    <t>1447713523</t>
  </si>
  <si>
    <t>367</t>
  </si>
  <si>
    <t>210220101</t>
  </si>
  <si>
    <t>Montáž hromosvodného vedení svodových vodičů s podpěrami, průměru do 10 mm vč. dodávky potřebného materiálu, napojení na stáv. vedení na střeše a provedení revize</t>
  </si>
  <si>
    <t>1304003982</t>
  </si>
  <si>
    <t>368</t>
  </si>
  <si>
    <t>210220101-D</t>
  </si>
  <si>
    <t>Demontáž hromosvodného vedení svodových vodičů s podpěrami, průměru do 10 mm</t>
  </si>
  <si>
    <t>570293983</t>
  </si>
  <si>
    <t>svislé vedení na fasádách</t>
  </si>
  <si>
    <t>7,5*2+11,0*2+14,5*3+11,0*2</t>
  </si>
  <si>
    <t>při okraji střechy</t>
  </si>
  <si>
    <t>N00</t>
  </si>
  <si>
    <t>Nepojmenované práce</t>
  </si>
  <si>
    <t>369</t>
  </si>
  <si>
    <t>N01 nab</t>
  </si>
  <si>
    <t>Dodávka a montáž čtyřkomorových budek pro hnízdění rorýsů</t>
  </si>
  <si>
    <t>512</t>
  </si>
  <si>
    <t>-500678851</t>
  </si>
  <si>
    <t>SO02 - SO-02 pavilon jídelny s kuchyní - doplnění II</t>
  </si>
  <si>
    <t>1682109192</t>
  </si>
  <si>
    <t>v.č. 05 - stávající betonová dlažba</t>
  </si>
  <si>
    <t>(30,35+0,5+22,22+0,5+19,6)*0,5</t>
  </si>
  <si>
    <t>u vstupu - po schodiště - viz pohled východní</t>
  </si>
  <si>
    <t>6,83*0,5</t>
  </si>
  <si>
    <t>694608734</t>
  </si>
  <si>
    <t>viz rozebrání dlažby</t>
  </si>
  <si>
    <t>40,0</t>
  </si>
  <si>
    <t>-1596144815</t>
  </si>
  <si>
    <t>(30,35+22,22+19,6)*0,5*0,1</t>
  </si>
  <si>
    <t>u vstupu - po schodiště</t>
  </si>
  <si>
    <t>6,83*0,5*0,1</t>
  </si>
  <si>
    <t>-191354544</t>
  </si>
  <si>
    <t>v.č. 9 - poznámka 3) - hloubka výkopu 0,5 m - v místě okapové dlažby (mimo zpevněné plochy)</t>
  </si>
  <si>
    <t>(30,35+0,6+22,22+0,6+19,6)*0,6*0,5</t>
  </si>
  <si>
    <t>6,83*0,6*0,5</t>
  </si>
  <si>
    <t>644162620</t>
  </si>
  <si>
    <t>-895465518</t>
  </si>
  <si>
    <t>zpětný zásyp vytěženou zeminou - množství viz hloubení rýh</t>
  </si>
  <si>
    <t>24,060</t>
  </si>
  <si>
    <t>1090423722</t>
  </si>
  <si>
    <t>dozdívka parapetu u prosklené stěny - viz řez A-A</t>
  </si>
  <si>
    <t>(21,205+6,205)*0,3*0,1</t>
  </si>
  <si>
    <t>-1774607425</t>
  </si>
  <si>
    <t>v.č. 05 - 1.NP</t>
  </si>
  <si>
    <t>0,9*1,2*2+0,6*1,8*3+0,9*1,8+0,6*1,8*4+0,6*1,2+0,6*1,2*3</t>
  </si>
  <si>
    <t>1877378438</t>
  </si>
  <si>
    <t>49,04</t>
  </si>
  <si>
    <t>(30,35+22,22+19,6)*0,5</t>
  </si>
  <si>
    <t>-1597557530</t>
  </si>
  <si>
    <t>v.č. 05 - ukotvení dozdívek miv k příčkám, pilířům</t>
  </si>
  <si>
    <t>1,2*2+1,8*3+1,8*3+1,2+1,2*2</t>
  </si>
  <si>
    <t>1185456024</t>
  </si>
  <si>
    <t>v.č. 05 - stávající betonová dlažba - zpětné položení</t>
  </si>
  <si>
    <t>911593159</t>
  </si>
  <si>
    <t>40,0*0,1*1,1</t>
  </si>
  <si>
    <t>(4,4/0,25+0,4)*0,25</t>
  </si>
  <si>
    <t>-1614227163</t>
  </si>
  <si>
    <t>((1,2+1,8*2)*4+(2,4+1,8*2)*6+(0,9+1,2*2)+(1,8+1,2*2)+(1,2+1,2*2)*3+(0,6+1,2*2)*4+(1,8+2,35*2))*0,25</t>
  </si>
  <si>
    <t>((1,74+3,06*2)+(3,94+3,1*2+2,1*2)+(21,205+6,205+2,3*2))*0,25</t>
  </si>
  <si>
    <t>-1137353809</t>
  </si>
  <si>
    <t>1,1*1,4*2+0,8*2,0*3+1,1*2,0+0,6*2,0*2+0,8*2,0*2+0,8*1,4+0,6*1,4+0,8*1,4*2</t>
  </si>
  <si>
    <t>ostění tvořená dozdívkou</t>
  </si>
  <si>
    <t>(1,2+1,2*2+1,2)*0,25+(1,8+1,8*2*2+1,8)*0,25+(1,8+1,8*2*4+1,8)*0,25+1,2*0,25*2+(1,2+1,2*2*2+1,2)*0,25</t>
  </si>
  <si>
    <t>-718515750</t>
  </si>
  <si>
    <t>600885578</t>
  </si>
  <si>
    <t>((1,74+3,06)*2+(1,78+2,1*2)+(1,1+2,1*2)+(6,205+21,205+2,4)*2)*0,15</t>
  </si>
  <si>
    <t>1821638687</t>
  </si>
  <si>
    <t>-183378667</t>
  </si>
  <si>
    <t>podlahy 1.NP</t>
  </si>
  <si>
    <t>31,0*21,6</t>
  </si>
  <si>
    <t>985455328</t>
  </si>
  <si>
    <t>(1,2+1,8*2)*4+(2,4+1,8*2)*6+(0,9+1,2*2)+(1,8+1,2*2)+(1,2+1,2*2)*3+(0,6+1,2*2)*4+(1,8+2,35*2)</t>
  </si>
  <si>
    <t>(1,74+3,06*2)+(3,94+3,1*2+2,1*2)+(21,205+6,205+2,3*2)</t>
  </si>
  <si>
    <t>-694120144</t>
  </si>
  <si>
    <t>((1,2+1,8*2)*4+(2,4+1,8*2)*6+(0,9+1,2*2)+(1,8+1,2*2)+(1,2+1,2*2)*3+(0,6+1,2*2)*4+(1,8+2,35*2))</t>
  </si>
  <si>
    <t>((1,74+3,06*2)+(3,94+3,1*2+2,1*2)+(21,205+6,205+2,3*2))</t>
  </si>
  <si>
    <t>1048020570</t>
  </si>
  <si>
    <t>30,35*3,84-5,4*1,2-21,205*2,4</t>
  </si>
  <si>
    <t>30,35*3,84-15,3*1,8-3,3*1,2-3,94*3,1+1,04*2,1+19,6*0,6</t>
  </si>
  <si>
    <t>9,15*3,84+9,15*3,04/2-4,2*1,2-1,8*2,35</t>
  </si>
  <si>
    <t>22,22*3,84+22,22*3,04/2-6,205*2,4-1,8*3,06-9,0*1,8</t>
  </si>
  <si>
    <t>(30,35+22,22+19,6+6,83)*0,5</t>
  </si>
  <si>
    <t>pro zateplení OP4 - viz v.č. 06 - 2.NP -půda</t>
  </si>
  <si>
    <t>14,43*1,9</t>
  </si>
  <si>
    <t>307963828</t>
  </si>
  <si>
    <t>(1,2+1,2*2+1,2)+(1,8+1,8*2*2+1,8)+(1,8+1,8*2*4+1,8)+1,2*2+(1,2+1,2*2*2+1,2)</t>
  </si>
  <si>
    <t>-1494312207</t>
  </si>
  <si>
    <t>43,2*1,05</t>
  </si>
  <si>
    <t>-933412249</t>
  </si>
  <si>
    <t>(1,18+1,78*2)*4+(2,38+1,78*2)*6+(0,88+1,18*2)+(1,78+1,18*2)+(1,18+1,18*2)*3+(0,58+1,18*2)*4+(1,78+2,325*2)</t>
  </si>
  <si>
    <t>(1,71+3,05*2)+(3,94+3,08*2+2,1*2)+(21,205+6,205+2,3*2)</t>
  </si>
  <si>
    <t>-1282636251</t>
  </si>
  <si>
    <t>144,91*1,1</t>
  </si>
  <si>
    <t>1858771957</t>
  </si>
  <si>
    <t>(30,35+22,22-1,74+(30,62-19,6)-1,78-1,1+9,31)*0,2+19,6*0,6</t>
  </si>
  <si>
    <t>(30,35+22,22+30,62+9,31)*3,7+22,22*3,04/2+9,31*3,04/2-1,08*1,73*4-2,28*1,73*6-0,78*1,13-1,68*1,13-1,08*1,13*3-0,48*1,13*4-1,68*2,28</t>
  </si>
  <si>
    <t>-(1,61*(3,0-0,2)+3,82*0,93+1,68*(2,1-0,2)+1,0*(2,1-0,2))</t>
  </si>
  <si>
    <t>-(1,0*1,2*2+0,7*1,8*3+1,0*1,8+0,7*1,8*4+0,7*1,2+0,7*1,2*3)</t>
  </si>
  <si>
    <t>1,0*1,2*2+0,7*1,8*3+1,0*1,8+0,7*1,8*4+0,7*1,2+0,7*1,2*3</t>
  </si>
  <si>
    <t>704027383</t>
  </si>
  <si>
    <t>(1,0*1,2*2+0,7*1,8*3+1,0*1,8+0,7*1,8*4+0,7*1,2+0,7*1,2*3)*1,05</t>
  </si>
  <si>
    <t>1207109865</t>
  </si>
  <si>
    <t>317,062*1,05</t>
  </si>
  <si>
    <t>163806561</t>
  </si>
  <si>
    <t>64,916*1,05</t>
  </si>
  <si>
    <t>797089787</t>
  </si>
  <si>
    <t>-1441972819</t>
  </si>
  <si>
    <t>404595411</t>
  </si>
  <si>
    <t>1942858741</t>
  </si>
  <si>
    <t>27,417*1,05</t>
  </si>
  <si>
    <t>-1720137956</t>
  </si>
  <si>
    <t>-288260460</t>
  </si>
  <si>
    <t>-803673609</t>
  </si>
  <si>
    <t>založení zateplení nad zpevněnou plochou - u vstupu do krčku mezi tělocvičnou a jídelnou a kolem schodiště a asfalt. plochy</t>
  </si>
  <si>
    <t>9,31+4,6</t>
  </si>
  <si>
    <t>-1865456120</t>
  </si>
  <si>
    <t>13,91*1,1</t>
  </si>
  <si>
    <t>-508072182</t>
  </si>
  <si>
    <t>3,84*3</t>
  </si>
  <si>
    <t>1,8*2*4+1,8*2*6+1,2*2+1,2*2+1,2*2*3+1,2*2*4+2,35*2+3,06*2+3,1*2+2,1*2+2,3*2</t>
  </si>
  <si>
    <t>1,2*4+2,4*6+0,9+1,8+1,2*3+0,6*4+1,8+1,74+3,94+21,205+6,205</t>
  </si>
  <si>
    <t>parapetní lišta - pod oplechování</t>
  </si>
  <si>
    <t>1,2*4+2,4*6+0,9+1,8+1,2*3+0,6*4+1,8+1,04</t>
  </si>
  <si>
    <t>1578585605</t>
  </si>
  <si>
    <t>94,94*1,05</t>
  </si>
  <si>
    <t>-712334374</t>
  </si>
  <si>
    <t>(1,2*4+2,4*6+0,9+1,8+1,2*3+0,6*4+1,8+1,74+3,94+21,205+6,205)*1,05</t>
  </si>
  <si>
    <t>748692783</t>
  </si>
  <si>
    <t>(1,2*4+2,4*6+0,9+1,8+1,2*3+0,6*4+1,8+1,04)*1,05</t>
  </si>
  <si>
    <t>-2135442495</t>
  </si>
  <si>
    <t>-461605704</t>
  </si>
  <si>
    <t>2*0,16*0,2+2*0,16*2*0,2</t>
  </si>
  <si>
    <t>(30,35+22,22+19,6+6,83)*0,1</t>
  </si>
  <si>
    <t>845863628</t>
  </si>
  <si>
    <t>skladba OP1, OP3</t>
  </si>
  <si>
    <t>((1,18+1,78*2)*4+(2,38+1,78*2)*6+(0,88+1,18*2)+(1,78+1,18*2)+(1,18+1,18*2)*3+(0,58+1,18*2)*4+(1,78+2,325*2))*0,16</t>
  </si>
  <si>
    <t>((1,71+3,05*2)+(3,94+3,08*2+2,1*2)+(21,205+6,205+2,3*2))*0,16</t>
  </si>
  <si>
    <t>-875925542</t>
  </si>
  <si>
    <t>384,044</t>
  </si>
  <si>
    <t>558886328</t>
  </si>
  <si>
    <t>335,136*0,30</t>
  </si>
  <si>
    <t>351122833</t>
  </si>
  <si>
    <t>(1,2*4+2,4*6+0,9+1,8+1,2*3+0,6*4+1,8+1,04)</t>
  </si>
  <si>
    <t>-1031684164</t>
  </si>
  <si>
    <t>1,2*1,8*4+2,4*1,8*6+0,9*1,2+1,8*1,2+1,2*1,2*3+0,6*1,2*4+1,8*2,35+1,74*3,06+3,94*0,98+1,78*2,1+1,1*2,1+(21,205+6,205)*2,3</t>
  </si>
  <si>
    <t>475650300</t>
  </si>
  <si>
    <t>320212442</t>
  </si>
  <si>
    <t>(0,9+1,8+1,2*3+0,6*4+1,8+21,205+6,205)*0,25</t>
  </si>
  <si>
    <t>50</t>
  </si>
  <si>
    <t>-1799474817</t>
  </si>
  <si>
    <t>(30,35+0,5+22,22+0,5+19,6)*0,5*0,1</t>
  </si>
  <si>
    <t>941111111</t>
  </si>
  <si>
    <t>Montáž lešení řadového trubkového lehkého pracovního s podlahami s provozním zatížením tř. 3 do 200 kg/m2 šířky tř. W06 od 0,6 do 0,9 m, výšky do 10 m</t>
  </si>
  <si>
    <t>-1684125920</t>
  </si>
  <si>
    <t>(30,35+0,9+22,22+0,9*2+30,62+0,9+9,31)*4,0</t>
  </si>
  <si>
    <t>(22,22+9,31)*4,0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</si>
  <si>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</si>
  <si>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</si>
  <si>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-849789117</t>
  </si>
  <si>
    <t>510,52*30</t>
  </si>
  <si>
    <t>941111811</t>
  </si>
  <si>
    <t>Demontáž lešení řadového trubkového lehkého pracovního s podlahami s provozním zatížením tř. 3 do 200 kg/m2 šířky tř. W06 od 0,6 do 0,9 m, výšky do 10 m</t>
  </si>
  <si>
    <t>2109608757</t>
  </si>
  <si>
    <t>1402751296</t>
  </si>
  <si>
    <t>510,52</t>
  </si>
  <si>
    <t>-2054751669</t>
  </si>
  <si>
    <t>620270986</t>
  </si>
  <si>
    <t>1876797752</t>
  </si>
  <si>
    <t>(29,7+21,3)*2*1,0</t>
  </si>
  <si>
    <t>949101112</t>
  </si>
  <si>
    <t>Lešení pomocné pracovní pro objekty pozemních staveb pro zatížení do 150 kg/m2, o výšce lešeňové podlahy přes 1,9 do 3,5 m</t>
  </si>
  <si>
    <t>-1998319488</t>
  </si>
  <si>
    <t>pro úpravu světlíků z interiéru</t>
  </si>
  <si>
    <t>(7,4+18,2)*2,0</t>
  </si>
  <si>
    <t>1508610650</t>
  </si>
  <si>
    <t>31,0*21,6*2</t>
  </si>
  <si>
    <t>-1105158838</t>
  </si>
  <si>
    <t>skladba SP2</t>
  </si>
  <si>
    <t>(15,05*6,08+14,43*15,06)</t>
  </si>
  <si>
    <t>(18,2*1,0+11,2*6,3-7,4*3,3)</t>
  </si>
  <si>
    <t>305914557</t>
  </si>
  <si>
    <t>1.NP - rozměr 900x1200 mm</t>
  </si>
  <si>
    <t>rozměr 600x1800 mm</t>
  </si>
  <si>
    <t>3+4</t>
  </si>
  <si>
    <t>rozměr 900x1800 mm</t>
  </si>
  <si>
    <t>rozměr 600x1200 mm</t>
  </si>
  <si>
    <t>1+3</t>
  </si>
  <si>
    <t>1326077242</t>
  </si>
  <si>
    <t>3+4+2</t>
  </si>
  <si>
    <t>976072331</t>
  </si>
  <si>
    <t>Vybourání kovových madel, zábradlí, dvířek, zděří, kotevních želez komínových a topných dvířek, ventilací apod., plochy přes 0,30 m2, ze zdiva betonového</t>
  </si>
  <si>
    <t>-1037298607</t>
  </si>
  <si>
    <t>větrací otvor podkroví ve štítu</t>
  </si>
  <si>
    <t>434917224</t>
  </si>
  <si>
    <t>pohledy stávající stav - obklad soklu výšky 40 cm</t>
  </si>
  <si>
    <t>(30,35+21,9+30,3+9,15)*0,4+19,6*0,6</t>
  </si>
  <si>
    <t>ostění v soklu</t>
  </si>
  <si>
    <t>0,25*2*3*0,4</t>
  </si>
  <si>
    <t>162429361</t>
  </si>
  <si>
    <t>-4,5</t>
  </si>
  <si>
    <t>739838482</t>
  </si>
  <si>
    <t>(30,35+22,22+19,6+6,83)*0,5*0,5</t>
  </si>
  <si>
    <t>-1555430375</t>
  </si>
  <si>
    <t>2069104027</t>
  </si>
  <si>
    <t>-1241392910</t>
  </si>
  <si>
    <t>1297639388</t>
  </si>
  <si>
    <t>1155921910</t>
  </si>
  <si>
    <t>48,858*20 'Přepočtené koeficientem množství</t>
  </si>
  <si>
    <t>863117687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</si>
  <si>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</si>
  <si>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</si>
  <si>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1930884684</t>
  </si>
  <si>
    <t>-664500379</t>
  </si>
  <si>
    <t>-182163434</t>
  </si>
  <si>
    <t>64,916*0,0004</t>
  </si>
  <si>
    <t>-1130113654</t>
  </si>
  <si>
    <t>-2076726727</t>
  </si>
  <si>
    <t>64,916*1,2</t>
  </si>
  <si>
    <t>-31504534</t>
  </si>
  <si>
    <t>(30,35+0,6+22,22+0,6+19,6)*0,6</t>
  </si>
  <si>
    <t>6,83*0,6</t>
  </si>
  <si>
    <t>2020244077</t>
  </si>
  <si>
    <t>1232400277</t>
  </si>
  <si>
    <t>(30,35+22,22+19,6+6,83)</t>
  </si>
  <si>
    <t>-1099269583</t>
  </si>
  <si>
    <t>332535706</t>
  </si>
  <si>
    <t>pološtít</t>
  </si>
  <si>
    <t>10,7*1,0</t>
  </si>
  <si>
    <t>přesah střechy nad vstupem</t>
  </si>
  <si>
    <t>0,75*1,0</t>
  </si>
  <si>
    <t>štít</t>
  </si>
  <si>
    <t>(11,85*2-8,0)*1,0</t>
  </si>
  <si>
    <t>pro zateplení skladby SP4</t>
  </si>
  <si>
    <t>20,0*8,0+10,0*6,0</t>
  </si>
  <si>
    <t>355038666</t>
  </si>
  <si>
    <t>247,15*1,15</t>
  </si>
  <si>
    <t>-1970578642</t>
  </si>
  <si>
    <t>skladba SP4</t>
  </si>
  <si>
    <t>-65940701</t>
  </si>
  <si>
    <t>(20,0*8,0+10,0*6,0)*1,15</t>
  </si>
  <si>
    <t>1223653096</t>
  </si>
  <si>
    <t>10,0*6,0+20,0*8,0</t>
  </si>
  <si>
    <t>-417380696</t>
  </si>
  <si>
    <t>(15,05*6,08+14,43*15,06)*2</t>
  </si>
  <si>
    <t>(18,2*1,0+11,2*6,3-7,4*3,3)*2</t>
  </si>
  <si>
    <t>81652873</t>
  </si>
  <si>
    <t>(15,05*6,08+14,43*15,06)*1,03</t>
  </si>
  <si>
    <t>(18,2*1,0+11,2*6,3-7,4*3,3)*1,03</t>
  </si>
  <si>
    <t>555890162</t>
  </si>
  <si>
    <t>-329067156</t>
  </si>
  <si>
    <t>2*0,9*1,2</t>
  </si>
  <si>
    <t>(3+4)*0,6*1,8</t>
  </si>
  <si>
    <t>1*0,9*1,8</t>
  </si>
  <si>
    <t>(1+3)*0,6*1,2</t>
  </si>
  <si>
    <t>713151111</t>
  </si>
  <si>
    <t>Montáž tepelné izolace střech šikmých rohožemi, pásy, deskami (izolační materiál ve specifikaci) kladenými volně mezi krokve</t>
  </si>
  <si>
    <t>1971783793</t>
  </si>
  <si>
    <t>skladba SP4  - doplňková izolace</t>
  </si>
  <si>
    <t>63150822</t>
  </si>
  <si>
    <t>531267251</t>
  </si>
  <si>
    <t>220,0*1,1</t>
  </si>
  <si>
    <t>-2139536445</t>
  </si>
  <si>
    <t>skladba SP4 - parozábrana</t>
  </si>
  <si>
    <t>400375325</t>
  </si>
  <si>
    <t>220*1,1</t>
  </si>
  <si>
    <t>-1843211398</t>
  </si>
  <si>
    <t>773874992</t>
  </si>
  <si>
    <t>220,00*1,03</t>
  </si>
  <si>
    <t>(226,6/5,76+0,66)*5,76</t>
  </si>
  <si>
    <t>-375402624</t>
  </si>
  <si>
    <t>-1226075968</t>
  </si>
  <si>
    <t>373,16*1,1</t>
  </si>
  <si>
    <t>998713202</t>
  </si>
  <si>
    <t>Přesun hmot pro izolace tepelné stanovený procentní sazbou (%) z ceny vodorovná dopravní vzdálenost do 50 m v objektech výšky přes 6 do 12 m</t>
  </si>
  <si>
    <t>926858550</t>
  </si>
  <si>
    <t>1308404156</t>
  </si>
  <si>
    <t>-640708373</t>
  </si>
  <si>
    <t>odkaz 1b/OST, 1a/OST, 1c/OST</t>
  </si>
  <si>
    <t>5+3+1</t>
  </si>
  <si>
    <t>2093501439</t>
  </si>
  <si>
    <t>odkaz 35 - štítová stěna</t>
  </si>
  <si>
    <t>1921422124</t>
  </si>
  <si>
    <t>553ATYP 1</t>
  </si>
  <si>
    <t>dodávka a výroba atypické kovové větrací mřížky 1,0x0,7 m v barvě RAL dle fasády, pevné protidešťové žaluzie s ochrannou síťkou proti hmyzu</t>
  </si>
  <si>
    <t>-2071105029</t>
  </si>
  <si>
    <t>998751201</t>
  </si>
  <si>
    <t>Přesun hmot pro vzduchotechniku stanovený procentní sazbou (%) z ceny vodorovná dopravní vzdálenost do 50 m v objektech výšky do 12 m</t>
  </si>
  <si>
    <t>-1697640188</t>
  </si>
  <si>
    <t>-1771865568</t>
  </si>
  <si>
    <t>1852960205</t>
  </si>
  <si>
    <t>pro skladbu SP4 - stáv. skladba střechy</t>
  </si>
  <si>
    <t>872638958</t>
  </si>
  <si>
    <t>bednění</t>
  </si>
  <si>
    <t>220,0*0,025</t>
  </si>
  <si>
    <t>1524667771</t>
  </si>
  <si>
    <t>pro prkennou podlahu m.č. 218</t>
  </si>
  <si>
    <t>14,43*8,81</t>
  </si>
  <si>
    <t>1494017755</t>
  </si>
  <si>
    <t>127,128*0,025*1,1</t>
  </si>
  <si>
    <t>-747026600</t>
  </si>
  <si>
    <t>-1896409808</t>
  </si>
  <si>
    <t>odhad spotřeby 3,0 bm/m2, fošny 200/65 mm</t>
  </si>
  <si>
    <t>127,128*3,0*0,20*0,065*1,1</t>
  </si>
  <si>
    <t>762526811</t>
  </si>
  <si>
    <t>Demontáž podlah z desek dřevotřískových, překližkových, sololitových tl. do 20 mm bez polštářů</t>
  </si>
  <si>
    <t>903899834</t>
  </si>
  <si>
    <t>ochrana podlahy jídelny pod lešením - osb desky</t>
  </si>
  <si>
    <t>(10,0+20,0)*2,5</t>
  </si>
  <si>
    <t>762591140</t>
  </si>
  <si>
    <t>Montáž dočasného zakrytí prostupů, otvorů z měkkého nebo tvrdého dřeva, volně kladenými deskami</t>
  </si>
  <si>
    <t>-159468533</t>
  </si>
  <si>
    <t>1292646939</t>
  </si>
  <si>
    <t>998762201</t>
  </si>
  <si>
    <t>Přesun hmot pro konstrukce tesařské stanovený procentní sazbou (%) z ceny vodorovná dopravní vzdálenost do 50 m v objektech výšky do 6 m</t>
  </si>
  <si>
    <t>856089785</t>
  </si>
  <si>
    <t>763111741</t>
  </si>
  <si>
    <t>Příčka ze sádrokartonových desek ostatní konstrukce a práce na příčkách ze sádrokartonových desek montáž parotěsné zábrany</t>
  </si>
  <si>
    <t>-1370445523</t>
  </si>
  <si>
    <t>m.č. 216, 217</t>
  </si>
  <si>
    <t>(13,3+1,7)*2,1+(13,3*2+1,7*2)*3,5*2</t>
  </si>
  <si>
    <t>(13,3*2+1,7*2)*2,0</t>
  </si>
  <si>
    <t>8,81*(2,0+2,9)/2</t>
  </si>
  <si>
    <t>28329276</t>
  </si>
  <si>
    <t>folie nehořlavá parotěsná pro interiér (reakce na oheň - třída E) 140 g/m2</t>
  </si>
  <si>
    <t>889465104</t>
  </si>
  <si>
    <t>323,085*1,1</t>
  </si>
  <si>
    <t>763161711</t>
  </si>
  <si>
    <t>Podkroví ze sádrokartonových desek dvouvrstvá spodní konstrukce z ocelových profilů CD, UD jednoduše opláštěná deskou standardní A, tl. 12,5 mm, TI tl. 160 mm - bez dodávky sdk desek</t>
  </si>
  <si>
    <t>-1020282526</t>
  </si>
  <si>
    <t>m.č. 216, 217 - doplnění tepelné izolace tl. 160 mm a zpětná montáž sdk desek</t>
  </si>
  <si>
    <t>vč. zateplení prkenných dveří</t>
  </si>
  <si>
    <t>59030021</t>
  </si>
  <si>
    <t>deska sdk A tl 12,5mm</t>
  </si>
  <si>
    <t>-1539917547</t>
  </si>
  <si>
    <t>případné doplnění desek poškozených při demontáži - odhadem 10%</t>
  </si>
  <si>
    <t>323,085*0,1</t>
  </si>
  <si>
    <t>763162811</t>
  </si>
  <si>
    <t>Demontáž podkroví ze sádrokartonových desek desek, opláštění jednoduché</t>
  </si>
  <si>
    <t>140937947</t>
  </si>
  <si>
    <t>763182314</t>
  </si>
  <si>
    <t>Výplně otvorů konstrukcí ze sádrokartonových desek ostění oken z desek hloubky přes 0,2 do 0,5 m - desky s požární odolností</t>
  </si>
  <si>
    <t>1127389628</t>
  </si>
  <si>
    <t>viz výpis prvků - odkaz 28</t>
  </si>
  <si>
    <t>(0,75+1,2)*2*9</t>
  </si>
  <si>
    <t>998763200</t>
  </si>
  <si>
    <t>Přesun hmot pro dřevostavby stanovený procentní sazbou (%) z ceny vodorovná dopravní vzdálenost do 50 m v objektech výšky do 6 m</t>
  </si>
  <si>
    <t>-1207556781</t>
  </si>
  <si>
    <t>-1537515209</t>
  </si>
  <si>
    <t>viz výpis prvků - odkaz 26*/K - k výměně</t>
  </si>
  <si>
    <t>37,0</t>
  </si>
  <si>
    <t>764002811</t>
  </si>
  <si>
    <t>Demontáž klempířských konstrukcí okapového plechu do suti, v krytině povlakové</t>
  </si>
  <si>
    <t>-483623155</t>
  </si>
  <si>
    <t>stáv. oplech. okapu - pro výměnu žlabových háků</t>
  </si>
  <si>
    <t>55,0+10,0</t>
  </si>
  <si>
    <t>-381917202</t>
  </si>
  <si>
    <t>stávající průběžné parapety vč. oplechov. MIV</t>
  </si>
  <si>
    <t>5,45+9,05+15,35+3,35+4,25</t>
  </si>
  <si>
    <t>stáv. prosklená stěna</t>
  </si>
  <si>
    <t>(21,205+6,205)</t>
  </si>
  <si>
    <t>ostatní okna a větrací mřížka</t>
  </si>
  <si>
    <t>1,85+1,05+1,05</t>
  </si>
  <si>
    <t>764002881</t>
  </si>
  <si>
    <t>Demontáž klempířských konstrukcí lemování střešních prostupů do suti</t>
  </si>
  <si>
    <t>1696820874</t>
  </si>
  <si>
    <t>kolem světlíků</t>
  </si>
  <si>
    <t>(1,8+2,2)*2*0,5*9</t>
  </si>
  <si>
    <t>-1234293069</t>
  </si>
  <si>
    <t>viz výpis prvků - odkaz 24 a 24*/K - k výměně</t>
  </si>
  <si>
    <t>-923219908</t>
  </si>
  <si>
    <t>viz výpis prvků - odkaz 25a, 25b, 25c a 25d/K - k výměně</t>
  </si>
  <si>
    <t>4,5+4,5+4,5+4,5</t>
  </si>
  <si>
    <t>-671576569</t>
  </si>
  <si>
    <t>viz výpis prvků - odkaz 28/K</t>
  </si>
  <si>
    <t>2,2</t>
  </si>
  <si>
    <t>610481279</t>
  </si>
  <si>
    <t>2052352721</t>
  </si>
  <si>
    <t>zpětné doplnění okapových plechů při výměně žlabů - odkaz 27/K + doplnění na druhém průčelí</t>
  </si>
  <si>
    <t>65,0</t>
  </si>
  <si>
    <t>529122456</t>
  </si>
  <si>
    <t>viz výpis prvků - odkaz 26*/K</t>
  </si>
  <si>
    <t>-969627777</t>
  </si>
  <si>
    <t>65,0*4</t>
  </si>
  <si>
    <t>1126127627</t>
  </si>
  <si>
    <t>viz výpis prvků - odkaz 22/K</t>
  </si>
  <si>
    <t>10,0</t>
  </si>
  <si>
    <t>764216643</t>
  </si>
  <si>
    <t>Oplechování parapetů z pozinkovaného plechu s povrchovou úpravou rovných celoplošně lepené, bez rohů rš 250 mm</t>
  </si>
  <si>
    <t>1645691825</t>
  </si>
  <si>
    <t>viz výpis prvků - odkaz 20/K</t>
  </si>
  <si>
    <t>-1289284411</t>
  </si>
  <si>
    <t>viz výpis prvků - odkaz 21/K, 21a/K, 23/K</t>
  </si>
  <si>
    <t>32,0+1,2+1,2</t>
  </si>
  <si>
    <t>1072284029</t>
  </si>
  <si>
    <t>764314612</t>
  </si>
  <si>
    <t>Lemování prostupů z pozinkovaného plechu s povrchovou úpravou bez lišty, střech s krytinou skládanou nebo z plechu</t>
  </si>
  <si>
    <t>-1584022569</t>
  </si>
  <si>
    <t>764511601</t>
  </si>
  <si>
    <t>Žlab podokapní z pozinkovaného plechu s povrchovou úpravou včetně háků a čel půlkruhový rš 250 mm</t>
  </si>
  <si>
    <t>-714420171</t>
  </si>
  <si>
    <t>viz výpis prvků - odkaz 24/K a 24a/K</t>
  </si>
  <si>
    <t>451273443</t>
  </si>
  <si>
    <t>viz výpis prvků - odkaz 25a, 25b, 25c, 25d/K</t>
  </si>
  <si>
    <t>603241809</t>
  </si>
  <si>
    <t>998764202</t>
  </si>
  <si>
    <t>Přesun hmot pro konstrukce klempířské stanovený procentní sazbou (%) z ceny vodorovná dopravní vzdálenost do 50 m v objektech výšky přes 6 do 12 m</t>
  </si>
  <si>
    <t>1015105089</t>
  </si>
  <si>
    <t>-77198560</t>
  </si>
  <si>
    <t>230858525</t>
  </si>
  <si>
    <t>247,159*1,15</t>
  </si>
  <si>
    <t>-199340961</t>
  </si>
  <si>
    <t>719677646</t>
  </si>
  <si>
    <t>-1210100231</t>
  </si>
  <si>
    <t>765155001</t>
  </si>
  <si>
    <t>Montáž střešních doplňků krytiny bitumenové ze šindelů speciálních tvarů větracích hlavic, ventilačních prostupů apod., plochy jednotlivě do 0,2 m2</t>
  </si>
  <si>
    <t>79101718</t>
  </si>
  <si>
    <t>prostupy odvětrání kanalizace v místě opravy střechy skladby SP4</t>
  </si>
  <si>
    <t>62866406</t>
  </si>
  <si>
    <t>větrák pro zdravotní techniku asfaltového šindele</t>
  </si>
  <si>
    <t>-1342364197</t>
  </si>
  <si>
    <t>765155054</t>
  </si>
  <si>
    <t>Montáž střešních doplňků krytiny bitumenové ze šindelů opracování krytiny v místě prostupu plochy prostupu jednotlivě přes 0,5 m2 do 1 m2</t>
  </si>
  <si>
    <t>-499711552</t>
  </si>
  <si>
    <t>1259736496</t>
  </si>
  <si>
    <t>247,15</t>
  </si>
  <si>
    <t>998765202</t>
  </si>
  <si>
    <t>Přesun hmot pro krytiny skládané stanovený procentní sazbou (%) z ceny vodorovná dopravní vzdálenost do 50 m v objektech výšky přes 6 do 12 m</t>
  </si>
  <si>
    <t>1275918823</t>
  </si>
  <si>
    <t>766 - nab</t>
  </si>
  <si>
    <t>D+M atypické parapetní DTD desky š 250 mm dl. 21,205 a 6,205 m vč. úpravy kolem stávající OK</t>
  </si>
  <si>
    <t>312170363</t>
  </si>
  <si>
    <t>pro okno odkaz 12a, 12b/H</t>
  </si>
  <si>
    <t>340798155</t>
  </si>
  <si>
    <t>886536193</t>
  </si>
  <si>
    <t>odkaz 24</t>
  </si>
  <si>
    <t>1,78*1,18</t>
  </si>
  <si>
    <t>odkaz 25</t>
  </si>
  <si>
    <t>1,18*1,18*3</t>
  </si>
  <si>
    <t>-245645058</t>
  </si>
  <si>
    <t>odkaz 21</t>
  </si>
  <si>
    <t>1,18*1,78*4</t>
  </si>
  <si>
    <t>odkaz 22</t>
  </si>
  <si>
    <t>2,38*1,78*6</t>
  </si>
  <si>
    <t>odkaz 27</t>
  </si>
  <si>
    <t>1,78*2,325</t>
  </si>
  <si>
    <t>611- 21</t>
  </si>
  <si>
    <t>okno plastové 2křídlé 1180x1780 mm, S+S, barva bílá, izol.3sklo s ornamentním sklem</t>
  </si>
  <si>
    <t>-203406241</t>
  </si>
  <si>
    <t>611- 22</t>
  </si>
  <si>
    <t>okno plastové 4křídlé 2380x1780 mm, S+S, S+S, barva bílá, izol.3sklo s ornamentním sklem</t>
  </si>
  <si>
    <t>1006646714</t>
  </si>
  <si>
    <t>611- 24</t>
  </si>
  <si>
    <t>plastové okno 2křídlé se sloupkem 1780x1180 mm, OS+OS, barva bílá, izol. 3sklo s ornamentním sklem</t>
  </si>
  <si>
    <t>1658783980</t>
  </si>
  <si>
    <t>611- 25</t>
  </si>
  <si>
    <t>plastové okno 1180x1180 mm, OS, barva bílá, izol. 3sklo s ornamentním sklem</t>
  </si>
  <si>
    <t>10644584</t>
  </si>
  <si>
    <t>611- 27</t>
  </si>
  <si>
    <t>okno plastové 4křídlé 1780x2325 mm, OS+OS, S+S, barva bílá, izol.3sklo</t>
  </si>
  <si>
    <t>1640186266</t>
  </si>
  <si>
    <t>1570422260</t>
  </si>
  <si>
    <t>viz výpis prvků - odkaz 26, 23</t>
  </si>
  <si>
    <t>4+1</t>
  </si>
  <si>
    <t>611- 23</t>
  </si>
  <si>
    <t>plastové okno 880x1180 mm, OS, barva bílá, izol. 3sklo s ornamentním sklem</t>
  </si>
  <si>
    <t>85787621</t>
  </si>
  <si>
    <t>611- 26</t>
  </si>
  <si>
    <t>plastové okno 580x1180 mm, OS, barva bílá, izol. 3sklo</t>
  </si>
  <si>
    <t>-2061212089</t>
  </si>
  <si>
    <t>-349887</t>
  </si>
  <si>
    <t>6*2</t>
  </si>
  <si>
    <t>odkaz 23</t>
  </si>
  <si>
    <t>1*2</t>
  </si>
  <si>
    <t>odkaz 26</t>
  </si>
  <si>
    <t>-724504494</t>
  </si>
  <si>
    <t>0,88*1,18</t>
  </si>
  <si>
    <t>0,58*1,18*4</t>
  </si>
  <si>
    <t>766629401</t>
  </si>
  <si>
    <t>Dodávka a montáž sítí proti hmyzu pro plastová okna, barva rámů a sítě bílá</t>
  </si>
  <si>
    <t>-1530613183</t>
  </si>
  <si>
    <t>1077182711</t>
  </si>
  <si>
    <t>(1,18+1,78)*2*4+(2,38+1,78)*2*6+(0,88+1,18)*2+(1,78+1,18)*2+(1,18+1,18)*2*3+(0,58+1,18)*2*4+(1,78+2,325)*2</t>
  </si>
  <si>
    <t>(1,71+3,05*2)+(3,92+3,08*2+2,1*2+1,04)+(21,205+6,205+2,3)*2</t>
  </si>
  <si>
    <t>766671004</t>
  </si>
  <si>
    <t>Montáž střešních oken dřevěných nebo plastových kyvných, výklopných/kyvných s okenním rámem a lemováním, s plisovaným límcem, s napojením na krytinu do krytiny ploché, rozměru 78 x 118 cm</t>
  </si>
  <si>
    <t>1610081298</t>
  </si>
  <si>
    <t>562- 28</t>
  </si>
  <si>
    <t>pevný světlík s izolačním bezpeč. sklem s tepelnou fólií 750x1200 mm, Rw 31dB, Ug/Uw=0,63/0,9</t>
  </si>
  <si>
    <t>1504404441</t>
  </si>
  <si>
    <t>76667100R</t>
  </si>
  <si>
    <t>D+M manžety nebo přechodového prvku pro osazení světlíku 750x1200 mm, výška 150 mm</t>
  </si>
  <si>
    <t>-971891543</t>
  </si>
  <si>
    <t>1582895482</t>
  </si>
  <si>
    <t>přelištování napojení rámů oken 12a, 12b/H a stáv. ocelové konstrukce</t>
  </si>
  <si>
    <t>(27*2*2,3+21,205+6,205)</t>
  </si>
  <si>
    <t>59071043</t>
  </si>
  <si>
    <t>lišta okenní tvrzené PVC skrytá drážka pro šrouby integrované PUR pásky interiér 35 mm</t>
  </si>
  <si>
    <t>-1800224522</t>
  </si>
  <si>
    <t>(27*2*2,3+21,205+6,205)*1,1</t>
  </si>
  <si>
    <t>-768952982</t>
  </si>
  <si>
    <t>viz výpis prvků - odkaz 23, 26</t>
  </si>
  <si>
    <t>1+4</t>
  </si>
  <si>
    <t>890536055</t>
  </si>
  <si>
    <t>viz výpis prvků - odkaz 25</t>
  </si>
  <si>
    <t>934192409</t>
  </si>
  <si>
    <t>viz výpis prvků - odkaz 22, 24, 27</t>
  </si>
  <si>
    <t>2+1+1</t>
  </si>
  <si>
    <t>1308445802</t>
  </si>
  <si>
    <t>(2+1+1+3+4+1)*2</t>
  </si>
  <si>
    <t>60794101</t>
  </si>
  <si>
    <t>deska parapetní dřevotřísková vnitřní 0,2 x 1 m</t>
  </si>
  <si>
    <t>94231265</t>
  </si>
  <si>
    <t>viz výpis prvků - odkaz 23</t>
  </si>
  <si>
    <t>1*0,9*1,05</t>
  </si>
  <si>
    <t>696008149</t>
  </si>
  <si>
    <t>viz výpis prvků - odkaz 26</t>
  </si>
  <si>
    <t>4*0,6*1,05</t>
  </si>
  <si>
    <t>3*1,2*1,05</t>
  </si>
  <si>
    <t>(2*2,4+1*1,8+1*1,8)*1,05</t>
  </si>
  <si>
    <t>1816417812</t>
  </si>
  <si>
    <t>61187416R</t>
  </si>
  <si>
    <t>práh dveřní dřevěný bukový tl 2cm dl 94cm š 10cm vč. povrchové úpravy lakováním</t>
  </si>
  <si>
    <t>-1341336095</t>
  </si>
  <si>
    <t>pro 1kř. dveře odkaz 11/H</t>
  </si>
  <si>
    <t>724350415</t>
  </si>
  <si>
    <t>-619108866</t>
  </si>
  <si>
    <t>pro dveře odkaz 10/H a 11/H</t>
  </si>
  <si>
    <t>-1592654844</t>
  </si>
  <si>
    <t>dilatační napojení nové části parapetní desky na stávající u prvků 12a, 12b/H</t>
  </si>
  <si>
    <t>21,205+6,205</t>
  </si>
  <si>
    <t>1611100461</t>
  </si>
  <si>
    <t>27,410*1,1</t>
  </si>
  <si>
    <t>-2016505452</t>
  </si>
  <si>
    <t>998766201</t>
  </si>
  <si>
    <t>Přesun hmot pro konstrukce truhlářské stanovený procentní sazbou (%) z ceny vodorovná dopravní vzdálenost do 50 m v objektech výšky do 6 m</t>
  </si>
  <si>
    <t>1125130985</t>
  </si>
  <si>
    <t>767 - 11/H</t>
  </si>
  <si>
    <t>-1124447708</t>
  </si>
  <si>
    <t>767 - 12/H</t>
  </si>
  <si>
    <t>-1987847945</t>
  </si>
  <si>
    <t>767 nab</t>
  </si>
  <si>
    <t xml:space="preserve">Dodávka a montáž osazovacího vynášecího rámečku pro dvířka zařízení správce sítí vč. osazení stáv. dvířek </t>
  </si>
  <si>
    <t>1120723316</t>
  </si>
  <si>
    <t>odkaz 5 - pohled nový stav</t>
  </si>
  <si>
    <t>767311821</t>
  </si>
  <si>
    <t>Demontáž světlíků bodových přes 1 do 1,5 m2 - šetrná demontáž pro zpětné použití s uskladněním na stavbě</t>
  </si>
  <si>
    <t>-644940742</t>
  </si>
  <si>
    <t>stávající kopulové světlíky</t>
  </si>
  <si>
    <t>767316310</t>
  </si>
  <si>
    <t>Montáž světlíků bodových do 1 m2</t>
  </si>
  <si>
    <t>255285164</t>
  </si>
  <si>
    <t>zpětná montáž stávajících kopulí</t>
  </si>
  <si>
    <t>-1499567075</t>
  </si>
  <si>
    <t>odkaz 10/H</t>
  </si>
  <si>
    <t>553- 10/H</t>
  </si>
  <si>
    <t>146246173</t>
  </si>
  <si>
    <t>-352699925</t>
  </si>
  <si>
    <t>stáv. dveře k výměně</t>
  </si>
  <si>
    <t>2+2+1</t>
  </si>
  <si>
    <t>767712811</t>
  </si>
  <si>
    <t>Demontáž výkladců zapuštěných šroubovaných</t>
  </si>
  <si>
    <t>-1614391415</t>
  </si>
  <si>
    <t>sestava ocelových oken</t>
  </si>
  <si>
    <t>(21,205+6,205)*2,4</t>
  </si>
  <si>
    <t>998767201</t>
  </si>
  <si>
    <t>Přesun hmot pro zámečnické konstrukce stanovený procentní sazbou (%) z ceny vodorovná dopravní vzdálenost do 50 m v objektech výšky do 6 m</t>
  </si>
  <si>
    <t>1482262623</t>
  </si>
  <si>
    <t>-997523906</t>
  </si>
  <si>
    <t>viz výpis prvků - odkaz 21, 22 - ostění i parapety</t>
  </si>
  <si>
    <t>(1,2+1,8*2)*4+(2,4+1,8*2)*6</t>
  </si>
  <si>
    <t>1756986109</t>
  </si>
  <si>
    <t>55,2*0,20*1,1</t>
  </si>
  <si>
    <t>998781201</t>
  </si>
  <si>
    <t>Přesun hmot pro obklady keramické stanovený procentní sazbou (%) z ceny vodorovná dopravní vzdálenost do 50 m v objektech výšky do 6 m</t>
  </si>
  <si>
    <t>-828186545</t>
  </si>
  <si>
    <t>-983891225</t>
  </si>
  <si>
    <t>11,0+12,0*2+0,75</t>
  </si>
  <si>
    <t>římsa v průčelích</t>
  </si>
  <si>
    <t>31,0*2</t>
  </si>
  <si>
    <t>1923674997</t>
  </si>
  <si>
    <t>97,75*1,05</t>
  </si>
  <si>
    <t>-782599571</t>
  </si>
  <si>
    <t>(11,0+12,0*2+0,75)*0,20</t>
  </si>
  <si>
    <t>31,0*2*(0,25+0,3)</t>
  </si>
  <si>
    <t>856431919</t>
  </si>
  <si>
    <t>127,128*2</t>
  </si>
  <si>
    <t>127,128*3,0*(0,2+0,065)*2</t>
  </si>
  <si>
    <t>1091908061</t>
  </si>
  <si>
    <t>854962773</t>
  </si>
  <si>
    <t>424083662</t>
  </si>
  <si>
    <t>stávající OK prosklení v jídelně</t>
  </si>
  <si>
    <t>27*(1,0+2,4)*2*0,6+0,23*2*0,6</t>
  </si>
  <si>
    <t>914098189</t>
  </si>
  <si>
    <t>-1198053103</t>
  </si>
  <si>
    <t>-1911885868</t>
  </si>
  <si>
    <t>-440618230</t>
  </si>
  <si>
    <t>(30,35+22,22+19,6+6,83)*(0,5-0,1)</t>
  </si>
  <si>
    <t>-129167503</t>
  </si>
  <si>
    <t>((5,4+1,2)*2+(21,205+6,205+2,4)*2+(1,7+3,1*2)+(9,0+1,8)*2+(15,3+1,8)*2)*0,2</t>
  </si>
  <si>
    <t>((3,2+1,2)*2+(3,94+3,15*2+1,0+2,1*2)+(4,2+1,2)*2+(1,8+2,4)*2)*0,2</t>
  </si>
  <si>
    <t>-1621201173</t>
  </si>
  <si>
    <t>(29,7+21,3)*2*3,3-21,205*2,3-6,205*2,3-1,71*3,05-1,78*3,1-1,1*3,1</t>
  </si>
  <si>
    <t>odpočet obkladu</t>
  </si>
  <si>
    <t>-29,7*1,8</t>
  </si>
  <si>
    <t>-679494362</t>
  </si>
  <si>
    <t>1460873428</t>
  </si>
  <si>
    <t>5,4*1,2+21,205*2,4+6,205*2,4+1,7*3,1+9,0*1,8+15,3*1,8+3,2*1,2+3,94*1,0+4,2*1,2+1,8*2,4</t>
  </si>
  <si>
    <t>1954799179</t>
  </si>
  <si>
    <t>-232139034</t>
  </si>
  <si>
    <t>210 nab 1</t>
  </si>
  <si>
    <t>Demontáž a zpětná montáž čidla na fasádě</t>
  </si>
  <si>
    <t>-189489490</t>
  </si>
  <si>
    <t>210 nab 2</t>
  </si>
  <si>
    <t>Demontáž a zpětná montáž vypínačů na fasádě</t>
  </si>
  <si>
    <t>-1197430476</t>
  </si>
  <si>
    <t>-1275855386</t>
  </si>
  <si>
    <t>-1433745480</t>
  </si>
  <si>
    <t>4,5*3+7,0</t>
  </si>
  <si>
    <t>32,0*2</t>
  </si>
  <si>
    <t>SO03 - SO-03 objekt tělocvična - doplnění II</t>
  </si>
  <si>
    <t>-343630176</t>
  </si>
  <si>
    <t>v.č. 06 - stávající betonová dlažba</t>
  </si>
  <si>
    <t>(31,55+0,5+25,82+0,5+31,82)*0,5</t>
  </si>
  <si>
    <t>327843314</t>
  </si>
  <si>
    <t>45,095</t>
  </si>
  <si>
    <t>-1487193181</t>
  </si>
  <si>
    <t>(31,55+25,5+31,5)*0,5*0,1</t>
  </si>
  <si>
    <t>211539048</t>
  </si>
  <si>
    <t>v.č. 11 - poznámka 3) - hloubka výkopu 0,5 m - v místě okapové dlažby (mimo zpevněné plochy)</t>
  </si>
  <si>
    <t>(31,55+0,6+25,82+0,6+31,82)*0,6*0,5</t>
  </si>
  <si>
    <t>-175233507</t>
  </si>
  <si>
    <t>2088621648</t>
  </si>
  <si>
    <t>27,117</t>
  </si>
  <si>
    <t>239486270</t>
  </si>
  <si>
    <t>v.č. 06 - 1.NP</t>
  </si>
  <si>
    <t>0,6*0,93+0,6*2,35</t>
  </si>
  <si>
    <t>v.č. 07 - 2.NP</t>
  </si>
  <si>
    <t>0,6*2,35*2</t>
  </si>
  <si>
    <t>209862056</t>
  </si>
  <si>
    <t>rohové vyzdívky pod skladbu OP1</t>
  </si>
  <si>
    <t>(1,29+1,21)*0,82</t>
  </si>
  <si>
    <t>-1733020152</t>
  </si>
  <si>
    <t>39,92</t>
  </si>
  <si>
    <t>(31,55+25,5+31,5)*0,5</t>
  </si>
  <si>
    <t>-1985184015</t>
  </si>
  <si>
    <t>v.č. 06 - 1.NP - ukotvení k příčce m.č. 109</t>
  </si>
  <si>
    <t>2,35</t>
  </si>
  <si>
    <t>v.č. 07 - 2.NP - ukotvení k příčce m.č. 205,206</t>
  </si>
  <si>
    <t>2,35*2</t>
  </si>
  <si>
    <t>411354331</t>
  </si>
  <si>
    <t>Podpěrná konstrukce stropů - desek, kleneb a skořepin výška podepření přes 4 do 6 m tloušťka stropu přes 5 do 15 cm zřízení</t>
  </si>
  <si>
    <t>-2050847799</t>
  </si>
  <si>
    <t>v.č. 08 - pro zateplení stropu</t>
  </si>
  <si>
    <t>(254,66+190,46)</t>
  </si>
  <si>
    <t>411354332</t>
  </si>
  <si>
    <t>Podpěrná konstrukce stropů - desek, kleneb a skořepin výška podepření přes 4 do 6 m tloušťka stropu přes 5 do 15 cm odstranění</t>
  </si>
  <si>
    <t>-992490408</t>
  </si>
  <si>
    <t>-1710821866</t>
  </si>
  <si>
    <t>v.č. 06 - stávající betonová dlažba - zpětné položení</t>
  </si>
  <si>
    <t>1965929515</t>
  </si>
  <si>
    <t>45,095*0,10*1,1</t>
  </si>
  <si>
    <t>(4,96/0,25+0,16)*0,25</t>
  </si>
  <si>
    <t>623932427</t>
  </si>
  <si>
    <t>0,6*0,93+0,6*2,35+(1,29+1,21)*0,82</t>
  </si>
  <si>
    <t>0,6*2,35*2+(1,29+1,21)*0,82</t>
  </si>
  <si>
    <t>ostění a nadpraží měněných otvorů (mimo únikové dveře v tělocvičně)</t>
  </si>
  <si>
    <t>((2,4+0,93*2)*2+(2,4+2,35*2)*2+(3,0+0,82*2)+(1,05+2,06*2)+(2,0+0,82*2)+(4,0+0,82*2))*0,25</t>
  </si>
  <si>
    <t>((2,4+2,35*2)*4+(3,0+0,82*2)*2+(2,0+0,82*2)+(4,0+0,82*2))*0,25</t>
  </si>
  <si>
    <t>-2137359350</t>
  </si>
  <si>
    <t>0,6*1,13+0,7*2,55+(1,29+1,21)*1,02</t>
  </si>
  <si>
    <t>0,7*2,55*2+(1,29+1,21)*1,02</t>
  </si>
  <si>
    <t>(0,93*2+2,35*2+0,82*2)*0,25</t>
  </si>
  <si>
    <t>(2,35*2*2+0,82*2)*0,25</t>
  </si>
  <si>
    <t>-1367735832</t>
  </si>
  <si>
    <t>-634236822</t>
  </si>
  <si>
    <t>((1,0+2,1)*2*2+(1,05+2,06)*2+(3,0+0,82)*2*3+(5,29+3,21+0,82)*2+(5,29+3,21+0,82)*2)*0,15</t>
  </si>
  <si>
    <t>-319598984</t>
  </si>
  <si>
    <t>měněné výplně (mimo únikové dveře v tělocvičně)</t>
  </si>
  <si>
    <t>((2,4+0,93*2)*2+(2,4+2,35*2)*6+(3,0+0,82*2)*3+(1,05+2,06*2)+(2,0+0,82*2)*2+(4,0+0,82*2)*2)*0,3</t>
  </si>
  <si>
    <t>1974466548</t>
  </si>
  <si>
    <t>podlahy 1. a 2.NP</t>
  </si>
  <si>
    <t>(12,0*5,0+12,0*12,0)*2</t>
  </si>
  <si>
    <t>1680602705</t>
  </si>
  <si>
    <t>(2,4+0,93)*2*2+(2,4+2,35)*2*6+(3,0+0,82)*2*3+(1,05+2,06*2)+(2,0+0,82)*2*2+(4,0+0,82)*2*2</t>
  </si>
  <si>
    <t>(1,0+2,1*2)*2</t>
  </si>
  <si>
    <t>-1444775</t>
  </si>
  <si>
    <t>((2,4+0,93*2)*2+(2,4+2,35*2)*6+(3,0+0,82*2)*3+(1,05+2,06*2)+(2,0+0,82*2)*2+(4,0+0,82*2)*2)</t>
  </si>
  <si>
    <t>-1423861462</t>
  </si>
  <si>
    <t>31,55*8,2-2,4*0,93*2-2,4*2,35*6-(4,0*4,46*3+2,0*2,24*2)</t>
  </si>
  <si>
    <t>31,5*8,2-4,0*0,82*2-(4,0*4,46*4+2,0*2,24*3)</t>
  </si>
  <si>
    <t>25,5*8,2+25,5*3,65/2-1,0*2,1*2</t>
  </si>
  <si>
    <t>25,5*8,2-13,0*6,2+25,5*3,65/2-3,0*0,82*3-1,05*2,06-2,0*0,82*2</t>
  </si>
  <si>
    <t>-24916799</t>
  </si>
  <si>
    <t>0,93*2+2,35*3+0,82*2+2,35*2+0,82*2</t>
  </si>
  <si>
    <t>809691674</t>
  </si>
  <si>
    <t>16,89*1,05</t>
  </si>
  <si>
    <t>1194304838</t>
  </si>
  <si>
    <t>(2,4+2*0,93)*2+(2,4+2*2,35)*6+(4,0*3+4,46*2+2,0*2+(4,46-2,24)*4)</t>
  </si>
  <si>
    <t>(4,0+2*0,82)*2+(4,0*4+2*4,46+2,0*3+(4,46-2,24)*6)</t>
  </si>
  <si>
    <t>(1,0+2*2,1)*2</t>
  </si>
  <si>
    <t>(3,0+2*0,82)*3+(1,05+2*2,06)+(2,0+2*0,82)*2</t>
  </si>
  <si>
    <t>1113338094</t>
  </si>
  <si>
    <t>177,21*1,1</t>
  </si>
  <si>
    <t>-1241811102</t>
  </si>
  <si>
    <t>(31,55+0,16+25,82+31,82)*0,5</t>
  </si>
  <si>
    <t>(31,55+0,16+25,82-0,9*2+31,82+12,91-0,95)*0,2</t>
  </si>
  <si>
    <t>(31,55+0,16+25,82+31,82+25,82)*8,0-2,3*0,88*2-2,3*2,3*6-0,9*(2,05-0,2)*2-2,9*0,77*3-0,95*(2,01-0,2)-1,9*0,77*2-3,9*0,77*2</t>
  </si>
  <si>
    <t>-(3,9*4,41*3+2,0*1,99*2)</t>
  </si>
  <si>
    <t>-(3,9*4,41*4-2,0*1,99*3)</t>
  </si>
  <si>
    <t>odpočet části krčku SO04</t>
  </si>
  <si>
    <t>-13,0*6,0</t>
  </si>
  <si>
    <t>-(0,7*0,93+0,7*2,35*3)</t>
  </si>
  <si>
    <t>0,7*0,93+0,7*2,35*3</t>
  </si>
  <si>
    <t>409246766</t>
  </si>
  <si>
    <t>(0,7*0,93+0,7*2,35*3)*1,05</t>
  </si>
  <si>
    <t>2138172380</t>
  </si>
  <si>
    <t>664,893*1,05</t>
  </si>
  <si>
    <t>132351071</t>
  </si>
  <si>
    <t>(31,55+0,16+25,82+31,82)*0,5*1,05</t>
  </si>
  <si>
    <t>(31,55+0,16+25,82-0,9*2+31,82+12,91-0,95)*0,2*1,05</t>
  </si>
  <si>
    <t>-1825158405</t>
  </si>
  <si>
    <t>viz skladba OP5 - nadzemní část soklu</t>
  </si>
  <si>
    <t>158424420</t>
  </si>
  <si>
    <t>(0,7*0,93+0,7*2,35*3)</t>
  </si>
  <si>
    <t>-1616431359</t>
  </si>
  <si>
    <t>ostění stávajících výplní tělocvičny</t>
  </si>
  <si>
    <t>(4,0*3+2,0*2+4,46*2+(4,46-2,24)*4)</t>
  </si>
  <si>
    <t>(4,0*4+2,0*3+4,46*2+(4,46-2,24)*6)</t>
  </si>
  <si>
    <t>(4,0*3+2,0*2)+(4,0*4+2,0*3)</t>
  </si>
  <si>
    <t>1787051499</t>
  </si>
  <si>
    <t>78,040*(0,25+0,16)*1,1</t>
  </si>
  <si>
    <t>-2070874849</t>
  </si>
  <si>
    <t>((4,0*3+2,0*2)+(4,0*4+2,0*3))*(0,25+0,16)*1,1</t>
  </si>
  <si>
    <t>-1739567446</t>
  </si>
  <si>
    <t>1292541757</t>
  </si>
  <si>
    <t>založení zateplení nad zpevněnou plochou - u vstupu do krčku mezi tělocvičnou a jídelnou</t>
  </si>
  <si>
    <t>12,82</t>
  </si>
  <si>
    <t>-1479534081</t>
  </si>
  <si>
    <t>12,82*1,1</t>
  </si>
  <si>
    <t>416971306</t>
  </si>
  <si>
    <t>8,1*4-6,2</t>
  </si>
  <si>
    <t>0,93*2*2+2,35*2*6+4,46*2+(4,46-2,24)*4+2,1*2*2+4,46*2+(4,46-2,24)*6+0,82*2*2+0,82*2+0,82*2*3+0,82*2+2,06*2</t>
  </si>
  <si>
    <t>2,4*2+2,4*6+(4,0*3+2,0*2)+1,0*2+(4,0*4+2,0*3)+4,0*2+3,0*3+1,05+2,0*2</t>
  </si>
  <si>
    <t>2,4*2+2,4*6+(4,0*3+2,0*2)+(4,0*4+2,0*3)+4,0*2+3,0*3+2,0*2</t>
  </si>
  <si>
    <t>830294685</t>
  </si>
  <si>
    <t>122,16*1,05</t>
  </si>
  <si>
    <t>-541097743</t>
  </si>
  <si>
    <t>(2,4*2+2,4*6+(4,0*3+2,0*2)+1,0*2+(4,0*4+2,0*3)+4,0*2+3,0*3+1,05+2,0*2)*1,05</t>
  </si>
  <si>
    <t>1380894632</t>
  </si>
  <si>
    <t>(2,4*2+2,4*6+(4,0*3+2,0*2)+(4,0*4+2,0*3)+4,0*2+3,0*3+2,0*2)*1,05</t>
  </si>
  <si>
    <t>684312541</t>
  </si>
  <si>
    <t>896029327</t>
  </si>
  <si>
    <t>2*0,16*2*0,2+2*0,16*0,2</t>
  </si>
  <si>
    <t>-1567665083</t>
  </si>
  <si>
    <t>ostění tvořené zateplením</t>
  </si>
  <si>
    <t>((2,4+0,93*2)*2+(2,4+2,35*2)*6+(1,0+2,1*2)*2+(1,05+2,06*2)+(4,0+0,82*2)*2+(3,0+0,82*2)*3+(2,0+0,82*2)*2)*0,16</t>
  </si>
  <si>
    <t>ostění stávajících plastových výplní tělocvičny</t>
  </si>
  <si>
    <t>(4,0*3+2,0*2+4,46*2+(4,46-2,24)*4)*(0,25+0,16)</t>
  </si>
  <si>
    <t>(4,0*4+2,0*3+4,46*2+(4,46-2,24)*6)*(0,25+0,16)</t>
  </si>
  <si>
    <t>259341211</t>
  </si>
  <si>
    <t>718,342</t>
  </si>
  <si>
    <t>-1329669831</t>
  </si>
  <si>
    <t>782,794*0,30</t>
  </si>
  <si>
    <t>-1676502413</t>
  </si>
  <si>
    <t>2,4*2+2,4*6+(4,0*3+2,0*2)+(4,0*4+2,0*3)+4,0*2+2,0*2+3,0*3</t>
  </si>
  <si>
    <t>567465530</t>
  </si>
  <si>
    <t>2,4*2,35*6+2,4*0,*3*2+3,0*0,85*3+2,0*0,85*2+4,0*0,85*2+1,05*2,1+1,0*2,1*2</t>
  </si>
  <si>
    <t>stávající výplně v tělocvičně</t>
  </si>
  <si>
    <t>4,0*4,46*3+2,0*2,24*2+4,0*4,46*4+2,0*2,24*3</t>
  </si>
  <si>
    <t>2036716710</t>
  </si>
  <si>
    <t>31,55*8,2-5,4*0,93-5,4*2,35*3-(4,0*4,46*3+2,0*2,24*2)</t>
  </si>
  <si>
    <t>31,5*8,2-5,29*0,82*2-(4,0*4,46*4+2,0*2,24*3)</t>
  </si>
  <si>
    <t>25,5*8,2-13,0*6,2+25,5*3,65/2-3,0*0,82*3-1,05*2,06-3,21*0,82*2</t>
  </si>
  <si>
    <t>(4,0*3+2,0*2+4,46*2+(4,46-2,24)*4)*0,25</t>
  </si>
  <si>
    <t>(4,0*4+2,0*3+4,46*2+(4,46-2,24)*6)*0,25</t>
  </si>
  <si>
    <t>915956862</t>
  </si>
  <si>
    <t>(2,4*2+2,4*6+4,0*2+2,0*2+3,0*3)*0,3</t>
  </si>
  <si>
    <t>632481211</t>
  </si>
  <si>
    <t>Separační vrstva k oddělení podlahových vrstev z papíru potaženého fólií</t>
  </si>
  <si>
    <t>-1151021192</t>
  </si>
  <si>
    <t>ochrana podlahy tělocvičny - osb desky - separační vrstva např. z geotextilie pod osb desky vč. následné demontáže</t>
  </si>
  <si>
    <t>1886461533</t>
  </si>
  <si>
    <t>(31,55+0,5+25,82+0,5+31,82)*0,5*0,1</t>
  </si>
  <si>
    <t>-671077679</t>
  </si>
  <si>
    <t>(31,55+0,9+25,5+0,9*2+31,5+0,9*2+12,75+0,9)*9,0</t>
  </si>
  <si>
    <t>25,5*4,0*2</t>
  </si>
  <si>
    <t>nad střechou krčku</t>
  </si>
  <si>
    <t>13,9*(9,0-6,2)</t>
  </si>
  <si>
    <t>-902299991</t>
  </si>
  <si>
    <t>1203,220*30</t>
  </si>
  <si>
    <t>-1136554744</t>
  </si>
  <si>
    <t>157694462</t>
  </si>
  <si>
    <t>1203,22</t>
  </si>
  <si>
    <t>2113914303</t>
  </si>
  <si>
    <t>-815615740</t>
  </si>
  <si>
    <t>-1438764439</t>
  </si>
  <si>
    <t>12,0*1,0*2+(12,0+5,0)*1,0*2</t>
  </si>
  <si>
    <t>-610862212</t>
  </si>
  <si>
    <t>31,5*25,5+12,0*25,5</t>
  </si>
  <si>
    <t>-2068976967</t>
  </si>
  <si>
    <t>968072355</t>
  </si>
  <si>
    <t>Vybourání kovových rámů oken s křídly, dveřních zárubní, vrat, stěn, ostění nebo obkladů okenních rámů s křídly zdvojených, plochy do 2 m2</t>
  </si>
  <si>
    <t>990406060</t>
  </si>
  <si>
    <t>2*(3,21+5,29)*0,82</t>
  </si>
  <si>
    <t>1582126946</t>
  </si>
  <si>
    <t>1.NP - rozměr 600x900 mm</t>
  </si>
  <si>
    <t>rozměr 600x2400 mm</t>
  </si>
  <si>
    <t>2.NP - rozměr 600x2400 mm</t>
  </si>
  <si>
    <t>-783961202</t>
  </si>
  <si>
    <t>4+2+6</t>
  </si>
  <si>
    <t>2059857196</t>
  </si>
  <si>
    <t>(31,55+25,5-1,0*2+31,5+12,75-1,0)*0,4</t>
  </si>
  <si>
    <t>1890945606</t>
  </si>
  <si>
    <t>-5,0</t>
  </si>
  <si>
    <t>-605230315</t>
  </si>
  <si>
    <t>(31,55+0,16+25,82+31,82)*0,5*0,5</t>
  </si>
  <si>
    <t>-2145908185</t>
  </si>
  <si>
    <t>872697571</t>
  </si>
  <si>
    <t>224419162</t>
  </si>
  <si>
    <t>1252741863</t>
  </si>
  <si>
    <t>137777584</t>
  </si>
  <si>
    <t>52,577*20 'Přepočtené koeficientem množství</t>
  </si>
  <si>
    <t>-105060435</t>
  </si>
  <si>
    <t>-1032293487</t>
  </si>
  <si>
    <t>-1932932032</t>
  </si>
  <si>
    <t>-2005501991</t>
  </si>
  <si>
    <t>64,577*0,0004</t>
  </si>
  <si>
    <t>-1899494694</t>
  </si>
  <si>
    <t>-651045458</t>
  </si>
  <si>
    <t>64,577*1,2</t>
  </si>
  <si>
    <t>-1644610614</t>
  </si>
  <si>
    <t>(31,55+0,6+25,82+0,6+31,82)*0,6</t>
  </si>
  <si>
    <t>-374742692</t>
  </si>
  <si>
    <t>-75323720</t>
  </si>
  <si>
    <t>(31,55+0,16+25,82+31,82)</t>
  </si>
  <si>
    <t>536209645</t>
  </si>
  <si>
    <t>-710893760</t>
  </si>
  <si>
    <t>58,0*1,0+67,0*1,0</t>
  </si>
  <si>
    <t>-168633667</t>
  </si>
  <si>
    <t>169988018</t>
  </si>
  <si>
    <t>125,0*1,15</t>
  </si>
  <si>
    <t>998712202</t>
  </si>
  <si>
    <t>Přesun hmot pro povlakové krytiny stanovený procentní sazbou (%) z ceny vodorovná dopravní vzdálenost do 50 m v objektech výšky přes 6 do 12 m</t>
  </si>
  <si>
    <t>-875354730</t>
  </si>
  <si>
    <t>-502518171</t>
  </si>
  <si>
    <t>v.č. 08 - demontáž stáv. zateplení stropu - 2 vrstvy</t>
  </si>
  <si>
    <t>(254,66+190,46)*2</t>
  </si>
  <si>
    <t>-2074999891</t>
  </si>
  <si>
    <t>v.č. 08, 11</t>
  </si>
  <si>
    <t>(11,8*7,1+13,1*(24,9-11,8))*2</t>
  </si>
  <si>
    <t>(17,8*(1,1+1,3)+23,8*1,1)*2</t>
  </si>
  <si>
    <t>-32238253</t>
  </si>
  <si>
    <t>(254,66+190,46)*2*1,03</t>
  </si>
  <si>
    <t>-41888714</t>
  </si>
  <si>
    <t>(11,8*7,1+13,1*(24,9-11,8))*1,03</t>
  </si>
  <si>
    <t>(17,8*(1,1+1,3)+23,8*1,1)*1,03</t>
  </si>
  <si>
    <t>v.č. 11 - svislá část zdiva půdy</t>
  </si>
  <si>
    <t>((23,8+7,1)+24,9)*2*0,8*1,03</t>
  </si>
  <si>
    <t>-621189390</t>
  </si>
  <si>
    <t>810483719</t>
  </si>
  <si>
    <t>1*0,6*0,9</t>
  </si>
  <si>
    <t>3*0,6*2,4</t>
  </si>
  <si>
    <t>2*0,6*2,4</t>
  </si>
  <si>
    <t>713131131</t>
  </si>
  <si>
    <t>Montáž tepelné izolace stěn rohožemi, pásy, deskami, dílci, bloky (izolační materiál ve specifikaci) nastřelením uvnitř objektu</t>
  </si>
  <si>
    <t>1315040922</t>
  </si>
  <si>
    <t>v.č. 11 - svislá část zdiva půdy - 2 vrstvy - skladba SP2</t>
  </si>
  <si>
    <t>((23,8+7,1)+24,9)*2*0,8*2</t>
  </si>
  <si>
    <t>1455059137</t>
  </si>
  <si>
    <t>(11,8*7,1+13,1*(24,9-11,8))</t>
  </si>
  <si>
    <t>(17,8*(1,1+1,3)+23,8*1,1)</t>
  </si>
  <si>
    <t>((23,8+7,1)+24,9)*2*0,8</t>
  </si>
  <si>
    <t>1346924808</t>
  </si>
  <si>
    <t>413,570*1,1</t>
  </si>
  <si>
    <t>218792657</t>
  </si>
  <si>
    <t>-818126017</t>
  </si>
  <si>
    <t>796195351</t>
  </si>
  <si>
    <t>2131208184</t>
  </si>
  <si>
    <t>-1345304843</t>
  </si>
  <si>
    <t>627687757</t>
  </si>
  <si>
    <t>ochrana podlahy tělocvičny - osb desky</t>
  </si>
  <si>
    <t>966434908</t>
  </si>
  <si>
    <t>-467978568</t>
  </si>
  <si>
    <t>661853735</t>
  </si>
  <si>
    <t>763121714</t>
  </si>
  <si>
    <t>Stěna předsazená ze sádrokartonových desek ostatní konstrukce a práce na předsazených stěnách ze sádrokartonových desek základní penetrační nátěr</t>
  </si>
  <si>
    <t>126617067</t>
  </si>
  <si>
    <t>obložení ocelového sloupu s napojením na rohovou vyzdívku - m.č.117 a 213 - na celou výšku místnosti</t>
  </si>
  <si>
    <t>(0,6+0,6)*3,4*2</t>
  </si>
  <si>
    <t>763164551</t>
  </si>
  <si>
    <t>Obklad ze sádrokartonových desek konstrukcí kovových včetně ochranných úhelníků ve tvaru L rozvinuté šíře přes 0,8 m, opláštěný deskou standardní A, tl. 12,5 mm</t>
  </si>
  <si>
    <t>318187224</t>
  </si>
  <si>
    <t>998763402</t>
  </si>
  <si>
    <t>Přesun hmot pro konstrukce montované z desek stanovený procentní sazbou (%) z ceny vodorovná dopravní vzdálenost do 50 m v objektech výšky přes 6 do 12 m</t>
  </si>
  <si>
    <t>-768187246</t>
  </si>
  <si>
    <t>-1646634645</t>
  </si>
  <si>
    <t>viz výpis prvků - odkaz 39*/K - k výměně</t>
  </si>
  <si>
    <t>58,0</t>
  </si>
  <si>
    <t>-747530617</t>
  </si>
  <si>
    <t>67,0</t>
  </si>
  <si>
    <t>1216458877</t>
  </si>
  <si>
    <t>5,45*3</t>
  </si>
  <si>
    <t>stáv. plastová prosklená stěna</t>
  </si>
  <si>
    <t>(4,05*3+2,05*2)+(4,05*4+2,05*3)</t>
  </si>
  <si>
    <t>ostatní okna</t>
  </si>
  <si>
    <t>(5,29+2,2+0,05)+(5,29+3,21+0,05)+3,05*3</t>
  </si>
  <si>
    <t>357366880</t>
  </si>
  <si>
    <t>viz výpis prvků - odkaz 38/K - k výměně</t>
  </si>
  <si>
    <t>-49067633</t>
  </si>
  <si>
    <t>viz výpis prvků - odkaz 37a, 37b, 37c, 37d/K - k výměně</t>
  </si>
  <si>
    <t>8,6+8,6+8,6+8,6</t>
  </si>
  <si>
    <t>-1582958727</t>
  </si>
  <si>
    <t>zpětné doplnění okapových plechů při výměně žlabů</t>
  </si>
  <si>
    <t>-970495614</t>
  </si>
  <si>
    <t>viz výpis prvků - odkaz 39*/K</t>
  </si>
  <si>
    <t>1298281175</t>
  </si>
  <si>
    <t>67,0*4</t>
  </si>
  <si>
    <t>782148181</t>
  </si>
  <si>
    <t>viz výpis prvků - odkaz 33/K</t>
  </si>
  <si>
    <t>2,8</t>
  </si>
  <si>
    <t>1098740795</t>
  </si>
  <si>
    <t>viz výpis prvků - odkaz 32/K, 34/K, 35/K, 36/K</t>
  </si>
  <si>
    <t>20,0+9,3+8,2+4,2</t>
  </si>
  <si>
    <t>1311432147</t>
  </si>
  <si>
    <t>viz výpis prvků - odkaz 30/K, 31/K</t>
  </si>
  <si>
    <t>23,5+17,0</t>
  </si>
  <si>
    <t>-633256427</t>
  </si>
  <si>
    <t>viz výpis prvků - odkaz 38/K</t>
  </si>
  <si>
    <t>1551393863</t>
  </si>
  <si>
    <t>viz výpis prvků - odkaz 37a, 37b, 37c, 37d</t>
  </si>
  <si>
    <t>-1820962638</t>
  </si>
  <si>
    <t>180615431</t>
  </si>
  <si>
    <t>-825934421</t>
  </si>
  <si>
    <t>1955021117</t>
  </si>
  <si>
    <t>125,000*1,15</t>
  </si>
  <si>
    <t>500344276</t>
  </si>
  <si>
    <t>1220616566</t>
  </si>
  <si>
    <t>-946780266</t>
  </si>
  <si>
    <t>-390973965</t>
  </si>
  <si>
    <t>683510063</t>
  </si>
  <si>
    <t>548767453</t>
  </si>
  <si>
    <t>766412214</t>
  </si>
  <si>
    <t>Montáž obložení stěn plochy přes 1 m2 palubkami na pero a drážku z měkkého dřeva, šířky přes 100 mm</t>
  </si>
  <si>
    <t>2000782827</t>
  </si>
  <si>
    <t>odkaz 14/H - vnitřní obložení dveřních křídel</t>
  </si>
  <si>
    <t>0,84*2,0*2</t>
  </si>
  <si>
    <t>61191125</t>
  </si>
  <si>
    <t>palubky obkladové SM profil klasický 15 x 116 mm A/B</t>
  </si>
  <si>
    <t>-1858640788</t>
  </si>
  <si>
    <t>3,360*1,1</t>
  </si>
  <si>
    <t>76649210R</t>
  </si>
  <si>
    <t>Ostatní práce - úprava dřevěného obložení ostění po výměně dveří vč. dodávky potřebného materiálu</t>
  </si>
  <si>
    <t>1243281871</t>
  </si>
  <si>
    <t>766496 nab</t>
  </si>
  <si>
    <t>Příplatek za odpruženou montáž palubek na Al dveře</t>
  </si>
  <si>
    <t>165232823</t>
  </si>
  <si>
    <t>766496110</t>
  </si>
  <si>
    <t>Ostatní práce ukončení koncových hran plochy obložení dýhováním, šířky přes 20 mm</t>
  </si>
  <si>
    <t>-1346041199</t>
  </si>
  <si>
    <t>(0,84+2,0)*2*2</t>
  </si>
  <si>
    <t>61418110</t>
  </si>
  <si>
    <t>lišta podlahová dřevěná smrk 7x35 mm</t>
  </si>
  <si>
    <t>-500119532</t>
  </si>
  <si>
    <t>11,360*1,1</t>
  </si>
  <si>
    <t>1609591718</t>
  </si>
  <si>
    <t>odkaz 30</t>
  </si>
  <si>
    <t>2,4*0,93*2</t>
  </si>
  <si>
    <t>odkaz 31</t>
  </si>
  <si>
    <t>3,0*0,85*3</t>
  </si>
  <si>
    <t>odkaz 32</t>
  </si>
  <si>
    <t>2,0*0,85*2</t>
  </si>
  <si>
    <t>odkaz 33</t>
  </si>
  <si>
    <t>4,0*0,85*2</t>
  </si>
  <si>
    <t>930400104</t>
  </si>
  <si>
    <t>odkaz 29</t>
  </si>
  <si>
    <t>2,4*2,35*2</t>
  </si>
  <si>
    <t>odkaz 29a</t>
  </si>
  <si>
    <t>2,4*2,35*4</t>
  </si>
  <si>
    <t>611- 29</t>
  </si>
  <si>
    <t>okno plastové 4křídlé 2380x2325 mm, OS+OS, S+S, barva bílá, izol.3sklo</t>
  </si>
  <si>
    <t>-1502531842</t>
  </si>
  <si>
    <t>611- 29a</t>
  </si>
  <si>
    <t>okno plastové 4křídlé 2380x2325 mm, OS+OS, S+S, barva bílá, izol.3sklo s ornamentním sklem</t>
  </si>
  <si>
    <t>-1759031797</t>
  </si>
  <si>
    <t>611- 30</t>
  </si>
  <si>
    <t>okno plastové 2křídlé 2380x910 mm, S+S, barva bílá, izol.3sklo</t>
  </si>
  <si>
    <t>-1268879633</t>
  </si>
  <si>
    <t>611- 31</t>
  </si>
  <si>
    <t>okno plastové 3křídlé 2980x830 mm, S+S+S, barva bílá, izol.3sklo s ornamentním sklem</t>
  </si>
  <si>
    <t>-1304513719</t>
  </si>
  <si>
    <t>611- 32</t>
  </si>
  <si>
    <t>okno plastové 2křídlé 1980x830 mm, S+S, barva bílá, izol.3sklo s ornamentním sklem</t>
  </si>
  <si>
    <t>-141843058</t>
  </si>
  <si>
    <t>611- 33</t>
  </si>
  <si>
    <t>okno plastové 4křídlé 3980x830 mm, S+S, barva bílá, izol.3sklo s ornamentním sklem</t>
  </si>
  <si>
    <t>847787069</t>
  </si>
  <si>
    <t>-1357265925</t>
  </si>
  <si>
    <t>-1069118940</t>
  </si>
  <si>
    <t>2,38*2,325*2</t>
  </si>
  <si>
    <t>1078694280</t>
  </si>
  <si>
    <t>(1,0+2,1*2)*2+(1,05+2,06*2)+(2,4+0,93)*2*2+(2,4+2,35)*2*6+(4,0+0,82)*2*2+(3,0+0,82)*2*3+(2,0+0,82)*2+(0,9+0,82)*2</t>
  </si>
  <si>
    <t>766691510</t>
  </si>
  <si>
    <t>Montáž ostatních truhlářských konstrukcí těsnění oken a balkónových dveří ve styku křídel s okenním rámem polyuretanovou páskou</t>
  </si>
  <si>
    <t>-222970468</t>
  </si>
  <si>
    <t>těsnící expanzní páska pod oplechování u rámu stáv. prosklených stěn tělocvičny</t>
  </si>
  <si>
    <t>4,0*3+2,0*2+4,0*4+2,0*3</t>
  </si>
  <si>
    <t>28376591</t>
  </si>
  <si>
    <t>páska těsnící předstlačná samolepící 4x20mm</t>
  </si>
  <si>
    <t>-1585532004</t>
  </si>
  <si>
    <t>38,000*1,05</t>
  </si>
  <si>
    <t>-1409880749</t>
  </si>
  <si>
    <t>viz výpis prvků - odkaz 31/T, 32/T, 33/T a 35/T</t>
  </si>
  <si>
    <t>2+2+4+2</t>
  </si>
  <si>
    <t>1709679059</t>
  </si>
  <si>
    <t>viz výpis prvků - odkaz 34/T, 36/T</t>
  </si>
  <si>
    <t>348431570</t>
  </si>
  <si>
    <t>(2+2+4+3+2+2)*2</t>
  </si>
  <si>
    <t>-1214177952</t>
  </si>
  <si>
    <t>(2*2,4+2*2,4+4*2,4+2*2,0)*1,05</t>
  </si>
  <si>
    <t>(3*3,0+2*4,0)*1,05</t>
  </si>
  <si>
    <t>-637429422</t>
  </si>
  <si>
    <t>61187416</t>
  </si>
  <si>
    <t>práh dveřní dřevěný bukový tl 2cm dl 92cm š 10cm vč. povrchové úpravy lakováním</t>
  </si>
  <si>
    <t>-622421532</t>
  </si>
  <si>
    <t>-1544570928</t>
  </si>
  <si>
    <t>998766202</t>
  </si>
  <si>
    <t>Přesun hmot pro konstrukce truhlářské stanovený procentní sazbou (%) z ceny vodorovná dopravní vzdálenost do 50 m v objektech výšky přes 6 do 12 m</t>
  </si>
  <si>
    <t>1671027440</t>
  </si>
  <si>
    <t>6105667</t>
  </si>
  <si>
    <t>odkaz 2 - pohled nový stav</t>
  </si>
  <si>
    <t>767640111</t>
  </si>
  <si>
    <t>Montáž dveří ocelových vchodových jednokřídlových bez nadsvětlíku</t>
  </si>
  <si>
    <t>1066336513</t>
  </si>
  <si>
    <t>odkaz 13/H</t>
  </si>
  <si>
    <t>odkaz 14/H</t>
  </si>
  <si>
    <t>553- 13/H</t>
  </si>
  <si>
    <t>2117047563</t>
  </si>
  <si>
    <t>553- 14/H</t>
  </si>
  <si>
    <t>994660099</t>
  </si>
  <si>
    <t>-1119429824</t>
  </si>
  <si>
    <t>stáv. ocelová okna k výměně</t>
  </si>
  <si>
    <t>3*3+(2+4)*2</t>
  </si>
  <si>
    <t>1846016217</t>
  </si>
  <si>
    <t>998767202</t>
  </si>
  <si>
    <t>Přesun hmot pro zámečnické konstrukce stanovený procentní sazbou (%) z ceny vodorovná dopravní vzdálenost do 50 m v objektech výšky přes 6 do 12 m</t>
  </si>
  <si>
    <t>608337790</t>
  </si>
  <si>
    <t>862939711</t>
  </si>
  <si>
    <t>13,8*2*2</t>
  </si>
  <si>
    <t>32,12*2</t>
  </si>
  <si>
    <t>-388448526</t>
  </si>
  <si>
    <t>119,440*1,05</t>
  </si>
  <si>
    <t>1426877628</t>
  </si>
  <si>
    <t>stávající podbití střechy objektu - přesahy odhadem</t>
  </si>
  <si>
    <t>13,8*2*0,15*2</t>
  </si>
  <si>
    <t>32,12*2*(0,35+0,25)</t>
  </si>
  <si>
    <t>1208558519</t>
  </si>
  <si>
    <t>nový obklad dveří v tělocvičně</t>
  </si>
  <si>
    <t>upravená ostění nových dveří</t>
  </si>
  <si>
    <t>(1,0+2,1*2)*2*0,3</t>
  </si>
  <si>
    <t>-659082579</t>
  </si>
  <si>
    <t>-1083691814</t>
  </si>
  <si>
    <t>(31,55+0,16+25,82+31,82)*(0,5-0,1)</t>
  </si>
  <si>
    <t>-1876140853</t>
  </si>
  <si>
    <t>kolem původních otvorů 1.NP a 2.NP</t>
  </si>
  <si>
    <t>((5,4+0,9)*2+(5,4+2,4)*2*3+(1,05+2,06*2)+(3,0+0,82)*2*3+(5,29+3,21+0,82)*2*2)*0,3</t>
  </si>
  <si>
    <t>306102078</t>
  </si>
  <si>
    <t>11,0*3,4+(7,0+12,0)*3,4</t>
  </si>
  <si>
    <t>1589230716</t>
  </si>
  <si>
    <t>787600801</t>
  </si>
  <si>
    <t>Vysklívání oken a dveří skla plochého, plochy do 1 m2</t>
  </si>
  <si>
    <t>-429712010</t>
  </si>
  <si>
    <t>stáv. ocelová okna</t>
  </si>
  <si>
    <t>3,0*0,82*3+2*(3,21+5,29)*0,82</t>
  </si>
  <si>
    <t>stáv. ocel. dveře</t>
  </si>
  <si>
    <t>1,05*2,06</t>
  </si>
  <si>
    <t>stáv. dřevěná okna</t>
  </si>
  <si>
    <t>2,4*0,93*2+2,4*2,35*6</t>
  </si>
  <si>
    <t>stáv. MIV</t>
  </si>
  <si>
    <t>0,6*0,93+0,6*2,34*3</t>
  </si>
  <si>
    <t>429103012</t>
  </si>
  <si>
    <t>-436058346</t>
  </si>
  <si>
    <t>1527562172</t>
  </si>
  <si>
    <t>stávající svislé vedení na fasádě objektu</t>
  </si>
  <si>
    <t>(2+2)*9,0</t>
  </si>
  <si>
    <t>stávající vedení na střeše - podél okapů</t>
  </si>
  <si>
    <t>SO04 - SO-04 objekt - spojovací krček - doplnění II</t>
  </si>
  <si>
    <t>969633582</t>
  </si>
  <si>
    <t>v.č. 02 - stávající okapová dlažba</t>
  </si>
  <si>
    <t>14,8*2*0,5</t>
  </si>
  <si>
    <t>-1509870616</t>
  </si>
  <si>
    <t>14,8*2*0,6*0,1</t>
  </si>
  <si>
    <t>-742770419</t>
  </si>
  <si>
    <t>v.č. 02 - poznámka 4) - výkop hl. 0,6 m - v místě okapové dlažby</t>
  </si>
  <si>
    <t>14,8*2*0,6*0,6</t>
  </si>
  <si>
    <t>378239359</t>
  </si>
  <si>
    <t>-82204039</t>
  </si>
  <si>
    <t>10,656</t>
  </si>
  <si>
    <t>-970847079</t>
  </si>
  <si>
    <t>14,8</t>
  </si>
  <si>
    <t>-1743669083</t>
  </si>
  <si>
    <t>2.NP - dozdívka</t>
  </si>
  <si>
    <t>1,0*1,46*4</t>
  </si>
  <si>
    <t>-1616580317</t>
  </si>
  <si>
    <t>1.NP - dozdívka parapetu oken</t>
  </si>
  <si>
    <t>1,8*0,9*8</t>
  </si>
  <si>
    <t>1131648812</t>
  </si>
  <si>
    <t>po odsekání kabřince - viz odsekání obkladu</t>
  </si>
  <si>
    <t>105,528</t>
  </si>
  <si>
    <t>14,8*2*0,6</t>
  </si>
  <si>
    <t>-1846007897</t>
  </si>
  <si>
    <t>ukotvení dozdívek</t>
  </si>
  <si>
    <t>0,9*2*8+1,46*4</t>
  </si>
  <si>
    <t>346971122</t>
  </si>
  <si>
    <t>Izolace proti šíření zvuku prováděná současně při zdění z lepenky asfaltové hadrové pod příčky jednoduchá, složená z 10 mm tl. vrstvy malty MC 5, lepenky nepískované a 10 mm vrstvy téže malty, v pruzích š. přes 100 do 200 mm</t>
  </si>
  <si>
    <t>-1082482410</t>
  </si>
  <si>
    <t>pro založení vyzdívky parapetů - adekvátní položka</t>
  </si>
  <si>
    <t>1,8*8</t>
  </si>
  <si>
    <t>608426918</t>
  </si>
  <si>
    <t>zpětné položení dlažby</t>
  </si>
  <si>
    <t>-1857314711</t>
  </si>
  <si>
    <t>doplnění chybějících nebo poškozených dlaždic - 25%</t>
  </si>
  <si>
    <t>14,8*0,25*1,1</t>
  </si>
  <si>
    <t>(4,07/0,25+0,72)*0,25</t>
  </si>
  <si>
    <t>964228359</t>
  </si>
  <si>
    <t>2.NP - dozdívka vč. přetažní 10 cm na okolní kce</t>
  </si>
  <si>
    <t>1,1*1,46*4</t>
  </si>
  <si>
    <t>1.NP - dozdívka parapetu oken vč. přetažení 10 cm na okolní kce</t>
  </si>
  <si>
    <t>2,0*0,71*8</t>
  </si>
  <si>
    <t>ostění a nadpraží po vybourání stáv. výplní otvorů</t>
  </si>
  <si>
    <t>(1,8+(2,35-0,67)*2)*8*0,25+(1,8+2,4*2)*2*0,25</t>
  </si>
  <si>
    <t>-1623688323</t>
  </si>
  <si>
    <t>ostění oken 2.NP tvořená dozdívkou</t>
  </si>
  <si>
    <t>1,46*2*2*0,25</t>
  </si>
  <si>
    <t>1542606777</t>
  </si>
  <si>
    <t>-1580172671</t>
  </si>
  <si>
    <t>po vybourání ocelových výplní - 1.NP</t>
  </si>
  <si>
    <t>(1,8+2,35)*2*8*0,15+(1,8+2,4*2)*2*0,15</t>
  </si>
  <si>
    <t>295846282</t>
  </si>
  <si>
    <t>ostění a nadpraží otvorů po výměně - 1.NP</t>
  </si>
  <si>
    <t>(1,8+1,5*2)*8*0,45+(1,8+2,4*2)*2*0,45</t>
  </si>
  <si>
    <t>316446094</t>
  </si>
  <si>
    <t>14,5*3,01*2</t>
  </si>
  <si>
    <t>619991011</t>
  </si>
  <si>
    <t>Zakrytí vnitřních ploch před znečištěním včetně pozdějšího odkrytí konstrukcí a prvků obalením fólií a přelepením páskou</t>
  </si>
  <si>
    <t>-1711187620</t>
  </si>
  <si>
    <t>1.NP - radiátory - ochrana před poškozením</t>
  </si>
  <si>
    <t>(0,8+0,25)*2*1,8*8</t>
  </si>
  <si>
    <t>1013557517</t>
  </si>
  <si>
    <t>(1,8+1,5)*2*8+(1,8+2,4*2)*2+(12,66+1,46)*2*2</t>
  </si>
  <si>
    <t>2088101985</t>
  </si>
  <si>
    <t>(1,8+1,5*2)*8*0,45+(1,8+2,4*2)*2</t>
  </si>
  <si>
    <t>-1385979759</t>
  </si>
  <si>
    <t>fasáda krčku</t>
  </si>
  <si>
    <t>14,8*5,7*2-1,8*1,5*8-1,8*2,35*2-12,66*1,4*2</t>
  </si>
  <si>
    <t>u vstupu mezi jídelnou a tělocvičnou</t>
  </si>
  <si>
    <t>0,335*6,2*2</t>
  </si>
  <si>
    <t>1910305057</t>
  </si>
  <si>
    <t>1.NP - vnitřní ostění dozdívek u prosklených pásů</t>
  </si>
  <si>
    <t>1,46*4</t>
  </si>
  <si>
    <t>-1003084979</t>
  </si>
  <si>
    <t>5,840*1,05</t>
  </si>
  <si>
    <t>303332329</t>
  </si>
  <si>
    <t>kolem výplní v zateplení</t>
  </si>
  <si>
    <t>(1,8+1,5*2)*8+(1,8+2,4*2)*2+(12,66+1,44*2)*2</t>
  </si>
  <si>
    <t>napojení na stáv. prosklenou stěnu vstupu mezi jídelnou a tělocvičnou</t>
  </si>
  <si>
    <t>6,2*2</t>
  </si>
  <si>
    <t>1353214873</t>
  </si>
  <si>
    <t>95,08*1,1</t>
  </si>
  <si>
    <t>1621978812</t>
  </si>
  <si>
    <t>pro zateplení OP7 - pod terénem</t>
  </si>
  <si>
    <t>14,8*0,6*2</t>
  </si>
  <si>
    <t>pro zateplení OP5 - nad terénem</t>
  </si>
  <si>
    <t>14,8*0,2*2</t>
  </si>
  <si>
    <t>pro zatepení OP12, OP10 a OP1a</t>
  </si>
  <si>
    <t>14,8*5,51*2-1,7*1,45*8-1,7*2,3*2-12,56*1,35*2</t>
  </si>
  <si>
    <t>-864549436</t>
  </si>
  <si>
    <t>pro zatepení OP12, OP10  OP1a</t>
  </si>
  <si>
    <t>(14,8*5,51*2-1,7*1,45*8-1,7*2,3*2-12,56*1,35*2)*1,05</t>
  </si>
  <si>
    <t>0,335*6,2*2*1,05</t>
  </si>
  <si>
    <t>1474447761</t>
  </si>
  <si>
    <t>14,8*0,6*2*1,05</t>
  </si>
  <si>
    <t>14,8*0,2*2*1,05</t>
  </si>
  <si>
    <t>-1267163166</t>
  </si>
  <si>
    <t>14,8*2*0,2</t>
  </si>
  <si>
    <t>-1886416258</t>
  </si>
  <si>
    <t>1123483863</t>
  </si>
  <si>
    <t>-1256599616</t>
  </si>
  <si>
    <t>rohovníky - ostění otvorů</t>
  </si>
  <si>
    <t>1,5*2*8+2,4*2*2+1,44*2*2</t>
  </si>
  <si>
    <t>lišty s okapničkou - nadpraží otvorů</t>
  </si>
  <si>
    <t>1,8*8+1,8*2+12,66*2</t>
  </si>
  <si>
    <t>parapetní lišty</t>
  </si>
  <si>
    <t>1,8*8+12,66*2</t>
  </si>
  <si>
    <t>dilatace koutová</t>
  </si>
  <si>
    <t>7,1*2+6,2*2+3,6+6,0</t>
  </si>
  <si>
    <t>1857768392</t>
  </si>
  <si>
    <t>(1,5*2*8+2,4*2*2+1,44*2*2)*1,05</t>
  </si>
  <si>
    <t>59051502</t>
  </si>
  <si>
    <t>profil dilatační rohový</t>
  </si>
  <si>
    <t>-1478744896</t>
  </si>
  <si>
    <t>(7,1*2+6,2*2+3,6+6,0)*1,05</t>
  </si>
  <si>
    <t>-1802576976</t>
  </si>
  <si>
    <t>(1,8*8+1,8*2+12,66*2)*1,05</t>
  </si>
  <si>
    <t>2086325132</t>
  </si>
  <si>
    <t>(1,8*8+12,66*2)*1,05</t>
  </si>
  <si>
    <t>1778197775</t>
  </si>
  <si>
    <t>-1021152578</t>
  </si>
  <si>
    <t>pro zateplení OP5 - nad terénem + 100 mm pod terén</t>
  </si>
  <si>
    <t>14,8*0,3*2</t>
  </si>
  <si>
    <t>ostění, nebo zakončení zateplení v soklu</t>
  </si>
  <si>
    <t>0,2*2*2*0,16+0,2*2*0,16</t>
  </si>
  <si>
    <t>-1570308818</t>
  </si>
  <si>
    <t>(14,8*5,51*2-1,7*1,45*8-1,7*2,3*2-12,56*1,35*2)</t>
  </si>
  <si>
    <t>ostění a nadpraží tvořené zateplením</t>
  </si>
  <si>
    <t>(1,8+2,35*2)*8*0,16+(1,8+2,4*2)*2*0,16+(12,66+1,44*2)*2*0,16</t>
  </si>
  <si>
    <t>6,2*2*0,16</t>
  </si>
  <si>
    <t>542047170</t>
  </si>
  <si>
    <t>123,395</t>
  </si>
  <si>
    <t>-657823338</t>
  </si>
  <si>
    <t>125,126*0,30</t>
  </si>
  <si>
    <t>-1575289304</t>
  </si>
  <si>
    <t>pod vnější oplechování parapetů</t>
  </si>
  <si>
    <t>1510182804</t>
  </si>
  <si>
    <t>1,8*1,5*8+1,8*2,35*2+12,66*1,46*2</t>
  </si>
  <si>
    <t>1918427894</t>
  </si>
  <si>
    <t>fasáda krčku - stávající</t>
  </si>
  <si>
    <t>14,8*5,7*2-1,8*2,35*8-1,8*2,35*2-14,6*1,4*2</t>
  </si>
  <si>
    <t>1171593296</t>
  </si>
  <si>
    <t>(1,8*8+12,66*2)*0,2</t>
  </si>
  <si>
    <t>-1461246240</t>
  </si>
  <si>
    <t>nové lože pod okapovou dlažbu tl. 100 mm</t>
  </si>
  <si>
    <t>14,8*2*0,5*0,1</t>
  </si>
  <si>
    <t>1043985204</t>
  </si>
  <si>
    <t>14,8*7,0*2</t>
  </si>
  <si>
    <t>-477292891</t>
  </si>
  <si>
    <t>207,200*30</t>
  </si>
  <si>
    <t>-1498551598</t>
  </si>
  <si>
    <t>-1112621766</t>
  </si>
  <si>
    <t>207,2</t>
  </si>
  <si>
    <t>532217611</t>
  </si>
  <si>
    <t>1540832880</t>
  </si>
  <si>
    <t>1359717242</t>
  </si>
  <si>
    <t>1,8*1,0*10</t>
  </si>
  <si>
    <t>14,8*3,1</t>
  </si>
  <si>
    <t>53629799</t>
  </si>
  <si>
    <t>-1773451955</t>
  </si>
  <si>
    <t>v.č. 02, 06 - pás sestavy 1kř. oken 2.NP</t>
  </si>
  <si>
    <t>14,61*1,46*2</t>
  </si>
  <si>
    <t>968072357</t>
  </si>
  <si>
    <t>Vybourání kovových rámů oken s křídly, dveřních zárubní, vrat, stěn, ostění nebo obkladů okenních rámů s křídly zdvojených, plochy přes 4 m2</t>
  </si>
  <si>
    <t>-2025601389</t>
  </si>
  <si>
    <t>stávající výplně 1.NP</t>
  </si>
  <si>
    <t>1,8*2,35*8</t>
  </si>
  <si>
    <t>-818827529</t>
  </si>
  <si>
    <t>stáv. dveře - 1.NP</t>
  </si>
  <si>
    <t>1,8*2,4*2</t>
  </si>
  <si>
    <t>1637707562</t>
  </si>
  <si>
    <t>stávající obklad - v.č.02,06</t>
  </si>
  <si>
    <t>14,8*4,3*2-1,8*2,35*8-1,8*2,4*2</t>
  </si>
  <si>
    <t>ostění, parapet a nadpraží</t>
  </si>
  <si>
    <t>(1,8+2,35)*2*8*0,25+(1,8+2,4*2)*2*0,25</t>
  </si>
  <si>
    <t>čela stěn atik u objektu školu</t>
  </si>
  <si>
    <t>(3,46-2,08)*2*0,3</t>
  </si>
  <si>
    <t>1959537964</t>
  </si>
  <si>
    <t>-4,25</t>
  </si>
  <si>
    <t>-1852370100</t>
  </si>
  <si>
    <t>14,8*2*0,6*0,5</t>
  </si>
  <si>
    <t>-1221861259</t>
  </si>
  <si>
    <t>zdivo spodní stavby po provedení výkopu</t>
  </si>
  <si>
    <t>-1678028359</t>
  </si>
  <si>
    <t>997013151</t>
  </si>
  <si>
    <t>Vnitrostaveništní doprava suti a vybouraných hmot vodorovně do 50 m svisle s omezením mechanizace pro budovy a haly výšky do 6 m</t>
  </si>
  <si>
    <t>-769795188</t>
  </si>
  <si>
    <t>-19662905</t>
  </si>
  <si>
    <t>878064597</t>
  </si>
  <si>
    <t>31,169*20 'Přepočtené koeficientem množství</t>
  </si>
  <si>
    <t>997013804</t>
  </si>
  <si>
    <t>Poplatek za uložení stavebního odpadu na skládce (skládkovné) ze skla zatříděného do Katalogu odpadů pod kódem 170 202</t>
  </si>
  <si>
    <t>-1674309415</t>
  </si>
  <si>
    <t>-772401764</t>
  </si>
  <si>
    <t>-1523086819</t>
  </si>
  <si>
    <t>-993090664</t>
  </si>
  <si>
    <t>-1011714653</t>
  </si>
  <si>
    <t>23,680*0,0004</t>
  </si>
  <si>
    <t>-750902636</t>
  </si>
  <si>
    <t>151976952</t>
  </si>
  <si>
    <t>23,680*1,2</t>
  </si>
  <si>
    <t>-2144348412</t>
  </si>
  <si>
    <t>-1594728118</t>
  </si>
  <si>
    <t>-1888451630</t>
  </si>
  <si>
    <t>14,8*2</t>
  </si>
  <si>
    <t>-613158547</t>
  </si>
  <si>
    <t>-852675618</t>
  </si>
  <si>
    <t>v.č. 03 - stáv. skladba střechy</t>
  </si>
  <si>
    <t>14,5*2,7*2</t>
  </si>
  <si>
    <t>13,4*2,7*2</t>
  </si>
  <si>
    <t>108926727</t>
  </si>
  <si>
    <t>skladba SP5, SP5a</t>
  </si>
  <si>
    <t>na tepelnou izolaci</t>
  </si>
  <si>
    <t>27,8*2,7*2</t>
  </si>
  <si>
    <t>na bednění</t>
  </si>
  <si>
    <t>-766515197</t>
  </si>
  <si>
    <t>27,8*2,7*2*1,15</t>
  </si>
  <si>
    <t>viz svislé vytažení</t>
  </si>
  <si>
    <t>7,215*1,2</t>
  </si>
  <si>
    <t>62851000</t>
  </si>
  <si>
    <t>pás asfaltový modifikovaný za studena samolepící podkladní tl. 2,2 mm na střešní systémy, vložka hliníková fólie s nakašírovanou polyester. rohoží</t>
  </si>
  <si>
    <t>-2080703902</t>
  </si>
  <si>
    <t>1778425333</t>
  </si>
  <si>
    <t>41735244</t>
  </si>
  <si>
    <t>viz plocha střechy</t>
  </si>
  <si>
    <t>150,12*1,15</t>
  </si>
  <si>
    <t>-594140581</t>
  </si>
  <si>
    <t>vytažení na atiku u objektu SO01</t>
  </si>
  <si>
    <t>2,7*2*0,3</t>
  </si>
  <si>
    <t>vytažení na štítové stěny objektu SO02 a SO03</t>
  </si>
  <si>
    <t>(13,4*2-8,15)*0,3</t>
  </si>
  <si>
    <t>998712201</t>
  </si>
  <si>
    <t>Přesun hmot pro povlakové krytiny stanovený procentní sazbou (%) z ceny vodorovná dopravní vzdálenost do 50 m v objektech výšky do 6 m</t>
  </si>
  <si>
    <t>109108512</t>
  </si>
  <si>
    <t>1213788784</t>
  </si>
  <si>
    <t>skladba SP5, SP5a  - doplňková izolace</t>
  </si>
  <si>
    <t>20641977</t>
  </si>
  <si>
    <t>150,120*1,1</t>
  </si>
  <si>
    <t>-2107758049</t>
  </si>
  <si>
    <t>skladba SP5, SP5a - doplňková parobrzda</t>
  </si>
  <si>
    <t>-1356306635</t>
  </si>
  <si>
    <t>-474672301</t>
  </si>
  <si>
    <t>914940383</t>
  </si>
  <si>
    <t>150,120*1,03</t>
  </si>
  <si>
    <t>(154,624/5,76+0,156)*5,76</t>
  </si>
  <si>
    <t>713153111</t>
  </si>
  <si>
    <t>Tepelná izolace lehkou stříkanou PUR pěnou s otevřenou buněčnou strukturou, objemové hmotnosti 10 kg/m3 šikmých střech</t>
  </si>
  <si>
    <t>-640804337</t>
  </si>
  <si>
    <t>v.č. 07 - doplnění dutin u podbití</t>
  </si>
  <si>
    <t>(14,4+22,3)*0,5*0,16</t>
  </si>
  <si>
    <t>998713201</t>
  </si>
  <si>
    <t>Přesun hmot pro izolace tepelné stanovený procentní sazbou (%) z ceny vodorovná dopravní vzdálenost do 50 m v objektech výšky do 6 m</t>
  </si>
  <si>
    <t>-1568047983</t>
  </si>
  <si>
    <t>762332922</t>
  </si>
  <si>
    <t>Vázané konstrukce krovů doplnění části střešní vazby z hranolů, nebo hranolků (materiál v ceně), průřezové plochy přes 120 do 224 cm2</t>
  </si>
  <si>
    <t>-255698577</t>
  </si>
  <si>
    <t>v.č. 05 - přídavné krokve v části střechy pro dorovnání rovin</t>
  </si>
  <si>
    <t>5*2,7*2</t>
  </si>
  <si>
    <t>v.č. 05 - nadkrokevní rám pro izolaci střechy</t>
  </si>
  <si>
    <t>(16+24)*0,5+(14,5+22,3)*2</t>
  </si>
  <si>
    <t>762341016</t>
  </si>
  <si>
    <t>Bednění a laťování bednění střech rovných sklonu do 60° s vyřezáním otvorů z dřevoštěpkových desek OSB šroubovaných na krokve na sraz, tloušťky desky 22 mm</t>
  </si>
  <si>
    <t>1708586637</t>
  </si>
  <si>
    <t>(14,5+22,3)*0,6</t>
  </si>
  <si>
    <t>celá skladba SP5a - pro vytvoření rovin střechy</t>
  </si>
  <si>
    <t>989252253</t>
  </si>
  <si>
    <t>27,76*2,7*2</t>
  </si>
  <si>
    <t>-761176313</t>
  </si>
  <si>
    <t>-558747634</t>
  </si>
  <si>
    <t>5*2,7*2*0,05*0,3</t>
  </si>
  <si>
    <t>((16+24)*0,5+(14,5+22,3)*2)*0,05*0,14</t>
  </si>
  <si>
    <t>94,44*0,022</t>
  </si>
  <si>
    <t>149,904*0,025</t>
  </si>
  <si>
    <t>762429001</t>
  </si>
  <si>
    <t>Obložení stropů nebo střešních podhledů montáž roštu podkladového</t>
  </si>
  <si>
    <t>1641567467</t>
  </si>
  <si>
    <t>16*(0,3+0,15)*2+14,5+22,3</t>
  </si>
  <si>
    <t>60514114</t>
  </si>
  <si>
    <t>řezivo jehličnaté latě střešní impregnované dl 4 m</t>
  </si>
  <si>
    <t>-850200488</t>
  </si>
  <si>
    <t>51,2*0,04*0,06*1,1</t>
  </si>
  <si>
    <t>762495000</t>
  </si>
  <si>
    <t>Spojovací prostředky olištování spár, obložení stropů, střešních podhledů a stěn hřebíky, vruty</t>
  </si>
  <si>
    <t>-1253273540</t>
  </si>
  <si>
    <t>podbití přesahu střechy krčku</t>
  </si>
  <si>
    <t>(14,5+22,3)*0,3</t>
  </si>
  <si>
    <t>obložení čela zakončení navýšení střechy nad krčkem v části skladby SP5a - nad vstupem mezi tělocvičnou a jídelnou</t>
  </si>
  <si>
    <t>762841310</t>
  </si>
  <si>
    <t>Montáž podbíjení stropů a střech vodorovných z hoblovaných prken z palubek</t>
  </si>
  <si>
    <t>625058692</t>
  </si>
  <si>
    <t>61191120</t>
  </si>
  <si>
    <t>palubky obkladové SM profil klasický 12,5x96mm A/B</t>
  </si>
  <si>
    <t>-706515037</t>
  </si>
  <si>
    <t>viz vodorovné podbití</t>
  </si>
  <si>
    <t>11,040*1,1</t>
  </si>
  <si>
    <t>viz šikmé podbití</t>
  </si>
  <si>
    <t>5,4*0,3*1,1</t>
  </si>
  <si>
    <t>762842131</t>
  </si>
  <si>
    <t>Montáž podbíjení střech šikmých, vnějšího přesahu šířky do 0,8 m (pouze pro prkna přibíjená rovnoběžně s krokvemi) z hoblovaných prken z palubek</t>
  </si>
  <si>
    <t>1651961448</t>
  </si>
  <si>
    <t>2,7*2</t>
  </si>
  <si>
    <t>-785131661</t>
  </si>
  <si>
    <t>1537822669</t>
  </si>
  <si>
    <t>13,4*2,7+2,228*2,7</t>
  </si>
  <si>
    <t>764001861</t>
  </si>
  <si>
    <t>Demontáž klempířských konstrukcí oplechování hřebene z hřebenáčů do suti</t>
  </si>
  <si>
    <t>-1105268193</t>
  </si>
  <si>
    <t>2,05*2+2,228</t>
  </si>
  <si>
    <t>764001891</t>
  </si>
  <si>
    <t>Demontáž klempířských konstrukcí oplechování úžlabí do suti</t>
  </si>
  <si>
    <t>-798781081</t>
  </si>
  <si>
    <t>3,0*2+12,0</t>
  </si>
  <si>
    <t>-1905474779</t>
  </si>
  <si>
    <t>v.č. 03 - výšková změna rovin střech krčku</t>
  </si>
  <si>
    <t>zakončení plechové krytiny nad prosklenou stěnou vstupu mezi jídelnou a tělocvičnou</t>
  </si>
  <si>
    <t>1791232263</t>
  </si>
  <si>
    <t>14,5+22,3</t>
  </si>
  <si>
    <t>465923979</t>
  </si>
  <si>
    <t>atika u objektu školy</t>
  </si>
  <si>
    <t>1133667029</t>
  </si>
  <si>
    <t>v.č. 02, 06 - pás oken 2.NP</t>
  </si>
  <si>
    <t>14,66*2</t>
  </si>
  <si>
    <t>1897519450</t>
  </si>
  <si>
    <t>u objektu školy - na atice</t>
  </si>
  <si>
    <t>nad atikou</t>
  </si>
  <si>
    <t>u objektu tělocvičny a jídelny</t>
  </si>
  <si>
    <t>13,4*2-8,15</t>
  </si>
  <si>
    <t>ve výškové změně rovin střech krčku</t>
  </si>
  <si>
    <t>oplechování dilatací u objektu školy, jídelny a tělocvičny</t>
  </si>
  <si>
    <t>7,1*2+6,2*2+6,2+3,6</t>
  </si>
  <si>
    <t>-2033828776</t>
  </si>
  <si>
    <t>nad objektem jídelny</t>
  </si>
  <si>
    <t>8,0</t>
  </si>
  <si>
    <t>764004831</t>
  </si>
  <si>
    <t>Demontáž klempířských konstrukcí žlabu mezistřešního nebo zaatikového do suti</t>
  </si>
  <si>
    <t>-303006499</t>
  </si>
  <si>
    <t>(13,4+6,0)</t>
  </si>
  <si>
    <t>1848194837</t>
  </si>
  <si>
    <t>u prosklené stěny vstupu mezi objekty tělocvičny a jídelny</t>
  </si>
  <si>
    <t>-1081836854</t>
  </si>
  <si>
    <t>viz výpis prvků - odkaz 46/K, 48/K</t>
  </si>
  <si>
    <t>4,6+23,0</t>
  </si>
  <si>
    <t>-91066060</t>
  </si>
  <si>
    <t>viz výpis prvků - odkaz 49/K</t>
  </si>
  <si>
    <t>5,2</t>
  </si>
  <si>
    <t>764212663</t>
  </si>
  <si>
    <t>Oplechování střešních prvků z pozinkovaného plechu s povrchovou úpravou okapu okapovým plechem střechy rovné rš 250 mm</t>
  </si>
  <si>
    <t>1370774407</t>
  </si>
  <si>
    <t>viz výpis prvků - odkaz 45/K</t>
  </si>
  <si>
    <t>38,5</t>
  </si>
  <si>
    <t>1371551314</t>
  </si>
  <si>
    <t>viz výpis prvků - odkaz 42a/K, 42b/K</t>
  </si>
  <si>
    <t>12,8+12,8</t>
  </si>
  <si>
    <t>-1297625556</t>
  </si>
  <si>
    <t>viz výpis prvků - odkaz 41/K</t>
  </si>
  <si>
    <t>1,88*8</t>
  </si>
  <si>
    <t>764218605</t>
  </si>
  <si>
    <t>Oplechování říms a ozdobných prvků z pozinkovaného plechu s povrchovou úpravou rovných, bez rohů mechanicky kotvené rš 400 mm</t>
  </si>
  <si>
    <t>180741561</t>
  </si>
  <si>
    <t>viz výpis prvků - odkaz 47/K</t>
  </si>
  <si>
    <t>4,5</t>
  </si>
  <si>
    <t>-929649114</t>
  </si>
  <si>
    <t>viz výpis prvků - odkaz 43/K</t>
  </si>
  <si>
    <t>1327348650</t>
  </si>
  <si>
    <t>viz výpis prvků - 44a, 44b/K</t>
  </si>
  <si>
    <t>764511662</t>
  </si>
  <si>
    <t>Žlab podokapní z pozinkovaného plechu s povrchovou úpravou včetně háků a čel kotlík hranatý, rš žlabu/průměr svodu 330/100 mm</t>
  </si>
  <si>
    <t>-538418090</t>
  </si>
  <si>
    <t>viz výpis prvků - 44c, 44d/K</t>
  </si>
  <si>
    <t>514704028</t>
  </si>
  <si>
    <t>viz výpis prvků - 44a, 44b, 44c, 44d/K</t>
  </si>
  <si>
    <t>6,0+2,0+6,2+6,2</t>
  </si>
  <si>
    <t>998764201</t>
  </si>
  <si>
    <t>Přesun hmot pro konstrukce klempířské stanovený procentní sazbou (%) z ceny vodorovná dopravní vzdálenost do 50 m v objektech výšky do 6 m</t>
  </si>
  <si>
    <t>-1344105628</t>
  </si>
  <si>
    <t>1579369797</t>
  </si>
  <si>
    <t>14,452*2,7*2</t>
  </si>
  <si>
    <t>11,108*(2,7+1,0)</t>
  </si>
  <si>
    <t>765151805</t>
  </si>
  <si>
    <t>Demontáž krytiny bitumenové ze šindelů sklonu do 30° hřebene nebo nároží do suti</t>
  </si>
  <si>
    <t>-1090197395</t>
  </si>
  <si>
    <t>14,452+11,108+2,05</t>
  </si>
  <si>
    <t>-1665224847</t>
  </si>
  <si>
    <t>(14,452+11,108+2,228)*4,0</t>
  </si>
  <si>
    <t>766 - 42/T</t>
  </si>
  <si>
    <t>D+M atypické parapetní DTD desky š 250 mm dl. 13,0 m vč. úpravy kolem stávající OK</t>
  </si>
  <si>
    <t>-188748983</t>
  </si>
  <si>
    <t>766441811</t>
  </si>
  <si>
    <t>Demontáž parapetních desek dřevěných nebo plastových šířky do 300 mm délky do 1m</t>
  </si>
  <si>
    <t>354278824</t>
  </si>
  <si>
    <t>2.NP - pásová ocelová okna</t>
  </si>
  <si>
    <t>15*2</t>
  </si>
  <si>
    <t>225852729</t>
  </si>
  <si>
    <t>viz výpis prvků - odkaz 34</t>
  </si>
  <si>
    <t>8*1,8*1,51</t>
  </si>
  <si>
    <t>611- 34</t>
  </si>
  <si>
    <t>plastové okno 1780x1490 mm, bílé, dvoudílné OS+OS se sloupkem, izol.3sklo, uzamykatelná klika</t>
  </si>
  <si>
    <t>708058984</t>
  </si>
  <si>
    <t>603752184</t>
  </si>
  <si>
    <t>8*(1,8+1,51)*2</t>
  </si>
  <si>
    <t>viz výpis prvků - odkaz 15/H</t>
  </si>
  <si>
    <t>2*(1,76+2,35*2)</t>
  </si>
  <si>
    <t>viz výpis prvků - odkaz 16a, 16b/H</t>
  </si>
  <si>
    <t>2*(12,66+1,46)*2</t>
  </si>
  <si>
    <t>-1691680521</t>
  </si>
  <si>
    <t>přelištování napojení rámů oken a ocelové konstrukce krčku - 2.NP</t>
  </si>
  <si>
    <t>(13*2*1,46+12,66)*2</t>
  </si>
  <si>
    <t>1770232498</t>
  </si>
  <si>
    <t>(13*2*1,46+12,66)*2*1,1</t>
  </si>
  <si>
    <t>-1306901891</t>
  </si>
  <si>
    <t>viz výpis prvků - odkaz 41/T</t>
  </si>
  <si>
    <t>-1276507667</t>
  </si>
  <si>
    <t>8,000*1,8*1,05</t>
  </si>
  <si>
    <t>-467227967</t>
  </si>
  <si>
    <t>8*2</t>
  </si>
  <si>
    <t>1506508452</t>
  </si>
  <si>
    <t>-1434003266</t>
  </si>
  <si>
    <t>1309501516</t>
  </si>
  <si>
    <t>667883948</t>
  </si>
  <si>
    <t>-1232439119</t>
  </si>
  <si>
    <t>767640221</t>
  </si>
  <si>
    <t>Montáž dveří ocelových vchodových dvoukřídlové bez nadsvětlíku</t>
  </si>
  <si>
    <t>-21598360</t>
  </si>
  <si>
    <t>553- 15/H</t>
  </si>
  <si>
    <t>hliníkové vchodové dveře 2kř. 1760x2350 mm, bílé, částečně prosklené izol.3sklem, samozavírač, paniková hrazda na obou křídlech</t>
  </si>
  <si>
    <t>-1197351037</t>
  </si>
  <si>
    <t>274595457</t>
  </si>
  <si>
    <t>stáv. 2kř. dveře 1.NP</t>
  </si>
  <si>
    <t>-1796351274</t>
  </si>
  <si>
    <t>-1801498538</t>
  </si>
  <si>
    <t>-890260615</t>
  </si>
  <si>
    <t>5*2,7*2*(0,05+0,3)*2</t>
  </si>
  <si>
    <t>((16+24)*0,5+(14,5+22,3)*2)*(0,05+0,14)*2</t>
  </si>
  <si>
    <t>-765305943</t>
  </si>
  <si>
    <t>-382118923</t>
  </si>
  <si>
    <t>1798828398</t>
  </si>
  <si>
    <t>stávající OK prosklení 2.NP krčku</t>
  </si>
  <si>
    <t>16*(1,5+2,7)*2*0,6+14,8*0,6+0,9*13*2*0,3</t>
  </si>
  <si>
    <t>86404626</t>
  </si>
  <si>
    <t>1042088836</t>
  </si>
  <si>
    <t>1559361285</t>
  </si>
  <si>
    <t>952005835</t>
  </si>
  <si>
    <t>14,8*(0,6-0,1)*2</t>
  </si>
  <si>
    <t>2089132474</t>
  </si>
  <si>
    <t>kolem původních otvorů 1.NP a pod parapety pásů oken 2.NP</t>
  </si>
  <si>
    <t>(1,8+2,35*2)*8*0,3+(1,8+2,4*2)*2*0,3+14,61*2*0,2</t>
  </si>
  <si>
    <t>-742036862</t>
  </si>
  <si>
    <t>14,5*3,0*2</t>
  </si>
  <si>
    <t>14,5*2,08*2-(12,66*1,46*2)</t>
  </si>
  <si>
    <t>1872976016</t>
  </si>
  <si>
    <t>-555879530</t>
  </si>
  <si>
    <t>-505730960</t>
  </si>
  <si>
    <t>N00 nab</t>
  </si>
  <si>
    <t>Dekorativní polep prosklení spojovacího krčku SO04 (I.NP a II.NP)</t>
  </si>
  <si>
    <t>1700598498</t>
  </si>
  <si>
    <t>VRN - Vedlejší rozpočtové náklady - doplnění II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</si>
  <si>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</si>
  <si>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</si>
  <si>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</si>
  <si>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</si>
  <si>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</si>
  <si>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HZS</t>
  </si>
  <si>
    <t>Hodinové zúčtovací sazby</t>
  </si>
  <si>
    <t>HZS1292</t>
  </si>
  <si>
    <t>Hodinové zúčtovací sazby profesí HSV zemní a pomocné práce stavební dělník</t>
  </si>
  <si>
    <t>372249983</t>
  </si>
  <si>
    <t>demontáže vybavení a zařízení a zpětná montáž po provedení zateplení - v projektu neuvedené (např. pergola, oplocení apod.)</t>
  </si>
  <si>
    <t>120,0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</si>
  <si>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</si>
  <si>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</si>
  <si>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</si>
  <si>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</si>
  <si>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</si>
  <si>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</si>
  <si>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1649077328</t>
  </si>
  <si>
    <t>013294000</t>
  </si>
  <si>
    <t>Ostatní dokumentace - výrobní dokumentace pro nové výplně, zábradlí</t>
  </si>
  <si>
    <t>-1351618998</t>
  </si>
  <si>
    <t>VRN3</t>
  </si>
  <si>
    <t>Zařízení staveniště</t>
  </si>
  <si>
    <t>032903000</t>
  </si>
  <si>
    <t>Náklady na provoz a údržbu vybavení staveniště</t>
  </si>
  <si>
    <t>-283571831</t>
  </si>
  <si>
    <t>039203000</t>
  </si>
  <si>
    <t>Úprava terénu po zrušení zařízení staveniště</t>
  </si>
  <si>
    <t>-2106634170</t>
  </si>
  <si>
    <t>VRN4</t>
  </si>
  <si>
    <t>Inženýrská činnost</t>
  </si>
  <si>
    <t>043194000</t>
  </si>
  <si>
    <t>Ostatní zkoušky - výtažné zkoušky pro stanovení vhodného typu kotvení zateplení</t>
  </si>
  <si>
    <t>-1168259039</t>
  </si>
  <si>
    <t>045303000</t>
  </si>
  <si>
    <t>Koordinační činnost</t>
  </si>
  <si>
    <t>-622483332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</si>
  <si>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</si>
  <si>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</si>
  <si>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</si>
  <si>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</si>
  <si>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</si>
  <si>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</si>
  <si>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</si>
  <si>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</si>
  <si>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</si>
  <si>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</si>
  <si>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</si>
  <si>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</si>
  <si>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</si>
  <si>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</si>
  <si>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</si>
  <si>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</si>
  <si>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</si>
  <si>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</si>
  <si>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</si>
  <si>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</si>
  <si>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</si>
  <si>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</si>
  <si>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</si>
  <si>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</si>
  <si>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</si>
  <si>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</si>
  <si>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</si>
  <si>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</si>
  <si>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</si>
  <si>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</si>
  <si>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</si>
  <si>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</si>
  <si>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</si>
  <si>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</si>
  <si>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</si>
  <si>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</si>
  <si>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</si>
  <si>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</si>
  <si>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</si>
  <si>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</si>
  <si>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</si>
  <si>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</si>
  <si>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</si>
  <si>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</si>
  <si>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</si>
  <si>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</si>
  <si>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</si>
  <si>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</si>
  <si>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</si>
  <si>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</si>
  <si>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</si>
  <si>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</si>
  <si>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</si>
  <si>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</si>
  <si>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</si>
  <si>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</si>
  <si>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</si>
  <si>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</si>
  <si>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</si>
  <si>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</si>
  <si>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</si>
  <si>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</si>
  <si>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</si>
  <si>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</si>
  <si>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</si>
  <si>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</si>
  <si>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</si>
  <si>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</si>
  <si>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</si>
  <si>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</si>
  <si>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</si>
  <si>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</si>
  <si>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</si>
  <si>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</si>
  <si>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</si>
  <si>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</si>
  <si>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</si>
  <si>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</si>
  <si>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</si>
  <si>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</si>
  <si>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</si>
  <si>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</si>
  <si>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</si>
  <si>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</si>
  <si>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</si>
  <si>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</si>
  <si>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</si>
  <si>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</si>
  <si>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</si>
  <si>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</si>
  <si>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</si>
  <si>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</si>
  <si>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</si>
  <si>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</si>
  <si>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</si>
  <si>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</si>
  <si>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</si>
  <si>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</si>
  <si>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</si>
  <si>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</si>
  <si>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</si>
  <si>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</si>
  <si>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</si>
  <si>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</si>
  <si>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</si>
  <si>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</si>
  <si>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</si>
  <si>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</si>
  <si>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</si>
  <si>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</si>
  <si>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</si>
  <si>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</si>
  <si>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</si>
  <si>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</si>
  <si>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</si>
  <si>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</si>
  <si>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</si>
  <si>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</si>
  <si>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</si>
  <si>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</si>
  <si>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</si>
  <si>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</si>
  <si>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</si>
  <si>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</si>
  <si>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</si>
  <si>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</si>
  <si>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</si>
  <si>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</si>
  <si>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</si>
  <si>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</si>
  <si>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</si>
  <si>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</si>
  <si>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</si>
  <si>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</si>
  <si>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</si>
  <si>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</si>
  <si>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</si>
  <si>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</si>
  <si>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</si>
  <si>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</si>
  <si>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</si>
  <si>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</si>
  <si>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</si>
  <si>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</si>
  <si>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</si>
  <si>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</si>
  <si>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</si>
  <si>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</si>
  <si>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</si>
  <si>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</si>
  <si>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</si>
  <si>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</si>
  <si>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</si>
  <si>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</si>
  <si>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</si>
  <si>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</si>
  <si>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</si>
  <si>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</si>
  <si>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</si>
  <si>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</si>
  <si>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</si>
  <si>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</si>
  <si>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</si>
  <si>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</si>
  <si>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</si>
  <si>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</si>
  <si>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</si>
  <si>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</si>
  <si>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</si>
  <si>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</si>
  <si>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</si>
  <si>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</si>
  <si>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</si>
  <si>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</si>
  <si>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</si>
  <si>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</si>
  <si>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</si>
  <si>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</si>
  <si>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</si>
  <si>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</si>
  <si>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</si>
  <si>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</si>
  <si>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</si>
  <si>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</si>
  <si>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</si>
  <si>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</si>
  <si>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D+M prosklená hliníková stěna 16a/H a 16b/H - 12,66x1,46 m, izol. 3sklo, barva RAL 3011, dle PBŘ včetně označení</t>
  </si>
  <si>
    <t>hliníkové dveře 900x2000 mm, částečně prosklené izol. 2sklem neprůhledným, FAB, koule/klika s panikovou funkcí, barva hnědá,dle PBŘ včetně označení</t>
  </si>
  <si>
    <t>hliníkové dveře plné 840x2000 mm, FAB, koule/klika s panikovou funkcí, barva hnědá, dle PBŘ včetně označení</t>
  </si>
  <si>
    <t>Dodávka a montáž hliníkové sestavy 2kř. dveří, nadsvětlíků, světlíku a 1kř. dveří 3920x3080 mm, barva RAL 3011, částečné prosklení izol.3sklem (dveře neprůhledným, nadsvětlíky a světlík čirým), samozavírače, panikové kliky,dle PBŘ včetně označení</t>
  </si>
  <si>
    <t>Dodávka a montáž sloupkopříčkové hliníkové prosklené stěny s okny 21205x2300 a 6205x2300 mm s rohovým napojením, barva RAL 3011, izol. 3sklo, pákové ovladače pro 8 sklopných křídel,dle PBŘ včetně označení</t>
  </si>
  <si>
    <t>hliníkové vchodové dveře 2kř. se sklopným nadsvětlíkem 1710x3050 mm, barva RAL 3011, částečně prosklené izol. 3sklem, samozavírač, paniková hrazda na obou křídlech, pákový ovladač nadsvětlíku,dle PBŘ včetně označení</t>
  </si>
  <si>
    <t>Dodávka a montáž sloupkopříčkové hliníkové prosklené stěny 4750x3275 mm s vchodovými dveřmi 2kř., barva RAL 3011, izol. 3sklo, samozavírač, paniková hrazda na obou křídlech, reflexní bezpečn. Značení</t>
  </si>
  <si>
    <t>Dodávka a montáž sloupkopříčkové hliníkové prosklené stěny 4800x6470 mm se 2 sklopnými okny na pákové ovladače, barva RAL 3011, izol. 3sklo, reflexní bezpečn. Značení</t>
  </si>
  <si>
    <t>hliníkové dveře se sklopným nadsvětlíkem 940x2000+600 mm, částečně prosklené izol. 3sklem, FAB, koule/klika s panikovou funkcí, samozavírač, barva bílá, pákový ovladač světlíku,dle PBŘ včetně označení</t>
  </si>
  <si>
    <t>hliníkové dveře se sklopným nadsvětlíkem 840x2000+600 mm, částečně prosklené izol. 3sklem, FAB, koule/klika s panikovou funkcí, samozavírač, barva bílá, pákový ovladač světlíku,dle PBŘ včetně označení</t>
  </si>
  <si>
    <t>hliníkové vchodové dveře 2kř. se sklopným nadsvětlíkem 1760x2850 mm, barva bílá, částečně prosklené izol. 3sklem, samozavírač, paniková hrazda na obou křídlech, pákový ovladač nadsvětlíku,dle PBŘ včetně označení</t>
  </si>
  <si>
    <t>hliníkové vchodové dveře 2kř. se sklopným nadsvětlíkem 1760x3120 mm, barva bílá, částečně prosklené izol. 3sklem, samozavírač, paniková hrazda na obou křídlech, pákový ovladač nadsvětlíku,dle PBŘ včetně označení</t>
  </si>
  <si>
    <t>hliníkové vchodové dveře 2kř. se sklopným nadsvětlíkem 2150x3135 mm, barva bílá, částečně prosklené izol. 3sklem, samozavírač, pákový ovladač nadsvětlíku,dle PBŘ včetně označení</t>
  </si>
  <si>
    <t>deska fasádní polystyrénová pro tepelné izolace spodní stavby tl 160mm  λ=0,033</t>
  </si>
  <si>
    <t>deska XPS hladký povrch λ=0,033 tl 30mm</t>
  </si>
  <si>
    <t>deska izolační univerzální λ=0,033 tl 100mm</t>
  </si>
  <si>
    <t>deska izolační minerální univerzální λ=0,033 tl 100mm</t>
  </si>
  <si>
    <t>deska izolační minerální provětrávaných fasád λ=0,033 tl 100mm</t>
  </si>
  <si>
    <t>deska izolační minerální provětrávaných fasád λ=0,033 tl 160mm</t>
  </si>
  <si>
    <t>deska izolační minerální provětrávaných fasád λ=0,033 tl 200mm</t>
  </si>
  <si>
    <t>deska EPS 150 pro trvalé zatížení v tlaku (max. 3000 kg/m2) tl 140mm  λ=0,035</t>
  </si>
  <si>
    <t>deska XPS hladký povrch λ=0,033 tl 50mm</t>
  </si>
  <si>
    <t>pás tepelný pro všechny druhy nezatížených izolací λ=0,033 tl 60mm</t>
  </si>
  <si>
    <t>deska fasádní polystyrénová pro tepelné izolace spodní stavby tl 160mm λ=0,033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</si>
</sst>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" customHeight="1"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S2" s="18" t="s">
        <v>6</v>
      </c>
      <c r="BT2" s="18" t="s">
        <v>7</v>
      </c>
    </row>
    <row r="3" spans="1:74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3"/>
      <c r="AQ5" s="23"/>
      <c r="AR5" s="21"/>
      <c r="BE5" s="339" t="s">
        <v>15</v>
      </c>
      <c r="BS5" s="18" t="s">
        <v>6</v>
      </c>
    </row>
    <row r="6" spans="1:74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3"/>
      <c r="AQ6" s="23"/>
      <c r="AR6" s="21"/>
      <c r="BE6" s="340"/>
      <c r="BS6" s="18" t="s">
        <v>6</v>
      </c>
    </row>
    <row r="7" spans="1:74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40"/>
      <c r="BS7" s="18" t="s">
        <v>6</v>
      </c>
    </row>
    <row r="8" spans="1:74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40"/>
      <c r="BS8" s="18" t="s">
        <v>6</v>
      </c>
    </row>
    <row r="9" spans="1:74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40"/>
      <c r="BS9" s="18" t="s">
        <v>6</v>
      </c>
    </row>
    <row r="10" spans="1:74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40"/>
      <c r="BS10" s="18" t="s">
        <v>6</v>
      </c>
    </row>
    <row r="11" spans="1:74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40"/>
      <c r="BS11" s="18" t="s">
        <v>6</v>
      </c>
    </row>
    <row r="12" spans="1:74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0"/>
      <c r="BS12" s="18" t="s">
        <v>6</v>
      </c>
    </row>
    <row r="13" spans="1:74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40"/>
      <c r="BS13" s="18" t="s">
        <v>6</v>
      </c>
    </row>
    <row r="14" spans="1:74" ht="13.2">
      <c r="B14" s="22"/>
      <c r="C14" s="23"/>
      <c r="D14" s="23"/>
      <c r="E14" s="349" t="s">
        <v>37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40"/>
      <c r="BS14" s="18" t="s">
        <v>6</v>
      </c>
    </row>
    <row r="15" spans="1:74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0"/>
      <c r="BS15" s="18" t="s">
        <v>4</v>
      </c>
    </row>
    <row r="16" spans="1:74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40"/>
      <c r="BS16" s="18" t="s">
        <v>4</v>
      </c>
    </row>
    <row r="17" spans="2:7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340"/>
      <c r="BS17" s="18" t="s">
        <v>41</v>
      </c>
    </row>
    <row r="18" spans="2:7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0"/>
      <c r="BS18" s="18" t="s">
        <v>6</v>
      </c>
    </row>
    <row r="19" spans="2:7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35</v>
      </c>
      <c r="AO19" s="23"/>
      <c r="AP19" s="23"/>
      <c r="AQ19" s="23"/>
      <c r="AR19" s="21"/>
      <c r="BE19" s="340"/>
      <c r="BS19" s="18" t="s">
        <v>6</v>
      </c>
    </row>
    <row r="20" spans="2:71" ht="18.45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340"/>
      <c r="BS20" s="18" t="s">
        <v>4</v>
      </c>
    </row>
    <row r="21" spans="2:7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0"/>
    </row>
    <row r="22" spans="2:7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0"/>
    </row>
    <row r="23" spans="2:71" ht="51" customHeight="1">
      <c r="B23" s="22"/>
      <c r="C23" s="23"/>
      <c r="D23" s="23"/>
      <c r="E23" s="351" t="s">
        <v>45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23"/>
      <c r="AP23" s="23"/>
      <c r="AQ23" s="23"/>
      <c r="AR23" s="21"/>
      <c r="BE23" s="340"/>
    </row>
    <row r="24" spans="2:7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0"/>
    </row>
    <row r="25" spans="2:71" ht="6.9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40"/>
    </row>
    <row r="26" spans="2:71" s="1" customFormat="1" ht="25.95" customHeight="1"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2">
        <f>ROUND(AG54,2)</f>
        <v>0</v>
      </c>
      <c r="AL26" s="343"/>
      <c r="AM26" s="343"/>
      <c r="AN26" s="343"/>
      <c r="AO26" s="343"/>
      <c r="AP26" s="37"/>
      <c r="AQ26" s="37"/>
      <c r="AR26" s="40"/>
      <c r="BE26" s="340"/>
    </row>
    <row r="27" spans="2:71" s="1" customFormat="1" ht="6.9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0"/>
    </row>
    <row r="28" spans="2:71" s="1" customFormat="1" ht="13.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4" t="s">
        <v>47</v>
      </c>
      <c r="M28" s="344"/>
      <c r="N28" s="344"/>
      <c r="O28" s="344"/>
      <c r="P28" s="344"/>
      <c r="Q28" s="37"/>
      <c r="R28" s="37"/>
      <c r="S28" s="37"/>
      <c r="T28" s="37"/>
      <c r="U28" s="37"/>
      <c r="V28" s="37"/>
      <c r="W28" s="344" t="s">
        <v>48</v>
      </c>
      <c r="X28" s="344"/>
      <c r="Y28" s="344"/>
      <c r="Z28" s="344"/>
      <c r="AA28" s="344"/>
      <c r="AB28" s="344"/>
      <c r="AC28" s="344"/>
      <c r="AD28" s="344"/>
      <c r="AE28" s="344"/>
      <c r="AF28" s="37"/>
      <c r="AG28" s="37"/>
      <c r="AH28" s="37"/>
      <c r="AI28" s="37"/>
      <c r="AJ28" s="37"/>
      <c r="AK28" s="344" t="s">
        <v>49</v>
      </c>
      <c r="AL28" s="344"/>
      <c r="AM28" s="344"/>
      <c r="AN28" s="344"/>
      <c r="AO28" s="344"/>
      <c r="AP28" s="37"/>
      <c r="AQ28" s="37"/>
      <c r="AR28" s="40"/>
      <c r="BE28" s="340"/>
    </row>
    <row r="29" spans="2:71" s="2" customFormat="1" ht="14.4" customHeight="1">
      <c r="B29" s="41"/>
      <c r="C29" s="42"/>
      <c r="D29" s="30" t="s">
        <v>50</v>
      </c>
      <c r="E29" s="42"/>
      <c r="F29" s="30" t="s">
        <v>51</v>
      </c>
      <c r="G29" s="42"/>
      <c r="H29" s="42"/>
      <c r="I29" s="42"/>
      <c r="J29" s="42"/>
      <c r="K29" s="42"/>
      <c r="L29" s="336">
        <v>0.21</v>
      </c>
      <c r="M29" s="337"/>
      <c r="N29" s="337"/>
      <c r="O29" s="337"/>
      <c r="P29" s="337"/>
      <c r="Q29" s="42"/>
      <c r="R29" s="42"/>
      <c r="S29" s="42"/>
      <c r="T29" s="42"/>
      <c r="U29" s="42"/>
      <c r="V29" s="42"/>
      <c r="W29" s="338">
        <f>ROUND(AZ54, 2)</f>
        <v>0</v>
      </c>
      <c r="X29" s="337"/>
      <c r="Y29" s="337"/>
      <c r="Z29" s="337"/>
      <c r="AA29" s="337"/>
      <c r="AB29" s="337"/>
      <c r="AC29" s="337"/>
      <c r="AD29" s="337"/>
      <c r="AE29" s="337"/>
      <c r="AF29" s="42"/>
      <c r="AG29" s="42"/>
      <c r="AH29" s="42"/>
      <c r="AI29" s="42"/>
      <c r="AJ29" s="42"/>
      <c r="AK29" s="338">
        <f>ROUND(AV54, 2)</f>
        <v>0</v>
      </c>
      <c r="AL29" s="337"/>
      <c r="AM29" s="337"/>
      <c r="AN29" s="337"/>
      <c r="AO29" s="337"/>
      <c r="AP29" s="42"/>
      <c r="AQ29" s="42"/>
      <c r="AR29" s="43"/>
      <c r="BE29" s="341"/>
    </row>
    <row r="30" spans="2:71" s="2" customFormat="1" ht="14.4" customHeight="1">
      <c r="B30" s="41"/>
      <c r="C30" s="42"/>
      <c r="D30" s="42"/>
      <c r="E30" s="42"/>
      <c r="F30" s="30" t="s">
        <v>52</v>
      </c>
      <c r="G30" s="42"/>
      <c r="H30" s="42"/>
      <c r="I30" s="42"/>
      <c r="J30" s="42"/>
      <c r="K30" s="42"/>
      <c r="L30" s="336">
        <v>0.15</v>
      </c>
      <c r="M30" s="337"/>
      <c r="N30" s="337"/>
      <c r="O30" s="337"/>
      <c r="P30" s="337"/>
      <c r="Q30" s="42"/>
      <c r="R30" s="42"/>
      <c r="S30" s="42"/>
      <c r="T30" s="42"/>
      <c r="U30" s="42"/>
      <c r="V30" s="42"/>
      <c r="W30" s="338">
        <f>ROUND(BA54, 2)</f>
        <v>0</v>
      </c>
      <c r="X30" s="337"/>
      <c r="Y30" s="337"/>
      <c r="Z30" s="337"/>
      <c r="AA30" s="337"/>
      <c r="AB30" s="337"/>
      <c r="AC30" s="337"/>
      <c r="AD30" s="337"/>
      <c r="AE30" s="337"/>
      <c r="AF30" s="42"/>
      <c r="AG30" s="42"/>
      <c r="AH30" s="42"/>
      <c r="AI30" s="42"/>
      <c r="AJ30" s="42"/>
      <c r="AK30" s="338">
        <f>ROUND(AW54, 2)</f>
        <v>0</v>
      </c>
      <c r="AL30" s="337"/>
      <c r="AM30" s="337"/>
      <c r="AN30" s="337"/>
      <c r="AO30" s="337"/>
      <c r="AP30" s="42"/>
      <c r="AQ30" s="42"/>
      <c r="AR30" s="43"/>
      <c r="BE30" s="341"/>
    </row>
    <row r="31" spans="2:71" s="2" customFormat="1" ht="14.4" hidden="1" customHeight="1">
      <c r="B31" s="41"/>
      <c r="C31" s="42"/>
      <c r="D31" s="42"/>
      <c r="E31" s="42"/>
      <c r="F31" s="30" t="s">
        <v>53</v>
      </c>
      <c r="G31" s="42"/>
      <c r="H31" s="42"/>
      <c r="I31" s="42"/>
      <c r="J31" s="42"/>
      <c r="K31" s="42"/>
      <c r="L31" s="336">
        <v>0.21</v>
      </c>
      <c r="M31" s="337"/>
      <c r="N31" s="337"/>
      <c r="O31" s="337"/>
      <c r="P31" s="337"/>
      <c r="Q31" s="42"/>
      <c r="R31" s="42"/>
      <c r="S31" s="42"/>
      <c r="T31" s="42"/>
      <c r="U31" s="42"/>
      <c r="V31" s="42"/>
      <c r="W31" s="338">
        <f>ROUND(BB54, 2)</f>
        <v>0</v>
      </c>
      <c r="X31" s="337"/>
      <c r="Y31" s="337"/>
      <c r="Z31" s="337"/>
      <c r="AA31" s="337"/>
      <c r="AB31" s="337"/>
      <c r="AC31" s="337"/>
      <c r="AD31" s="337"/>
      <c r="AE31" s="337"/>
      <c r="AF31" s="42"/>
      <c r="AG31" s="42"/>
      <c r="AH31" s="42"/>
      <c r="AI31" s="42"/>
      <c r="AJ31" s="42"/>
      <c r="AK31" s="338">
        <v>0</v>
      </c>
      <c r="AL31" s="337"/>
      <c r="AM31" s="337"/>
      <c r="AN31" s="337"/>
      <c r="AO31" s="337"/>
      <c r="AP31" s="42"/>
      <c r="AQ31" s="42"/>
      <c r="AR31" s="43"/>
      <c r="BE31" s="341"/>
    </row>
    <row r="32" spans="2:71" s="2" customFormat="1" ht="14.4" hidden="1" customHeight="1">
      <c r="B32" s="41"/>
      <c r="C32" s="42"/>
      <c r="D32" s="42"/>
      <c r="E32" s="42"/>
      <c r="F32" s="30" t="s">
        <v>54</v>
      </c>
      <c r="G32" s="42"/>
      <c r="H32" s="42"/>
      <c r="I32" s="42"/>
      <c r="J32" s="42"/>
      <c r="K32" s="42"/>
      <c r="L32" s="336">
        <v>0.15</v>
      </c>
      <c r="M32" s="337"/>
      <c r="N32" s="337"/>
      <c r="O32" s="337"/>
      <c r="P32" s="337"/>
      <c r="Q32" s="42"/>
      <c r="R32" s="42"/>
      <c r="S32" s="42"/>
      <c r="T32" s="42"/>
      <c r="U32" s="42"/>
      <c r="V32" s="42"/>
      <c r="W32" s="338">
        <f>ROUND(BC54, 2)</f>
        <v>0</v>
      </c>
      <c r="X32" s="337"/>
      <c r="Y32" s="337"/>
      <c r="Z32" s="337"/>
      <c r="AA32" s="337"/>
      <c r="AB32" s="337"/>
      <c r="AC32" s="337"/>
      <c r="AD32" s="337"/>
      <c r="AE32" s="337"/>
      <c r="AF32" s="42"/>
      <c r="AG32" s="42"/>
      <c r="AH32" s="42"/>
      <c r="AI32" s="42"/>
      <c r="AJ32" s="42"/>
      <c r="AK32" s="338">
        <v>0</v>
      </c>
      <c r="AL32" s="337"/>
      <c r="AM32" s="337"/>
      <c r="AN32" s="337"/>
      <c r="AO32" s="337"/>
      <c r="AP32" s="42"/>
      <c r="AQ32" s="42"/>
      <c r="AR32" s="43"/>
      <c r="BE32" s="341"/>
    </row>
    <row r="33" spans="2:44" s="2" customFormat="1" ht="14.4" hidden="1" customHeight="1">
      <c r="B33" s="41"/>
      <c r="C33" s="42"/>
      <c r="D33" s="42"/>
      <c r="E33" s="42"/>
      <c r="F33" s="30" t="s">
        <v>55</v>
      </c>
      <c r="G33" s="42"/>
      <c r="H33" s="42"/>
      <c r="I33" s="42"/>
      <c r="J33" s="42"/>
      <c r="K33" s="42"/>
      <c r="L33" s="336">
        <v>0</v>
      </c>
      <c r="M33" s="337"/>
      <c r="N33" s="337"/>
      <c r="O33" s="337"/>
      <c r="P33" s="337"/>
      <c r="Q33" s="42"/>
      <c r="R33" s="42"/>
      <c r="S33" s="42"/>
      <c r="T33" s="42"/>
      <c r="U33" s="42"/>
      <c r="V33" s="42"/>
      <c r="W33" s="338">
        <f>ROUND(BD54, 2)</f>
        <v>0</v>
      </c>
      <c r="X33" s="337"/>
      <c r="Y33" s="337"/>
      <c r="Z33" s="337"/>
      <c r="AA33" s="337"/>
      <c r="AB33" s="337"/>
      <c r="AC33" s="337"/>
      <c r="AD33" s="337"/>
      <c r="AE33" s="337"/>
      <c r="AF33" s="42"/>
      <c r="AG33" s="42"/>
      <c r="AH33" s="42"/>
      <c r="AI33" s="42"/>
      <c r="AJ33" s="42"/>
      <c r="AK33" s="338">
        <v>0</v>
      </c>
      <c r="AL33" s="337"/>
      <c r="AM33" s="337"/>
      <c r="AN33" s="337"/>
      <c r="AO33" s="337"/>
      <c r="AP33" s="42"/>
      <c r="AQ33" s="42"/>
      <c r="AR33" s="43"/>
    </row>
    <row r="34" spans="2:44" s="1" customFormat="1" ht="6.9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</row>
    <row r="35" spans="2:44" s="1" customFormat="1" ht="25.95" customHeight="1"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368" t="s">
        <v>58</v>
      </c>
      <c r="Y35" s="369"/>
      <c r="Z35" s="369"/>
      <c r="AA35" s="369"/>
      <c r="AB35" s="369"/>
      <c r="AC35" s="46"/>
      <c r="AD35" s="46"/>
      <c r="AE35" s="46"/>
      <c r="AF35" s="46"/>
      <c r="AG35" s="46"/>
      <c r="AH35" s="46"/>
      <c r="AI35" s="46"/>
      <c r="AJ35" s="46"/>
      <c r="AK35" s="370">
        <f>SUM(AK26:AK33)</f>
        <v>0</v>
      </c>
      <c r="AL35" s="369"/>
      <c r="AM35" s="369"/>
      <c r="AN35" s="369"/>
      <c r="AO35" s="371"/>
      <c r="AP35" s="44"/>
      <c r="AQ35" s="44"/>
      <c r="AR35" s="40"/>
    </row>
    <row r="36" spans="2:44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</row>
    <row r="37" spans="2:44" s="1" customFormat="1" ht="6.9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</row>
    <row r="41" spans="2:44" s="1" customFormat="1" ht="6.9" customHeigh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</row>
    <row r="42" spans="2:44" s="1" customFormat="1" ht="24.9" customHeight="1">
      <c r="B42" s="36"/>
      <c r="C42" s="24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</row>
    <row r="43" spans="2:44" s="1" customFormat="1" ht="6.9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</row>
    <row r="44" spans="2:44" s="3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02/2018_II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4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60" t="str">
        <f>K6</f>
        <v>Zateplení objektů ZŠ Bruntál, Okružní 1890/38 - doplnění II</v>
      </c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57"/>
      <c r="AQ45" s="57"/>
      <c r="AR45" s="58"/>
    </row>
    <row r="46" spans="2:44" s="1" customFormat="1" ht="6.9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</row>
    <row r="47" spans="2:44" s="1" customFormat="1" ht="12" customHeight="1"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Bruntál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62" t="str">
        <f>IF(AN8= "","",AN8)</f>
        <v>23. 8. 2019</v>
      </c>
      <c r="AN47" s="362"/>
      <c r="AO47" s="37"/>
      <c r="AP47" s="37"/>
      <c r="AQ47" s="37"/>
      <c r="AR47" s="40"/>
    </row>
    <row r="48" spans="2:44" s="1" customFormat="1" ht="6.9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</row>
    <row r="49" spans="1:91" s="1" customFormat="1" ht="15.15" customHeight="1">
      <c r="B49" s="36"/>
      <c r="C49" s="30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Město Bruntál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38</v>
      </c>
      <c r="AJ49" s="37"/>
      <c r="AK49" s="37"/>
      <c r="AL49" s="37"/>
      <c r="AM49" s="358" t="str">
        <f>IF(E17="","",E17)</f>
        <v>USCHEMER s.r.o.</v>
      </c>
      <c r="AN49" s="359"/>
      <c r="AO49" s="359"/>
      <c r="AP49" s="359"/>
      <c r="AQ49" s="37"/>
      <c r="AR49" s="40"/>
      <c r="AS49" s="352" t="s">
        <v>60</v>
      </c>
      <c r="AT49" s="353"/>
      <c r="AU49" s="61"/>
      <c r="AV49" s="61"/>
      <c r="AW49" s="61"/>
      <c r="AX49" s="61"/>
      <c r="AY49" s="61"/>
      <c r="AZ49" s="61"/>
      <c r="BA49" s="61"/>
      <c r="BB49" s="61"/>
      <c r="BC49" s="61"/>
      <c r="BD49" s="62"/>
    </row>
    <row r="50" spans="1:91" s="1" customFormat="1" ht="15.15" customHeight="1">
      <c r="B50" s="36"/>
      <c r="C50" s="30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42</v>
      </c>
      <c r="AJ50" s="37"/>
      <c r="AK50" s="37"/>
      <c r="AL50" s="37"/>
      <c r="AM50" s="358" t="str">
        <f>IF(E20="","",E20)</f>
        <v xml:space="preserve"> </v>
      </c>
      <c r="AN50" s="359"/>
      <c r="AO50" s="359"/>
      <c r="AP50" s="359"/>
      <c r="AQ50" s="37"/>
      <c r="AR50" s="40"/>
      <c r="AS50" s="354"/>
      <c r="AT50" s="355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1:91" s="1" customFormat="1" ht="10.95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6"/>
      <c r="AT51" s="357"/>
      <c r="AU51" s="65"/>
      <c r="AV51" s="65"/>
      <c r="AW51" s="65"/>
      <c r="AX51" s="65"/>
      <c r="AY51" s="65"/>
      <c r="AZ51" s="65"/>
      <c r="BA51" s="65"/>
      <c r="BB51" s="65"/>
      <c r="BC51" s="65"/>
      <c r="BD51" s="66"/>
    </row>
    <row r="52" spans="1:91" s="1" customFormat="1" ht="29.25" customHeight="1">
      <c r="B52" s="36"/>
      <c r="C52" s="374" t="s">
        <v>61</v>
      </c>
      <c r="D52" s="364"/>
      <c r="E52" s="364"/>
      <c r="F52" s="364"/>
      <c r="G52" s="364"/>
      <c r="H52" s="67"/>
      <c r="I52" s="363" t="s">
        <v>62</v>
      </c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5" t="s">
        <v>63</v>
      </c>
      <c r="AH52" s="364"/>
      <c r="AI52" s="364"/>
      <c r="AJ52" s="364"/>
      <c r="AK52" s="364"/>
      <c r="AL52" s="364"/>
      <c r="AM52" s="364"/>
      <c r="AN52" s="363" t="s">
        <v>64</v>
      </c>
      <c r="AO52" s="364"/>
      <c r="AP52" s="364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</row>
    <row r="53" spans="1:91" s="1" customFormat="1" ht="10.9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</row>
    <row r="54" spans="1:91" s="5" customFormat="1" ht="32.4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2">
        <f>ROUND(SUM(AG55:AG59),2)</f>
        <v>0</v>
      </c>
      <c r="AH54" s="372"/>
      <c r="AI54" s="372"/>
      <c r="AJ54" s="372"/>
      <c r="AK54" s="372"/>
      <c r="AL54" s="372"/>
      <c r="AM54" s="372"/>
      <c r="AN54" s="373">
        <f t="shared" ref="AN54:AN59" si="0">SUM(AG54,AT54)</f>
        <v>0</v>
      </c>
      <c r="AO54" s="373"/>
      <c r="AP54" s="373"/>
      <c r="AQ54" s="79" t="s">
        <v>35</v>
      </c>
      <c r="AR54" s="80"/>
      <c r="AS54" s="81">
        <f>ROUND(SUM(AS55:AS59),2)</f>
        <v>0</v>
      </c>
      <c r="AT54" s="82">
        <f t="shared" ref="AT54:AT59" si="1">ROUND(SUM(AV54:AW54),2)</f>
        <v>0</v>
      </c>
      <c r="AU54" s="83">
        <f>ROUND(SUM(AU55:AU59),5)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ROUND(SUM(AZ55:AZ59),2)</f>
        <v>0</v>
      </c>
      <c r="BA54" s="82">
        <f>ROUND(SUM(BA55:BA59),2)</f>
        <v>0</v>
      </c>
      <c r="BB54" s="82">
        <f>ROUND(SUM(BB55:BB59),2)</f>
        <v>0</v>
      </c>
      <c r="BC54" s="82">
        <f>ROUND(SUM(BC55:BC59),2)</f>
        <v>0</v>
      </c>
      <c r="BD54" s="84">
        <f>ROUND(SUM(BD55:BD59),2)</f>
        <v>0</v>
      </c>
      <c r="BS54" s="85" t="s">
        <v>79</v>
      </c>
      <c r="BT54" s="85" t="s">
        <v>80</v>
      </c>
      <c r="BU54" s="86" t="s">
        <v>81</v>
      </c>
      <c r="BV54" s="85" t="s">
        <v>82</v>
      </c>
      <c r="BW54" s="85" t="s">
        <v>5</v>
      </c>
      <c r="BX54" s="85" t="s">
        <v>83</v>
      </c>
      <c r="CL54" s="85" t="s">
        <v>19</v>
      </c>
    </row>
    <row r="55" spans="1:91" s="6" customFormat="1" ht="27" customHeight="1">
      <c r="A55" s="87" t="s">
        <v>84</v>
      </c>
      <c r="B55" s="88"/>
      <c r="C55" s="89"/>
      <c r="D55" s="375" t="s">
        <v>85</v>
      </c>
      <c r="E55" s="375"/>
      <c r="F55" s="375"/>
      <c r="G55" s="375"/>
      <c r="H55" s="375"/>
      <c r="I55" s="90"/>
      <c r="J55" s="375" t="s">
        <v>86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66">
        <f>'SO01 - SO-01 objekt školy...'!J30</f>
        <v>0</v>
      </c>
      <c r="AH55" s="367"/>
      <c r="AI55" s="367"/>
      <c r="AJ55" s="367"/>
      <c r="AK55" s="367"/>
      <c r="AL55" s="367"/>
      <c r="AM55" s="367"/>
      <c r="AN55" s="366">
        <f t="shared" si="0"/>
        <v>0</v>
      </c>
      <c r="AO55" s="367"/>
      <c r="AP55" s="367"/>
      <c r="AQ55" s="91" t="s">
        <v>87</v>
      </c>
      <c r="AR55" s="92"/>
      <c r="AS55" s="93">
        <v>0</v>
      </c>
      <c r="AT55" s="94">
        <f t="shared" si="1"/>
        <v>0</v>
      </c>
      <c r="AU55" s="95">
        <f>'SO01 - SO-01 objekt školy...'!P109</f>
        <v>0</v>
      </c>
      <c r="AV55" s="94">
        <f>'SO01 - SO-01 objekt školy...'!J33</f>
        <v>0</v>
      </c>
      <c r="AW55" s="94">
        <f>'SO01 - SO-01 objekt školy...'!J34</f>
        <v>0</v>
      </c>
      <c r="AX55" s="94">
        <f>'SO01 - SO-01 objekt školy...'!J35</f>
        <v>0</v>
      </c>
      <c r="AY55" s="94">
        <f>'SO01 - SO-01 objekt školy...'!J36</f>
        <v>0</v>
      </c>
      <c r="AZ55" s="94">
        <f>'SO01 - SO-01 objekt školy...'!F33</f>
        <v>0</v>
      </c>
      <c r="BA55" s="94">
        <f>'SO01 - SO-01 objekt školy...'!F34</f>
        <v>0</v>
      </c>
      <c r="BB55" s="94">
        <f>'SO01 - SO-01 objekt školy...'!F35</f>
        <v>0</v>
      </c>
      <c r="BC55" s="94">
        <f>'SO01 - SO-01 objekt školy...'!F36</f>
        <v>0</v>
      </c>
      <c r="BD55" s="96">
        <f>'SO01 - SO-01 objekt školy...'!F37</f>
        <v>0</v>
      </c>
      <c r="BT55" s="97" t="s">
        <v>88</v>
      </c>
      <c r="BV55" s="97" t="s">
        <v>82</v>
      </c>
      <c r="BW55" s="97" t="s">
        <v>89</v>
      </c>
      <c r="BX55" s="97" t="s">
        <v>5</v>
      </c>
      <c r="CL55" s="97" t="s">
        <v>19</v>
      </c>
      <c r="CM55" s="97" t="s">
        <v>90</v>
      </c>
    </row>
    <row r="56" spans="1:91" s="6" customFormat="1" ht="27" customHeight="1">
      <c r="A56" s="87" t="s">
        <v>84</v>
      </c>
      <c r="B56" s="88"/>
      <c r="C56" s="89"/>
      <c r="D56" s="375" t="s">
        <v>91</v>
      </c>
      <c r="E56" s="375"/>
      <c r="F56" s="375"/>
      <c r="G56" s="375"/>
      <c r="H56" s="375"/>
      <c r="I56" s="90"/>
      <c r="J56" s="375" t="s">
        <v>92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66">
        <f>'SO02 - SO-02 pavilon jíde...'!J30</f>
        <v>0</v>
      </c>
      <c r="AH56" s="367"/>
      <c r="AI56" s="367"/>
      <c r="AJ56" s="367"/>
      <c r="AK56" s="367"/>
      <c r="AL56" s="367"/>
      <c r="AM56" s="367"/>
      <c r="AN56" s="366">
        <f t="shared" si="0"/>
        <v>0</v>
      </c>
      <c r="AO56" s="367"/>
      <c r="AP56" s="367"/>
      <c r="AQ56" s="91" t="s">
        <v>87</v>
      </c>
      <c r="AR56" s="92"/>
      <c r="AS56" s="93">
        <v>0</v>
      </c>
      <c r="AT56" s="94">
        <f t="shared" si="1"/>
        <v>0</v>
      </c>
      <c r="AU56" s="95">
        <f>'SO02 - SO-02 pavilon jíde...'!P105</f>
        <v>0</v>
      </c>
      <c r="AV56" s="94">
        <f>'SO02 - SO-02 pavilon jíde...'!J33</f>
        <v>0</v>
      </c>
      <c r="AW56" s="94">
        <f>'SO02 - SO-02 pavilon jíde...'!J34</f>
        <v>0</v>
      </c>
      <c r="AX56" s="94">
        <f>'SO02 - SO-02 pavilon jíde...'!J35</f>
        <v>0</v>
      </c>
      <c r="AY56" s="94">
        <f>'SO02 - SO-02 pavilon jíde...'!J36</f>
        <v>0</v>
      </c>
      <c r="AZ56" s="94">
        <f>'SO02 - SO-02 pavilon jíde...'!F33</f>
        <v>0</v>
      </c>
      <c r="BA56" s="94">
        <f>'SO02 - SO-02 pavilon jíde...'!F34</f>
        <v>0</v>
      </c>
      <c r="BB56" s="94">
        <f>'SO02 - SO-02 pavilon jíde...'!F35</f>
        <v>0</v>
      </c>
      <c r="BC56" s="94">
        <f>'SO02 - SO-02 pavilon jíde...'!F36</f>
        <v>0</v>
      </c>
      <c r="BD56" s="96">
        <f>'SO02 - SO-02 pavilon jíde...'!F37</f>
        <v>0</v>
      </c>
      <c r="BT56" s="97" t="s">
        <v>88</v>
      </c>
      <c r="BV56" s="97" t="s">
        <v>82</v>
      </c>
      <c r="BW56" s="97" t="s">
        <v>93</v>
      </c>
      <c r="BX56" s="97" t="s">
        <v>5</v>
      </c>
      <c r="CL56" s="97" t="s">
        <v>19</v>
      </c>
      <c r="CM56" s="97" t="s">
        <v>90</v>
      </c>
    </row>
    <row r="57" spans="1:91" s="6" customFormat="1" ht="16.5" customHeight="1">
      <c r="A57" s="87" t="s">
        <v>84</v>
      </c>
      <c r="B57" s="88"/>
      <c r="C57" s="89"/>
      <c r="D57" s="375" t="s">
        <v>94</v>
      </c>
      <c r="E57" s="375"/>
      <c r="F57" s="375"/>
      <c r="G57" s="375"/>
      <c r="H57" s="375"/>
      <c r="I57" s="90"/>
      <c r="J57" s="375" t="s">
        <v>95</v>
      </c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66">
        <f>'SO03 - SO-03 objekt těloc...'!J30</f>
        <v>0</v>
      </c>
      <c r="AH57" s="367"/>
      <c r="AI57" s="367"/>
      <c r="AJ57" s="367"/>
      <c r="AK57" s="367"/>
      <c r="AL57" s="367"/>
      <c r="AM57" s="367"/>
      <c r="AN57" s="366">
        <f t="shared" si="0"/>
        <v>0</v>
      </c>
      <c r="AO57" s="367"/>
      <c r="AP57" s="367"/>
      <c r="AQ57" s="91" t="s">
        <v>87</v>
      </c>
      <c r="AR57" s="92"/>
      <c r="AS57" s="93">
        <v>0</v>
      </c>
      <c r="AT57" s="94">
        <f t="shared" si="1"/>
        <v>0</v>
      </c>
      <c r="AU57" s="95">
        <f>'SO03 - SO-03 objekt těloc...'!P104</f>
        <v>0</v>
      </c>
      <c r="AV57" s="94">
        <f>'SO03 - SO-03 objekt těloc...'!J33</f>
        <v>0</v>
      </c>
      <c r="AW57" s="94">
        <f>'SO03 - SO-03 objekt těloc...'!J34</f>
        <v>0</v>
      </c>
      <c r="AX57" s="94">
        <f>'SO03 - SO-03 objekt těloc...'!J35</f>
        <v>0</v>
      </c>
      <c r="AY57" s="94">
        <f>'SO03 - SO-03 objekt těloc...'!J36</f>
        <v>0</v>
      </c>
      <c r="AZ57" s="94">
        <f>'SO03 - SO-03 objekt těloc...'!F33</f>
        <v>0</v>
      </c>
      <c r="BA57" s="94">
        <f>'SO03 - SO-03 objekt těloc...'!F34</f>
        <v>0</v>
      </c>
      <c r="BB57" s="94">
        <f>'SO03 - SO-03 objekt těloc...'!F35</f>
        <v>0</v>
      </c>
      <c r="BC57" s="94">
        <f>'SO03 - SO-03 objekt těloc...'!F36</f>
        <v>0</v>
      </c>
      <c r="BD57" s="96">
        <f>'SO03 - SO-03 objekt těloc...'!F37</f>
        <v>0</v>
      </c>
      <c r="BT57" s="97" t="s">
        <v>88</v>
      </c>
      <c r="BV57" s="97" t="s">
        <v>82</v>
      </c>
      <c r="BW57" s="97" t="s">
        <v>96</v>
      </c>
      <c r="BX57" s="97" t="s">
        <v>5</v>
      </c>
      <c r="CL57" s="97" t="s">
        <v>19</v>
      </c>
      <c r="CM57" s="97" t="s">
        <v>90</v>
      </c>
    </row>
    <row r="58" spans="1:91" s="6" customFormat="1" ht="27" customHeight="1">
      <c r="A58" s="87" t="s">
        <v>84</v>
      </c>
      <c r="B58" s="88"/>
      <c r="C58" s="89"/>
      <c r="D58" s="375" t="s">
        <v>97</v>
      </c>
      <c r="E58" s="375"/>
      <c r="F58" s="375"/>
      <c r="G58" s="375"/>
      <c r="H58" s="375"/>
      <c r="I58" s="90"/>
      <c r="J58" s="375" t="s">
        <v>98</v>
      </c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66">
        <f>'SO04 - SO-04 objekt - spo...'!J30</f>
        <v>0</v>
      </c>
      <c r="AH58" s="367"/>
      <c r="AI58" s="367"/>
      <c r="AJ58" s="367"/>
      <c r="AK58" s="367"/>
      <c r="AL58" s="367"/>
      <c r="AM58" s="367"/>
      <c r="AN58" s="366">
        <f t="shared" si="0"/>
        <v>0</v>
      </c>
      <c r="AO58" s="367"/>
      <c r="AP58" s="367"/>
      <c r="AQ58" s="91" t="s">
        <v>87</v>
      </c>
      <c r="AR58" s="92"/>
      <c r="AS58" s="93">
        <v>0</v>
      </c>
      <c r="AT58" s="94">
        <f t="shared" si="1"/>
        <v>0</v>
      </c>
      <c r="AU58" s="95">
        <f>'SO04 - SO-04 objekt - spo...'!P100</f>
        <v>0</v>
      </c>
      <c r="AV58" s="94">
        <f>'SO04 - SO-04 objekt - spo...'!J33</f>
        <v>0</v>
      </c>
      <c r="AW58" s="94">
        <f>'SO04 - SO-04 objekt - spo...'!J34</f>
        <v>0</v>
      </c>
      <c r="AX58" s="94">
        <f>'SO04 - SO-04 objekt - spo...'!J35</f>
        <v>0</v>
      </c>
      <c r="AY58" s="94">
        <f>'SO04 - SO-04 objekt - spo...'!J36</f>
        <v>0</v>
      </c>
      <c r="AZ58" s="94">
        <f>'SO04 - SO-04 objekt - spo...'!F33</f>
        <v>0</v>
      </c>
      <c r="BA58" s="94">
        <f>'SO04 - SO-04 objekt - spo...'!F34</f>
        <v>0</v>
      </c>
      <c r="BB58" s="94">
        <f>'SO04 - SO-04 objekt - spo...'!F35</f>
        <v>0</v>
      </c>
      <c r="BC58" s="94">
        <f>'SO04 - SO-04 objekt - spo...'!F36</f>
        <v>0</v>
      </c>
      <c r="BD58" s="96">
        <f>'SO04 - SO-04 objekt - spo...'!F37</f>
        <v>0</v>
      </c>
      <c r="BT58" s="97" t="s">
        <v>88</v>
      </c>
      <c r="BV58" s="97" t="s">
        <v>82</v>
      </c>
      <c r="BW58" s="97" t="s">
        <v>99</v>
      </c>
      <c r="BX58" s="97" t="s">
        <v>5</v>
      </c>
      <c r="CL58" s="97" t="s">
        <v>19</v>
      </c>
      <c r="CM58" s="97" t="s">
        <v>90</v>
      </c>
    </row>
    <row r="59" spans="1:91" s="6" customFormat="1" ht="16.5" customHeight="1">
      <c r="A59" s="87" t="s">
        <v>84</v>
      </c>
      <c r="B59" s="88"/>
      <c r="C59" s="89"/>
      <c r="D59" s="375" t="s">
        <v>100</v>
      </c>
      <c r="E59" s="375"/>
      <c r="F59" s="375"/>
      <c r="G59" s="375"/>
      <c r="H59" s="375"/>
      <c r="I59" s="90"/>
      <c r="J59" s="375" t="s">
        <v>101</v>
      </c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66">
        <f>'VRN - Vedlejší rozpočtové...'!J30</f>
        <v>0</v>
      </c>
      <c r="AH59" s="367"/>
      <c r="AI59" s="367"/>
      <c r="AJ59" s="367"/>
      <c r="AK59" s="367"/>
      <c r="AL59" s="367"/>
      <c r="AM59" s="367"/>
      <c r="AN59" s="366">
        <f t="shared" si="0"/>
        <v>0</v>
      </c>
      <c r="AO59" s="367"/>
      <c r="AP59" s="367"/>
      <c r="AQ59" s="91" t="s">
        <v>87</v>
      </c>
      <c r="AR59" s="92"/>
      <c r="AS59" s="98">
        <v>0</v>
      </c>
      <c r="AT59" s="99">
        <f t="shared" si="1"/>
        <v>0</v>
      </c>
      <c r="AU59" s="100">
        <f>'VRN - Vedlejší rozpočtové...'!P84</f>
        <v>0</v>
      </c>
      <c r="AV59" s="99">
        <f>'VRN - Vedlejší rozpočtové...'!J33</f>
        <v>0</v>
      </c>
      <c r="AW59" s="99">
        <f>'VRN - Vedlejší rozpočtové...'!J34</f>
        <v>0</v>
      </c>
      <c r="AX59" s="99">
        <f>'VRN - Vedlejší rozpočtové...'!J35</f>
        <v>0</v>
      </c>
      <c r="AY59" s="99">
        <f>'VRN - Vedlejší rozpočtové...'!J36</f>
        <v>0</v>
      </c>
      <c r="AZ59" s="99">
        <f>'VRN - Vedlejší rozpočtové...'!F33</f>
        <v>0</v>
      </c>
      <c r="BA59" s="99">
        <f>'VRN - Vedlejší rozpočtové...'!F34</f>
        <v>0</v>
      </c>
      <c r="BB59" s="99">
        <f>'VRN - Vedlejší rozpočtové...'!F35</f>
        <v>0</v>
      </c>
      <c r="BC59" s="99">
        <f>'VRN - Vedlejší rozpočtové...'!F36</f>
        <v>0</v>
      </c>
      <c r="BD59" s="101">
        <f>'VRN - Vedlejší rozpočtové...'!F37</f>
        <v>0</v>
      </c>
      <c r="BT59" s="97" t="s">
        <v>88</v>
      </c>
      <c r="BV59" s="97" t="s">
        <v>82</v>
      </c>
      <c r="BW59" s="97" t="s">
        <v>102</v>
      </c>
      <c r="BX59" s="97" t="s">
        <v>5</v>
      </c>
      <c r="CL59" s="97" t="s">
        <v>19</v>
      </c>
      <c r="CM59" s="97" t="s">
        <v>90</v>
      </c>
    </row>
    <row r="60" spans="1:91" s="1" customFormat="1" ht="30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0"/>
    </row>
    <row r="61" spans="1:91" s="1" customFormat="1" ht="6.9" customHeight="1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0"/>
    </row>
  </sheetData>
  <sheetProtection algorithmName="SHA-512" hashValue="ccS1oRrU9Y/PCvgiNCwTnOltKUrHq5poNjW6je4wUYoMFKCwFoKHwvRRO5cgmV4pORFpPdB+AzO2mbolZbm8Fw==" saltValue="T1aYwYzp6SvBi8QRUPISeA3pR61spif7OKQq699ATyD9keJQDC/cq8aucv0fwHZbhoEZ3a00CTcyVoJOOB6AZQ==" spinCount="100000" sheet="1" objects="1" scenarios="1" formatColumns="0" formatRows="0"/>
  <mergeCells count="58"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S49:AT51"/>
    <mergeCell ref="AM50:AP50"/>
    <mergeCell ref="L45:AO45"/>
    <mergeCell ref="AM47:AN47"/>
    <mergeCell ref="AM49:AP49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SO01 - SO-01 objekt školy...'!C2" display="/"/>
    <hyperlink ref="A56" location="'SO02 - SO-02 pavilon jíde...'!C2" display="/"/>
    <hyperlink ref="A57" location="'SO03 - SO-03 objekt těloc...'!C2" display="/"/>
    <hyperlink ref="A58" location="'SO04 - SO-04 objekt - spo...'!C2" display="/"/>
    <hyperlink ref="A59" location="'VRN - Vedlejší rozpočtové...'!C2" display="/"/>
  </hyperlinks>
  <pageMargins left="0.39374999999999999" right="0.39374999999999999" top="0.39374999999999999" bottom="0.39374999999999999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52"/>
  <sheetViews>
    <sheetView showGridLines="0" tabSelected="1" topLeftCell="A1934" workbookViewId="0">
      <selection activeCell="F2550" sqref="F255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1" width="20.140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89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90</v>
      </c>
    </row>
    <row r="4" spans="2:46" ht="24.9" customHeight="1">
      <c r="B4" s="21"/>
      <c r="D4" s="106" t="s">
        <v>103</v>
      </c>
      <c r="L4" s="21"/>
      <c r="M4" s="107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108" t="s">
        <v>16</v>
      </c>
      <c r="L6" s="21"/>
    </row>
    <row r="7" spans="2:46" ht="16.5" customHeight="1">
      <c r="B7" s="21"/>
      <c r="E7" s="379" t="str">
        <f>'Rekapitulace stavby'!K6</f>
        <v>Zateplení objektů ZŠ Bruntál, Okružní 1890/38 - doplnění II</v>
      </c>
      <c r="F7" s="380"/>
      <c r="G7" s="380"/>
      <c r="H7" s="380"/>
      <c r="L7" s="21"/>
    </row>
    <row r="8" spans="2:46" s="1" customFormat="1" ht="12" customHeight="1">
      <c r="B8" s="40"/>
      <c r="D8" s="108" t="s">
        <v>104</v>
      </c>
      <c r="I8" s="109"/>
      <c r="L8" s="40"/>
    </row>
    <row r="9" spans="2:46" s="1" customFormat="1" ht="36.9" customHeight="1">
      <c r="B9" s="40"/>
      <c r="E9" s="381" t="s">
        <v>105</v>
      </c>
      <c r="F9" s="382"/>
      <c r="G9" s="382"/>
      <c r="H9" s="382"/>
      <c r="I9" s="109"/>
      <c r="L9" s="40"/>
    </row>
    <row r="10" spans="2:46" s="1" customFormat="1">
      <c r="B10" s="40"/>
      <c r="I10" s="109"/>
      <c r="L10" s="40"/>
    </row>
    <row r="11" spans="2:46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35</v>
      </c>
      <c r="L11" s="40"/>
    </row>
    <row r="12" spans="2:46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23. 8. 2019</v>
      </c>
      <c r="L12" s="40"/>
    </row>
    <row r="13" spans="2:46" s="1" customFormat="1" ht="10.95" customHeight="1">
      <c r="B13" s="40"/>
      <c r="I13" s="109"/>
      <c r="L13" s="40"/>
    </row>
    <row r="14" spans="2:46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46" s="1" customFormat="1" ht="18" customHeight="1">
      <c r="B15" s="40"/>
      <c r="E15" s="110" t="s">
        <v>33</v>
      </c>
      <c r="I15" s="111" t="s">
        <v>34</v>
      </c>
      <c r="J15" s="110" t="s">
        <v>35</v>
      </c>
      <c r="L15" s="40"/>
    </row>
    <row r="16" spans="2:46" s="1" customFormat="1" ht="6.9" customHeight="1">
      <c r="B16" s="40"/>
      <c r="I16" s="109"/>
      <c r="L16" s="40"/>
    </row>
    <row r="17" spans="2:12" s="1" customFormat="1" ht="12" customHeight="1">
      <c r="B17" s="40"/>
      <c r="D17" s="108" t="s">
        <v>36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83" t="str">
        <f>'Rekapitulace stavby'!E14</f>
        <v>Vyplň údaj</v>
      </c>
      <c r="F18" s="384"/>
      <c r="G18" s="384"/>
      <c r="H18" s="384"/>
      <c r="I18" s="111" t="s">
        <v>34</v>
      </c>
      <c r="J18" s="31" t="str">
        <f>'Rekapitulace stavby'!AN14</f>
        <v>Vyplň údaj</v>
      </c>
      <c r="L18" s="40"/>
    </row>
    <row r="19" spans="2:12" s="1" customFormat="1" ht="6.9" customHeight="1">
      <c r="B19" s="40"/>
      <c r="I19" s="109"/>
      <c r="L19" s="40"/>
    </row>
    <row r="20" spans="2:12" s="1" customFormat="1" ht="12" customHeight="1">
      <c r="B20" s="40"/>
      <c r="D20" s="108" t="s">
        <v>38</v>
      </c>
      <c r="I20" s="111" t="s">
        <v>31</v>
      </c>
      <c r="J20" s="110" t="s">
        <v>39</v>
      </c>
      <c r="L20" s="40"/>
    </row>
    <row r="21" spans="2:12" s="1" customFormat="1" ht="18" customHeight="1">
      <c r="B21" s="40"/>
      <c r="E21" s="110" t="s">
        <v>40</v>
      </c>
      <c r="I21" s="111" t="s">
        <v>34</v>
      </c>
      <c r="J21" s="110" t="s">
        <v>35</v>
      </c>
      <c r="L21" s="40"/>
    </row>
    <row r="22" spans="2:12" s="1" customFormat="1" ht="6.9" customHeight="1">
      <c r="B22" s="40"/>
      <c r="I22" s="109"/>
      <c r="L22" s="40"/>
    </row>
    <row r="23" spans="2:12" s="1" customFormat="1" ht="12" customHeight="1">
      <c r="B23" s="40"/>
      <c r="D23" s="108" t="s">
        <v>42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" customHeight="1">
      <c r="B25" s="40"/>
      <c r="I25" s="109"/>
      <c r="L25" s="40"/>
    </row>
    <row r="26" spans="2:12" s="1" customFormat="1" ht="12" customHeight="1">
      <c r="B26" s="40"/>
      <c r="D26" s="108" t="s">
        <v>44</v>
      </c>
      <c r="I26" s="109"/>
      <c r="L26" s="40"/>
    </row>
    <row r="27" spans="2:12" s="7" customFormat="1" ht="16.5" customHeight="1">
      <c r="B27" s="113"/>
      <c r="E27" s="385" t="s">
        <v>35</v>
      </c>
      <c r="F27" s="385"/>
      <c r="G27" s="385"/>
      <c r="H27" s="385"/>
      <c r="I27" s="114"/>
      <c r="L27" s="113"/>
    </row>
    <row r="28" spans="2:12" s="1" customFormat="1" ht="6.9" customHeight="1">
      <c r="B28" s="40"/>
      <c r="I28" s="109"/>
      <c r="L28" s="40"/>
    </row>
    <row r="29" spans="2:12" s="1" customFormat="1" ht="6.9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46</v>
      </c>
      <c r="I30" s="109"/>
      <c r="J30" s="117">
        <f>ROUND(J109, 2)</f>
        <v>0</v>
      </c>
      <c r="L30" s="40"/>
    </row>
    <row r="31" spans="2:12" s="1" customFormat="1" ht="6.9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" customHeight="1">
      <c r="B32" s="40"/>
      <c r="F32" s="118" t="s">
        <v>48</v>
      </c>
      <c r="I32" s="119" t="s">
        <v>47</v>
      </c>
      <c r="J32" s="118" t="s">
        <v>49</v>
      </c>
      <c r="L32" s="40"/>
    </row>
    <row r="33" spans="2:12" s="1" customFormat="1" ht="14.4" customHeight="1">
      <c r="B33" s="40"/>
      <c r="D33" s="120" t="s">
        <v>50</v>
      </c>
      <c r="E33" s="108" t="s">
        <v>51</v>
      </c>
      <c r="F33" s="121">
        <f>ROUND((SUM(BE109:BE2851)),  2)</f>
        <v>0</v>
      </c>
      <c r="I33" s="122">
        <v>0.21</v>
      </c>
      <c r="J33" s="121">
        <f>ROUND(((SUM(BE109:BE2851))*I33),  2)</f>
        <v>0</v>
      </c>
      <c r="L33" s="40"/>
    </row>
    <row r="34" spans="2:12" s="1" customFormat="1" ht="14.4" customHeight="1">
      <c r="B34" s="40"/>
      <c r="E34" s="108" t="s">
        <v>52</v>
      </c>
      <c r="F34" s="121">
        <f>ROUND((SUM(BF109:BF2851)),  2)</f>
        <v>0</v>
      </c>
      <c r="I34" s="122">
        <v>0.15</v>
      </c>
      <c r="J34" s="121">
        <f>ROUND(((SUM(BF109:BF2851))*I34),  2)</f>
        <v>0</v>
      </c>
      <c r="L34" s="40"/>
    </row>
    <row r="35" spans="2:12" s="1" customFormat="1" ht="14.4" hidden="1" customHeight="1">
      <c r="B35" s="40"/>
      <c r="E35" s="108" t="s">
        <v>53</v>
      </c>
      <c r="F35" s="121">
        <f>ROUND((SUM(BG109:BG2851)),  2)</f>
        <v>0</v>
      </c>
      <c r="I35" s="122">
        <v>0.21</v>
      </c>
      <c r="J35" s="121">
        <f>0</f>
        <v>0</v>
      </c>
      <c r="L35" s="40"/>
    </row>
    <row r="36" spans="2:12" s="1" customFormat="1" ht="14.4" hidden="1" customHeight="1">
      <c r="B36" s="40"/>
      <c r="E36" s="108" t="s">
        <v>54</v>
      </c>
      <c r="F36" s="121">
        <f>ROUND((SUM(BH109:BH2851)),  2)</f>
        <v>0</v>
      </c>
      <c r="I36" s="122">
        <v>0.15</v>
      </c>
      <c r="J36" s="121">
        <f>0</f>
        <v>0</v>
      </c>
      <c r="L36" s="40"/>
    </row>
    <row r="37" spans="2:12" s="1" customFormat="1" ht="14.4" hidden="1" customHeight="1">
      <c r="B37" s="40"/>
      <c r="E37" s="108" t="s">
        <v>55</v>
      </c>
      <c r="F37" s="121">
        <f>ROUND((SUM(BI109:BI2851)),  2)</f>
        <v>0</v>
      </c>
      <c r="I37" s="122">
        <v>0</v>
      </c>
      <c r="J37" s="121">
        <f>0</f>
        <v>0</v>
      </c>
      <c r="L37" s="40"/>
    </row>
    <row r="38" spans="2:12" s="1" customFormat="1" ht="6.9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56</v>
      </c>
      <c r="E39" s="125"/>
      <c r="F39" s="125"/>
      <c r="G39" s="126" t="s">
        <v>57</v>
      </c>
      <c r="H39" s="127" t="s">
        <v>58</v>
      </c>
      <c r="I39" s="128"/>
      <c r="J39" s="129">
        <f>SUM(J30:J37)</f>
        <v>0</v>
      </c>
      <c r="K39" s="130"/>
      <c r="L39" s="40"/>
    </row>
    <row r="40" spans="2:12" s="1" customFormat="1" ht="14.4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" customHeight="1">
      <c r="B45" s="36"/>
      <c r="C45" s="24" t="s">
        <v>106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77" t="str">
        <f>E7</f>
        <v>Zateplení objektů ZŠ Bruntál, Okružní 1890/38 - doplnění II</v>
      </c>
      <c r="F48" s="378"/>
      <c r="G48" s="378"/>
      <c r="H48" s="378"/>
      <c r="I48" s="109"/>
      <c r="J48" s="37"/>
      <c r="K48" s="37"/>
      <c r="L48" s="40"/>
    </row>
    <row r="49" spans="2:47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47" s="1" customFormat="1" ht="16.5" customHeight="1">
      <c r="B50" s="36"/>
      <c r="C50" s="37"/>
      <c r="D50" s="37"/>
      <c r="E50" s="360" t="str">
        <f>E9</f>
        <v>SO01 - SO-01 objekt školy - pavilon učeben - doplnění II</v>
      </c>
      <c r="F50" s="376"/>
      <c r="G50" s="376"/>
      <c r="H50" s="376"/>
      <c r="I50" s="109"/>
      <c r="J50" s="37"/>
      <c r="K50" s="37"/>
      <c r="L50" s="40"/>
    </row>
    <row r="51" spans="2:47" s="1" customFormat="1" ht="6.9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47" s="1" customFormat="1" ht="12" customHeight="1">
      <c r="B52" s="36"/>
      <c r="C52" s="30" t="s">
        <v>22</v>
      </c>
      <c r="D52" s="37"/>
      <c r="E52" s="37"/>
      <c r="F52" s="28" t="str">
        <f>F12</f>
        <v>Bruntál</v>
      </c>
      <c r="G52" s="37"/>
      <c r="H52" s="37"/>
      <c r="I52" s="111" t="s">
        <v>24</v>
      </c>
      <c r="J52" s="60" t="str">
        <f>IF(J12="","",J12)</f>
        <v>23. 8. 2019</v>
      </c>
      <c r="K52" s="37"/>
      <c r="L52" s="40"/>
    </row>
    <row r="53" spans="2:47" s="1" customFormat="1" ht="6.9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47" s="1" customFormat="1" ht="15.15" customHeight="1">
      <c r="B54" s="36"/>
      <c r="C54" s="30" t="s">
        <v>30</v>
      </c>
      <c r="D54" s="37"/>
      <c r="E54" s="37"/>
      <c r="F54" s="28" t="str">
        <f>E15</f>
        <v>Město Bruntál</v>
      </c>
      <c r="G54" s="37"/>
      <c r="H54" s="37"/>
      <c r="I54" s="111" t="s">
        <v>38</v>
      </c>
      <c r="J54" s="34" t="str">
        <f>E21</f>
        <v>USCHEMER s.r.o.</v>
      </c>
      <c r="K54" s="37"/>
      <c r="L54" s="40"/>
    </row>
    <row r="55" spans="2:47" s="1" customFormat="1" ht="15.15" customHeight="1">
      <c r="B55" s="36"/>
      <c r="C55" s="30" t="s">
        <v>36</v>
      </c>
      <c r="D55" s="37"/>
      <c r="E55" s="37"/>
      <c r="F55" s="28" t="str">
        <f>IF(E18="","",E18)</f>
        <v>Vyplň údaj</v>
      </c>
      <c r="G55" s="37"/>
      <c r="H55" s="37"/>
      <c r="I55" s="111" t="s">
        <v>42</v>
      </c>
      <c r="J55" s="34" t="str">
        <f>E24</f>
        <v xml:space="preserve"> </v>
      </c>
      <c r="K55" s="37"/>
      <c r="L55" s="40"/>
    </row>
    <row r="56" spans="2:47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47" s="1" customFormat="1" ht="29.25" customHeight="1">
      <c r="B57" s="36"/>
      <c r="C57" s="137" t="s">
        <v>107</v>
      </c>
      <c r="D57" s="138"/>
      <c r="E57" s="138"/>
      <c r="F57" s="138"/>
      <c r="G57" s="138"/>
      <c r="H57" s="138"/>
      <c r="I57" s="139"/>
      <c r="J57" s="140" t="s">
        <v>108</v>
      </c>
      <c r="K57" s="138"/>
      <c r="L57" s="40"/>
    </row>
    <row r="58" spans="2:47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5" customHeight="1">
      <c r="B59" s="36"/>
      <c r="C59" s="141" t="s">
        <v>78</v>
      </c>
      <c r="D59" s="37"/>
      <c r="E59" s="37"/>
      <c r="F59" s="37"/>
      <c r="G59" s="37"/>
      <c r="H59" s="37"/>
      <c r="I59" s="109"/>
      <c r="J59" s="78">
        <f>J109</f>
        <v>0</v>
      </c>
      <c r="K59" s="37"/>
      <c r="L59" s="40"/>
      <c r="AU59" s="18" t="s">
        <v>109</v>
      </c>
    </row>
    <row r="60" spans="2:47" s="8" customFormat="1" ht="24.9" customHeight="1">
      <c r="B60" s="142"/>
      <c r="C60" s="143"/>
      <c r="D60" s="144" t="s">
        <v>110</v>
      </c>
      <c r="E60" s="145"/>
      <c r="F60" s="145"/>
      <c r="G60" s="145"/>
      <c r="H60" s="145"/>
      <c r="I60" s="146"/>
      <c r="J60" s="147">
        <f>J110</f>
        <v>0</v>
      </c>
      <c r="K60" s="143"/>
      <c r="L60" s="148"/>
    </row>
    <row r="61" spans="2:47" s="9" customFormat="1" ht="19.95" customHeight="1">
      <c r="B61" s="149"/>
      <c r="C61" s="150"/>
      <c r="D61" s="151" t="s">
        <v>111</v>
      </c>
      <c r="E61" s="152"/>
      <c r="F61" s="152"/>
      <c r="G61" s="152"/>
      <c r="H61" s="152"/>
      <c r="I61" s="153"/>
      <c r="J61" s="154">
        <f>J111</f>
        <v>0</v>
      </c>
      <c r="K61" s="150"/>
      <c r="L61" s="155"/>
    </row>
    <row r="62" spans="2:47" s="9" customFormat="1" ht="19.95" customHeight="1">
      <c r="B62" s="149"/>
      <c r="C62" s="150"/>
      <c r="D62" s="151" t="s">
        <v>112</v>
      </c>
      <c r="E62" s="152"/>
      <c r="F62" s="152"/>
      <c r="G62" s="152"/>
      <c r="H62" s="152"/>
      <c r="I62" s="153"/>
      <c r="J62" s="154">
        <f>J201</f>
        <v>0</v>
      </c>
      <c r="K62" s="150"/>
      <c r="L62" s="155"/>
    </row>
    <row r="63" spans="2:47" s="9" customFormat="1" ht="19.95" customHeight="1">
      <c r="B63" s="149"/>
      <c r="C63" s="150"/>
      <c r="D63" s="151" t="s">
        <v>113</v>
      </c>
      <c r="E63" s="152"/>
      <c r="F63" s="152"/>
      <c r="G63" s="152"/>
      <c r="H63" s="152"/>
      <c r="I63" s="153"/>
      <c r="J63" s="154">
        <f>J205</f>
        <v>0</v>
      </c>
      <c r="K63" s="150"/>
      <c r="L63" s="155"/>
    </row>
    <row r="64" spans="2:47" s="9" customFormat="1" ht="19.95" customHeight="1">
      <c r="B64" s="149"/>
      <c r="C64" s="150"/>
      <c r="D64" s="151" t="s">
        <v>114</v>
      </c>
      <c r="E64" s="152"/>
      <c r="F64" s="152"/>
      <c r="G64" s="152"/>
      <c r="H64" s="152"/>
      <c r="I64" s="153"/>
      <c r="J64" s="154">
        <f>J310</f>
        <v>0</v>
      </c>
      <c r="K64" s="150"/>
      <c r="L64" s="155"/>
    </row>
    <row r="65" spans="2:12" s="9" customFormat="1" ht="19.95" customHeight="1">
      <c r="B65" s="149"/>
      <c r="C65" s="150"/>
      <c r="D65" s="151" t="s">
        <v>115</v>
      </c>
      <c r="E65" s="152"/>
      <c r="F65" s="152"/>
      <c r="G65" s="152"/>
      <c r="H65" s="152"/>
      <c r="I65" s="153"/>
      <c r="J65" s="154">
        <f>J345</f>
        <v>0</v>
      </c>
      <c r="K65" s="150"/>
      <c r="L65" s="155"/>
    </row>
    <row r="66" spans="2:12" s="9" customFormat="1" ht="19.95" customHeight="1">
      <c r="B66" s="149"/>
      <c r="C66" s="150"/>
      <c r="D66" s="151" t="s">
        <v>116</v>
      </c>
      <c r="E66" s="152"/>
      <c r="F66" s="152"/>
      <c r="G66" s="152"/>
      <c r="H66" s="152"/>
      <c r="I66" s="153"/>
      <c r="J66" s="154">
        <f>J373</f>
        <v>0</v>
      </c>
      <c r="K66" s="150"/>
      <c r="L66" s="155"/>
    </row>
    <row r="67" spans="2:12" s="9" customFormat="1" ht="19.95" customHeight="1">
      <c r="B67" s="149"/>
      <c r="C67" s="150"/>
      <c r="D67" s="151" t="s">
        <v>117</v>
      </c>
      <c r="E67" s="152"/>
      <c r="F67" s="152"/>
      <c r="G67" s="152"/>
      <c r="H67" s="152"/>
      <c r="I67" s="153"/>
      <c r="J67" s="154">
        <f>J1406</f>
        <v>0</v>
      </c>
      <c r="K67" s="150"/>
      <c r="L67" s="155"/>
    </row>
    <row r="68" spans="2:12" s="9" customFormat="1" ht="19.95" customHeight="1">
      <c r="B68" s="149"/>
      <c r="C68" s="150"/>
      <c r="D68" s="151" t="s">
        <v>118</v>
      </c>
      <c r="E68" s="152"/>
      <c r="F68" s="152"/>
      <c r="G68" s="152"/>
      <c r="H68" s="152"/>
      <c r="I68" s="153"/>
      <c r="J68" s="154">
        <f>J1743</f>
        <v>0</v>
      </c>
      <c r="K68" s="150"/>
      <c r="L68" s="155"/>
    </row>
    <row r="69" spans="2:12" s="9" customFormat="1" ht="19.95" customHeight="1">
      <c r="B69" s="149"/>
      <c r="C69" s="150"/>
      <c r="D69" s="151" t="s">
        <v>119</v>
      </c>
      <c r="E69" s="152"/>
      <c r="F69" s="152"/>
      <c r="G69" s="152"/>
      <c r="H69" s="152"/>
      <c r="I69" s="153"/>
      <c r="J69" s="154">
        <f>J1750</f>
        <v>0</v>
      </c>
      <c r="K69" s="150"/>
      <c r="L69" s="155"/>
    </row>
    <row r="70" spans="2:12" s="8" customFormat="1" ht="24.9" customHeight="1">
      <c r="B70" s="142"/>
      <c r="C70" s="143"/>
      <c r="D70" s="144" t="s">
        <v>120</v>
      </c>
      <c r="E70" s="145"/>
      <c r="F70" s="145"/>
      <c r="G70" s="145"/>
      <c r="H70" s="145"/>
      <c r="I70" s="146"/>
      <c r="J70" s="147">
        <f>J1752</f>
        <v>0</v>
      </c>
      <c r="K70" s="143"/>
      <c r="L70" s="148"/>
    </row>
    <row r="71" spans="2:12" s="9" customFormat="1" ht="19.95" customHeight="1">
      <c r="B71" s="149"/>
      <c r="C71" s="150"/>
      <c r="D71" s="151" t="s">
        <v>121</v>
      </c>
      <c r="E71" s="152"/>
      <c r="F71" s="152"/>
      <c r="G71" s="152"/>
      <c r="H71" s="152"/>
      <c r="I71" s="153"/>
      <c r="J71" s="154">
        <f>J1753</f>
        <v>0</v>
      </c>
      <c r="K71" s="150"/>
      <c r="L71" s="155"/>
    </row>
    <row r="72" spans="2:12" s="9" customFormat="1" ht="19.95" customHeight="1">
      <c r="B72" s="149"/>
      <c r="C72" s="150"/>
      <c r="D72" s="151" t="s">
        <v>122</v>
      </c>
      <c r="E72" s="152"/>
      <c r="F72" s="152"/>
      <c r="G72" s="152"/>
      <c r="H72" s="152"/>
      <c r="I72" s="153"/>
      <c r="J72" s="154">
        <f>J1829</f>
        <v>0</v>
      </c>
      <c r="K72" s="150"/>
      <c r="L72" s="155"/>
    </row>
    <row r="73" spans="2:12" s="9" customFormat="1" ht="19.95" customHeight="1">
      <c r="B73" s="149"/>
      <c r="C73" s="150"/>
      <c r="D73" s="151" t="s">
        <v>123</v>
      </c>
      <c r="E73" s="152"/>
      <c r="F73" s="152"/>
      <c r="G73" s="152"/>
      <c r="H73" s="152"/>
      <c r="I73" s="153"/>
      <c r="J73" s="154">
        <f>J1922</f>
        <v>0</v>
      </c>
      <c r="K73" s="150"/>
      <c r="L73" s="155"/>
    </row>
    <row r="74" spans="2:12" s="9" customFormat="1" ht="19.95" customHeight="1">
      <c r="B74" s="149"/>
      <c r="C74" s="150"/>
      <c r="D74" s="151" t="s">
        <v>124</v>
      </c>
      <c r="E74" s="152"/>
      <c r="F74" s="152"/>
      <c r="G74" s="152"/>
      <c r="H74" s="152"/>
      <c r="I74" s="153"/>
      <c r="J74" s="154">
        <f>J2057</f>
        <v>0</v>
      </c>
      <c r="K74" s="150"/>
      <c r="L74" s="155"/>
    </row>
    <row r="75" spans="2:12" s="9" customFormat="1" ht="19.95" customHeight="1">
      <c r="B75" s="149"/>
      <c r="C75" s="150"/>
      <c r="D75" s="151" t="s">
        <v>125</v>
      </c>
      <c r="E75" s="152"/>
      <c r="F75" s="152"/>
      <c r="G75" s="152"/>
      <c r="H75" s="152"/>
      <c r="I75" s="153"/>
      <c r="J75" s="154">
        <f>J2066</f>
        <v>0</v>
      </c>
      <c r="K75" s="150"/>
      <c r="L75" s="155"/>
    </row>
    <row r="76" spans="2:12" s="9" customFormat="1" ht="19.95" customHeight="1">
      <c r="B76" s="149"/>
      <c r="C76" s="150"/>
      <c r="D76" s="151" t="s">
        <v>126</v>
      </c>
      <c r="E76" s="152"/>
      <c r="F76" s="152"/>
      <c r="G76" s="152"/>
      <c r="H76" s="152"/>
      <c r="I76" s="153"/>
      <c r="J76" s="154">
        <f>J2082</f>
        <v>0</v>
      </c>
      <c r="K76" s="150"/>
      <c r="L76" s="155"/>
    </row>
    <row r="77" spans="2:12" s="9" customFormat="1" ht="19.95" customHeight="1">
      <c r="B77" s="149"/>
      <c r="C77" s="150"/>
      <c r="D77" s="151" t="s">
        <v>127</v>
      </c>
      <c r="E77" s="152"/>
      <c r="F77" s="152"/>
      <c r="G77" s="152"/>
      <c r="H77" s="152"/>
      <c r="I77" s="153"/>
      <c r="J77" s="154">
        <f>J2133</f>
        <v>0</v>
      </c>
      <c r="K77" s="150"/>
      <c r="L77" s="155"/>
    </row>
    <row r="78" spans="2:12" s="9" customFormat="1" ht="19.95" customHeight="1">
      <c r="B78" s="149"/>
      <c r="C78" s="150"/>
      <c r="D78" s="151" t="s">
        <v>128</v>
      </c>
      <c r="E78" s="152"/>
      <c r="F78" s="152"/>
      <c r="G78" s="152"/>
      <c r="H78" s="152"/>
      <c r="I78" s="153"/>
      <c r="J78" s="154">
        <f>J2138</f>
        <v>0</v>
      </c>
      <c r="K78" s="150"/>
      <c r="L78" s="155"/>
    </row>
    <row r="79" spans="2:12" s="9" customFormat="1" ht="19.95" customHeight="1">
      <c r="B79" s="149"/>
      <c r="C79" s="150"/>
      <c r="D79" s="151" t="s">
        <v>129</v>
      </c>
      <c r="E79" s="152"/>
      <c r="F79" s="152"/>
      <c r="G79" s="152"/>
      <c r="H79" s="152"/>
      <c r="I79" s="153"/>
      <c r="J79" s="154">
        <f>J2245</f>
        <v>0</v>
      </c>
      <c r="K79" s="150"/>
      <c r="L79" s="155"/>
    </row>
    <row r="80" spans="2:12" s="9" customFormat="1" ht="19.95" customHeight="1">
      <c r="B80" s="149"/>
      <c r="C80" s="150"/>
      <c r="D80" s="151" t="s">
        <v>130</v>
      </c>
      <c r="E80" s="152"/>
      <c r="F80" s="152"/>
      <c r="G80" s="152"/>
      <c r="H80" s="152"/>
      <c r="I80" s="153"/>
      <c r="J80" s="154">
        <f>J2275</f>
        <v>0</v>
      </c>
      <c r="K80" s="150"/>
      <c r="L80" s="155"/>
    </row>
    <row r="81" spans="2:12" s="9" customFormat="1" ht="19.95" customHeight="1">
      <c r="B81" s="149"/>
      <c r="C81" s="150"/>
      <c r="D81" s="151" t="s">
        <v>131</v>
      </c>
      <c r="E81" s="152"/>
      <c r="F81" s="152"/>
      <c r="G81" s="152"/>
      <c r="H81" s="152"/>
      <c r="I81" s="153"/>
      <c r="J81" s="154">
        <f>J2532</f>
        <v>0</v>
      </c>
      <c r="K81" s="150"/>
      <c r="L81" s="155"/>
    </row>
    <row r="82" spans="2:12" s="9" customFormat="1" ht="19.95" customHeight="1">
      <c r="B82" s="149"/>
      <c r="C82" s="150"/>
      <c r="D82" s="151" t="s">
        <v>132</v>
      </c>
      <c r="E82" s="152"/>
      <c r="F82" s="152"/>
      <c r="G82" s="152"/>
      <c r="H82" s="152"/>
      <c r="I82" s="153"/>
      <c r="J82" s="154">
        <f>J2572</f>
        <v>0</v>
      </c>
      <c r="K82" s="150"/>
      <c r="L82" s="155"/>
    </row>
    <row r="83" spans="2:12" s="9" customFormat="1" ht="19.95" customHeight="1">
      <c r="B83" s="149"/>
      <c r="C83" s="150"/>
      <c r="D83" s="151" t="s">
        <v>133</v>
      </c>
      <c r="E83" s="152"/>
      <c r="F83" s="152"/>
      <c r="G83" s="152"/>
      <c r="H83" s="152"/>
      <c r="I83" s="153"/>
      <c r="J83" s="154">
        <f>J2601</f>
        <v>0</v>
      </c>
      <c r="K83" s="150"/>
      <c r="L83" s="155"/>
    </row>
    <row r="84" spans="2:12" s="9" customFormat="1" ht="19.95" customHeight="1">
      <c r="B84" s="149"/>
      <c r="C84" s="150"/>
      <c r="D84" s="151" t="s">
        <v>134</v>
      </c>
      <c r="E84" s="152"/>
      <c r="F84" s="152"/>
      <c r="G84" s="152"/>
      <c r="H84" s="152"/>
      <c r="I84" s="153"/>
      <c r="J84" s="154">
        <f>J2644</f>
        <v>0</v>
      </c>
      <c r="K84" s="150"/>
      <c r="L84" s="155"/>
    </row>
    <row r="85" spans="2:12" s="9" customFormat="1" ht="19.95" customHeight="1">
      <c r="B85" s="149"/>
      <c r="C85" s="150"/>
      <c r="D85" s="151" t="s">
        <v>135</v>
      </c>
      <c r="E85" s="152"/>
      <c r="F85" s="152"/>
      <c r="G85" s="152"/>
      <c r="H85" s="152"/>
      <c r="I85" s="153"/>
      <c r="J85" s="154">
        <f>J2707</f>
        <v>0</v>
      </c>
      <c r="K85" s="150"/>
      <c r="L85" s="155"/>
    </row>
    <row r="86" spans="2:12" s="9" customFormat="1" ht="19.95" customHeight="1">
      <c r="B86" s="149"/>
      <c r="C86" s="150"/>
      <c r="D86" s="151" t="s">
        <v>136</v>
      </c>
      <c r="E86" s="152"/>
      <c r="F86" s="152"/>
      <c r="G86" s="152"/>
      <c r="H86" s="152"/>
      <c r="I86" s="153"/>
      <c r="J86" s="154">
        <f>J2780</f>
        <v>0</v>
      </c>
      <c r="K86" s="150"/>
      <c r="L86" s="155"/>
    </row>
    <row r="87" spans="2:12" s="8" customFormat="1" ht="24.9" customHeight="1">
      <c r="B87" s="142"/>
      <c r="C87" s="143"/>
      <c r="D87" s="144" t="s">
        <v>137</v>
      </c>
      <c r="E87" s="145"/>
      <c r="F87" s="145"/>
      <c r="G87" s="145"/>
      <c r="H87" s="145"/>
      <c r="I87" s="146"/>
      <c r="J87" s="147">
        <f>J2831</f>
        <v>0</v>
      </c>
      <c r="K87" s="143"/>
      <c r="L87" s="148"/>
    </row>
    <row r="88" spans="2:12" s="9" customFormat="1" ht="19.95" customHeight="1">
      <c r="B88" s="149"/>
      <c r="C88" s="150"/>
      <c r="D88" s="151" t="s">
        <v>138</v>
      </c>
      <c r="E88" s="152"/>
      <c r="F88" s="152"/>
      <c r="G88" s="152"/>
      <c r="H88" s="152"/>
      <c r="I88" s="153"/>
      <c r="J88" s="154">
        <f>J2832</f>
        <v>0</v>
      </c>
      <c r="K88" s="150"/>
      <c r="L88" s="155"/>
    </row>
    <row r="89" spans="2:12" s="8" customFormat="1" ht="24.9" customHeight="1">
      <c r="B89" s="142"/>
      <c r="C89" s="143"/>
      <c r="D89" s="144" t="s">
        <v>139</v>
      </c>
      <c r="E89" s="145"/>
      <c r="F89" s="145"/>
      <c r="G89" s="145"/>
      <c r="H89" s="145"/>
      <c r="I89" s="146"/>
      <c r="J89" s="147">
        <f>J2850</f>
        <v>0</v>
      </c>
      <c r="K89" s="143"/>
      <c r="L89" s="148"/>
    </row>
    <row r="90" spans="2:12" s="1" customFormat="1" ht="21.75" customHeight="1">
      <c r="B90" s="36"/>
      <c r="C90" s="37"/>
      <c r="D90" s="37"/>
      <c r="E90" s="37"/>
      <c r="F90" s="37"/>
      <c r="G90" s="37"/>
      <c r="H90" s="37"/>
      <c r="I90" s="109"/>
      <c r="J90" s="37"/>
      <c r="K90" s="37"/>
      <c r="L90" s="40"/>
    </row>
    <row r="91" spans="2:12" s="1" customFormat="1" ht="6.9" customHeight="1">
      <c r="B91" s="48"/>
      <c r="C91" s="49"/>
      <c r="D91" s="49"/>
      <c r="E91" s="49"/>
      <c r="F91" s="49"/>
      <c r="G91" s="49"/>
      <c r="H91" s="49"/>
      <c r="I91" s="133"/>
      <c r="J91" s="49"/>
      <c r="K91" s="49"/>
      <c r="L91" s="40"/>
    </row>
    <row r="95" spans="2:12" s="1" customFormat="1" ht="6.9" customHeight="1">
      <c r="B95" s="50"/>
      <c r="C95" s="51"/>
      <c r="D95" s="51"/>
      <c r="E95" s="51"/>
      <c r="F95" s="51"/>
      <c r="G95" s="51"/>
      <c r="H95" s="51"/>
      <c r="I95" s="136"/>
      <c r="J95" s="51"/>
      <c r="K95" s="51"/>
      <c r="L95" s="40"/>
    </row>
    <row r="96" spans="2:12" s="1" customFormat="1" ht="24.9" customHeight="1">
      <c r="B96" s="36"/>
      <c r="C96" s="24" t="s">
        <v>140</v>
      </c>
      <c r="D96" s="37"/>
      <c r="E96" s="37"/>
      <c r="F96" s="37"/>
      <c r="G96" s="37"/>
      <c r="H96" s="37"/>
      <c r="I96" s="109"/>
      <c r="J96" s="37"/>
      <c r="K96" s="37"/>
      <c r="L96" s="40"/>
    </row>
    <row r="97" spans="2:65" s="1" customFormat="1" ht="6.9" customHeight="1">
      <c r="B97" s="36"/>
      <c r="C97" s="37"/>
      <c r="D97" s="37"/>
      <c r="E97" s="37"/>
      <c r="F97" s="37"/>
      <c r="G97" s="37"/>
      <c r="H97" s="37"/>
      <c r="I97" s="109"/>
      <c r="J97" s="37"/>
      <c r="K97" s="37"/>
      <c r="L97" s="40"/>
    </row>
    <row r="98" spans="2:65" s="1" customFormat="1" ht="12" customHeight="1">
      <c r="B98" s="36"/>
      <c r="C98" s="30" t="s">
        <v>16</v>
      </c>
      <c r="D98" s="37"/>
      <c r="E98" s="37"/>
      <c r="F98" s="37"/>
      <c r="G98" s="37"/>
      <c r="H98" s="37"/>
      <c r="I98" s="109"/>
      <c r="J98" s="37"/>
      <c r="K98" s="37"/>
      <c r="L98" s="40"/>
    </row>
    <row r="99" spans="2:65" s="1" customFormat="1" ht="16.5" customHeight="1">
      <c r="B99" s="36"/>
      <c r="C99" s="37"/>
      <c r="D99" s="37"/>
      <c r="E99" s="377" t="str">
        <f>E7</f>
        <v>Zateplení objektů ZŠ Bruntál, Okružní 1890/38 - doplnění II</v>
      </c>
      <c r="F99" s="378"/>
      <c r="G99" s="378"/>
      <c r="H99" s="378"/>
      <c r="I99" s="109"/>
      <c r="J99" s="37"/>
      <c r="K99" s="37"/>
      <c r="L99" s="40"/>
    </row>
    <row r="100" spans="2:65" s="1" customFormat="1" ht="12" customHeight="1">
      <c r="B100" s="36"/>
      <c r="C100" s="30" t="s">
        <v>104</v>
      </c>
      <c r="D100" s="37"/>
      <c r="E100" s="37"/>
      <c r="F100" s="37"/>
      <c r="G100" s="37"/>
      <c r="H100" s="37"/>
      <c r="I100" s="109"/>
      <c r="J100" s="37"/>
      <c r="K100" s="37"/>
      <c r="L100" s="40"/>
    </row>
    <row r="101" spans="2:65" s="1" customFormat="1" ht="16.5" customHeight="1">
      <c r="B101" s="36"/>
      <c r="C101" s="37"/>
      <c r="D101" s="37"/>
      <c r="E101" s="360" t="str">
        <f>E9</f>
        <v>SO01 - SO-01 objekt školy - pavilon učeben - doplnění II</v>
      </c>
      <c r="F101" s="376"/>
      <c r="G101" s="376"/>
      <c r="H101" s="376"/>
      <c r="I101" s="109"/>
      <c r="J101" s="37"/>
      <c r="K101" s="37"/>
      <c r="L101" s="40"/>
    </row>
    <row r="102" spans="2:65" s="1" customFormat="1" ht="6.9" customHeight="1">
      <c r="B102" s="36"/>
      <c r="C102" s="37"/>
      <c r="D102" s="37"/>
      <c r="E102" s="37"/>
      <c r="F102" s="37"/>
      <c r="G102" s="37"/>
      <c r="H102" s="37"/>
      <c r="I102" s="109"/>
      <c r="J102" s="37"/>
      <c r="K102" s="37"/>
      <c r="L102" s="40"/>
    </row>
    <row r="103" spans="2:65" s="1" customFormat="1" ht="12" customHeight="1">
      <c r="B103" s="36"/>
      <c r="C103" s="30" t="s">
        <v>22</v>
      </c>
      <c r="D103" s="37"/>
      <c r="E103" s="37"/>
      <c r="F103" s="28" t="str">
        <f>F12</f>
        <v>Bruntál</v>
      </c>
      <c r="G103" s="37"/>
      <c r="H103" s="37"/>
      <c r="I103" s="111" t="s">
        <v>24</v>
      </c>
      <c r="J103" s="60" t="str">
        <f>IF(J12="","",J12)</f>
        <v>23. 8. 2019</v>
      </c>
      <c r="K103" s="37"/>
      <c r="L103" s="40"/>
    </row>
    <row r="104" spans="2:65" s="1" customFormat="1" ht="6.9" customHeight="1">
      <c r="B104" s="36"/>
      <c r="C104" s="37"/>
      <c r="D104" s="37"/>
      <c r="E104" s="37"/>
      <c r="F104" s="37"/>
      <c r="G104" s="37"/>
      <c r="H104" s="37"/>
      <c r="I104" s="109"/>
      <c r="J104" s="37"/>
      <c r="K104" s="37"/>
      <c r="L104" s="40"/>
    </row>
    <row r="105" spans="2:65" s="1" customFormat="1" ht="15.15" customHeight="1">
      <c r="B105" s="36"/>
      <c r="C105" s="30" t="s">
        <v>30</v>
      </c>
      <c r="D105" s="37"/>
      <c r="E105" s="37"/>
      <c r="F105" s="28" t="str">
        <f>E15</f>
        <v>Město Bruntál</v>
      </c>
      <c r="G105" s="37"/>
      <c r="H105" s="37"/>
      <c r="I105" s="111" t="s">
        <v>38</v>
      </c>
      <c r="J105" s="34" t="str">
        <f>E21</f>
        <v>USCHEMER s.r.o.</v>
      </c>
      <c r="K105" s="37"/>
      <c r="L105" s="40"/>
    </row>
    <row r="106" spans="2:65" s="1" customFormat="1" ht="15.15" customHeight="1">
      <c r="B106" s="36"/>
      <c r="C106" s="30" t="s">
        <v>36</v>
      </c>
      <c r="D106" s="37"/>
      <c r="E106" s="37"/>
      <c r="F106" s="28" t="str">
        <f>IF(E18="","",E18)</f>
        <v>Vyplň údaj</v>
      </c>
      <c r="G106" s="37"/>
      <c r="H106" s="37"/>
      <c r="I106" s="111" t="s">
        <v>42</v>
      </c>
      <c r="J106" s="34" t="str">
        <f>E24</f>
        <v xml:space="preserve"> </v>
      </c>
      <c r="K106" s="37"/>
      <c r="L106" s="40"/>
    </row>
    <row r="107" spans="2:65" s="1" customFormat="1" ht="10.35" customHeight="1">
      <c r="B107" s="36"/>
      <c r="C107" s="37"/>
      <c r="D107" s="37"/>
      <c r="E107" s="37"/>
      <c r="F107" s="37"/>
      <c r="G107" s="37"/>
      <c r="H107" s="37"/>
      <c r="I107" s="109"/>
      <c r="J107" s="37"/>
      <c r="K107" s="37"/>
      <c r="L107" s="40"/>
    </row>
    <row r="108" spans="2:65" s="10" customFormat="1" ht="29.25" customHeight="1">
      <c r="B108" s="156"/>
      <c r="C108" s="157" t="s">
        <v>141</v>
      </c>
      <c r="D108" s="158" t="s">
        <v>65</v>
      </c>
      <c r="E108" s="158" t="s">
        <v>61</v>
      </c>
      <c r="F108" s="158" t="s">
        <v>62</v>
      </c>
      <c r="G108" s="158" t="s">
        <v>142</v>
      </c>
      <c r="H108" s="158" t="s">
        <v>143</v>
      </c>
      <c r="I108" s="159" t="s">
        <v>144</v>
      </c>
      <c r="J108" s="158" t="s">
        <v>108</v>
      </c>
      <c r="K108" s="160" t="s">
        <v>145</v>
      </c>
      <c r="L108" s="161"/>
      <c r="M108" s="69" t="s">
        <v>35</v>
      </c>
      <c r="N108" s="70" t="s">
        <v>50</v>
      </c>
      <c r="O108" s="70" t="s">
        <v>146</v>
      </c>
      <c r="P108" s="70" t="s">
        <v>147</v>
      </c>
      <c r="Q108" s="70" t="s">
        <v>148</v>
      </c>
      <c r="R108" s="70" t="s">
        <v>149</v>
      </c>
      <c r="S108" s="70" t="s">
        <v>150</v>
      </c>
      <c r="T108" s="71" t="s">
        <v>151</v>
      </c>
    </row>
    <row r="109" spans="2:65" s="1" customFormat="1" ht="22.95" customHeight="1">
      <c r="B109" s="36"/>
      <c r="C109" s="76" t="s">
        <v>152</v>
      </c>
      <c r="D109" s="37"/>
      <c r="E109" s="37"/>
      <c r="F109" s="37"/>
      <c r="G109" s="37"/>
      <c r="H109" s="37"/>
      <c r="I109" s="109"/>
      <c r="J109" s="162">
        <f>BK109</f>
        <v>0</v>
      </c>
      <c r="K109" s="37"/>
      <c r="L109" s="40"/>
      <c r="M109" s="72"/>
      <c r="N109" s="73"/>
      <c r="O109" s="73"/>
      <c r="P109" s="163">
        <f>P110+P1752+P2831+P2850</f>
        <v>0</v>
      </c>
      <c r="Q109" s="73"/>
      <c r="R109" s="163">
        <f>R110+R1752+R2831+R2850</f>
        <v>347.94852412687999</v>
      </c>
      <c r="S109" s="73"/>
      <c r="T109" s="164">
        <f>T110+T1752+T2831+T2850</f>
        <v>328.94496282</v>
      </c>
      <c r="AT109" s="18" t="s">
        <v>79</v>
      </c>
      <c r="AU109" s="18" t="s">
        <v>109</v>
      </c>
      <c r="BK109" s="165">
        <f>BK110+BK1752+BK2831+BK2850</f>
        <v>0</v>
      </c>
    </row>
    <row r="110" spans="2:65" s="11" customFormat="1" ht="25.95" customHeight="1">
      <c r="B110" s="166"/>
      <c r="C110" s="167"/>
      <c r="D110" s="168" t="s">
        <v>79</v>
      </c>
      <c r="E110" s="169" t="s">
        <v>153</v>
      </c>
      <c r="F110" s="169" t="s">
        <v>154</v>
      </c>
      <c r="G110" s="167"/>
      <c r="H110" s="167"/>
      <c r="I110" s="170"/>
      <c r="J110" s="171">
        <f>BK110</f>
        <v>0</v>
      </c>
      <c r="K110" s="167"/>
      <c r="L110" s="172"/>
      <c r="M110" s="173"/>
      <c r="N110" s="174"/>
      <c r="O110" s="174"/>
      <c r="P110" s="175">
        <f>P111+P201+P205+P310+P345+P373+P1406+P1743+P1750</f>
        <v>0</v>
      </c>
      <c r="Q110" s="174"/>
      <c r="R110" s="175">
        <f>R111+R201+R205+R310+R345+R373+R1406+R1743+R1750</f>
        <v>283.73803822688001</v>
      </c>
      <c r="S110" s="174"/>
      <c r="T110" s="176">
        <f>T111+T201+T205+T310+T345+T373+T1406+T1743+T1750</f>
        <v>285.72258800000003</v>
      </c>
      <c r="AR110" s="177" t="s">
        <v>88</v>
      </c>
      <c r="AT110" s="178" t="s">
        <v>79</v>
      </c>
      <c r="AU110" s="178" t="s">
        <v>80</v>
      </c>
      <c r="AY110" s="177" t="s">
        <v>155</v>
      </c>
      <c r="BK110" s="179">
        <f>BK111+BK201+BK205+BK310+BK345+BK373+BK1406+BK1743+BK1750</f>
        <v>0</v>
      </c>
    </row>
    <row r="111" spans="2:65" s="11" customFormat="1" ht="22.95" customHeight="1">
      <c r="B111" s="166"/>
      <c r="C111" s="167"/>
      <c r="D111" s="168" t="s">
        <v>79</v>
      </c>
      <c r="E111" s="180" t="s">
        <v>88</v>
      </c>
      <c r="F111" s="180" t="s">
        <v>156</v>
      </c>
      <c r="G111" s="167"/>
      <c r="H111" s="167"/>
      <c r="I111" s="170"/>
      <c r="J111" s="181">
        <f>BK111</f>
        <v>0</v>
      </c>
      <c r="K111" s="167"/>
      <c r="L111" s="172"/>
      <c r="M111" s="173"/>
      <c r="N111" s="174"/>
      <c r="O111" s="174"/>
      <c r="P111" s="175">
        <f>SUM(P112:P200)</f>
        <v>0</v>
      </c>
      <c r="Q111" s="174"/>
      <c r="R111" s="175">
        <f>SUM(R112:R200)</f>
        <v>1.0632999999999999</v>
      </c>
      <c r="S111" s="174"/>
      <c r="T111" s="176">
        <f>SUM(T112:T200)</f>
        <v>113.41839999999999</v>
      </c>
      <c r="AR111" s="177" t="s">
        <v>88</v>
      </c>
      <c r="AT111" s="178" t="s">
        <v>79</v>
      </c>
      <c r="AU111" s="178" t="s">
        <v>88</v>
      </c>
      <c r="AY111" s="177" t="s">
        <v>155</v>
      </c>
      <c r="BK111" s="179">
        <f>SUM(BK112:BK200)</f>
        <v>0</v>
      </c>
    </row>
    <row r="112" spans="2:65" s="1" customFormat="1" ht="72" customHeight="1">
      <c r="B112" s="36"/>
      <c r="C112" s="182" t="s">
        <v>88</v>
      </c>
      <c r="D112" s="182" t="s">
        <v>157</v>
      </c>
      <c r="E112" s="183" t="s">
        <v>158</v>
      </c>
      <c r="F112" s="184" t="s">
        <v>159</v>
      </c>
      <c r="G112" s="185" t="s">
        <v>160</v>
      </c>
      <c r="H112" s="186">
        <v>159.82</v>
      </c>
      <c r="I112" s="187"/>
      <c r="J112" s="188">
        <f>ROUND(I112*H112,2)</f>
        <v>0</v>
      </c>
      <c r="K112" s="184" t="s">
        <v>161</v>
      </c>
      <c r="L112" s="40"/>
      <c r="M112" s="189" t="s">
        <v>35</v>
      </c>
      <c r="N112" s="190" t="s">
        <v>51</v>
      </c>
      <c r="O112" s="65"/>
      <c r="P112" s="191">
        <f>O112*H112</f>
        <v>0</v>
      </c>
      <c r="Q112" s="191">
        <v>0</v>
      </c>
      <c r="R112" s="191">
        <f>Q112*H112</f>
        <v>0</v>
      </c>
      <c r="S112" s="191">
        <v>0.255</v>
      </c>
      <c r="T112" s="192">
        <f>S112*H112</f>
        <v>40.754100000000001</v>
      </c>
      <c r="AR112" s="193" t="s">
        <v>162</v>
      </c>
      <c r="AT112" s="193" t="s">
        <v>157</v>
      </c>
      <c r="AU112" s="193" t="s">
        <v>90</v>
      </c>
      <c r="AY112" s="18" t="s">
        <v>155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88</v>
      </c>
      <c r="BK112" s="194">
        <f>ROUND(I112*H112,2)</f>
        <v>0</v>
      </c>
      <c r="BL112" s="18" t="s">
        <v>162</v>
      </c>
      <c r="BM112" s="193" t="s">
        <v>163</v>
      </c>
    </row>
    <row r="113" spans="2:65" s="12" customFormat="1">
      <c r="B113" s="195"/>
      <c r="C113" s="196"/>
      <c r="D113" s="197" t="s">
        <v>164</v>
      </c>
      <c r="E113" s="198" t="s">
        <v>35</v>
      </c>
      <c r="F113" s="199" t="s">
        <v>165</v>
      </c>
      <c r="G113" s="196"/>
      <c r="H113" s="198" t="s">
        <v>35</v>
      </c>
      <c r="I113" s="200"/>
      <c r="J113" s="196"/>
      <c r="K113" s="196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164</v>
      </c>
      <c r="AU113" s="205" t="s">
        <v>90</v>
      </c>
      <c r="AV113" s="12" t="s">
        <v>88</v>
      </c>
      <c r="AW113" s="12" t="s">
        <v>41</v>
      </c>
      <c r="AX113" s="12" t="s">
        <v>80</v>
      </c>
      <c r="AY113" s="205" t="s">
        <v>155</v>
      </c>
    </row>
    <row r="114" spans="2:65" s="13" customFormat="1">
      <c r="B114" s="206"/>
      <c r="C114" s="207"/>
      <c r="D114" s="197" t="s">
        <v>164</v>
      </c>
      <c r="E114" s="208" t="s">
        <v>35</v>
      </c>
      <c r="F114" s="209" t="s">
        <v>166</v>
      </c>
      <c r="G114" s="207"/>
      <c r="H114" s="210">
        <v>55.05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164</v>
      </c>
      <c r="AU114" s="216" t="s">
        <v>90</v>
      </c>
      <c r="AV114" s="13" t="s">
        <v>90</v>
      </c>
      <c r="AW114" s="13" t="s">
        <v>41</v>
      </c>
      <c r="AX114" s="13" t="s">
        <v>80</v>
      </c>
      <c r="AY114" s="216" t="s">
        <v>155</v>
      </c>
    </row>
    <row r="115" spans="2:65" s="12" customFormat="1">
      <c r="B115" s="195"/>
      <c r="C115" s="196"/>
      <c r="D115" s="197" t="s">
        <v>164</v>
      </c>
      <c r="E115" s="198" t="s">
        <v>35</v>
      </c>
      <c r="F115" s="199" t="s">
        <v>167</v>
      </c>
      <c r="G115" s="196"/>
      <c r="H115" s="198" t="s">
        <v>35</v>
      </c>
      <c r="I115" s="200"/>
      <c r="J115" s="196"/>
      <c r="K115" s="196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164</v>
      </c>
      <c r="AU115" s="205" t="s">
        <v>90</v>
      </c>
      <c r="AV115" s="12" t="s">
        <v>88</v>
      </c>
      <c r="AW115" s="12" t="s">
        <v>41</v>
      </c>
      <c r="AX115" s="12" t="s">
        <v>80</v>
      </c>
      <c r="AY115" s="205" t="s">
        <v>155</v>
      </c>
    </row>
    <row r="116" spans="2:65" s="13" customFormat="1" ht="30.6">
      <c r="B116" s="206"/>
      <c r="C116" s="207"/>
      <c r="D116" s="197" t="s">
        <v>164</v>
      </c>
      <c r="E116" s="208" t="s">
        <v>35</v>
      </c>
      <c r="F116" s="209" t="s">
        <v>168</v>
      </c>
      <c r="G116" s="207"/>
      <c r="H116" s="210">
        <v>67.38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164</v>
      </c>
      <c r="AU116" s="216" t="s">
        <v>90</v>
      </c>
      <c r="AV116" s="13" t="s">
        <v>90</v>
      </c>
      <c r="AW116" s="13" t="s">
        <v>41</v>
      </c>
      <c r="AX116" s="13" t="s">
        <v>80</v>
      </c>
      <c r="AY116" s="216" t="s">
        <v>155</v>
      </c>
    </row>
    <row r="117" spans="2:65" s="12" customFormat="1">
      <c r="B117" s="195"/>
      <c r="C117" s="196"/>
      <c r="D117" s="197" t="s">
        <v>164</v>
      </c>
      <c r="E117" s="198" t="s">
        <v>35</v>
      </c>
      <c r="F117" s="199" t="s">
        <v>169</v>
      </c>
      <c r="G117" s="196"/>
      <c r="H117" s="198" t="s">
        <v>35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164</v>
      </c>
      <c r="AU117" s="205" t="s">
        <v>90</v>
      </c>
      <c r="AV117" s="12" t="s">
        <v>88</v>
      </c>
      <c r="AW117" s="12" t="s">
        <v>41</v>
      </c>
      <c r="AX117" s="12" t="s">
        <v>80</v>
      </c>
      <c r="AY117" s="205" t="s">
        <v>155</v>
      </c>
    </row>
    <row r="118" spans="2:65" s="13" customFormat="1">
      <c r="B118" s="206"/>
      <c r="C118" s="207"/>
      <c r="D118" s="197" t="s">
        <v>164</v>
      </c>
      <c r="E118" s="208" t="s">
        <v>35</v>
      </c>
      <c r="F118" s="209" t="s">
        <v>170</v>
      </c>
      <c r="G118" s="207"/>
      <c r="H118" s="210">
        <v>46.2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164</v>
      </c>
      <c r="AU118" s="216" t="s">
        <v>90</v>
      </c>
      <c r="AV118" s="13" t="s">
        <v>90</v>
      </c>
      <c r="AW118" s="13" t="s">
        <v>41</v>
      </c>
      <c r="AX118" s="13" t="s">
        <v>80</v>
      </c>
      <c r="AY118" s="216" t="s">
        <v>155</v>
      </c>
    </row>
    <row r="119" spans="2:65" s="12" customFormat="1">
      <c r="B119" s="195"/>
      <c r="C119" s="196"/>
      <c r="D119" s="197" t="s">
        <v>164</v>
      </c>
      <c r="E119" s="198" t="s">
        <v>35</v>
      </c>
      <c r="F119" s="199" t="s">
        <v>171</v>
      </c>
      <c r="G119" s="196"/>
      <c r="H119" s="198" t="s">
        <v>35</v>
      </c>
      <c r="I119" s="200"/>
      <c r="J119" s="196"/>
      <c r="K119" s="196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164</v>
      </c>
      <c r="AU119" s="205" t="s">
        <v>90</v>
      </c>
      <c r="AV119" s="12" t="s">
        <v>88</v>
      </c>
      <c r="AW119" s="12" t="s">
        <v>41</v>
      </c>
      <c r="AX119" s="12" t="s">
        <v>80</v>
      </c>
      <c r="AY119" s="205" t="s">
        <v>155</v>
      </c>
    </row>
    <row r="120" spans="2:65" s="13" customFormat="1">
      <c r="B120" s="206"/>
      <c r="C120" s="207"/>
      <c r="D120" s="197" t="s">
        <v>164</v>
      </c>
      <c r="E120" s="208" t="s">
        <v>35</v>
      </c>
      <c r="F120" s="209" t="s">
        <v>172</v>
      </c>
      <c r="G120" s="207"/>
      <c r="H120" s="210">
        <v>7.56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164</v>
      </c>
      <c r="AU120" s="216" t="s">
        <v>90</v>
      </c>
      <c r="AV120" s="13" t="s">
        <v>90</v>
      </c>
      <c r="AW120" s="13" t="s">
        <v>41</v>
      </c>
      <c r="AX120" s="13" t="s">
        <v>80</v>
      </c>
      <c r="AY120" s="216" t="s">
        <v>155</v>
      </c>
    </row>
    <row r="121" spans="2:65" s="14" customFormat="1">
      <c r="B121" s="217"/>
      <c r="C121" s="218"/>
      <c r="D121" s="197" t="s">
        <v>164</v>
      </c>
      <c r="E121" s="219" t="s">
        <v>35</v>
      </c>
      <c r="F121" s="220" t="s">
        <v>173</v>
      </c>
      <c r="G121" s="218"/>
      <c r="H121" s="221">
        <v>176.19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164</v>
      </c>
      <c r="AU121" s="227" t="s">
        <v>90</v>
      </c>
      <c r="AV121" s="14" t="s">
        <v>174</v>
      </c>
      <c r="AW121" s="14" t="s">
        <v>41</v>
      </c>
      <c r="AX121" s="14" t="s">
        <v>80</v>
      </c>
      <c r="AY121" s="227" t="s">
        <v>155</v>
      </c>
    </row>
    <row r="122" spans="2:65" s="12" customFormat="1">
      <c r="B122" s="195"/>
      <c r="C122" s="196"/>
      <c r="D122" s="197" t="s">
        <v>164</v>
      </c>
      <c r="E122" s="198" t="s">
        <v>35</v>
      </c>
      <c r="F122" s="199" t="s">
        <v>175</v>
      </c>
      <c r="G122" s="196"/>
      <c r="H122" s="198" t="s">
        <v>35</v>
      </c>
      <c r="I122" s="200"/>
      <c r="J122" s="196"/>
      <c r="K122" s="196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164</v>
      </c>
      <c r="AU122" s="205" t="s">
        <v>90</v>
      </c>
      <c r="AV122" s="12" t="s">
        <v>88</v>
      </c>
      <c r="AW122" s="12" t="s">
        <v>41</v>
      </c>
      <c r="AX122" s="12" t="s">
        <v>80</v>
      </c>
      <c r="AY122" s="205" t="s">
        <v>155</v>
      </c>
    </row>
    <row r="123" spans="2:65" s="13" customFormat="1">
      <c r="B123" s="206"/>
      <c r="C123" s="207"/>
      <c r="D123" s="197" t="s">
        <v>164</v>
      </c>
      <c r="E123" s="208" t="s">
        <v>35</v>
      </c>
      <c r="F123" s="209" t="s">
        <v>176</v>
      </c>
      <c r="G123" s="207"/>
      <c r="H123" s="210">
        <v>-16.37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164</v>
      </c>
      <c r="AU123" s="216" t="s">
        <v>90</v>
      </c>
      <c r="AV123" s="13" t="s">
        <v>90</v>
      </c>
      <c r="AW123" s="13" t="s">
        <v>41</v>
      </c>
      <c r="AX123" s="13" t="s">
        <v>80</v>
      </c>
      <c r="AY123" s="216" t="s">
        <v>155</v>
      </c>
    </row>
    <row r="124" spans="2:65" s="15" customFormat="1">
      <c r="B124" s="228"/>
      <c r="C124" s="229"/>
      <c r="D124" s="197" t="s">
        <v>164</v>
      </c>
      <c r="E124" s="230" t="s">
        <v>35</v>
      </c>
      <c r="F124" s="231" t="s">
        <v>177</v>
      </c>
      <c r="G124" s="229"/>
      <c r="H124" s="232">
        <v>159.82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164</v>
      </c>
      <c r="AU124" s="238" t="s">
        <v>90</v>
      </c>
      <c r="AV124" s="15" t="s">
        <v>162</v>
      </c>
      <c r="AW124" s="15" t="s">
        <v>41</v>
      </c>
      <c r="AX124" s="15" t="s">
        <v>88</v>
      </c>
      <c r="AY124" s="238" t="s">
        <v>155</v>
      </c>
    </row>
    <row r="125" spans="2:65" s="1" customFormat="1" ht="60" customHeight="1">
      <c r="B125" s="36"/>
      <c r="C125" s="182" t="s">
        <v>90</v>
      </c>
      <c r="D125" s="182" t="s">
        <v>157</v>
      </c>
      <c r="E125" s="183" t="s">
        <v>178</v>
      </c>
      <c r="F125" s="184" t="s">
        <v>179</v>
      </c>
      <c r="G125" s="185" t="s">
        <v>160</v>
      </c>
      <c r="H125" s="186">
        <v>7.04</v>
      </c>
      <c r="I125" s="187"/>
      <c r="J125" s="188">
        <f>ROUND(I125*H125,2)</f>
        <v>0</v>
      </c>
      <c r="K125" s="184" t="s">
        <v>161</v>
      </c>
      <c r="L125" s="40"/>
      <c r="M125" s="189" t="s">
        <v>35</v>
      </c>
      <c r="N125" s="190" t="s">
        <v>51</v>
      </c>
      <c r="O125" s="65"/>
      <c r="P125" s="191">
        <f>O125*H125</f>
        <v>0</v>
      </c>
      <c r="Q125" s="191">
        <v>0</v>
      </c>
      <c r="R125" s="191">
        <f>Q125*H125</f>
        <v>0</v>
      </c>
      <c r="S125" s="191">
        <v>0.26</v>
      </c>
      <c r="T125" s="192">
        <f>S125*H125</f>
        <v>1.8304</v>
      </c>
      <c r="AR125" s="193" t="s">
        <v>162</v>
      </c>
      <c r="AT125" s="193" t="s">
        <v>157</v>
      </c>
      <c r="AU125" s="193" t="s">
        <v>90</v>
      </c>
      <c r="AY125" s="18" t="s">
        <v>155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88</v>
      </c>
      <c r="BK125" s="194">
        <f>ROUND(I125*H125,2)</f>
        <v>0</v>
      </c>
      <c r="BL125" s="18" t="s">
        <v>162</v>
      </c>
      <c r="BM125" s="193" t="s">
        <v>180</v>
      </c>
    </row>
    <row r="126" spans="2:65" s="12" customFormat="1" ht="20.399999999999999">
      <c r="B126" s="195"/>
      <c r="C126" s="196"/>
      <c r="D126" s="197" t="s">
        <v>164</v>
      </c>
      <c r="E126" s="198" t="s">
        <v>35</v>
      </c>
      <c r="F126" s="199" t="s">
        <v>181</v>
      </c>
      <c r="G126" s="196"/>
      <c r="H126" s="198" t="s">
        <v>35</v>
      </c>
      <c r="I126" s="200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164</v>
      </c>
      <c r="AU126" s="205" t="s">
        <v>90</v>
      </c>
      <c r="AV126" s="12" t="s">
        <v>88</v>
      </c>
      <c r="AW126" s="12" t="s">
        <v>41</v>
      </c>
      <c r="AX126" s="12" t="s">
        <v>80</v>
      </c>
      <c r="AY126" s="205" t="s">
        <v>155</v>
      </c>
    </row>
    <row r="127" spans="2:65" s="13" customFormat="1">
      <c r="B127" s="206"/>
      <c r="C127" s="207"/>
      <c r="D127" s="197" t="s">
        <v>164</v>
      </c>
      <c r="E127" s="208" t="s">
        <v>35</v>
      </c>
      <c r="F127" s="209" t="s">
        <v>182</v>
      </c>
      <c r="G127" s="207"/>
      <c r="H127" s="210">
        <v>7.04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164</v>
      </c>
      <c r="AU127" s="216" t="s">
        <v>90</v>
      </c>
      <c r="AV127" s="13" t="s">
        <v>90</v>
      </c>
      <c r="AW127" s="13" t="s">
        <v>41</v>
      </c>
      <c r="AX127" s="13" t="s">
        <v>88</v>
      </c>
      <c r="AY127" s="216" t="s">
        <v>155</v>
      </c>
    </row>
    <row r="128" spans="2:65" s="1" customFormat="1" ht="48" customHeight="1">
      <c r="B128" s="36"/>
      <c r="C128" s="182" t="s">
        <v>174</v>
      </c>
      <c r="D128" s="182" t="s">
        <v>157</v>
      </c>
      <c r="E128" s="183" t="s">
        <v>183</v>
      </c>
      <c r="F128" s="184" t="s">
        <v>184</v>
      </c>
      <c r="G128" s="185" t="s">
        <v>160</v>
      </c>
      <c r="H128" s="186">
        <v>166.86</v>
      </c>
      <c r="I128" s="187"/>
      <c r="J128" s="188">
        <f>ROUND(I128*H128,2)</f>
        <v>0</v>
      </c>
      <c r="K128" s="184" t="s">
        <v>161</v>
      </c>
      <c r="L128" s="40"/>
      <c r="M128" s="189" t="s">
        <v>35</v>
      </c>
      <c r="N128" s="190" t="s">
        <v>51</v>
      </c>
      <c r="O128" s="65"/>
      <c r="P128" s="191">
        <f>O128*H128</f>
        <v>0</v>
      </c>
      <c r="Q128" s="191">
        <v>0</v>
      </c>
      <c r="R128" s="191">
        <f>Q128*H128</f>
        <v>0</v>
      </c>
      <c r="S128" s="191">
        <v>0.18</v>
      </c>
      <c r="T128" s="192">
        <f>S128*H128</f>
        <v>30.034800000000001</v>
      </c>
      <c r="AR128" s="193" t="s">
        <v>162</v>
      </c>
      <c r="AT128" s="193" t="s">
        <v>157</v>
      </c>
      <c r="AU128" s="193" t="s">
        <v>90</v>
      </c>
      <c r="AY128" s="18" t="s">
        <v>155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88</v>
      </c>
      <c r="BK128" s="194">
        <f>ROUND(I128*H128,2)</f>
        <v>0</v>
      </c>
      <c r="BL128" s="18" t="s">
        <v>162</v>
      </c>
      <c r="BM128" s="193" t="s">
        <v>185</v>
      </c>
    </row>
    <row r="129" spans="2:65" s="12" customFormat="1">
      <c r="B129" s="195"/>
      <c r="C129" s="196"/>
      <c r="D129" s="197" t="s">
        <v>164</v>
      </c>
      <c r="E129" s="198" t="s">
        <v>35</v>
      </c>
      <c r="F129" s="199" t="s">
        <v>186</v>
      </c>
      <c r="G129" s="196"/>
      <c r="H129" s="198" t="s">
        <v>35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164</v>
      </c>
      <c r="AU129" s="205" t="s">
        <v>90</v>
      </c>
      <c r="AV129" s="12" t="s">
        <v>88</v>
      </c>
      <c r="AW129" s="12" t="s">
        <v>41</v>
      </c>
      <c r="AX129" s="12" t="s">
        <v>80</v>
      </c>
      <c r="AY129" s="205" t="s">
        <v>155</v>
      </c>
    </row>
    <row r="130" spans="2:65" s="13" customFormat="1">
      <c r="B130" s="206"/>
      <c r="C130" s="207"/>
      <c r="D130" s="197" t="s">
        <v>164</v>
      </c>
      <c r="E130" s="208" t="s">
        <v>35</v>
      </c>
      <c r="F130" s="209" t="s">
        <v>187</v>
      </c>
      <c r="G130" s="207"/>
      <c r="H130" s="210">
        <v>106.06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164</v>
      </c>
      <c r="AU130" s="216" t="s">
        <v>90</v>
      </c>
      <c r="AV130" s="13" t="s">
        <v>90</v>
      </c>
      <c r="AW130" s="13" t="s">
        <v>41</v>
      </c>
      <c r="AX130" s="13" t="s">
        <v>80</v>
      </c>
      <c r="AY130" s="216" t="s">
        <v>155</v>
      </c>
    </row>
    <row r="131" spans="2:65" s="12" customFormat="1">
      <c r="B131" s="195"/>
      <c r="C131" s="196"/>
      <c r="D131" s="197" t="s">
        <v>164</v>
      </c>
      <c r="E131" s="198" t="s">
        <v>35</v>
      </c>
      <c r="F131" s="199" t="s">
        <v>188</v>
      </c>
      <c r="G131" s="196"/>
      <c r="H131" s="198" t="s">
        <v>35</v>
      </c>
      <c r="I131" s="200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164</v>
      </c>
      <c r="AU131" s="205" t="s">
        <v>90</v>
      </c>
      <c r="AV131" s="12" t="s">
        <v>88</v>
      </c>
      <c r="AW131" s="12" t="s">
        <v>41</v>
      </c>
      <c r="AX131" s="12" t="s">
        <v>80</v>
      </c>
      <c r="AY131" s="205" t="s">
        <v>155</v>
      </c>
    </row>
    <row r="132" spans="2:65" s="13" customFormat="1">
      <c r="B132" s="206"/>
      <c r="C132" s="207"/>
      <c r="D132" s="197" t="s">
        <v>164</v>
      </c>
      <c r="E132" s="208" t="s">
        <v>35</v>
      </c>
      <c r="F132" s="209" t="s">
        <v>189</v>
      </c>
      <c r="G132" s="207"/>
      <c r="H132" s="210">
        <v>7.04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164</v>
      </c>
      <c r="AU132" s="216" t="s">
        <v>90</v>
      </c>
      <c r="AV132" s="13" t="s">
        <v>90</v>
      </c>
      <c r="AW132" s="13" t="s">
        <v>41</v>
      </c>
      <c r="AX132" s="13" t="s">
        <v>80</v>
      </c>
      <c r="AY132" s="216" t="s">
        <v>155</v>
      </c>
    </row>
    <row r="133" spans="2:65" s="12" customFormat="1" ht="20.399999999999999">
      <c r="B133" s="195"/>
      <c r="C133" s="196"/>
      <c r="D133" s="197" t="s">
        <v>164</v>
      </c>
      <c r="E133" s="198" t="s">
        <v>35</v>
      </c>
      <c r="F133" s="199" t="s">
        <v>190</v>
      </c>
      <c r="G133" s="196"/>
      <c r="H133" s="198" t="s">
        <v>35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164</v>
      </c>
      <c r="AU133" s="205" t="s">
        <v>90</v>
      </c>
      <c r="AV133" s="12" t="s">
        <v>88</v>
      </c>
      <c r="AW133" s="12" t="s">
        <v>41</v>
      </c>
      <c r="AX133" s="12" t="s">
        <v>80</v>
      </c>
      <c r="AY133" s="205" t="s">
        <v>155</v>
      </c>
    </row>
    <row r="134" spans="2:65" s="13" customFormat="1">
      <c r="B134" s="206"/>
      <c r="C134" s="207"/>
      <c r="D134" s="197" t="s">
        <v>164</v>
      </c>
      <c r="E134" s="208" t="s">
        <v>35</v>
      </c>
      <c r="F134" s="209" t="s">
        <v>170</v>
      </c>
      <c r="G134" s="207"/>
      <c r="H134" s="210">
        <v>46.2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164</v>
      </c>
      <c r="AU134" s="216" t="s">
        <v>90</v>
      </c>
      <c r="AV134" s="13" t="s">
        <v>90</v>
      </c>
      <c r="AW134" s="13" t="s">
        <v>41</v>
      </c>
      <c r="AX134" s="13" t="s">
        <v>80</v>
      </c>
      <c r="AY134" s="216" t="s">
        <v>155</v>
      </c>
    </row>
    <row r="135" spans="2:65" s="12" customFormat="1">
      <c r="B135" s="195"/>
      <c r="C135" s="196"/>
      <c r="D135" s="197" t="s">
        <v>164</v>
      </c>
      <c r="E135" s="198" t="s">
        <v>35</v>
      </c>
      <c r="F135" s="199" t="s">
        <v>171</v>
      </c>
      <c r="G135" s="196"/>
      <c r="H135" s="198" t="s">
        <v>35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164</v>
      </c>
      <c r="AU135" s="205" t="s">
        <v>90</v>
      </c>
      <c r="AV135" s="12" t="s">
        <v>88</v>
      </c>
      <c r="AW135" s="12" t="s">
        <v>41</v>
      </c>
      <c r="AX135" s="12" t="s">
        <v>80</v>
      </c>
      <c r="AY135" s="205" t="s">
        <v>155</v>
      </c>
    </row>
    <row r="136" spans="2:65" s="13" customFormat="1">
      <c r="B136" s="206"/>
      <c r="C136" s="207"/>
      <c r="D136" s="197" t="s">
        <v>164</v>
      </c>
      <c r="E136" s="208" t="s">
        <v>35</v>
      </c>
      <c r="F136" s="209" t="s">
        <v>172</v>
      </c>
      <c r="G136" s="207"/>
      <c r="H136" s="210">
        <v>7.56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164</v>
      </c>
      <c r="AU136" s="216" t="s">
        <v>90</v>
      </c>
      <c r="AV136" s="13" t="s">
        <v>90</v>
      </c>
      <c r="AW136" s="13" t="s">
        <v>41</v>
      </c>
      <c r="AX136" s="13" t="s">
        <v>80</v>
      </c>
      <c r="AY136" s="216" t="s">
        <v>155</v>
      </c>
    </row>
    <row r="137" spans="2:65" s="15" customFormat="1">
      <c r="B137" s="228"/>
      <c r="C137" s="229"/>
      <c r="D137" s="197" t="s">
        <v>164</v>
      </c>
      <c r="E137" s="230" t="s">
        <v>35</v>
      </c>
      <c r="F137" s="231" t="s">
        <v>177</v>
      </c>
      <c r="G137" s="229"/>
      <c r="H137" s="232">
        <v>166.86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164</v>
      </c>
      <c r="AU137" s="238" t="s">
        <v>90</v>
      </c>
      <c r="AV137" s="15" t="s">
        <v>162</v>
      </c>
      <c r="AW137" s="15" t="s">
        <v>41</v>
      </c>
      <c r="AX137" s="15" t="s">
        <v>88</v>
      </c>
      <c r="AY137" s="238" t="s">
        <v>155</v>
      </c>
    </row>
    <row r="138" spans="2:65" s="1" customFormat="1" ht="48" customHeight="1">
      <c r="B138" s="36"/>
      <c r="C138" s="182" t="s">
        <v>162</v>
      </c>
      <c r="D138" s="182" t="s">
        <v>157</v>
      </c>
      <c r="E138" s="183" t="s">
        <v>191</v>
      </c>
      <c r="F138" s="184" t="s">
        <v>192</v>
      </c>
      <c r="G138" s="185" t="s">
        <v>160</v>
      </c>
      <c r="H138" s="186">
        <v>53.76</v>
      </c>
      <c r="I138" s="187"/>
      <c r="J138" s="188">
        <f>ROUND(I138*H138,2)</f>
        <v>0</v>
      </c>
      <c r="K138" s="184" t="s">
        <v>161</v>
      </c>
      <c r="L138" s="40"/>
      <c r="M138" s="189" t="s">
        <v>35</v>
      </c>
      <c r="N138" s="190" t="s">
        <v>51</v>
      </c>
      <c r="O138" s="65"/>
      <c r="P138" s="191">
        <f>O138*H138</f>
        <v>0</v>
      </c>
      <c r="Q138" s="191">
        <v>0</v>
      </c>
      <c r="R138" s="191">
        <f>Q138*H138</f>
        <v>0</v>
      </c>
      <c r="S138" s="191">
        <v>0.24</v>
      </c>
      <c r="T138" s="192">
        <f>S138*H138</f>
        <v>12.902399999999998</v>
      </c>
      <c r="AR138" s="193" t="s">
        <v>162</v>
      </c>
      <c r="AT138" s="193" t="s">
        <v>157</v>
      </c>
      <c r="AU138" s="193" t="s">
        <v>90</v>
      </c>
      <c r="AY138" s="18" t="s">
        <v>155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88</v>
      </c>
      <c r="BK138" s="194">
        <f>ROUND(I138*H138,2)</f>
        <v>0</v>
      </c>
      <c r="BL138" s="18" t="s">
        <v>162</v>
      </c>
      <c r="BM138" s="193" t="s">
        <v>193</v>
      </c>
    </row>
    <row r="139" spans="2:65" s="12" customFormat="1" ht="20.399999999999999">
      <c r="B139" s="195"/>
      <c r="C139" s="196"/>
      <c r="D139" s="197" t="s">
        <v>164</v>
      </c>
      <c r="E139" s="198" t="s">
        <v>35</v>
      </c>
      <c r="F139" s="199" t="s">
        <v>194</v>
      </c>
      <c r="G139" s="196"/>
      <c r="H139" s="198" t="s">
        <v>35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164</v>
      </c>
      <c r="AU139" s="205" t="s">
        <v>90</v>
      </c>
      <c r="AV139" s="12" t="s">
        <v>88</v>
      </c>
      <c r="AW139" s="12" t="s">
        <v>41</v>
      </c>
      <c r="AX139" s="12" t="s">
        <v>80</v>
      </c>
      <c r="AY139" s="205" t="s">
        <v>155</v>
      </c>
    </row>
    <row r="140" spans="2:65" s="13" customFormat="1">
      <c r="B140" s="206"/>
      <c r="C140" s="207"/>
      <c r="D140" s="197" t="s">
        <v>164</v>
      </c>
      <c r="E140" s="208" t="s">
        <v>35</v>
      </c>
      <c r="F140" s="209" t="s">
        <v>170</v>
      </c>
      <c r="G140" s="207"/>
      <c r="H140" s="210">
        <v>46.2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164</v>
      </c>
      <c r="AU140" s="216" t="s">
        <v>90</v>
      </c>
      <c r="AV140" s="13" t="s">
        <v>90</v>
      </c>
      <c r="AW140" s="13" t="s">
        <v>41</v>
      </c>
      <c r="AX140" s="13" t="s">
        <v>80</v>
      </c>
      <c r="AY140" s="216" t="s">
        <v>155</v>
      </c>
    </row>
    <row r="141" spans="2:65" s="12" customFormat="1">
      <c r="B141" s="195"/>
      <c r="C141" s="196"/>
      <c r="D141" s="197" t="s">
        <v>164</v>
      </c>
      <c r="E141" s="198" t="s">
        <v>35</v>
      </c>
      <c r="F141" s="199" t="s">
        <v>171</v>
      </c>
      <c r="G141" s="196"/>
      <c r="H141" s="198" t="s">
        <v>35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164</v>
      </c>
      <c r="AU141" s="205" t="s">
        <v>90</v>
      </c>
      <c r="AV141" s="12" t="s">
        <v>88</v>
      </c>
      <c r="AW141" s="12" t="s">
        <v>41</v>
      </c>
      <c r="AX141" s="12" t="s">
        <v>80</v>
      </c>
      <c r="AY141" s="205" t="s">
        <v>155</v>
      </c>
    </row>
    <row r="142" spans="2:65" s="13" customFormat="1">
      <c r="B142" s="206"/>
      <c r="C142" s="207"/>
      <c r="D142" s="197" t="s">
        <v>164</v>
      </c>
      <c r="E142" s="208" t="s">
        <v>35</v>
      </c>
      <c r="F142" s="209" t="s">
        <v>172</v>
      </c>
      <c r="G142" s="207"/>
      <c r="H142" s="210">
        <v>7.56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164</v>
      </c>
      <c r="AU142" s="216" t="s">
        <v>90</v>
      </c>
      <c r="AV142" s="13" t="s">
        <v>90</v>
      </c>
      <c r="AW142" s="13" t="s">
        <v>41</v>
      </c>
      <c r="AX142" s="13" t="s">
        <v>80</v>
      </c>
      <c r="AY142" s="216" t="s">
        <v>155</v>
      </c>
    </row>
    <row r="143" spans="2:65" s="15" customFormat="1">
      <c r="B143" s="228"/>
      <c r="C143" s="229"/>
      <c r="D143" s="197" t="s">
        <v>164</v>
      </c>
      <c r="E143" s="230" t="s">
        <v>35</v>
      </c>
      <c r="F143" s="231" t="s">
        <v>177</v>
      </c>
      <c r="G143" s="229"/>
      <c r="H143" s="232">
        <v>53.76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164</v>
      </c>
      <c r="AU143" s="238" t="s">
        <v>90</v>
      </c>
      <c r="AV143" s="15" t="s">
        <v>162</v>
      </c>
      <c r="AW143" s="15" t="s">
        <v>41</v>
      </c>
      <c r="AX143" s="15" t="s">
        <v>88</v>
      </c>
      <c r="AY143" s="238" t="s">
        <v>155</v>
      </c>
    </row>
    <row r="144" spans="2:65" s="1" customFormat="1" ht="36" customHeight="1">
      <c r="B144" s="36"/>
      <c r="C144" s="182" t="s">
        <v>195</v>
      </c>
      <c r="D144" s="182" t="s">
        <v>157</v>
      </c>
      <c r="E144" s="183" t="s">
        <v>196</v>
      </c>
      <c r="F144" s="184" t="s">
        <v>197</v>
      </c>
      <c r="G144" s="185" t="s">
        <v>198</v>
      </c>
      <c r="H144" s="186">
        <v>14.305999999999999</v>
      </c>
      <c r="I144" s="187"/>
      <c r="J144" s="188">
        <f>ROUND(I144*H144,2)</f>
        <v>0</v>
      </c>
      <c r="K144" s="184" t="s">
        <v>161</v>
      </c>
      <c r="L144" s="40"/>
      <c r="M144" s="189" t="s">
        <v>35</v>
      </c>
      <c r="N144" s="190" t="s">
        <v>51</v>
      </c>
      <c r="O144" s="65"/>
      <c r="P144" s="191">
        <f>O144*H144</f>
        <v>0</v>
      </c>
      <c r="Q144" s="191">
        <v>0</v>
      </c>
      <c r="R144" s="191">
        <f>Q144*H144</f>
        <v>0</v>
      </c>
      <c r="S144" s="191">
        <v>1.95</v>
      </c>
      <c r="T144" s="192">
        <f>S144*H144</f>
        <v>27.896699999999999</v>
      </c>
      <c r="AR144" s="193" t="s">
        <v>162</v>
      </c>
      <c r="AT144" s="193" t="s">
        <v>157</v>
      </c>
      <c r="AU144" s="193" t="s">
        <v>90</v>
      </c>
      <c r="AY144" s="18" t="s">
        <v>155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88</v>
      </c>
      <c r="BK144" s="194">
        <f>ROUND(I144*H144,2)</f>
        <v>0</v>
      </c>
      <c r="BL144" s="18" t="s">
        <v>162</v>
      </c>
      <c r="BM144" s="193" t="s">
        <v>199</v>
      </c>
    </row>
    <row r="145" spans="2:65" s="12" customFormat="1">
      <c r="B145" s="195"/>
      <c r="C145" s="196"/>
      <c r="D145" s="197" t="s">
        <v>164</v>
      </c>
      <c r="E145" s="198" t="s">
        <v>35</v>
      </c>
      <c r="F145" s="199" t="s">
        <v>200</v>
      </c>
      <c r="G145" s="196"/>
      <c r="H145" s="198" t="s">
        <v>35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164</v>
      </c>
      <c r="AU145" s="205" t="s">
        <v>90</v>
      </c>
      <c r="AV145" s="12" t="s">
        <v>88</v>
      </c>
      <c r="AW145" s="12" t="s">
        <v>41</v>
      </c>
      <c r="AX145" s="12" t="s">
        <v>80</v>
      </c>
      <c r="AY145" s="205" t="s">
        <v>155</v>
      </c>
    </row>
    <row r="146" spans="2:65" s="12" customFormat="1">
      <c r="B146" s="195"/>
      <c r="C146" s="196"/>
      <c r="D146" s="197" t="s">
        <v>164</v>
      </c>
      <c r="E146" s="198" t="s">
        <v>35</v>
      </c>
      <c r="F146" s="199" t="s">
        <v>201</v>
      </c>
      <c r="G146" s="196"/>
      <c r="H146" s="198" t="s">
        <v>35</v>
      </c>
      <c r="I146" s="200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164</v>
      </c>
      <c r="AU146" s="205" t="s">
        <v>90</v>
      </c>
      <c r="AV146" s="12" t="s">
        <v>88</v>
      </c>
      <c r="AW146" s="12" t="s">
        <v>41</v>
      </c>
      <c r="AX146" s="12" t="s">
        <v>80</v>
      </c>
      <c r="AY146" s="205" t="s">
        <v>155</v>
      </c>
    </row>
    <row r="147" spans="2:65" s="13" customFormat="1">
      <c r="B147" s="206"/>
      <c r="C147" s="207"/>
      <c r="D147" s="197" t="s">
        <v>164</v>
      </c>
      <c r="E147" s="208" t="s">
        <v>35</v>
      </c>
      <c r="F147" s="209" t="s">
        <v>202</v>
      </c>
      <c r="G147" s="207"/>
      <c r="H147" s="210">
        <v>5.4550000000000001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164</v>
      </c>
      <c r="AU147" s="216" t="s">
        <v>90</v>
      </c>
      <c r="AV147" s="13" t="s">
        <v>90</v>
      </c>
      <c r="AW147" s="13" t="s">
        <v>41</v>
      </c>
      <c r="AX147" s="13" t="s">
        <v>80</v>
      </c>
      <c r="AY147" s="216" t="s">
        <v>155</v>
      </c>
    </row>
    <row r="148" spans="2:65" s="12" customFormat="1">
      <c r="B148" s="195"/>
      <c r="C148" s="196"/>
      <c r="D148" s="197" t="s">
        <v>164</v>
      </c>
      <c r="E148" s="198" t="s">
        <v>35</v>
      </c>
      <c r="F148" s="199" t="s">
        <v>203</v>
      </c>
      <c r="G148" s="196"/>
      <c r="H148" s="198" t="s">
        <v>35</v>
      </c>
      <c r="I148" s="200"/>
      <c r="J148" s="196"/>
      <c r="K148" s="196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164</v>
      </c>
      <c r="AU148" s="205" t="s">
        <v>90</v>
      </c>
      <c r="AV148" s="12" t="s">
        <v>88</v>
      </c>
      <c r="AW148" s="12" t="s">
        <v>41</v>
      </c>
      <c r="AX148" s="12" t="s">
        <v>80</v>
      </c>
      <c r="AY148" s="205" t="s">
        <v>155</v>
      </c>
    </row>
    <row r="149" spans="2:65" s="13" customFormat="1" ht="30.6">
      <c r="B149" s="206"/>
      <c r="C149" s="207"/>
      <c r="D149" s="197" t="s">
        <v>164</v>
      </c>
      <c r="E149" s="208" t="s">
        <v>35</v>
      </c>
      <c r="F149" s="209" t="s">
        <v>204</v>
      </c>
      <c r="G149" s="207"/>
      <c r="H149" s="210">
        <v>6.6379999999999999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164</v>
      </c>
      <c r="AU149" s="216" t="s">
        <v>90</v>
      </c>
      <c r="AV149" s="13" t="s">
        <v>90</v>
      </c>
      <c r="AW149" s="13" t="s">
        <v>41</v>
      </c>
      <c r="AX149" s="13" t="s">
        <v>80</v>
      </c>
      <c r="AY149" s="216" t="s">
        <v>155</v>
      </c>
    </row>
    <row r="150" spans="2:65" s="12" customFormat="1">
      <c r="B150" s="195"/>
      <c r="C150" s="196"/>
      <c r="D150" s="197" t="s">
        <v>164</v>
      </c>
      <c r="E150" s="198" t="s">
        <v>35</v>
      </c>
      <c r="F150" s="199" t="s">
        <v>205</v>
      </c>
      <c r="G150" s="196"/>
      <c r="H150" s="198" t="s">
        <v>35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164</v>
      </c>
      <c r="AU150" s="205" t="s">
        <v>90</v>
      </c>
      <c r="AV150" s="12" t="s">
        <v>88</v>
      </c>
      <c r="AW150" s="12" t="s">
        <v>41</v>
      </c>
      <c r="AX150" s="12" t="s">
        <v>80</v>
      </c>
      <c r="AY150" s="205" t="s">
        <v>155</v>
      </c>
    </row>
    <row r="151" spans="2:65" s="13" customFormat="1">
      <c r="B151" s="206"/>
      <c r="C151" s="207"/>
      <c r="D151" s="197" t="s">
        <v>164</v>
      </c>
      <c r="E151" s="208" t="s">
        <v>35</v>
      </c>
      <c r="F151" s="209" t="s">
        <v>206</v>
      </c>
      <c r="G151" s="207"/>
      <c r="H151" s="210">
        <v>3.85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164</v>
      </c>
      <c r="AU151" s="216" t="s">
        <v>90</v>
      </c>
      <c r="AV151" s="13" t="s">
        <v>90</v>
      </c>
      <c r="AW151" s="13" t="s">
        <v>41</v>
      </c>
      <c r="AX151" s="13" t="s">
        <v>80</v>
      </c>
      <c r="AY151" s="216" t="s">
        <v>155</v>
      </c>
    </row>
    <row r="152" spans="2:65" s="14" customFormat="1">
      <c r="B152" s="217"/>
      <c r="C152" s="218"/>
      <c r="D152" s="197" t="s">
        <v>164</v>
      </c>
      <c r="E152" s="219" t="s">
        <v>35</v>
      </c>
      <c r="F152" s="220" t="s">
        <v>173</v>
      </c>
      <c r="G152" s="218"/>
      <c r="H152" s="221">
        <v>15.943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164</v>
      </c>
      <c r="AU152" s="227" t="s">
        <v>90</v>
      </c>
      <c r="AV152" s="14" t="s">
        <v>174</v>
      </c>
      <c r="AW152" s="14" t="s">
        <v>41</v>
      </c>
      <c r="AX152" s="14" t="s">
        <v>80</v>
      </c>
      <c r="AY152" s="227" t="s">
        <v>155</v>
      </c>
    </row>
    <row r="153" spans="2:65" s="12" customFormat="1">
      <c r="B153" s="195"/>
      <c r="C153" s="196"/>
      <c r="D153" s="197" t="s">
        <v>164</v>
      </c>
      <c r="E153" s="198" t="s">
        <v>35</v>
      </c>
      <c r="F153" s="199" t="s">
        <v>175</v>
      </c>
      <c r="G153" s="196"/>
      <c r="H153" s="198" t="s">
        <v>35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164</v>
      </c>
      <c r="AU153" s="205" t="s">
        <v>90</v>
      </c>
      <c r="AV153" s="12" t="s">
        <v>88</v>
      </c>
      <c r="AW153" s="12" t="s">
        <v>41</v>
      </c>
      <c r="AX153" s="12" t="s">
        <v>80</v>
      </c>
      <c r="AY153" s="205" t="s">
        <v>155</v>
      </c>
    </row>
    <row r="154" spans="2:65" s="13" customFormat="1">
      <c r="B154" s="206"/>
      <c r="C154" s="207"/>
      <c r="D154" s="197" t="s">
        <v>164</v>
      </c>
      <c r="E154" s="208" t="s">
        <v>35</v>
      </c>
      <c r="F154" s="209" t="s">
        <v>207</v>
      </c>
      <c r="G154" s="207"/>
      <c r="H154" s="210">
        <v>-1.637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164</v>
      </c>
      <c r="AU154" s="216" t="s">
        <v>90</v>
      </c>
      <c r="AV154" s="13" t="s">
        <v>90</v>
      </c>
      <c r="AW154" s="13" t="s">
        <v>41</v>
      </c>
      <c r="AX154" s="13" t="s">
        <v>80</v>
      </c>
      <c r="AY154" s="216" t="s">
        <v>155</v>
      </c>
    </row>
    <row r="155" spans="2:65" s="15" customFormat="1">
      <c r="B155" s="228"/>
      <c r="C155" s="229"/>
      <c r="D155" s="197" t="s">
        <v>164</v>
      </c>
      <c r="E155" s="230" t="s">
        <v>35</v>
      </c>
      <c r="F155" s="231" t="s">
        <v>177</v>
      </c>
      <c r="G155" s="229"/>
      <c r="H155" s="232">
        <v>14.305999999999999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164</v>
      </c>
      <c r="AU155" s="238" t="s">
        <v>90</v>
      </c>
      <c r="AV155" s="15" t="s">
        <v>162</v>
      </c>
      <c r="AW155" s="15" t="s">
        <v>41</v>
      </c>
      <c r="AX155" s="15" t="s">
        <v>88</v>
      </c>
      <c r="AY155" s="238" t="s">
        <v>155</v>
      </c>
    </row>
    <row r="156" spans="2:65" s="1" customFormat="1" ht="48" customHeight="1">
      <c r="B156" s="36"/>
      <c r="C156" s="182" t="s">
        <v>208</v>
      </c>
      <c r="D156" s="182" t="s">
        <v>157</v>
      </c>
      <c r="E156" s="183" t="s">
        <v>209</v>
      </c>
      <c r="F156" s="184" t="s">
        <v>210</v>
      </c>
      <c r="G156" s="185" t="s">
        <v>198</v>
      </c>
      <c r="H156" s="186">
        <v>78.677999999999997</v>
      </c>
      <c r="I156" s="187"/>
      <c r="J156" s="188">
        <f>ROUND(I156*H156,2)</f>
        <v>0</v>
      </c>
      <c r="K156" s="184" t="s">
        <v>161</v>
      </c>
      <c r="L156" s="40"/>
      <c r="M156" s="189" t="s">
        <v>35</v>
      </c>
      <c r="N156" s="190" t="s">
        <v>51</v>
      </c>
      <c r="O156" s="65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93" t="s">
        <v>162</v>
      </c>
      <c r="AT156" s="193" t="s">
        <v>157</v>
      </c>
      <c r="AU156" s="193" t="s">
        <v>90</v>
      </c>
      <c r="AY156" s="18" t="s">
        <v>155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88</v>
      </c>
      <c r="BK156" s="194">
        <f>ROUND(I156*H156,2)</f>
        <v>0</v>
      </c>
      <c r="BL156" s="18" t="s">
        <v>162</v>
      </c>
      <c r="BM156" s="193" t="s">
        <v>211</v>
      </c>
    </row>
    <row r="157" spans="2:65" s="12" customFormat="1" ht="30.6">
      <c r="B157" s="195"/>
      <c r="C157" s="196"/>
      <c r="D157" s="197" t="s">
        <v>164</v>
      </c>
      <c r="E157" s="198" t="s">
        <v>35</v>
      </c>
      <c r="F157" s="199" t="s">
        <v>212</v>
      </c>
      <c r="G157" s="196"/>
      <c r="H157" s="198" t="s">
        <v>35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164</v>
      </c>
      <c r="AU157" s="205" t="s">
        <v>90</v>
      </c>
      <c r="AV157" s="12" t="s">
        <v>88</v>
      </c>
      <c r="AW157" s="12" t="s">
        <v>41</v>
      </c>
      <c r="AX157" s="12" t="s">
        <v>80</v>
      </c>
      <c r="AY157" s="205" t="s">
        <v>155</v>
      </c>
    </row>
    <row r="158" spans="2:65" s="13" customFormat="1" ht="20.399999999999999">
      <c r="B158" s="206"/>
      <c r="C158" s="207"/>
      <c r="D158" s="197" t="s">
        <v>164</v>
      </c>
      <c r="E158" s="208" t="s">
        <v>35</v>
      </c>
      <c r="F158" s="209" t="s">
        <v>213</v>
      </c>
      <c r="G158" s="207"/>
      <c r="H158" s="210">
        <v>33.090000000000003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164</v>
      </c>
      <c r="AU158" s="216" t="s">
        <v>90</v>
      </c>
      <c r="AV158" s="13" t="s">
        <v>90</v>
      </c>
      <c r="AW158" s="13" t="s">
        <v>41</v>
      </c>
      <c r="AX158" s="13" t="s">
        <v>80</v>
      </c>
      <c r="AY158" s="216" t="s">
        <v>155</v>
      </c>
    </row>
    <row r="159" spans="2:65" s="12" customFormat="1">
      <c r="B159" s="195"/>
      <c r="C159" s="196"/>
      <c r="D159" s="197" t="s">
        <v>164</v>
      </c>
      <c r="E159" s="198" t="s">
        <v>35</v>
      </c>
      <c r="F159" s="199" t="s">
        <v>214</v>
      </c>
      <c r="G159" s="196"/>
      <c r="H159" s="198" t="s">
        <v>35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164</v>
      </c>
      <c r="AU159" s="205" t="s">
        <v>90</v>
      </c>
      <c r="AV159" s="12" t="s">
        <v>88</v>
      </c>
      <c r="AW159" s="12" t="s">
        <v>41</v>
      </c>
      <c r="AX159" s="12" t="s">
        <v>80</v>
      </c>
      <c r="AY159" s="205" t="s">
        <v>155</v>
      </c>
    </row>
    <row r="160" spans="2:65" s="13" customFormat="1" ht="30.6">
      <c r="B160" s="206"/>
      <c r="C160" s="207"/>
      <c r="D160" s="197" t="s">
        <v>164</v>
      </c>
      <c r="E160" s="208" t="s">
        <v>35</v>
      </c>
      <c r="F160" s="209" t="s">
        <v>215</v>
      </c>
      <c r="G160" s="207"/>
      <c r="H160" s="210">
        <v>40.548000000000002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164</v>
      </c>
      <c r="AU160" s="216" t="s">
        <v>90</v>
      </c>
      <c r="AV160" s="13" t="s">
        <v>90</v>
      </c>
      <c r="AW160" s="13" t="s">
        <v>41</v>
      </c>
      <c r="AX160" s="13" t="s">
        <v>80</v>
      </c>
      <c r="AY160" s="216" t="s">
        <v>155</v>
      </c>
    </row>
    <row r="161" spans="2:65" s="12" customFormat="1">
      <c r="B161" s="195"/>
      <c r="C161" s="196"/>
      <c r="D161" s="197" t="s">
        <v>164</v>
      </c>
      <c r="E161" s="198" t="s">
        <v>35</v>
      </c>
      <c r="F161" s="199" t="s">
        <v>205</v>
      </c>
      <c r="G161" s="196"/>
      <c r="H161" s="198" t="s">
        <v>35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164</v>
      </c>
      <c r="AU161" s="205" t="s">
        <v>90</v>
      </c>
      <c r="AV161" s="12" t="s">
        <v>88</v>
      </c>
      <c r="AW161" s="12" t="s">
        <v>41</v>
      </c>
      <c r="AX161" s="12" t="s">
        <v>80</v>
      </c>
      <c r="AY161" s="205" t="s">
        <v>155</v>
      </c>
    </row>
    <row r="162" spans="2:65" s="13" customFormat="1">
      <c r="B162" s="206"/>
      <c r="C162" s="207"/>
      <c r="D162" s="197" t="s">
        <v>164</v>
      </c>
      <c r="E162" s="208" t="s">
        <v>35</v>
      </c>
      <c r="F162" s="209" t="s">
        <v>216</v>
      </c>
      <c r="G162" s="207"/>
      <c r="H162" s="210">
        <v>11.55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164</v>
      </c>
      <c r="AU162" s="216" t="s">
        <v>90</v>
      </c>
      <c r="AV162" s="13" t="s">
        <v>90</v>
      </c>
      <c r="AW162" s="13" t="s">
        <v>41</v>
      </c>
      <c r="AX162" s="13" t="s">
        <v>80</v>
      </c>
      <c r="AY162" s="216" t="s">
        <v>155</v>
      </c>
    </row>
    <row r="163" spans="2:65" s="14" customFormat="1">
      <c r="B163" s="217"/>
      <c r="C163" s="218"/>
      <c r="D163" s="197" t="s">
        <v>164</v>
      </c>
      <c r="E163" s="219" t="s">
        <v>35</v>
      </c>
      <c r="F163" s="220" t="s">
        <v>173</v>
      </c>
      <c r="G163" s="218"/>
      <c r="H163" s="221">
        <v>85.188000000000002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164</v>
      </c>
      <c r="AU163" s="227" t="s">
        <v>90</v>
      </c>
      <c r="AV163" s="14" t="s">
        <v>174</v>
      </c>
      <c r="AW163" s="14" t="s">
        <v>41</v>
      </c>
      <c r="AX163" s="14" t="s">
        <v>80</v>
      </c>
      <c r="AY163" s="227" t="s">
        <v>155</v>
      </c>
    </row>
    <row r="164" spans="2:65" s="12" customFormat="1">
      <c r="B164" s="195"/>
      <c r="C164" s="196"/>
      <c r="D164" s="197" t="s">
        <v>164</v>
      </c>
      <c r="E164" s="198" t="s">
        <v>35</v>
      </c>
      <c r="F164" s="199" t="s">
        <v>175</v>
      </c>
      <c r="G164" s="196"/>
      <c r="H164" s="198" t="s">
        <v>35</v>
      </c>
      <c r="I164" s="200"/>
      <c r="J164" s="196"/>
      <c r="K164" s="196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164</v>
      </c>
      <c r="AU164" s="205" t="s">
        <v>90</v>
      </c>
      <c r="AV164" s="12" t="s">
        <v>88</v>
      </c>
      <c r="AW164" s="12" t="s">
        <v>41</v>
      </c>
      <c r="AX164" s="12" t="s">
        <v>80</v>
      </c>
      <c r="AY164" s="205" t="s">
        <v>155</v>
      </c>
    </row>
    <row r="165" spans="2:65" s="13" customFormat="1">
      <c r="B165" s="206"/>
      <c r="C165" s="207"/>
      <c r="D165" s="197" t="s">
        <v>164</v>
      </c>
      <c r="E165" s="208" t="s">
        <v>35</v>
      </c>
      <c r="F165" s="209" t="s">
        <v>217</v>
      </c>
      <c r="G165" s="207"/>
      <c r="H165" s="210">
        <v>-9.8219999999999992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164</v>
      </c>
      <c r="AU165" s="216" t="s">
        <v>90</v>
      </c>
      <c r="AV165" s="13" t="s">
        <v>90</v>
      </c>
      <c r="AW165" s="13" t="s">
        <v>41</v>
      </c>
      <c r="AX165" s="13" t="s">
        <v>80</v>
      </c>
      <c r="AY165" s="216" t="s">
        <v>155</v>
      </c>
    </row>
    <row r="166" spans="2:65" s="12" customFormat="1">
      <c r="B166" s="195"/>
      <c r="C166" s="196"/>
      <c r="D166" s="197" t="s">
        <v>164</v>
      </c>
      <c r="E166" s="198" t="s">
        <v>35</v>
      </c>
      <c r="F166" s="199" t="s">
        <v>218</v>
      </c>
      <c r="G166" s="196"/>
      <c r="H166" s="198" t="s">
        <v>35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164</v>
      </c>
      <c r="AU166" s="205" t="s">
        <v>90</v>
      </c>
      <c r="AV166" s="12" t="s">
        <v>88</v>
      </c>
      <c r="AW166" s="12" t="s">
        <v>41</v>
      </c>
      <c r="AX166" s="12" t="s">
        <v>80</v>
      </c>
      <c r="AY166" s="205" t="s">
        <v>155</v>
      </c>
    </row>
    <row r="167" spans="2:65" s="13" customFormat="1">
      <c r="B167" s="206"/>
      <c r="C167" s="207"/>
      <c r="D167" s="197" t="s">
        <v>164</v>
      </c>
      <c r="E167" s="208" t="s">
        <v>35</v>
      </c>
      <c r="F167" s="209" t="s">
        <v>219</v>
      </c>
      <c r="G167" s="207"/>
      <c r="H167" s="210">
        <v>3.3119999999999998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164</v>
      </c>
      <c r="AU167" s="216" t="s">
        <v>90</v>
      </c>
      <c r="AV167" s="13" t="s">
        <v>90</v>
      </c>
      <c r="AW167" s="13" t="s">
        <v>41</v>
      </c>
      <c r="AX167" s="13" t="s">
        <v>80</v>
      </c>
      <c r="AY167" s="216" t="s">
        <v>155</v>
      </c>
    </row>
    <row r="168" spans="2:65" s="15" customFormat="1">
      <c r="B168" s="228"/>
      <c r="C168" s="229"/>
      <c r="D168" s="197" t="s">
        <v>164</v>
      </c>
      <c r="E168" s="230" t="s">
        <v>35</v>
      </c>
      <c r="F168" s="231" t="s">
        <v>177</v>
      </c>
      <c r="G168" s="229"/>
      <c r="H168" s="232">
        <v>78.677999999999997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164</v>
      </c>
      <c r="AU168" s="238" t="s">
        <v>90</v>
      </c>
      <c r="AV168" s="15" t="s">
        <v>162</v>
      </c>
      <c r="AW168" s="15" t="s">
        <v>41</v>
      </c>
      <c r="AX168" s="15" t="s">
        <v>88</v>
      </c>
      <c r="AY168" s="238" t="s">
        <v>155</v>
      </c>
    </row>
    <row r="169" spans="2:65" s="1" customFormat="1" ht="48" customHeight="1">
      <c r="B169" s="36"/>
      <c r="C169" s="182" t="s">
        <v>220</v>
      </c>
      <c r="D169" s="182" t="s">
        <v>157</v>
      </c>
      <c r="E169" s="183" t="s">
        <v>221</v>
      </c>
      <c r="F169" s="184" t="s">
        <v>222</v>
      </c>
      <c r="G169" s="185" t="s">
        <v>198</v>
      </c>
      <c r="H169" s="186">
        <v>78.677999999999997</v>
      </c>
      <c r="I169" s="187"/>
      <c r="J169" s="188">
        <f>ROUND(I169*H169,2)</f>
        <v>0</v>
      </c>
      <c r="K169" s="184" t="s">
        <v>161</v>
      </c>
      <c r="L169" s="40"/>
      <c r="M169" s="189" t="s">
        <v>35</v>
      </c>
      <c r="N169" s="190" t="s">
        <v>51</v>
      </c>
      <c r="O169" s="65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93" t="s">
        <v>162</v>
      </c>
      <c r="AT169" s="193" t="s">
        <v>157</v>
      </c>
      <c r="AU169" s="193" t="s">
        <v>90</v>
      </c>
      <c r="AY169" s="18" t="s">
        <v>155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88</v>
      </c>
      <c r="BK169" s="194">
        <f>ROUND(I169*H169,2)</f>
        <v>0</v>
      </c>
      <c r="BL169" s="18" t="s">
        <v>162</v>
      </c>
      <c r="BM169" s="193" t="s">
        <v>223</v>
      </c>
    </row>
    <row r="170" spans="2:65" s="1" customFormat="1" ht="24" customHeight="1">
      <c r="B170" s="36"/>
      <c r="C170" s="182" t="s">
        <v>224</v>
      </c>
      <c r="D170" s="182" t="s">
        <v>157</v>
      </c>
      <c r="E170" s="183" t="s">
        <v>225</v>
      </c>
      <c r="F170" s="184" t="s">
        <v>226</v>
      </c>
      <c r="G170" s="185" t="s">
        <v>227</v>
      </c>
      <c r="H170" s="186">
        <v>62</v>
      </c>
      <c r="I170" s="187"/>
      <c r="J170" s="188">
        <f>ROUND(I170*H170,2)</f>
        <v>0</v>
      </c>
      <c r="K170" s="184" t="s">
        <v>161</v>
      </c>
      <c r="L170" s="40"/>
      <c r="M170" s="189" t="s">
        <v>35</v>
      </c>
      <c r="N170" s="190" t="s">
        <v>51</v>
      </c>
      <c r="O170" s="65"/>
      <c r="P170" s="191">
        <f>O170*H170</f>
        <v>0</v>
      </c>
      <c r="Q170" s="191">
        <v>1.7149999999999999E-2</v>
      </c>
      <c r="R170" s="191">
        <f>Q170*H170</f>
        <v>1.0632999999999999</v>
      </c>
      <c r="S170" s="191">
        <v>0</v>
      </c>
      <c r="T170" s="192">
        <f>S170*H170</f>
        <v>0</v>
      </c>
      <c r="AR170" s="193" t="s">
        <v>162</v>
      </c>
      <c r="AT170" s="193" t="s">
        <v>157</v>
      </c>
      <c r="AU170" s="193" t="s">
        <v>90</v>
      </c>
      <c r="AY170" s="18" t="s">
        <v>155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8" t="s">
        <v>88</v>
      </c>
      <c r="BK170" s="194">
        <f>ROUND(I170*H170,2)</f>
        <v>0</v>
      </c>
      <c r="BL170" s="18" t="s">
        <v>162</v>
      </c>
      <c r="BM170" s="193" t="s">
        <v>228</v>
      </c>
    </row>
    <row r="171" spans="2:65" s="12" customFormat="1" ht="20.399999999999999">
      <c r="B171" s="195"/>
      <c r="C171" s="196"/>
      <c r="D171" s="197" t="s">
        <v>164</v>
      </c>
      <c r="E171" s="198" t="s">
        <v>35</v>
      </c>
      <c r="F171" s="199" t="s">
        <v>229</v>
      </c>
      <c r="G171" s="196"/>
      <c r="H171" s="198" t="s">
        <v>35</v>
      </c>
      <c r="I171" s="200"/>
      <c r="J171" s="196"/>
      <c r="K171" s="196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164</v>
      </c>
      <c r="AU171" s="205" t="s">
        <v>90</v>
      </c>
      <c r="AV171" s="12" t="s">
        <v>88</v>
      </c>
      <c r="AW171" s="12" t="s">
        <v>41</v>
      </c>
      <c r="AX171" s="12" t="s">
        <v>80</v>
      </c>
      <c r="AY171" s="205" t="s">
        <v>155</v>
      </c>
    </row>
    <row r="172" spans="2:65" s="13" customFormat="1">
      <c r="B172" s="206"/>
      <c r="C172" s="207"/>
      <c r="D172" s="197" t="s">
        <v>164</v>
      </c>
      <c r="E172" s="208" t="s">
        <v>35</v>
      </c>
      <c r="F172" s="209" t="s">
        <v>230</v>
      </c>
      <c r="G172" s="207"/>
      <c r="H172" s="210">
        <v>22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164</v>
      </c>
      <c r="AU172" s="216" t="s">
        <v>90</v>
      </c>
      <c r="AV172" s="13" t="s">
        <v>90</v>
      </c>
      <c r="AW172" s="13" t="s">
        <v>41</v>
      </c>
      <c r="AX172" s="13" t="s">
        <v>80</v>
      </c>
      <c r="AY172" s="216" t="s">
        <v>155</v>
      </c>
    </row>
    <row r="173" spans="2:65" s="12" customFormat="1" ht="20.399999999999999">
      <c r="B173" s="195"/>
      <c r="C173" s="196"/>
      <c r="D173" s="197" t="s">
        <v>164</v>
      </c>
      <c r="E173" s="198" t="s">
        <v>35</v>
      </c>
      <c r="F173" s="199" t="s">
        <v>231</v>
      </c>
      <c r="G173" s="196"/>
      <c r="H173" s="198" t="s">
        <v>35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164</v>
      </c>
      <c r="AU173" s="205" t="s">
        <v>90</v>
      </c>
      <c r="AV173" s="12" t="s">
        <v>88</v>
      </c>
      <c r="AW173" s="12" t="s">
        <v>41</v>
      </c>
      <c r="AX173" s="12" t="s">
        <v>80</v>
      </c>
      <c r="AY173" s="205" t="s">
        <v>155</v>
      </c>
    </row>
    <row r="174" spans="2:65" s="13" customFormat="1">
      <c r="B174" s="206"/>
      <c r="C174" s="207"/>
      <c r="D174" s="197" t="s">
        <v>164</v>
      </c>
      <c r="E174" s="208" t="s">
        <v>35</v>
      </c>
      <c r="F174" s="209" t="s">
        <v>232</v>
      </c>
      <c r="G174" s="207"/>
      <c r="H174" s="210">
        <v>40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164</v>
      </c>
      <c r="AU174" s="216" t="s">
        <v>90</v>
      </c>
      <c r="AV174" s="13" t="s">
        <v>90</v>
      </c>
      <c r="AW174" s="13" t="s">
        <v>41</v>
      </c>
      <c r="AX174" s="13" t="s">
        <v>80</v>
      </c>
      <c r="AY174" s="216" t="s">
        <v>155</v>
      </c>
    </row>
    <row r="175" spans="2:65" s="15" customFormat="1">
      <c r="B175" s="228"/>
      <c r="C175" s="229"/>
      <c r="D175" s="197" t="s">
        <v>164</v>
      </c>
      <c r="E175" s="230" t="s">
        <v>35</v>
      </c>
      <c r="F175" s="231" t="s">
        <v>177</v>
      </c>
      <c r="G175" s="229"/>
      <c r="H175" s="232">
        <v>62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164</v>
      </c>
      <c r="AU175" s="238" t="s">
        <v>90</v>
      </c>
      <c r="AV175" s="15" t="s">
        <v>162</v>
      </c>
      <c r="AW175" s="15" t="s">
        <v>41</v>
      </c>
      <c r="AX175" s="15" t="s">
        <v>88</v>
      </c>
      <c r="AY175" s="238" t="s">
        <v>155</v>
      </c>
    </row>
    <row r="176" spans="2:65" s="1" customFormat="1" ht="48" customHeight="1">
      <c r="B176" s="36"/>
      <c r="C176" s="182" t="s">
        <v>233</v>
      </c>
      <c r="D176" s="182" t="s">
        <v>157</v>
      </c>
      <c r="E176" s="183" t="s">
        <v>234</v>
      </c>
      <c r="F176" s="184" t="s">
        <v>235</v>
      </c>
      <c r="G176" s="185" t="s">
        <v>198</v>
      </c>
      <c r="H176" s="186">
        <v>3.3119999999999998</v>
      </c>
      <c r="I176" s="187"/>
      <c r="J176" s="188">
        <f>ROUND(I176*H176,2)</f>
        <v>0</v>
      </c>
      <c r="K176" s="184" t="s">
        <v>161</v>
      </c>
      <c r="L176" s="40"/>
      <c r="M176" s="189" t="s">
        <v>35</v>
      </c>
      <c r="N176" s="190" t="s">
        <v>51</v>
      </c>
      <c r="O176" s="65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93" t="s">
        <v>162</v>
      </c>
      <c r="AT176" s="193" t="s">
        <v>157</v>
      </c>
      <c r="AU176" s="193" t="s">
        <v>90</v>
      </c>
      <c r="AY176" s="18" t="s">
        <v>155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88</v>
      </c>
      <c r="BK176" s="194">
        <f>ROUND(I176*H176,2)</f>
        <v>0</v>
      </c>
      <c r="BL176" s="18" t="s">
        <v>162</v>
      </c>
      <c r="BM176" s="193" t="s">
        <v>236</v>
      </c>
    </row>
    <row r="177" spans="2:65" s="12" customFormat="1">
      <c r="B177" s="195"/>
      <c r="C177" s="196"/>
      <c r="D177" s="197" t="s">
        <v>164</v>
      </c>
      <c r="E177" s="198" t="s">
        <v>35</v>
      </c>
      <c r="F177" s="199" t="s">
        <v>237</v>
      </c>
      <c r="G177" s="196"/>
      <c r="H177" s="198" t="s">
        <v>35</v>
      </c>
      <c r="I177" s="200"/>
      <c r="J177" s="196"/>
      <c r="K177" s="196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164</v>
      </c>
      <c r="AU177" s="205" t="s">
        <v>90</v>
      </c>
      <c r="AV177" s="12" t="s">
        <v>88</v>
      </c>
      <c r="AW177" s="12" t="s">
        <v>41</v>
      </c>
      <c r="AX177" s="12" t="s">
        <v>80</v>
      </c>
      <c r="AY177" s="205" t="s">
        <v>155</v>
      </c>
    </row>
    <row r="178" spans="2:65" s="13" customFormat="1">
      <c r="B178" s="206"/>
      <c r="C178" s="207"/>
      <c r="D178" s="197" t="s">
        <v>164</v>
      </c>
      <c r="E178" s="208" t="s">
        <v>35</v>
      </c>
      <c r="F178" s="209" t="s">
        <v>238</v>
      </c>
      <c r="G178" s="207"/>
      <c r="H178" s="210">
        <v>3.3119999999999998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164</v>
      </c>
      <c r="AU178" s="216" t="s">
        <v>90</v>
      </c>
      <c r="AV178" s="13" t="s">
        <v>90</v>
      </c>
      <c r="AW178" s="13" t="s">
        <v>41</v>
      </c>
      <c r="AX178" s="13" t="s">
        <v>88</v>
      </c>
      <c r="AY178" s="216" t="s">
        <v>155</v>
      </c>
    </row>
    <row r="179" spans="2:65" s="1" customFormat="1" ht="60" customHeight="1">
      <c r="B179" s="36"/>
      <c r="C179" s="182" t="s">
        <v>239</v>
      </c>
      <c r="D179" s="182" t="s">
        <v>157</v>
      </c>
      <c r="E179" s="183" t="s">
        <v>240</v>
      </c>
      <c r="F179" s="184" t="s">
        <v>241</v>
      </c>
      <c r="G179" s="185" t="s">
        <v>198</v>
      </c>
      <c r="H179" s="186">
        <v>6.6239999999999997</v>
      </c>
      <c r="I179" s="187"/>
      <c r="J179" s="188">
        <f>ROUND(I179*H179,2)</f>
        <v>0</v>
      </c>
      <c r="K179" s="184" t="s">
        <v>161</v>
      </c>
      <c r="L179" s="40"/>
      <c r="M179" s="189" t="s">
        <v>35</v>
      </c>
      <c r="N179" s="190" t="s">
        <v>51</v>
      </c>
      <c r="O179" s="65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93" t="s">
        <v>162</v>
      </c>
      <c r="AT179" s="193" t="s">
        <v>157</v>
      </c>
      <c r="AU179" s="193" t="s">
        <v>90</v>
      </c>
      <c r="AY179" s="18" t="s">
        <v>155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88</v>
      </c>
      <c r="BK179" s="194">
        <f>ROUND(I179*H179,2)</f>
        <v>0</v>
      </c>
      <c r="BL179" s="18" t="s">
        <v>162</v>
      </c>
      <c r="BM179" s="193" t="s">
        <v>242</v>
      </c>
    </row>
    <row r="180" spans="2:65" s="13" customFormat="1">
      <c r="B180" s="206"/>
      <c r="C180" s="207"/>
      <c r="D180" s="197" t="s">
        <v>164</v>
      </c>
      <c r="E180" s="208" t="s">
        <v>35</v>
      </c>
      <c r="F180" s="209" t="s">
        <v>243</v>
      </c>
      <c r="G180" s="207"/>
      <c r="H180" s="210">
        <v>6.6239999999999997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164</v>
      </c>
      <c r="AU180" s="216" t="s">
        <v>90</v>
      </c>
      <c r="AV180" s="13" t="s">
        <v>90</v>
      </c>
      <c r="AW180" s="13" t="s">
        <v>41</v>
      </c>
      <c r="AX180" s="13" t="s">
        <v>88</v>
      </c>
      <c r="AY180" s="216" t="s">
        <v>155</v>
      </c>
    </row>
    <row r="181" spans="2:65" s="1" customFormat="1" ht="60" customHeight="1">
      <c r="B181" s="36"/>
      <c r="C181" s="182" t="s">
        <v>244</v>
      </c>
      <c r="D181" s="182" t="s">
        <v>157</v>
      </c>
      <c r="E181" s="183" t="s">
        <v>245</v>
      </c>
      <c r="F181" s="184" t="s">
        <v>246</v>
      </c>
      <c r="G181" s="185" t="s">
        <v>198</v>
      </c>
      <c r="H181" s="186">
        <v>3.3119999999999998</v>
      </c>
      <c r="I181" s="187"/>
      <c r="J181" s="188">
        <f>ROUND(I181*H181,2)</f>
        <v>0</v>
      </c>
      <c r="K181" s="184" t="s">
        <v>161</v>
      </c>
      <c r="L181" s="40"/>
      <c r="M181" s="189" t="s">
        <v>35</v>
      </c>
      <c r="N181" s="190" t="s">
        <v>51</v>
      </c>
      <c r="O181" s="65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93" t="s">
        <v>162</v>
      </c>
      <c r="AT181" s="193" t="s">
        <v>157</v>
      </c>
      <c r="AU181" s="193" t="s">
        <v>90</v>
      </c>
      <c r="AY181" s="18" t="s">
        <v>155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8" t="s">
        <v>88</v>
      </c>
      <c r="BK181" s="194">
        <f>ROUND(I181*H181,2)</f>
        <v>0</v>
      </c>
      <c r="BL181" s="18" t="s">
        <v>162</v>
      </c>
      <c r="BM181" s="193" t="s">
        <v>247</v>
      </c>
    </row>
    <row r="182" spans="2:65" s="12" customFormat="1">
      <c r="B182" s="195"/>
      <c r="C182" s="196"/>
      <c r="D182" s="197" t="s">
        <v>164</v>
      </c>
      <c r="E182" s="198" t="s">
        <v>35</v>
      </c>
      <c r="F182" s="199" t="s">
        <v>237</v>
      </c>
      <c r="G182" s="196"/>
      <c r="H182" s="198" t="s">
        <v>35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164</v>
      </c>
      <c r="AU182" s="205" t="s">
        <v>90</v>
      </c>
      <c r="AV182" s="12" t="s">
        <v>88</v>
      </c>
      <c r="AW182" s="12" t="s">
        <v>41</v>
      </c>
      <c r="AX182" s="12" t="s">
        <v>80</v>
      </c>
      <c r="AY182" s="205" t="s">
        <v>155</v>
      </c>
    </row>
    <row r="183" spans="2:65" s="13" customFormat="1">
      <c r="B183" s="206"/>
      <c r="C183" s="207"/>
      <c r="D183" s="197" t="s">
        <v>164</v>
      </c>
      <c r="E183" s="208" t="s">
        <v>35</v>
      </c>
      <c r="F183" s="209" t="s">
        <v>238</v>
      </c>
      <c r="G183" s="207"/>
      <c r="H183" s="210">
        <v>3.3119999999999998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164</v>
      </c>
      <c r="AU183" s="216" t="s">
        <v>90</v>
      </c>
      <c r="AV183" s="13" t="s">
        <v>90</v>
      </c>
      <c r="AW183" s="13" t="s">
        <v>41</v>
      </c>
      <c r="AX183" s="13" t="s">
        <v>88</v>
      </c>
      <c r="AY183" s="216" t="s">
        <v>155</v>
      </c>
    </row>
    <row r="184" spans="2:65" s="1" customFormat="1" ht="60" customHeight="1">
      <c r="B184" s="36"/>
      <c r="C184" s="182" t="s">
        <v>248</v>
      </c>
      <c r="D184" s="182" t="s">
        <v>157</v>
      </c>
      <c r="E184" s="183" t="s">
        <v>249</v>
      </c>
      <c r="F184" s="184" t="s">
        <v>250</v>
      </c>
      <c r="G184" s="185" t="s">
        <v>198</v>
      </c>
      <c r="H184" s="186">
        <v>33.119999999999997</v>
      </c>
      <c r="I184" s="187"/>
      <c r="J184" s="188">
        <f>ROUND(I184*H184,2)</f>
        <v>0</v>
      </c>
      <c r="K184" s="184" t="s">
        <v>161</v>
      </c>
      <c r="L184" s="40"/>
      <c r="M184" s="189" t="s">
        <v>35</v>
      </c>
      <c r="N184" s="190" t="s">
        <v>51</v>
      </c>
      <c r="O184" s="65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93" t="s">
        <v>162</v>
      </c>
      <c r="AT184" s="193" t="s">
        <v>157</v>
      </c>
      <c r="AU184" s="193" t="s">
        <v>90</v>
      </c>
      <c r="AY184" s="18" t="s">
        <v>155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8" t="s">
        <v>88</v>
      </c>
      <c r="BK184" s="194">
        <f>ROUND(I184*H184,2)</f>
        <v>0</v>
      </c>
      <c r="BL184" s="18" t="s">
        <v>162</v>
      </c>
      <c r="BM184" s="193" t="s">
        <v>251</v>
      </c>
    </row>
    <row r="185" spans="2:65" s="13" customFormat="1">
      <c r="B185" s="206"/>
      <c r="C185" s="207"/>
      <c r="D185" s="197" t="s">
        <v>164</v>
      </c>
      <c r="E185" s="208" t="s">
        <v>35</v>
      </c>
      <c r="F185" s="209" t="s">
        <v>252</v>
      </c>
      <c r="G185" s="207"/>
      <c r="H185" s="210">
        <v>33.119999999999997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164</v>
      </c>
      <c r="AU185" s="216" t="s">
        <v>90</v>
      </c>
      <c r="AV185" s="13" t="s">
        <v>90</v>
      </c>
      <c r="AW185" s="13" t="s">
        <v>41</v>
      </c>
      <c r="AX185" s="13" t="s">
        <v>88</v>
      </c>
      <c r="AY185" s="216" t="s">
        <v>155</v>
      </c>
    </row>
    <row r="186" spans="2:65" s="1" customFormat="1" ht="36" customHeight="1">
      <c r="B186" s="36"/>
      <c r="C186" s="182" t="s">
        <v>253</v>
      </c>
      <c r="D186" s="182" t="s">
        <v>157</v>
      </c>
      <c r="E186" s="183" t="s">
        <v>254</v>
      </c>
      <c r="F186" s="184" t="s">
        <v>255</v>
      </c>
      <c r="G186" s="185" t="s">
        <v>198</v>
      </c>
      <c r="H186" s="186">
        <v>3.3119999999999998</v>
      </c>
      <c r="I186" s="187"/>
      <c r="J186" s="188">
        <f>ROUND(I186*H186,2)</f>
        <v>0</v>
      </c>
      <c r="K186" s="184" t="s">
        <v>161</v>
      </c>
      <c r="L186" s="40"/>
      <c r="M186" s="189" t="s">
        <v>35</v>
      </c>
      <c r="N186" s="190" t="s">
        <v>51</v>
      </c>
      <c r="O186" s="65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93" t="s">
        <v>162</v>
      </c>
      <c r="AT186" s="193" t="s">
        <v>157</v>
      </c>
      <c r="AU186" s="193" t="s">
        <v>90</v>
      </c>
      <c r="AY186" s="18" t="s">
        <v>155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8" t="s">
        <v>88</v>
      </c>
      <c r="BK186" s="194">
        <f>ROUND(I186*H186,2)</f>
        <v>0</v>
      </c>
      <c r="BL186" s="18" t="s">
        <v>162</v>
      </c>
      <c r="BM186" s="193" t="s">
        <v>256</v>
      </c>
    </row>
    <row r="187" spans="2:65" s="1" customFormat="1" ht="16.5" customHeight="1">
      <c r="B187" s="36"/>
      <c r="C187" s="182" t="s">
        <v>257</v>
      </c>
      <c r="D187" s="182" t="s">
        <v>157</v>
      </c>
      <c r="E187" s="183" t="s">
        <v>258</v>
      </c>
      <c r="F187" s="184" t="s">
        <v>259</v>
      </c>
      <c r="G187" s="185" t="s">
        <v>198</v>
      </c>
      <c r="H187" s="186">
        <v>3.3119999999999998</v>
      </c>
      <c r="I187" s="187"/>
      <c r="J187" s="188">
        <f>ROUND(I187*H187,2)</f>
        <v>0</v>
      </c>
      <c r="K187" s="184" t="s">
        <v>161</v>
      </c>
      <c r="L187" s="40"/>
      <c r="M187" s="189" t="s">
        <v>35</v>
      </c>
      <c r="N187" s="190" t="s">
        <v>51</v>
      </c>
      <c r="O187" s="65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193" t="s">
        <v>162</v>
      </c>
      <c r="AT187" s="193" t="s">
        <v>157</v>
      </c>
      <c r="AU187" s="193" t="s">
        <v>90</v>
      </c>
      <c r="AY187" s="18" t="s">
        <v>155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88</v>
      </c>
      <c r="BK187" s="194">
        <f>ROUND(I187*H187,2)</f>
        <v>0</v>
      </c>
      <c r="BL187" s="18" t="s">
        <v>162</v>
      </c>
      <c r="BM187" s="193" t="s">
        <v>260</v>
      </c>
    </row>
    <row r="188" spans="2:65" s="1" customFormat="1" ht="36" customHeight="1">
      <c r="B188" s="36"/>
      <c r="C188" s="182" t="s">
        <v>8</v>
      </c>
      <c r="D188" s="182" t="s">
        <v>157</v>
      </c>
      <c r="E188" s="183" t="s">
        <v>261</v>
      </c>
      <c r="F188" s="184" t="s">
        <v>262</v>
      </c>
      <c r="G188" s="185" t="s">
        <v>263</v>
      </c>
      <c r="H188" s="186">
        <v>3.3119999999999998</v>
      </c>
      <c r="I188" s="187"/>
      <c r="J188" s="188">
        <f>ROUND(I188*H188,2)</f>
        <v>0</v>
      </c>
      <c r="K188" s="184" t="s">
        <v>161</v>
      </c>
      <c r="L188" s="40"/>
      <c r="M188" s="189" t="s">
        <v>35</v>
      </c>
      <c r="N188" s="190" t="s">
        <v>51</v>
      </c>
      <c r="O188" s="65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93" t="s">
        <v>162</v>
      </c>
      <c r="AT188" s="193" t="s">
        <v>157</v>
      </c>
      <c r="AU188" s="193" t="s">
        <v>90</v>
      </c>
      <c r="AY188" s="18" t="s">
        <v>155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88</v>
      </c>
      <c r="BK188" s="194">
        <f>ROUND(I188*H188,2)</f>
        <v>0</v>
      </c>
      <c r="BL188" s="18" t="s">
        <v>162</v>
      </c>
      <c r="BM188" s="193" t="s">
        <v>264</v>
      </c>
    </row>
    <row r="189" spans="2:65" s="1" customFormat="1" ht="36" customHeight="1">
      <c r="B189" s="36"/>
      <c r="C189" s="182" t="s">
        <v>265</v>
      </c>
      <c r="D189" s="182" t="s">
        <v>157</v>
      </c>
      <c r="E189" s="183" t="s">
        <v>266</v>
      </c>
      <c r="F189" s="184" t="s">
        <v>267</v>
      </c>
      <c r="G189" s="185" t="s">
        <v>198</v>
      </c>
      <c r="H189" s="186">
        <v>75.366</v>
      </c>
      <c r="I189" s="187"/>
      <c r="J189" s="188">
        <f>ROUND(I189*H189,2)</f>
        <v>0</v>
      </c>
      <c r="K189" s="184" t="s">
        <v>161</v>
      </c>
      <c r="L189" s="40"/>
      <c r="M189" s="189" t="s">
        <v>35</v>
      </c>
      <c r="N189" s="190" t="s">
        <v>51</v>
      </c>
      <c r="O189" s="65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193" t="s">
        <v>162</v>
      </c>
      <c r="AT189" s="193" t="s">
        <v>157</v>
      </c>
      <c r="AU189" s="193" t="s">
        <v>90</v>
      </c>
      <c r="AY189" s="18" t="s">
        <v>155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8" t="s">
        <v>88</v>
      </c>
      <c r="BK189" s="194">
        <f>ROUND(I189*H189,2)</f>
        <v>0</v>
      </c>
      <c r="BL189" s="18" t="s">
        <v>162</v>
      </c>
      <c r="BM189" s="193" t="s">
        <v>268</v>
      </c>
    </row>
    <row r="190" spans="2:65" s="12" customFormat="1">
      <c r="B190" s="195"/>
      <c r="C190" s="196"/>
      <c r="D190" s="197" t="s">
        <v>164</v>
      </c>
      <c r="E190" s="198" t="s">
        <v>35</v>
      </c>
      <c r="F190" s="199" t="s">
        <v>269</v>
      </c>
      <c r="G190" s="196"/>
      <c r="H190" s="198" t="s">
        <v>35</v>
      </c>
      <c r="I190" s="200"/>
      <c r="J190" s="196"/>
      <c r="K190" s="196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164</v>
      </c>
      <c r="AU190" s="205" t="s">
        <v>90</v>
      </c>
      <c r="AV190" s="12" t="s">
        <v>88</v>
      </c>
      <c r="AW190" s="12" t="s">
        <v>41</v>
      </c>
      <c r="AX190" s="12" t="s">
        <v>80</v>
      </c>
      <c r="AY190" s="205" t="s">
        <v>155</v>
      </c>
    </row>
    <row r="191" spans="2:65" s="12" customFormat="1" ht="30.6">
      <c r="B191" s="195"/>
      <c r="C191" s="196"/>
      <c r="D191" s="197" t="s">
        <v>164</v>
      </c>
      <c r="E191" s="198" t="s">
        <v>35</v>
      </c>
      <c r="F191" s="199" t="s">
        <v>212</v>
      </c>
      <c r="G191" s="196"/>
      <c r="H191" s="198" t="s">
        <v>35</v>
      </c>
      <c r="I191" s="200"/>
      <c r="J191" s="196"/>
      <c r="K191" s="196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164</v>
      </c>
      <c r="AU191" s="205" t="s">
        <v>90</v>
      </c>
      <c r="AV191" s="12" t="s">
        <v>88</v>
      </c>
      <c r="AW191" s="12" t="s">
        <v>41</v>
      </c>
      <c r="AX191" s="12" t="s">
        <v>80</v>
      </c>
      <c r="AY191" s="205" t="s">
        <v>155</v>
      </c>
    </row>
    <row r="192" spans="2:65" s="13" customFormat="1" ht="20.399999999999999">
      <c r="B192" s="206"/>
      <c r="C192" s="207"/>
      <c r="D192" s="197" t="s">
        <v>164</v>
      </c>
      <c r="E192" s="208" t="s">
        <v>35</v>
      </c>
      <c r="F192" s="209" t="s">
        <v>213</v>
      </c>
      <c r="G192" s="207"/>
      <c r="H192" s="210">
        <v>33.090000000000003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164</v>
      </c>
      <c r="AU192" s="216" t="s">
        <v>90</v>
      </c>
      <c r="AV192" s="13" t="s">
        <v>90</v>
      </c>
      <c r="AW192" s="13" t="s">
        <v>41</v>
      </c>
      <c r="AX192" s="13" t="s">
        <v>80</v>
      </c>
      <c r="AY192" s="216" t="s">
        <v>155</v>
      </c>
    </row>
    <row r="193" spans="2:65" s="12" customFormat="1">
      <c r="B193" s="195"/>
      <c r="C193" s="196"/>
      <c r="D193" s="197" t="s">
        <v>164</v>
      </c>
      <c r="E193" s="198" t="s">
        <v>35</v>
      </c>
      <c r="F193" s="199" t="s">
        <v>214</v>
      </c>
      <c r="G193" s="196"/>
      <c r="H193" s="198" t="s">
        <v>35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164</v>
      </c>
      <c r="AU193" s="205" t="s">
        <v>90</v>
      </c>
      <c r="AV193" s="12" t="s">
        <v>88</v>
      </c>
      <c r="AW193" s="12" t="s">
        <v>41</v>
      </c>
      <c r="AX193" s="12" t="s">
        <v>80</v>
      </c>
      <c r="AY193" s="205" t="s">
        <v>155</v>
      </c>
    </row>
    <row r="194" spans="2:65" s="13" customFormat="1" ht="30.6">
      <c r="B194" s="206"/>
      <c r="C194" s="207"/>
      <c r="D194" s="197" t="s">
        <v>164</v>
      </c>
      <c r="E194" s="208" t="s">
        <v>35</v>
      </c>
      <c r="F194" s="209" t="s">
        <v>215</v>
      </c>
      <c r="G194" s="207"/>
      <c r="H194" s="210">
        <v>40.548000000000002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164</v>
      </c>
      <c r="AU194" s="216" t="s">
        <v>90</v>
      </c>
      <c r="AV194" s="13" t="s">
        <v>90</v>
      </c>
      <c r="AW194" s="13" t="s">
        <v>41</v>
      </c>
      <c r="AX194" s="13" t="s">
        <v>80</v>
      </c>
      <c r="AY194" s="216" t="s">
        <v>155</v>
      </c>
    </row>
    <row r="195" spans="2:65" s="12" customFormat="1">
      <c r="B195" s="195"/>
      <c r="C195" s="196"/>
      <c r="D195" s="197" t="s">
        <v>164</v>
      </c>
      <c r="E195" s="198" t="s">
        <v>35</v>
      </c>
      <c r="F195" s="199" t="s">
        <v>205</v>
      </c>
      <c r="G195" s="196"/>
      <c r="H195" s="198" t="s">
        <v>35</v>
      </c>
      <c r="I195" s="200"/>
      <c r="J195" s="196"/>
      <c r="K195" s="196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164</v>
      </c>
      <c r="AU195" s="205" t="s">
        <v>90</v>
      </c>
      <c r="AV195" s="12" t="s">
        <v>88</v>
      </c>
      <c r="AW195" s="12" t="s">
        <v>41</v>
      </c>
      <c r="AX195" s="12" t="s">
        <v>80</v>
      </c>
      <c r="AY195" s="205" t="s">
        <v>155</v>
      </c>
    </row>
    <row r="196" spans="2:65" s="13" customFormat="1">
      <c r="B196" s="206"/>
      <c r="C196" s="207"/>
      <c r="D196" s="197" t="s">
        <v>164</v>
      </c>
      <c r="E196" s="208" t="s">
        <v>35</v>
      </c>
      <c r="F196" s="209" t="s">
        <v>216</v>
      </c>
      <c r="G196" s="207"/>
      <c r="H196" s="210">
        <v>11.55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164</v>
      </c>
      <c r="AU196" s="216" t="s">
        <v>90</v>
      </c>
      <c r="AV196" s="13" t="s">
        <v>90</v>
      </c>
      <c r="AW196" s="13" t="s">
        <v>41</v>
      </c>
      <c r="AX196" s="13" t="s">
        <v>80</v>
      </c>
      <c r="AY196" s="216" t="s">
        <v>155</v>
      </c>
    </row>
    <row r="197" spans="2:65" s="14" customFormat="1">
      <c r="B197" s="217"/>
      <c r="C197" s="218"/>
      <c r="D197" s="197" t="s">
        <v>164</v>
      </c>
      <c r="E197" s="219" t="s">
        <v>35</v>
      </c>
      <c r="F197" s="220" t="s">
        <v>173</v>
      </c>
      <c r="G197" s="218"/>
      <c r="H197" s="221">
        <v>85.188000000000002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164</v>
      </c>
      <c r="AU197" s="227" t="s">
        <v>90</v>
      </c>
      <c r="AV197" s="14" t="s">
        <v>174</v>
      </c>
      <c r="AW197" s="14" t="s">
        <v>41</v>
      </c>
      <c r="AX197" s="14" t="s">
        <v>80</v>
      </c>
      <c r="AY197" s="227" t="s">
        <v>155</v>
      </c>
    </row>
    <row r="198" spans="2:65" s="12" customFormat="1">
      <c r="B198" s="195"/>
      <c r="C198" s="196"/>
      <c r="D198" s="197" t="s">
        <v>164</v>
      </c>
      <c r="E198" s="198" t="s">
        <v>35</v>
      </c>
      <c r="F198" s="199" t="s">
        <v>175</v>
      </c>
      <c r="G198" s="196"/>
      <c r="H198" s="198" t="s">
        <v>35</v>
      </c>
      <c r="I198" s="200"/>
      <c r="J198" s="196"/>
      <c r="K198" s="196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164</v>
      </c>
      <c r="AU198" s="205" t="s">
        <v>90</v>
      </c>
      <c r="AV198" s="12" t="s">
        <v>88</v>
      </c>
      <c r="AW198" s="12" t="s">
        <v>41</v>
      </c>
      <c r="AX198" s="12" t="s">
        <v>80</v>
      </c>
      <c r="AY198" s="205" t="s">
        <v>155</v>
      </c>
    </row>
    <row r="199" spans="2:65" s="13" customFormat="1">
      <c r="B199" s="206"/>
      <c r="C199" s="207"/>
      <c r="D199" s="197" t="s">
        <v>164</v>
      </c>
      <c r="E199" s="208" t="s">
        <v>35</v>
      </c>
      <c r="F199" s="209" t="s">
        <v>217</v>
      </c>
      <c r="G199" s="207"/>
      <c r="H199" s="210">
        <v>-9.8219999999999992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164</v>
      </c>
      <c r="AU199" s="216" t="s">
        <v>90</v>
      </c>
      <c r="AV199" s="13" t="s">
        <v>90</v>
      </c>
      <c r="AW199" s="13" t="s">
        <v>41</v>
      </c>
      <c r="AX199" s="13" t="s">
        <v>80</v>
      </c>
      <c r="AY199" s="216" t="s">
        <v>155</v>
      </c>
    </row>
    <row r="200" spans="2:65" s="15" customFormat="1">
      <c r="B200" s="228"/>
      <c r="C200" s="229"/>
      <c r="D200" s="197" t="s">
        <v>164</v>
      </c>
      <c r="E200" s="230" t="s">
        <v>35</v>
      </c>
      <c r="F200" s="231" t="s">
        <v>177</v>
      </c>
      <c r="G200" s="229"/>
      <c r="H200" s="232">
        <v>75.366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164</v>
      </c>
      <c r="AU200" s="238" t="s">
        <v>90</v>
      </c>
      <c r="AV200" s="15" t="s">
        <v>162</v>
      </c>
      <c r="AW200" s="15" t="s">
        <v>41</v>
      </c>
      <c r="AX200" s="15" t="s">
        <v>88</v>
      </c>
      <c r="AY200" s="238" t="s">
        <v>155</v>
      </c>
    </row>
    <row r="201" spans="2:65" s="11" customFormat="1" ht="22.95" customHeight="1">
      <c r="B201" s="166"/>
      <c r="C201" s="167"/>
      <c r="D201" s="168" t="s">
        <v>79</v>
      </c>
      <c r="E201" s="180" t="s">
        <v>90</v>
      </c>
      <c r="F201" s="180" t="s">
        <v>270</v>
      </c>
      <c r="G201" s="167"/>
      <c r="H201" s="167"/>
      <c r="I201" s="170"/>
      <c r="J201" s="181">
        <f>BK201</f>
        <v>0</v>
      </c>
      <c r="K201" s="167"/>
      <c r="L201" s="172"/>
      <c r="M201" s="173"/>
      <c r="N201" s="174"/>
      <c r="O201" s="174"/>
      <c r="P201" s="175">
        <f>SUM(P202:P204)</f>
        <v>0</v>
      </c>
      <c r="Q201" s="174"/>
      <c r="R201" s="175">
        <f>SUM(R202:R204)</f>
        <v>1.2192851300000001</v>
      </c>
      <c r="S201" s="174"/>
      <c r="T201" s="176">
        <f>SUM(T202:T204)</f>
        <v>0</v>
      </c>
      <c r="AR201" s="177" t="s">
        <v>88</v>
      </c>
      <c r="AT201" s="178" t="s">
        <v>79</v>
      </c>
      <c r="AU201" s="178" t="s">
        <v>88</v>
      </c>
      <c r="AY201" s="177" t="s">
        <v>155</v>
      </c>
      <c r="BK201" s="179">
        <f>SUM(BK202:BK204)</f>
        <v>0</v>
      </c>
    </row>
    <row r="202" spans="2:65" s="1" customFormat="1" ht="24" customHeight="1">
      <c r="B202" s="36"/>
      <c r="C202" s="182" t="s">
        <v>271</v>
      </c>
      <c r="D202" s="182" t="s">
        <v>157</v>
      </c>
      <c r="E202" s="183" t="s">
        <v>272</v>
      </c>
      <c r="F202" s="184" t="s">
        <v>273</v>
      </c>
      <c r="G202" s="185" t="s">
        <v>198</v>
      </c>
      <c r="H202" s="186">
        <v>0.497</v>
      </c>
      <c r="I202" s="187"/>
      <c r="J202" s="188">
        <f>ROUND(I202*H202,2)</f>
        <v>0</v>
      </c>
      <c r="K202" s="184" t="s">
        <v>161</v>
      </c>
      <c r="L202" s="40"/>
      <c r="M202" s="189" t="s">
        <v>35</v>
      </c>
      <c r="N202" s="190" t="s">
        <v>51</v>
      </c>
      <c r="O202" s="65"/>
      <c r="P202" s="191">
        <f>O202*H202</f>
        <v>0</v>
      </c>
      <c r="Q202" s="191">
        <v>2.45329</v>
      </c>
      <c r="R202" s="191">
        <f>Q202*H202</f>
        <v>1.2192851300000001</v>
      </c>
      <c r="S202" s="191">
        <v>0</v>
      </c>
      <c r="T202" s="192">
        <f>S202*H202</f>
        <v>0</v>
      </c>
      <c r="AR202" s="193" t="s">
        <v>162</v>
      </c>
      <c r="AT202" s="193" t="s">
        <v>157</v>
      </c>
      <c r="AU202" s="193" t="s">
        <v>90</v>
      </c>
      <c r="AY202" s="18" t="s">
        <v>155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8" t="s">
        <v>88</v>
      </c>
      <c r="BK202" s="194">
        <f>ROUND(I202*H202,2)</f>
        <v>0</v>
      </c>
      <c r="BL202" s="18" t="s">
        <v>162</v>
      </c>
      <c r="BM202" s="193" t="s">
        <v>274</v>
      </c>
    </row>
    <row r="203" spans="2:65" s="12" customFormat="1">
      <c r="B203" s="195"/>
      <c r="C203" s="196"/>
      <c r="D203" s="197" t="s">
        <v>164</v>
      </c>
      <c r="E203" s="198" t="s">
        <v>35</v>
      </c>
      <c r="F203" s="199" t="s">
        <v>275</v>
      </c>
      <c r="G203" s="196"/>
      <c r="H203" s="198" t="s">
        <v>35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164</v>
      </c>
      <c r="AU203" s="205" t="s">
        <v>90</v>
      </c>
      <c r="AV203" s="12" t="s">
        <v>88</v>
      </c>
      <c r="AW203" s="12" t="s">
        <v>41</v>
      </c>
      <c r="AX203" s="12" t="s">
        <v>80</v>
      </c>
      <c r="AY203" s="205" t="s">
        <v>155</v>
      </c>
    </row>
    <row r="204" spans="2:65" s="13" customFormat="1">
      <c r="B204" s="206"/>
      <c r="C204" s="207"/>
      <c r="D204" s="197" t="s">
        <v>164</v>
      </c>
      <c r="E204" s="208" t="s">
        <v>35</v>
      </c>
      <c r="F204" s="209" t="s">
        <v>276</v>
      </c>
      <c r="G204" s="207"/>
      <c r="H204" s="210">
        <v>0.497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164</v>
      </c>
      <c r="AU204" s="216" t="s">
        <v>90</v>
      </c>
      <c r="AV204" s="13" t="s">
        <v>90</v>
      </c>
      <c r="AW204" s="13" t="s">
        <v>41</v>
      </c>
      <c r="AX204" s="13" t="s">
        <v>88</v>
      </c>
      <c r="AY204" s="216" t="s">
        <v>155</v>
      </c>
    </row>
    <row r="205" spans="2:65" s="11" customFormat="1" ht="22.95" customHeight="1">
      <c r="B205" s="166"/>
      <c r="C205" s="167"/>
      <c r="D205" s="168" t="s">
        <v>79</v>
      </c>
      <c r="E205" s="180" t="s">
        <v>174</v>
      </c>
      <c r="F205" s="180" t="s">
        <v>277</v>
      </c>
      <c r="G205" s="167"/>
      <c r="H205" s="167"/>
      <c r="I205" s="170"/>
      <c r="J205" s="181">
        <f>BK205</f>
        <v>0</v>
      </c>
      <c r="K205" s="167"/>
      <c r="L205" s="172"/>
      <c r="M205" s="173"/>
      <c r="N205" s="174"/>
      <c r="O205" s="174"/>
      <c r="P205" s="175">
        <f>SUM(P206:P309)</f>
        <v>0</v>
      </c>
      <c r="Q205" s="174"/>
      <c r="R205" s="175">
        <f>SUM(R206:R309)</f>
        <v>47.834055380000009</v>
      </c>
      <c r="S205" s="174"/>
      <c r="T205" s="176">
        <f>SUM(T206:T309)</f>
        <v>0</v>
      </c>
      <c r="AR205" s="177" t="s">
        <v>88</v>
      </c>
      <c r="AT205" s="178" t="s">
        <v>79</v>
      </c>
      <c r="AU205" s="178" t="s">
        <v>88</v>
      </c>
      <c r="AY205" s="177" t="s">
        <v>155</v>
      </c>
      <c r="BK205" s="179">
        <f>SUM(BK206:BK309)</f>
        <v>0</v>
      </c>
    </row>
    <row r="206" spans="2:65" s="1" customFormat="1" ht="36" customHeight="1">
      <c r="B206" s="36"/>
      <c r="C206" s="182" t="s">
        <v>278</v>
      </c>
      <c r="D206" s="182" t="s">
        <v>157</v>
      </c>
      <c r="E206" s="183" t="s">
        <v>279</v>
      </c>
      <c r="F206" s="184" t="s">
        <v>280</v>
      </c>
      <c r="G206" s="185" t="s">
        <v>198</v>
      </c>
      <c r="H206" s="186">
        <v>1.5</v>
      </c>
      <c r="I206" s="187"/>
      <c r="J206" s="188">
        <f>ROUND(I206*H206,2)</f>
        <v>0</v>
      </c>
      <c r="K206" s="184" t="s">
        <v>161</v>
      </c>
      <c r="L206" s="40"/>
      <c r="M206" s="189" t="s">
        <v>35</v>
      </c>
      <c r="N206" s="190" t="s">
        <v>51</v>
      </c>
      <c r="O206" s="65"/>
      <c r="P206" s="191">
        <f>O206*H206</f>
        <v>0</v>
      </c>
      <c r="Q206" s="191">
        <v>1.3271500000000001</v>
      </c>
      <c r="R206" s="191">
        <f>Q206*H206</f>
        <v>1.9907250000000001</v>
      </c>
      <c r="S206" s="191">
        <v>0</v>
      </c>
      <c r="T206" s="192">
        <f>S206*H206</f>
        <v>0</v>
      </c>
      <c r="AR206" s="193" t="s">
        <v>162</v>
      </c>
      <c r="AT206" s="193" t="s">
        <v>157</v>
      </c>
      <c r="AU206" s="193" t="s">
        <v>90</v>
      </c>
      <c r="AY206" s="18" t="s">
        <v>155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8" t="s">
        <v>88</v>
      </c>
      <c r="BK206" s="194">
        <f>ROUND(I206*H206,2)</f>
        <v>0</v>
      </c>
      <c r="BL206" s="18" t="s">
        <v>162</v>
      </c>
      <c r="BM206" s="193" t="s">
        <v>281</v>
      </c>
    </row>
    <row r="207" spans="2:65" s="12" customFormat="1">
      <c r="B207" s="195"/>
      <c r="C207" s="196"/>
      <c r="D207" s="197" t="s">
        <v>164</v>
      </c>
      <c r="E207" s="198" t="s">
        <v>35</v>
      </c>
      <c r="F207" s="199" t="s">
        <v>282</v>
      </c>
      <c r="G207" s="196"/>
      <c r="H207" s="198" t="s">
        <v>35</v>
      </c>
      <c r="I207" s="200"/>
      <c r="J207" s="196"/>
      <c r="K207" s="196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164</v>
      </c>
      <c r="AU207" s="205" t="s">
        <v>90</v>
      </c>
      <c r="AV207" s="12" t="s">
        <v>88</v>
      </c>
      <c r="AW207" s="12" t="s">
        <v>41</v>
      </c>
      <c r="AX207" s="12" t="s">
        <v>80</v>
      </c>
      <c r="AY207" s="205" t="s">
        <v>155</v>
      </c>
    </row>
    <row r="208" spans="2:65" s="12" customFormat="1">
      <c r="B208" s="195"/>
      <c r="C208" s="196"/>
      <c r="D208" s="197" t="s">
        <v>164</v>
      </c>
      <c r="E208" s="198" t="s">
        <v>35</v>
      </c>
      <c r="F208" s="199" t="s">
        <v>283</v>
      </c>
      <c r="G208" s="196"/>
      <c r="H208" s="198" t="s">
        <v>35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164</v>
      </c>
      <c r="AU208" s="205" t="s">
        <v>90</v>
      </c>
      <c r="AV208" s="12" t="s">
        <v>88</v>
      </c>
      <c r="AW208" s="12" t="s">
        <v>41</v>
      </c>
      <c r="AX208" s="12" t="s">
        <v>80</v>
      </c>
      <c r="AY208" s="205" t="s">
        <v>155</v>
      </c>
    </row>
    <row r="209" spans="2:65" s="13" customFormat="1">
      <c r="B209" s="206"/>
      <c r="C209" s="207"/>
      <c r="D209" s="197" t="s">
        <v>164</v>
      </c>
      <c r="E209" s="208" t="s">
        <v>35</v>
      </c>
      <c r="F209" s="209" t="s">
        <v>284</v>
      </c>
      <c r="G209" s="207"/>
      <c r="H209" s="210">
        <v>0.29399999999999998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164</v>
      </c>
      <c r="AU209" s="216" t="s">
        <v>90</v>
      </c>
      <c r="AV209" s="13" t="s">
        <v>90</v>
      </c>
      <c r="AW209" s="13" t="s">
        <v>41</v>
      </c>
      <c r="AX209" s="13" t="s">
        <v>80</v>
      </c>
      <c r="AY209" s="216" t="s">
        <v>155</v>
      </c>
    </row>
    <row r="210" spans="2:65" s="12" customFormat="1">
      <c r="B210" s="195"/>
      <c r="C210" s="196"/>
      <c r="D210" s="197" t="s">
        <v>164</v>
      </c>
      <c r="E210" s="198" t="s">
        <v>35</v>
      </c>
      <c r="F210" s="199" t="s">
        <v>285</v>
      </c>
      <c r="G210" s="196"/>
      <c r="H210" s="198" t="s">
        <v>35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164</v>
      </c>
      <c r="AU210" s="205" t="s">
        <v>90</v>
      </c>
      <c r="AV210" s="12" t="s">
        <v>88</v>
      </c>
      <c r="AW210" s="12" t="s">
        <v>41</v>
      </c>
      <c r="AX210" s="12" t="s">
        <v>80</v>
      </c>
      <c r="AY210" s="205" t="s">
        <v>155</v>
      </c>
    </row>
    <row r="211" spans="2:65" s="12" customFormat="1">
      <c r="B211" s="195"/>
      <c r="C211" s="196"/>
      <c r="D211" s="197" t="s">
        <v>164</v>
      </c>
      <c r="E211" s="198" t="s">
        <v>35</v>
      </c>
      <c r="F211" s="199" t="s">
        <v>286</v>
      </c>
      <c r="G211" s="196"/>
      <c r="H211" s="198" t="s">
        <v>35</v>
      </c>
      <c r="I211" s="200"/>
      <c r="J211" s="196"/>
      <c r="K211" s="196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164</v>
      </c>
      <c r="AU211" s="205" t="s">
        <v>90</v>
      </c>
      <c r="AV211" s="12" t="s">
        <v>88</v>
      </c>
      <c r="AW211" s="12" t="s">
        <v>41</v>
      </c>
      <c r="AX211" s="12" t="s">
        <v>80</v>
      </c>
      <c r="AY211" s="205" t="s">
        <v>155</v>
      </c>
    </row>
    <row r="212" spans="2:65" s="13" customFormat="1">
      <c r="B212" s="206"/>
      <c r="C212" s="207"/>
      <c r="D212" s="197" t="s">
        <v>164</v>
      </c>
      <c r="E212" s="208" t="s">
        <v>35</v>
      </c>
      <c r="F212" s="209" t="s">
        <v>284</v>
      </c>
      <c r="G212" s="207"/>
      <c r="H212" s="210">
        <v>0.29399999999999998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164</v>
      </c>
      <c r="AU212" s="216" t="s">
        <v>90</v>
      </c>
      <c r="AV212" s="13" t="s">
        <v>90</v>
      </c>
      <c r="AW212" s="13" t="s">
        <v>41</v>
      </c>
      <c r="AX212" s="13" t="s">
        <v>80</v>
      </c>
      <c r="AY212" s="216" t="s">
        <v>155</v>
      </c>
    </row>
    <row r="213" spans="2:65" s="12" customFormat="1">
      <c r="B213" s="195"/>
      <c r="C213" s="196"/>
      <c r="D213" s="197" t="s">
        <v>164</v>
      </c>
      <c r="E213" s="198" t="s">
        <v>35</v>
      </c>
      <c r="F213" s="199" t="s">
        <v>287</v>
      </c>
      <c r="G213" s="196"/>
      <c r="H213" s="198" t="s">
        <v>35</v>
      </c>
      <c r="I213" s="200"/>
      <c r="J213" s="196"/>
      <c r="K213" s="196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164</v>
      </c>
      <c r="AU213" s="205" t="s">
        <v>90</v>
      </c>
      <c r="AV213" s="12" t="s">
        <v>88</v>
      </c>
      <c r="AW213" s="12" t="s">
        <v>41</v>
      </c>
      <c r="AX213" s="12" t="s">
        <v>80</v>
      </c>
      <c r="AY213" s="205" t="s">
        <v>155</v>
      </c>
    </row>
    <row r="214" spans="2:65" s="13" customFormat="1">
      <c r="B214" s="206"/>
      <c r="C214" s="207"/>
      <c r="D214" s="197" t="s">
        <v>164</v>
      </c>
      <c r="E214" s="208" t="s">
        <v>35</v>
      </c>
      <c r="F214" s="209" t="s">
        <v>288</v>
      </c>
      <c r="G214" s="207"/>
      <c r="H214" s="210">
        <v>0.91200000000000003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164</v>
      </c>
      <c r="AU214" s="216" t="s">
        <v>90</v>
      </c>
      <c r="AV214" s="13" t="s">
        <v>90</v>
      </c>
      <c r="AW214" s="13" t="s">
        <v>41</v>
      </c>
      <c r="AX214" s="13" t="s">
        <v>80</v>
      </c>
      <c r="AY214" s="216" t="s">
        <v>155</v>
      </c>
    </row>
    <row r="215" spans="2:65" s="15" customFormat="1">
      <c r="B215" s="228"/>
      <c r="C215" s="229"/>
      <c r="D215" s="197" t="s">
        <v>164</v>
      </c>
      <c r="E215" s="230" t="s">
        <v>35</v>
      </c>
      <c r="F215" s="231" t="s">
        <v>177</v>
      </c>
      <c r="G215" s="229"/>
      <c r="H215" s="232">
        <v>1.5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164</v>
      </c>
      <c r="AU215" s="238" t="s">
        <v>90</v>
      </c>
      <c r="AV215" s="15" t="s">
        <v>162</v>
      </c>
      <c r="AW215" s="15" t="s">
        <v>41</v>
      </c>
      <c r="AX215" s="15" t="s">
        <v>88</v>
      </c>
      <c r="AY215" s="238" t="s">
        <v>155</v>
      </c>
    </row>
    <row r="216" spans="2:65" s="1" customFormat="1" ht="36" customHeight="1">
      <c r="B216" s="36"/>
      <c r="C216" s="182" t="s">
        <v>289</v>
      </c>
      <c r="D216" s="182" t="s">
        <v>157</v>
      </c>
      <c r="E216" s="183" t="s">
        <v>290</v>
      </c>
      <c r="F216" s="184" t="s">
        <v>291</v>
      </c>
      <c r="G216" s="185" t="s">
        <v>160</v>
      </c>
      <c r="H216" s="186">
        <v>46.56</v>
      </c>
      <c r="I216" s="187"/>
      <c r="J216" s="188">
        <f>ROUND(I216*H216,2)</f>
        <v>0</v>
      </c>
      <c r="K216" s="184" t="s">
        <v>161</v>
      </c>
      <c r="L216" s="40"/>
      <c r="M216" s="189" t="s">
        <v>35</v>
      </c>
      <c r="N216" s="190" t="s">
        <v>51</v>
      </c>
      <c r="O216" s="65"/>
      <c r="P216" s="191">
        <f>O216*H216</f>
        <v>0</v>
      </c>
      <c r="Q216" s="191">
        <v>0.14854000000000001</v>
      </c>
      <c r="R216" s="191">
        <f>Q216*H216</f>
        <v>6.916022400000001</v>
      </c>
      <c r="S216" s="191">
        <v>0</v>
      </c>
      <c r="T216" s="192">
        <f>S216*H216</f>
        <v>0</v>
      </c>
      <c r="AR216" s="193" t="s">
        <v>162</v>
      </c>
      <c r="AT216" s="193" t="s">
        <v>157</v>
      </c>
      <c r="AU216" s="193" t="s">
        <v>90</v>
      </c>
      <c r="AY216" s="18" t="s">
        <v>155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88</v>
      </c>
      <c r="BK216" s="194">
        <f>ROUND(I216*H216,2)</f>
        <v>0</v>
      </c>
      <c r="BL216" s="18" t="s">
        <v>162</v>
      </c>
      <c r="BM216" s="193" t="s">
        <v>292</v>
      </c>
    </row>
    <row r="217" spans="2:65" s="12" customFormat="1">
      <c r="B217" s="195"/>
      <c r="C217" s="196"/>
      <c r="D217" s="197" t="s">
        <v>164</v>
      </c>
      <c r="E217" s="198" t="s">
        <v>35</v>
      </c>
      <c r="F217" s="199" t="s">
        <v>293</v>
      </c>
      <c r="G217" s="196"/>
      <c r="H217" s="198" t="s">
        <v>35</v>
      </c>
      <c r="I217" s="200"/>
      <c r="J217" s="196"/>
      <c r="K217" s="196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164</v>
      </c>
      <c r="AU217" s="205" t="s">
        <v>90</v>
      </c>
      <c r="AV217" s="12" t="s">
        <v>88</v>
      </c>
      <c r="AW217" s="12" t="s">
        <v>41</v>
      </c>
      <c r="AX217" s="12" t="s">
        <v>80</v>
      </c>
      <c r="AY217" s="205" t="s">
        <v>155</v>
      </c>
    </row>
    <row r="218" spans="2:65" s="13" customFormat="1">
      <c r="B218" s="206"/>
      <c r="C218" s="207"/>
      <c r="D218" s="197" t="s">
        <v>164</v>
      </c>
      <c r="E218" s="208" t="s">
        <v>35</v>
      </c>
      <c r="F218" s="209" t="s">
        <v>294</v>
      </c>
      <c r="G218" s="207"/>
      <c r="H218" s="210">
        <v>46.56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164</v>
      </c>
      <c r="AU218" s="216" t="s">
        <v>90</v>
      </c>
      <c r="AV218" s="13" t="s">
        <v>90</v>
      </c>
      <c r="AW218" s="13" t="s">
        <v>41</v>
      </c>
      <c r="AX218" s="13" t="s">
        <v>88</v>
      </c>
      <c r="AY218" s="216" t="s">
        <v>155</v>
      </c>
    </row>
    <row r="219" spans="2:65" s="1" customFormat="1" ht="48" customHeight="1">
      <c r="B219" s="36"/>
      <c r="C219" s="182" t="s">
        <v>295</v>
      </c>
      <c r="D219" s="182" t="s">
        <v>157</v>
      </c>
      <c r="E219" s="183" t="s">
        <v>296</v>
      </c>
      <c r="F219" s="184" t="s">
        <v>297</v>
      </c>
      <c r="G219" s="185" t="s">
        <v>160</v>
      </c>
      <c r="H219" s="186">
        <v>120.12</v>
      </c>
      <c r="I219" s="187"/>
      <c r="J219" s="188">
        <f>ROUND(I219*H219,2)</f>
        <v>0</v>
      </c>
      <c r="K219" s="184" t="s">
        <v>161</v>
      </c>
      <c r="L219" s="40"/>
      <c r="M219" s="189" t="s">
        <v>35</v>
      </c>
      <c r="N219" s="190" t="s">
        <v>51</v>
      </c>
      <c r="O219" s="65"/>
      <c r="P219" s="191">
        <f>O219*H219</f>
        <v>0</v>
      </c>
      <c r="Q219" s="191">
        <v>0.17255999999999999</v>
      </c>
      <c r="R219" s="191">
        <f>Q219*H219</f>
        <v>20.727907200000001</v>
      </c>
      <c r="S219" s="191">
        <v>0</v>
      </c>
      <c r="T219" s="192">
        <f>S219*H219</f>
        <v>0</v>
      </c>
      <c r="AR219" s="193" t="s">
        <v>162</v>
      </c>
      <c r="AT219" s="193" t="s">
        <v>157</v>
      </c>
      <c r="AU219" s="193" t="s">
        <v>90</v>
      </c>
      <c r="AY219" s="18" t="s">
        <v>155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8" t="s">
        <v>88</v>
      </c>
      <c r="BK219" s="194">
        <f>ROUND(I219*H219,2)</f>
        <v>0</v>
      </c>
      <c r="BL219" s="18" t="s">
        <v>162</v>
      </c>
      <c r="BM219" s="193" t="s">
        <v>298</v>
      </c>
    </row>
    <row r="220" spans="2:65" s="12" customFormat="1">
      <c r="B220" s="195"/>
      <c r="C220" s="196"/>
      <c r="D220" s="197" t="s">
        <v>164</v>
      </c>
      <c r="E220" s="198" t="s">
        <v>35</v>
      </c>
      <c r="F220" s="199" t="s">
        <v>299</v>
      </c>
      <c r="G220" s="196"/>
      <c r="H220" s="198" t="s">
        <v>35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164</v>
      </c>
      <c r="AU220" s="205" t="s">
        <v>90</v>
      </c>
      <c r="AV220" s="12" t="s">
        <v>88</v>
      </c>
      <c r="AW220" s="12" t="s">
        <v>41</v>
      </c>
      <c r="AX220" s="12" t="s">
        <v>80</v>
      </c>
      <c r="AY220" s="205" t="s">
        <v>155</v>
      </c>
    </row>
    <row r="221" spans="2:65" s="12" customFormat="1">
      <c r="B221" s="195"/>
      <c r="C221" s="196"/>
      <c r="D221" s="197" t="s">
        <v>164</v>
      </c>
      <c r="E221" s="198" t="s">
        <v>35</v>
      </c>
      <c r="F221" s="199" t="s">
        <v>300</v>
      </c>
      <c r="G221" s="196"/>
      <c r="H221" s="198" t="s">
        <v>35</v>
      </c>
      <c r="I221" s="200"/>
      <c r="J221" s="196"/>
      <c r="K221" s="196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164</v>
      </c>
      <c r="AU221" s="205" t="s">
        <v>90</v>
      </c>
      <c r="AV221" s="12" t="s">
        <v>88</v>
      </c>
      <c r="AW221" s="12" t="s">
        <v>41</v>
      </c>
      <c r="AX221" s="12" t="s">
        <v>80</v>
      </c>
      <c r="AY221" s="205" t="s">
        <v>155</v>
      </c>
    </row>
    <row r="222" spans="2:65" s="13" customFormat="1">
      <c r="B222" s="206"/>
      <c r="C222" s="207"/>
      <c r="D222" s="197" t="s">
        <v>164</v>
      </c>
      <c r="E222" s="208" t="s">
        <v>35</v>
      </c>
      <c r="F222" s="209" t="s">
        <v>301</v>
      </c>
      <c r="G222" s="207"/>
      <c r="H222" s="210">
        <v>5.04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164</v>
      </c>
      <c r="AU222" s="216" t="s">
        <v>90</v>
      </c>
      <c r="AV222" s="13" t="s">
        <v>90</v>
      </c>
      <c r="AW222" s="13" t="s">
        <v>41</v>
      </c>
      <c r="AX222" s="13" t="s">
        <v>80</v>
      </c>
      <c r="AY222" s="216" t="s">
        <v>155</v>
      </c>
    </row>
    <row r="223" spans="2:65" s="12" customFormat="1">
      <c r="B223" s="195"/>
      <c r="C223" s="196"/>
      <c r="D223" s="197" t="s">
        <v>164</v>
      </c>
      <c r="E223" s="198" t="s">
        <v>35</v>
      </c>
      <c r="F223" s="199" t="s">
        <v>302</v>
      </c>
      <c r="G223" s="196"/>
      <c r="H223" s="198" t="s">
        <v>35</v>
      </c>
      <c r="I223" s="200"/>
      <c r="J223" s="196"/>
      <c r="K223" s="196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164</v>
      </c>
      <c r="AU223" s="205" t="s">
        <v>90</v>
      </c>
      <c r="AV223" s="12" t="s">
        <v>88</v>
      </c>
      <c r="AW223" s="12" t="s">
        <v>41</v>
      </c>
      <c r="AX223" s="12" t="s">
        <v>80</v>
      </c>
      <c r="AY223" s="205" t="s">
        <v>155</v>
      </c>
    </row>
    <row r="224" spans="2:65" s="13" customFormat="1">
      <c r="B224" s="206"/>
      <c r="C224" s="207"/>
      <c r="D224" s="197" t="s">
        <v>164</v>
      </c>
      <c r="E224" s="208" t="s">
        <v>35</v>
      </c>
      <c r="F224" s="209" t="s">
        <v>303</v>
      </c>
      <c r="G224" s="207"/>
      <c r="H224" s="210">
        <v>17.28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164</v>
      </c>
      <c r="AU224" s="216" t="s">
        <v>90</v>
      </c>
      <c r="AV224" s="13" t="s">
        <v>90</v>
      </c>
      <c r="AW224" s="13" t="s">
        <v>41</v>
      </c>
      <c r="AX224" s="13" t="s">
        <v>80</v>
      </c>
      <c r="AY224" s="216" t="s">
        <v>155</v>
      </c>
    </row>
    <row r="225" spans="2:51" s="12" customFormat="1">
      <c r="B225" s="195"/>
      <c r="C225" s="196"/>
      <c r="D225" s="197" t="s">
        <v>164</v>
      </c>
      <c r="E225" s="198" t="s">
        <v>35</v>
      </c>
      <c r="F225" s="199" t="s">
        <v>304</v>
      </c>
      <c r="G225" s="196"/>
      <c r="H225" s="198" t="s">
        <v>35</v>
      </c>
      <c r="I225" s="200"/>
      <c r="J225" s="196"/>
      <c r="K225" s="196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164</v>
      </c>
      <c r="AU225" s="205" t="s">
        <v>90</v>
      </c>
      <c r="AV225" s="12" t="s">
        <v>88</v>
      </c>
      <c r="AW225" s="12" t="s">
        <v>41</v>
      </c>
      <c r="AX225" s="12" t="s">
        <v>80</v>
      </c>
      <c r="AY225" s="205" t="s">
        <v>155</v>
      </c>
    </row>
    <row r="226" spans="2:51" s="13" customFormat="1">
      <c r="B226" s="206"/>
      <c r="C226" s="207"/>
      <c r="D226" s="197" t="s">
        <v>164</v>
      </c>
      <c r="E226" s="208" t="s">
        <v>35</v>
      </c>
      <c r="F226" s="209" t="s">
        <v>305</v>
      </c>
      <c r="G226" s="207"/>
      <c r="H226" s="210">
        <v>1.08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164</v>
      </c>
      <c r="AU226" s="216" t="s">
        <v>90</v>
      </c>
      <c r="AV226" s="13" t="s">
        <v>90</v>
      </c>
      <c r="AW226" s="13" t="s">
        <v>41</v>
      </c>
      <c r="AX226" s="13" t="s">
        <v>80</v>
      </c>
      <c r="AY226" s="216" t="s">
        <v>155</v>
      </c>
    </row>
    <row r="227" spans="2:51" s="12" customFormat="1">
      <c r="B227" s="195"/>
      <c r="C227" s="196"/>
      <c r="D227" s="197" t="s">
        <v>164</v>
      </c>
      <c r="E227" s="198" t="s">
        <v>35</v>
      </c>
      <c r="F227" s="199" t="s">
        <v>306</v>
      </c>
      <c r="G227" s="196"/>
      <c r="H227" s="198" t="s">
        <v>35</v>
      </c>
      <c r="I227" s="200"/>
      <c r="J227" s="196"/>
      <c r="K227" s="196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164</v>
      </c>
      <c r="AU227" s="205" t="s">
        <v>90</v>
      </c>
      <c r="AV227" s="12" t="s">
        <v>88</v>
      </c>
      <c r="AW227" s="12" t="s">
        <v>41</v>
      </c>
      <c r="AX227" s="12" t="s">
        <v>80</v>
      </c>
      <c r="AY227" s="205" t="s">
        <v>155</v>
      </c>
    </row>
    <row r="228" spans="2:51" s="13" customFormat="1">
      <c r="B228" s="206"/>
      <c r="C228" s="207"/>
      <c r="D228" s="197" t="s">
        <v>164</v>
      </c>
      <c r="E228" s="208" t="s">
        <v>35</v>
      </c>
      <c r="F228" s="209" t="s">
        <v>307</v>
      </c>
      <c r="G228" s="207"/>
      <c r="H228" s="210">
        <v>2.4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164</v>
      </c>
      <c r="AU228" s="216" t="s">
        <v>90</v>
      </c>
      <c r="AV228" s="13" t="s">
        <v>90</v>
      </c>
      <c r="AW228" s="13" t="s">
        <v>41</v>
      </c>
      <c r="AX228" s="13" t="s">
        <v>80</v>
      </c>
      <c r="AY228" s="216" t="s">
        <v>155</v>
      </c>
    </row>
    <row r="229" spans="2:51" s="12" customFormat="1">
      <c r="B229" s="195"/>
      <c r="C229" s="196"/>
      <c r="D229" s="197" t="s">
        <v>164</v>
      </c>
      <c r="E229" s="198" t="s">
        <v>35</v>
      </c>
      <c r="F229" s="199" t="s">
        <v>308</v>
      </c>
      <c r="G229" s="196"/>
      <c r="H229" s="198" t="s">
        <v>35</v>
      </c>
      <c r="I229" s="200"/>
      <c r="J229" s="196"/>
      <c r="K229" s="196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164</v>
      </c>
      <c r="AU229" s="205" t="s">
        <v>90</v>
      </c>
      <c r="AV229" s="12" t="s">
        <v>88</v>
      </c>
      <c r="AW229" s="12" t="s">
        <v>41</v>
      </c>
      <c r="AX229" s="12" t="s">
        <v>80</v>
      </c>
      <c r="AY229" s="205" t="s">
        <v>155</v>
      </c>
    </row>
    <row r="230" spans="2:51" s="13" customFormat="1">
      <c r="B230" s="206"/>
      <c r="C230" s="207"/>
      <c r="D230" s="197" t="s">
        <v>164</v>
      </c>
      <c r="E230" s="208" t="s">
        <v>35</v>
      </c>
      <c r="F230" s="209" t="s">
        <v>309</v>
      </c>
      <c r="G230" s="207"/>
      <c r="H230" s="210">
        <v>23.04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164</v>
      </c>
      <c r="AU230" s="216" t="s">
        <v>90</v>
      </c>
      <c r="AV230" s="13" t="s">
        <v>90</v>
      </c>
      <c r="AW230" s="13" t="s">
        <v>41</v>
      </c>
      <c r="AX230" s="13" t="s">
        <v>80</v>
      </c>
      <c r="AY230" s="216" t="s">
        <v>155</v>
      </c>
    </row>
    <row r="231" spans="2:51" s="12" customFormat="1">
      <c r="B231" s="195"/>
      <c r="C231" s="196"/>
      <c r="D231" s="197" t="s">
        <v>164</v>
      </c>
      <c r="E231" s="198" t="s">
        <v>35</v>
      </c>
      <c r="F231" s="199" t="s">
        <v>310</v>
      </c>
      <c r="G231" s="196"/>
      <c r="H231" s="198" t="s">
        <v>35</v>
      </c>
      <c r="I231" s="200"/>
      <c r="J231" s="196"/>
      <c r="K231" s="196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164</v>
      </c>
      <c r="AU231" s="205" t="s">
        <v>90</v>
      </c>
      <c r="AV231" s="12" t="s">
        <v>88</v>
      </c>
      <c r="AW231" s="12" t="s">
        <v>41</v>
      </c>
      <c r="AX231" s="12" t="s">
        <v>80</v>
      </c>
      <c r="AY231" s="205" t="s">
        <v>155</v>
      </c>
    </row>
    <row r="232" spans="2:51" s="13" customFormat="1">
      <c r="B232" s="206"/>
      <c r="C232" s="207"/>
      <c r="D232" s="197" t="s">
        <v>164</v>
      </c>
      <c r="E232" s="208" t="s">
        <v>35</v>
      </c>
      <c r="F232" s="209" t="s">
        <v>311</v>
      </c>
      <c r="G232" s="207"/>
      <c r="H232" s="210">
        <v>23.04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164</v>
      </c>
      <c r="AU232" s="216" t="s">
        <v>90</v>
      </c>
      <c r="AV232" s="13" t="s">
        <v>90</v>
      </c>
      <c r="AW232" s="13" t="s">
        <v>41</v>
      </c>
      <c r="AX232" s="13" t="s">
        <v>80</v>
      </c>
      <c r="AY232" s="216" t="s">
        <v>155</v>
      </c>
    </row>
    <row r="233" spans="2:51" s="12" customFormat="1">
      <c r="B233" s="195"/>
      <c r="C233" s="196"/>
      <c r="D233" s="197" t="s">
        <v>164</v>
      </c>
      <c r="E233" s="198" t="s">
        <v>35</v>
      </c>
      <c r="F233" s="199" t="s">
        <v>304</v>
      </c>
      <c r="G233" s="196"/>
      <c r="H233" s="198" t="s">
        <v>35</v>
      </c>
      <c r="I233" s="200"/>
      <c r="J233" s="196"/>
      <c r="K233" s="196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164</v>
      </c>
      <c r="AU233" s="205" t="s">
        <v>90</v>
      </c>
      <c r="AV233" s="12" t="s">
        <v>88</v>
      </c>
      <c r="AW233" s="12" t="s">
        <v>41</v>
      </c>
      <c r="AX233" s="12" t="s">
        <v>80</v>
      </c>
      <c r="AY233" s="205" t="s">
        <v>155</v>
      </c>
    </row>
    <row r="234" spans="2:51" s="13" customFormat="1">
      <c r="B234" s="206"/>
      <c r="C234" s="207"/>
      <c r="D234" s="197" t="s">
        <v>164</v>
      </c>
      <c r="E234" s="208" t="s">
        <v>35</v>
      </c>
      <c r="F234" s="209" t="s">
        <v>312</v>
      </c>
      <c r="G234" s="207"/>
      <c r="H234" s="210">
        <v>2.16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164</v>
      </c>
      <c r="AU234" s="216" t="s">
        <v>90</v>
      </c>
      <c r="AV234" s="13" t="s">
        <v>90</v>
      </c>
      <c r="AW234" s="13" t="s">
        <v>41</v>
      </c>
      <c r="AX234" s="13" t="s">
        <v>80</v>
      </c>
      <c r="AY234" s="216" t="s">
        <v>155</v>
      </c>
    </row>
    <row r="235" spans="2:51" s="12" customFormat="1">
      <c r="B235" s="195"/>
      <c r="C235" s="196"/>
      <c r="D235" s="197" t="s">
        <v>164</v>
      </c>
      <c r="E235" s="198" t="s">
        <v>35</v>
      </c>
      <c r="F235" s="199" t="s">
        <v>313</v>
      </c>
      <c r="G235" s="196"/>
      <c r="H235" s="198" t="s">
        <v>35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164</v>
      </c>
      <c r="AU235" s="205" t="s">
        <v>90</v>
      </c>
      <c r="AV235" s="12" t="s">
        <v>88</v>
      </c>
      <c r="AW235" s="12" t="s">
        <v>41</v>
      </c>
      <c r="AX235" s="12" t="s">
        <v>80</v>
      </c>
      <c r="AY235" s="205" t="s">
        <v>155</v>
      </c>
    </row>
    <row r="236" spans="2:51" s="13" customFormat="1">
      <c r="B236" s="206"/>
      <c r="C236" s="207"/>
      <c r="D236" s="197" t="s">
        <v>164</v>
      </c>
      <c r="E236" s="208" t="s">
        <v>35</v>
      </c>
      <c r="F236" s="209" t="s">
        <v>314</v>
      </c>
      <c r="G236" s="207"/>
      <c r="H236" s="210">
        <v>3.6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164</v>
      </c>
      <c r="AU236" s="216" t="s">
        <v>90</v>
      </c>
      <c r="AV236" s="13" t="s">
        <v>90</v>
      </c>
      <c r="AW236" s="13" t="s">
        <v>41</v>
      </c>
      <c r="AX236" s="13" t="s">
        <v>80</v>
      </c>
      <c r="AY236" s="216" t="s">
        <v>155</v>
      </c>
    </row>
    <row r="237" spans="2:51" s="12" customFormat="1">
      <c r="B237" s="195"/>
      <c r="C237" s="196"/>
      <c r="D237" s="197" t="s">
        <v>164</v>
      </c>
      <c r="E237" s="198" t="s">
        <v>35</v>
      </c>
      <c r="F237" s="199" t="s">
        <v>308</v>
      </c>
      <c r="G237" s="196"/>
      <c r="H237" s="198" t="s">
        <v>35</v>
      </c>
      <c r="I237" s="200"/>
      <c r="J237" s="196"/>
      <c r="K237" s="196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164</v>
      </c>
      <c r="AU237" s="205" t="s">
        <v>90</v>
      </c>
      <c r="AV237" s="12" t="s">
        <v>88</v>
      </c>
      <c r="AW237" s="12" t="s">
        <v>41</v>
      </c>
      <c r="AX237" s="12" t="s">
        <v>80</v>
      </c>
      <c r="AY237" s="205" t="s">
        <v>155</v>
      </c>
    </row>
    <row r="238" spans="2:51" s="13" customFormat="1">
      <c r="B238" s="206"/>
      <c r="C238" s="207"/>
      <c r="D238" s="197" t="s">
        <v>164</v>
      </c>
      <c r="E238" s="208" t="s">
        <v>35</v>
      </c>
      <c r="F238" s="209" t="s">
        <v>315</v>
      </c>
      <c r="G238" s="207"/>
      <c r="H238" s="210">
        <v>20.16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164</v>
      </c>
      <c r="AU238" s="216" t="s">
        <v>90</v>
      </c>
      <c r="AV238" s="13" t="s">
        <v>90</v>
      </c>
      <c r="AW238" s="13" t="s">
        <v>41</v>
      </c>
      <c r="AX238" s="13" t="s">
        <v>80</v>
      </c>
      <c r="AY238" s="216" t="s">
        <v>155</v>
      </c>
    </row>
    <row r="239" spans="2:51" s="12" customFormat="1">
      <c r="B239" s="195"/>
      <c r="C239" s="196"/>
      <c r="D239" s="197" t="s">
        <v>164</v>
      </c>
      <c r="E239" s="198" t="s">
        <v>35</v>
      </c>
      <c r="F239" s="199" t="s">
        <v>316</v>
      </c>
      <c r="G239" s="196"/>
      <c r="H239" s="198" t="s">
        <v>35</v>
      </c>
      <c r="I239" s="200"/>
      <c r="J239" s="196"/>
      <c r="K239" s="196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164</v>
      </c>
      <c r="AU239" s="205" t="s">
        <v>90</v>
      </c>
      <c r="AV239" s="12" t="s">
        <v>88</v>
      </c>
      <c r="AW239" s="12" t="s">
        <v>41</v>
      </c>
      <c r="AX239" s="12" t="s">
        <v>80</v>
      </c>
      <c r="AY239" s="205" t="s">
        <v>155</v>
      </c>
    </row>
    <row r="240" spans="2:51" s="13" customFormat="1">
      <c r="B240" s="206"/>
      <c r="C240" s="207"/>
      <c r="D240" s="197" t="s">
        <v>164</v>
      </c>
      <c r="E240" s="208" t="s">
        <v>35</v>
      </c>
      <c r="F240" s="209" t="s">
        <v>317</v>
      </c>
      <c r="G240" s="207"/>
      <c r="H240" s="210">
        <v>10.08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164</v>
      </c>
      <c r="AU240" s="216" t="s">
        <v>90</v>
      </c>
      <c r="AV240" s="13" t="s">
        <v>90</v>
      </c>
      <c r="AW240" s="13" t="s">
        <v>41</v>
      </c>
      <c r="AX240" s="13" t="s">
        <v>80</v>
      </c>
      <c r="AY240" s="216" t="s">
        <v>155</v>
      </c>
    </row>
    <row r="241" spans="2:65" s="12" customFormat="1">
      <c r="B241" s="195"/>
      <c r="C241" s="196"/>
      <c r="D241" s="197" t="s">
        <v>164</v>
      </c>
      <c r="E241" s="198" t="s">
        <v>35</v>
      </c>
      <c r="F241" s="199" t="s">
        <v>304</v>
      </c>
      <c r="G241" s="196"/>
      <c r="H241" s="198" t="s">
        <v>35</v>
      </c>
      <c r="I241" s="200"/>
      <c r="J241" s="196"/>
      <c r="K241" s="196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164</v>
      </c>
      <c r="AU241" s="205" t="s">
        <v>90</v>
      </c>
      <c r="AV241" s="12" t="s">
        <v>88</v>
      </c>
      <c r="AW241" s="12" t="s">
        <v>41</v>
      </c>
      <c r="AX241" s="12" t="s">
        <v>80</v>
      </c>
      <c r="AY241" s="205" t="s">
        <v>155</v>
      </c>
    </row>
    <row r="242" spans="2:65" s="13" customFormat="1">
      <c r="B242" s="206"/>
      <c r="C242" s="207"/>
      <c r="D242" s="197" t="s">
        <v>164</v>
      </c>
      <c r="E242" s="208" t="s">
        <v>35</v>
      </c>
      <c r="F242" s="209" t="s">
        <v>312</v>
      </c>
      <c r="G242" s="207"/>
      <c r="H242" s="210">
        <v>2.16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164</v>
      </c>
      <c r="AU242" s="216" t="s">
        <v>90</v>
      </c>
      <c r="AV242" s="13" t="s">
        <v>90</v>
      </c>
      <c r="AW242" s="13" t="s">
        <v>41</v>
      </c>
      <c r="AX242" s="13" t="s">
        <v>80</v>
      </c>
      <c r="AY242" s="216" t="s">
        <v>155</v>
      </c>
    </row>
    <row r="243" spans="2:65" s="12" customFormat="1">
      <c r="B243" s="195"/>
      <c r="C243" s="196"/>
      <c r="D243" s="197" t="s">
        <v>164</v>
      </c>
      <c r="E243" s="198" t="s">
        <v>35</v>
      </c>
      <c r="F243" s="199" t="s">
        <v>308</v>
      </c>
      <c r="G243" s="196"/>
      <c r="H243" s="198" t="s">
        <v>35</v>
      </c>
      <c r="I243" s="200"/>
      <c r="J243" s="196"/>
      <c r="K243" s="196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164</v>
      </c>
      <c r="AU243" s="205" t="s">
        <v>90</v>
      </c>
      <c r="AV243" s="12" t="s">
        <v>88</v>
      </c>
      <c r="AW243" s="12" t="s">
        <v>41</v>
      </c>
      <c r="AX243" s="12" t="s">
        <v>80</v>
      </c>
      <c r="AY243" s="205" t="s">
        <v>155</v>
      </c>
    </row>
    <row r="244" spans="2:65" s="13" customFormat="1">
      <c r="B244" s="206"/>
      <c r="C244" s="207"/>
      <c r="D244" s="197" t="s">
        <v>164</v>
      </c>
      <c r="E244" s="208" t="s">
        <v>35</v>
      </c>
      <c r="F244" s="209" t="s">
        <v>318</v>
      </c>
      <c r="G244" s="207"/>
      <c r="H244" s="210">
        <v>10.08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164</v>
      </c>
      <c r="AU244" s="216" t="s">
        <v>90</v>
      </c>
      <c r="AV244" s="13" t="s">
        <v>90</v>
      </c>
      <c r="AW244" s="13" t="s">
        <v>41</v>
      </c>
      <c r="AX244" s="13" t="s">
        <v>80</v>
      </c>
      <c r="AY244" s="216" t="s">
        <v>155</v>
      </c>
    </row>
    <row r="245" spans="2:65" s="15" customFormat="1">
      <c r="B245" s="228"/>
      <c r="C245" s="229"/>
      <c r="D245" s="197" t="s">
        <v>164</v>
      </c>
      <c r="E245" s="230" t="s">
        <v>35</v>
      </c>
      <c r="F245" s="231" t="s">
        <v>177</v>
      </c>
      <c r="G245" s="229"/>
      <c r="H245" s="232">
        <v>120.12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164</v>
      </c>
      <c r="AU245" s="238" t="s">
        <v>90</v>
      </c>
      <c r="AV245" s="15" t="s">
        <v>162</v>
      </c>
      <c r="AW245" s="15" t="s">
        <v>41</v>
      </c>
      <c r="AX245" s="15" t="s">
        <v>88</v>
      </c>
      <c r="AY245" s="238" t="s">
        <v>155</v>
      </c>
    </row>
    <row r="246" spans="2:65" s="1" customFormat="1" ht="48" customHeight="1">
      <c r="B246" s="36"/>
      <c r="C246" s="182" t="s">
        <v>7</v>
      </c>
      <c r="D246" s="182" t="s">
        <v>157</v>
      </c>
      <c r="E246" s="183" t="s">
        <v>319</v>
      </c>
      <c r="F246" s="184" t="s">
        <v>320</v>
      </c>
      <c r="G246" s="185" t="s">
        <v>160</v>
      </c>
      <c r="H246" s="186">
        <v>40.795999999999999</v>
      </c>
      <c r="I246" s="187"/>
      <c r="J246" s="188">
        <f>ROUND(I246*H246,2)</f>
        <v>0</v>
      </c>
      <c r="K246" s="184" t="s">
        <v>161</v>
      </c>
      <c r="L246" s="40"/>
      <c r="M246" s="189" t="s">
        <v>35</v>
      </c>
      <c r="N246" s="190" t="s">
        <v>51</v>
      </c>
      <c r="O246" s="65"/>
      <c r="P246" s="191">
        <f>O246*H246</f>
        <v>0</v>
      </c>
      <c r="Q246" s="191">
        <v>0.20712</v>
      </c>
      <c r="R246" s="191">
        <f>Q246*H246</f>
        <v>8.4496675200000002</v>
      </c>
      <c r="S246" s="191">
        <v>0</v>
      </c>
      <c r="T246" s="192">
        <f>S246*H246</f>
        <v>0</v>
      </c>
      <c r="AR246" s="193" t="s">
        <v>162</v>
      </c>
      <c r="AT246" s="193" t="s">
        <v>157</v>
      </c>
      <c r="AU246" s="193" t="s">
        <v>90</v>
      </c>
      <c r="AY246" s="18" t="s">
        <v>155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8" t="s">
        <v>88</v>
      </c>
      <c r="BK246" s="194">
        <f>ROUND(I246*H246,2)</f>
        <v>0</v>
      </c>
      <c r="BL246" s="18" t="s">
        <v>162</v>
      </c>
      <c r="BM246" s="193" t="s">
        <v>321</v>
      </c>
    </row>
    <row r="247" spans="2:65" s="12" customFormat="1">
      <c r="B247" s="195"/>
      <c r="C247" s="196"/>
      <c r="D247" s="197" t="s">
        <v>164</v>
      </c>
      <c r="E247" s="198" t="s">
        <v>35</v>
      </c>
      <c r="F247" s="199" t="s">
        <v>322</v>
      </c>
      <c r="G247" s="196"/>
      <c r="H247" s="198" t="s">
        <v>35</v>
      </c>
      <c r="I247" s="200"/>
      <c r="J247" s="196"/>
      <c r="K247" s="196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164</v>
      </c>
      <c r="AU247" s="205" t="s">
        <v>90</v>
      </c>
      <c r="AV247" s="12" t="s">
        <v>88</v>
      </c>
      <c r="AW247" s="12" t="s">
        <v>41</v>
      </c>
      <c r="AX247" s="12" t="s">
        <v>80</v>
      </c>
      <c r="AY247" s="205" t="s">
        <v>155</v>
      </c>
    </row>
    <row r="248" spans="2:65" s="12" customFormat="1">
      <c r="B248" s="195"/>
      <c r="C248" s="196"/>
      <c r="D248" s="197" t="s">
        <v>164</v>
      </c>
      <c r="E248" s="198" t="s">
        <v>35</v>
      </c>
      <c r="F248" s="199" t="s">
        <v>323</v>
      </c>
      <c r="G248" s="196"/>
      <c r="H248" s="198" t="s">
        <v>35</v>
      </c>
      <c r="I248" s="200"/>
      <c r="J248" s="196"/>
      <c r="K248" s="196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164</v>
      </c>
      <c r="AU248" s="205" t="s">
        <v>90</v>
      </c>
      <c r="AV248" s="12" t="s">
        <v>88</v>
      </c>
      <c r="AW248" s="12" t="s">
        <v>41</v>
      </c>
      <c r="AX248" s="12" t="s">
        <v>80</v>
      </c>
      <c r="AY248" s="205" t="s">
        <v>155</v>
      </c>
    </row>
    <row r="249" spans="2:65" s="13" customFormat="1">
      <c r="B249" s="206"/>
      <c r="C249" s="207"/>
      <c r="D249" s="197" t="s">
        <v>164</v>
      </c>
      <c r="E249" s="208" t="s">
        <v>35</v>
      </c>
      <c r="F249" s="209" t="s">
        <v>324</v>
      </c>
      <c r="G249" s="207"/>
      <c r="H249" s="210">
        <v>14.8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164</v>
      </c>
      <c r="AU249" s="216" t="s">
        <v>90</v>
      </c>
      <c r="AV249" s="13" t="s">
        <v>90</v>
      </c>
      <c r="AW249" s="13" t="s">
        <v>41</v>
      </c>
      <c r="AX249" s="13" t="s">
        <v>80</v>
      </c>
      <c r="AY249" s="216" t="s">
        <v>155</v>
      </c>
    </row>
    <row r="250" spans="2:65" s="12" customFormat="1">
      <c r="B250" s="195"/>
      <c r="C250" s="196"/>
      <c r="D250" s="197" t="s">
        <v>164</v>
      </c>
      <c r="E250" s="198" t="s">
        <v>35</v>
      </c>
      <c r="F250" s="199" t="s">
        <v>325</v>
      </c>
      <c r="G250" s="196"/>
      <c r="H250" s="198" t="s">
        <v>35</v>
      </c>
      <c r="I250" s="200"/>
      <c r="J250" s="196"/>
      <c r="K250" s="196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164</v>
      </c>
      <c r="AU250" s="205" t="s">
        <v>90</v>
      </c>
      <c r="AV250" s="12" t="s">
        <v>88</v>
      </c>
      <c r="AW250" s="12" t="s">
        <v>41</v>
      </c>
      <c r="AX250" s="12" t="s">
        <v>80</v>
      </c>
      <c r="AY250" s="205" t="s">
        <v>155</v>
      </c>
    </row>
    <row r="251" spans="2:65" s="13" customFormat="1">
      <c r="B251" s="206"/>
      <c r="C251" s="207"/>
      <c r="D251" s="197" t="s">
        <v>164</v>
      </c>
      <c r="E251" s="208" t="s">
        <v>35</v>
      </c>
      <c r="F251" s="209" t="s">
        <v>326</v>
      </c>
      <c r="G251" s="207"/>
      <c r="H251" s="210">
        <v>6.7619999999999996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164</v>
      </c>
      <c r="AU251" s="216" t="s">
        <v>90</v>
      </c>
      <c r="AV251" s="13" t="s">
        <v>90</v>
      </c>
      <c r="AW251" s="13" t="s">
        <v>41</v>
      </c>
      <c r="AX251" s="13" t="s">
        <v>80</v>
      </c>
      <c r="AY251" s="216" t="s">
        <v>155</v>
      </c>
    </row>
    <row r="252" spans="2:65" s="12" customFormat="1">
      <c r="B252" s="195"/>
      <c r="C252" s="196"/>
      <c r="D252" s="197" t="s">
        <v>164</v>
      </c>
      <c r="E252" s="198" t="s">
        <v>35</v>
      </c>
      <c r="F252" s="199" t="s">
        <v>327</v>
      </c>
      <c r="G252" s="196"/>
      <c r="H252" s="198" t="s">
        <v>35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164</v>
      </c>
      <c r="AU252" s="205" t="s">
        <v>90</v>
      </c>
      <c r="AV252" s="12" t="s">
        <v>88</v>
      </c>
      <c r="AW252" s="12" t="s">
        <v>41</v>
      </c>
      <c r="AX252" s="12" t="s">
        <v>80</v>
      </c>
      <c r="AY252" s="205" t="s">
        <v>155</v>
      </c>
    </row>
    <row r="253" spans="2:65" s="13" customFormat="1">
      <c r="B253" s="206"/>
      <c r="C253" s="207"/>
      <c r="D253" s="197" t="s">
        <v>164</v>
      </c>
      <c r="E253" s="208" t="s">
        <v>35</v>
      </c>
      <c r="F253" s="209" t="s">
        <v>328</v>
      </c>
      <c r="G253" s="207"/>
      <c r="H253" s="210">
        <v>14.784000000000001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164</v>
      </c>
      <c r="AU253" s="216" t="s">
        <v>90</v>
      </c>
      <c r="AV253" s="13" t="s">
        <v>90</v>
      </c>
      <c r="AW253" s="13" t="s">
        <v>41</v>
      </c>
      <c r="AX253" s="13" t="s">
        <v>80</v>
      </c>
      <c r="AY253" s="216" t="s">
        <v>155</v>
      </c>
    </row>
    <row r="254" spans="2:65" s="12" customFormat="1">
      <c r="B254" s="195"/>
      <c r="C254" s="196"/>
      <c r="D254" s="197" t="s">
        <v>164</v>
      </c>
      <c r="E254" s="198" t="s">
        <v>35</v>
      </c>
      <c r="F254" s="199" t="s">
        <v>329</v>
      </c>
      <c r="G254" s="196"/>
      <c r="H254" s="198" t="s">
        <v>35</v>
      </c>
      <c r="I254" s="200"/>
      <c r="J254" s="196"/>
      <c r="K254" s="196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164</v>
      </c>
      <c r="AU254" s="205" t="s">
        <v>90</v>
      </c>
      <c r="AV254" s="12" t="s">
        <v>88</v>
      </c>
      <c r="AW254" s="12" t="s">
        <v>41</v>
      </c>
      <c r="AX254" s="12" t="s">
        <v>80</v>
      </c>
      <c r="AY254" s="205" t="s">
        <v>155</v>
      </c>
    </row>
    <row r="255" spans="2:65" s="13" customFormat="1">
      <c r="B255" s="206"/>
      <c r="C255" s="207"/>
      <c r="D255" s="197" t="s">
        <v>164</v>
      </c>
      <c r="E255" s="208" t="s">
        <v>35</v>
      </c>
      <c r="F255" s="209" t="s">
        <v>330</v>
      </c>
      <c r="G255" s="207"/>
      <c r="H255" s="210">
        <v>4.45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164</v>
      </c>
      <c r="AU255" s="216" t="s">
        <v>90</v>
      </c>
      <c r="AV255" s="13" t="s">
        <v>90</v>
      </c>
      <c r="AW255" s="13" t="s">
        <v>41</v>
      </c>
      <c r="AX255" s="13" t="s">
        <v>80</v>
      </c>
      <c r="AY255" s="216" t="s">
        <v>155</v>
      </c>
    </row>
    <row r="256" spans="2:65" s="15" customFormat="1">
      <c r="B256" s="228"/>
      <c r="C256" s="229"/>
      <c r="D256" s="197" t="s">
        <v>164</v>
      </c>
      <c r="E256" s="230" t="s">
        <v>35</v>
      </c>
      <c r="F256" s="231" t="s">
        <v>177</v>
      </c>
      <c r="G256" s="229"/>
      <c r="H256" s="232">
        <v>40.795999999999999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164</v>
      </c>
      <c r="AU256" s="238" t="s">
        <v>90</v>
      </c>
      <c r="AV256" s="15" t="s">
        <v>162</v>
      </c>
      <c r="AW256" s="15" t="s">
        <v>41</v>
      </c>
      <c r="AX256" s="15" t="s">
        <v>88</v>
      </c>
      <c r="AY256" s="238" t="s">
        <v>155</v>
      </c>
    </row>
    <row r="257" spans="2:65" s="1" customFormat="1" ht="36" customHeight="1">
      <c r="B257" s="36"/>
      <c r="C257" s="182" t="s">
        <v>331</v>
      </c>
      <c r="D257" s="182" t="s">
        <v>157</v>
      </c>
      <c r="E257" s="183" t="s">
        <v>332</v>
      </c>
      <c r="F257" s="184" t="s">
        <v>333</v>
      </c>
      <c r="G257" s="185" t="s">
        <v>227</v>
      </c>
      <c r="H257" s="186">
        <v>1</v>
      </c>
      <c r="I257" s="187"/>
      <c r="J257" s="188">
        <f>ROUND(I257*H257,2)</f>
        <v>0</v>
      </c>
      <c r="K257" s="184" t="s">
        <v>161</v>
      </c>
      <c r="L257" s="40"/>
      <c r="M257" s="189" t="s">
        <v>35</v>
      </c>
      <c r="N257" s="190" t="s">
        <v>51</v>
      </c>
      <c r="O257" s="65"/>
      <c r="P257" s="191">
        <f>O257*H257</f>
        <v>0</v>
      </c>
      <c r="Q257" s="191">
        <v>0.10931</v>
      </c>
      <c r="R257" s="191">
        <f>Q257*H257</f>
        <v>0.10931</v>
      </c>
      <c r="S257" s="191">
        <v>0</v>
      </c>
      <c r="T257" s="192">
        <f>S257*H257</f>
        <v>0</v>
      </c>
      <c r="AR257" s="193" t="s">
        <v>162</v>
      </c>
      <c r="AT257" s="193" t="s">
        <v>157</v>
      </c>
      <c r="AU257" s="193" t="s">
        <v>90</v>
      </c>
      <c r="AY257" s="18" t="s">
        <v>155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8" t="s">
        <v>88</v>
      </c>
      <c r="BK257" s="194">
        <f>ROUND(I257*H257,2)</f>
        <v>0</v>
      </c>
      <c r="BL257" s="18" t="s">
        <v>162</v>
      </c>
      <c r="BM257" s="193" t="s">
        <v>334</v>
      </c>
    </row>
    <row r="258" spans="2:65" s="12" customFormat="1">
      <c r="B258" s="195"/>
      <c r="C258" s="196"/>
      <c r="D258" s="197" t="s">
        <v>164</v>
      </c>
      <c r="E258" s="198" t="s">
        <v>35</v>
      </c>
      <c r="F258" s="199" t="s">
        <v>335</v>
      </c>
      <c r="G258" s="196"/>
      <c r="H258" s="198" t="s">
        <v>35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164</v>
      </c>
      <c r="AU258" s="205" t="s">
        <v>90</v>
      </c>
      <c r="AV258" s="12" t="s">
        <v>88</v>
      </c>
      <c r="AW258" s="12" t="s">
        <v>41</v>
      </c>
      <c r="AX258" s="12" t="s">
        <v>80</v>
      </c>
      <c r="AY258" s="205" t="s">
        <v>155</v>
      </c>
    </row>
    <row r="259" spans="2:65" s="13" customFormat="1">
      <c r="B259" s="206"/>
      <c r="C259" s="207"/>
      <c r="D259" s="197" t="s">
        <v>164</v>
      </c>
      <c r="E259" s="208" t="s">
        <v>35</v>
      </c>
      <c r="F259" s="209" t="s">
        <v>88</v>
      </c>
      <c r="G259" s="207"/>
      <c r="H259" s="210">
        <v>1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164</v>
      </c>
      <c r="AU259" s="216" t="s">
        <v>90</v>
      </c>
      <c r="AV259" s="13" t="s">
        <v>90</v>
      </c>
      <c r="AW259" s="13" t="s">
        <v>41</v>
      </c>
      <c r="AX259" s="13" t="s">
        <v>88</v>
      </c>
      <c r="AY259" s="216" t="s">
        <v>155</v>
      </c>
    </row>
    <row r="260" spans="2:65" s="1" customFormat="1" ht="24" customHeight="1">
      <c r="B260" s="36"/>
      <c r="C260" s="182" t="s">
        <v>336</v>
      </c>
      <c r="D260" s="182" t="s">
        <v>157</v>
      </c>
      <c r="E260" s="183" t="s">
        <v>337</v>
      </c>
      <c r="F260" s="184" t="s">
        <v>338</v>
      </c>
      <c r="G260" s="185" t="s">
        <v>263</v>
      </c>
      <c r="H260" s="186">
        <v>0.17399999999999999</v>
      </c>
      <c r="I260" s="187"/>
      <c r="J260" s="188">
        <f>ROUND(I260*H260,2)</f>
        <v>0</v>
      </c>
      <c r="K260" s="184" t="s">
        <v>161</v>
      </c>
      <c r="L260" s="40"/>
      <c r="M260" s="189" t="s">
        <v>35</v>
      </c>
      <c r="N260" s="190" t="s">
        <v>51</v>
      </c>
      <c r="O260" s="65"/>
      <c r="P260" s="191">
        <f>O260*H260</f>
        <v>0</v>
      </c>
      <c r="Q260" s="191">
        <v>1.0900000000000001</v>
      </c>
      <c r="R260" s="191">
        <f>Q260*H260</f>
        <v>0.18966</v>
      </c>
      <c r="S260" s="191">
        <v>0</v>
      </c>
      <c r="T260" s="192">
        <f>S260*H260</f>
        <v>0</v>
      </c>
      <c r="AR260" s="193" t="s">
        <v>162</v>
      </c>
      <c r="AT260" s="193" t="s">
        <v>157</v>
      </c>
      <c r="AU260" s="193" t="s">
        <v>90</v>
      </c>
      <c r="AY260" s="18" t="s">
        <v>155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8" t="s">
        <v>88</v>
      </c>
      <c r="BK260" s="194">
        <f>ROUND(I260*H260,2)</f>
        <v>0</v>
      </c>
      <c r="BL260" s="18" t="s">
        <v>162</v>
      </c>
      <c r="BM260" s="193" t="s">
        <v>339</v>
      </c>
    </row>
    <row r="261" spans="2:65" s="12" customFormat="1">
      <c r="B261" s="195"/>
      <c r="C261" s="196"/>
      <c r="D261" s="197" t="s">
        <v>164</v>
      </c>
      <c r="E261" s="198" t="s">
        <v>35</v>
      </c>
      <c r="F261" s="199" t="s">
        <v>340</v>
      </c>
      <c r="G261" s="196"/>
      <c r="H261" s="198" t="s">
        <v>35</v>
      </c>
      <c r="I261" s="200"/>
      <c r="J261" s="196"/>
      <c r="K261" s="196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164</v>
      </c>
      <c r="AU261" s="205" t="s">
        <v>90</v>
      </c>
      <c r="AV261" s="12" t="s">
        <v>88</v>
      </c>
      <c r="AW261" s="12" t="s">
        <v>41</v>
      </c>
      <c r="AX261" s="12" t="s">
        <v>80</v>
      </c>
      <c r="AY261" s="205" t="s">
        <v>155</v>
      </c>
    </row>
    <row r="262" spans="2:65" s="12" customFormat="1">
      <c r="B262" s="195"/>
      <c r="C262" s="196"/>
      <c r="D262" s="197" t="s">
        <v>164</v>
      </c>
      <c r="E262" s="198" t="s">
        <v>35</v>
      </c>
      <c r="F262" s="199" t="s">
        <v>341</v>
      </c>
      <c r="G262" s="196"/>
      <c r="H262" s="198" t="s">
        <v>35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164</v>
      </c>
      <c r="AU262" s="205" t="s">
        <v>90</v>
      </c>
      <c r="AV262" s="12" t="s">
        <v>88</v>
      </c>
      <c r="AW262" s="12" t="s">
        <v>41</v>
      </c>
      <c r="AX262" s="12" t="s">
        <v>80</v>
      </c>
      <c r="AY262" s="205" t="s">
        <v>155</v>
      </c>
    </row>
    <row r="263" spans="2:65" s="13" customFormat="1">
      <c r="B263" s="206"/>
      <c r="C263" s="207"/>
      <c r="D263" s="197" t="s">
        <v>164</v>
      </c>
      <c r="E263" s="208" t="s">
        <v>35</v>
      </c>
      <c r="F263" s="209" t="s">
        <v>342</v>
      </c>
      <c r="G263" s="207"/>
      <c r="H263" s="210">
        <v>4.8000000000000001E-2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164</v>
      </c>
      <c r="AU263" s="216" t="s">
        <v>90</v>
      </c>
      <c r="AV263" s="13" t="s">
        <v>90</v>
      </c>
      <c r="AW263" s="13" t="s">
        <v>41</v>
      </c>
      <c r="AX263" s="13" t="s">
        <v>80</v>
      </c>
      <c r="AY263" s="216" t="s">
        <v>155</v>
      </c>
    </row>
    <row r="264" spans="2:65" s="12" customFormat="1">
      <c r="B264" s="195"/>
      <c r="C264" s="196"/>
      <c r="D264" s="197" t="s">
        <v>164</v>
      </c>
      <c r="E264" s="198" t="s">
        <v>35</v>
      </c>
      <c r="F264" s="199" t="s">
        <v>343</v>
      </c>
      <c r="G264" s="196"/>
      <c r="H264" s="198" t="s">
        <v>35</v>
      </c>
      <c r="I264" s="200"/>
      <c r="J264" s="196"/>
      <c r="K264" s="196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164</v>
      </c>
      <c r="AU264" s="205" t="s">
        <v>90</v>
      </c>
      <c r="AV264" s="12" t="s">
        <v>88</v>
      </c>
      <c r="AW264" s="12" t="s">
        <v>41</v>
      </c>
      <c r="AX264" s="12" t="s">
        <v>80</v>
      </c>
      <c r="AY264" s="205" t="s">
        <v>155</v>
      </c>
    </row>
    <row r="265" spans="2:65" s="13" customFormat="1">
      <c r="B265" s="206"/>
      <c r="C265" s="207"/>
      <c r="D265" s="197" t="s">
        <v>164</v>
      </c>
      <c r="E265" s="208" t="s">
        <v>35</v>
      </c>
      <c r="F265" s="209" t="s">
        <v>344</v>
      </c>
      <c r="G265" s="207"/>
      <c r="H265" s="210">
        <v>9.7000000000000003E-2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164</v>
      </c>
      <c r="AU265" s="216" t="s">
        <v>90</v>
      </c>
      <c r="AV265" s="13" t="s">
        <v>90</v>
      </c>
      <c r="AW265" s="13" t="s">
        <v>41</v>
      </c>
      <c r="AX265" s="13" t="s">
        <v>80</v>
      </c>
      <c r="AY265" s="216" t="s">
        <v>155</v>
      </c>
    </row>
    <row r="266" spans="2:65" s="12" customFormat="1">
      <c r="B266" s="195"/>
      <c r="C266" s="196"/>
      <c r="D266" s="197" t="s">
        <v>164</v>
      </c>
      <c r="E266" s="198" t="s">
        <v>35</v>
      </c>
      <c r="F266" s="199" t="s">
        <v>345</v>
      </c>
      <c r="G266" s="196"/>
      <c r="H266" s="198" t="s">
        <v>35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164</v>
      </c>
      <c r="AU266" s="205" t="s">
        <v>90</v>
      </c>
      <c r="AV266" s="12" t="s">
        <v>88</v>
      </c>
      <c r="AW266" s="12" t="s">
        <v>41</v>
      </c>
      <c r="AX266" s="12" t="s">
        <v>80</v>
      </c>
      <c r="AY266" s="205" t="s">
        <v>155</v>
      </c>
    </row>
    <row r="267" spans="2:65" s="13" customFormat="1">
      <c r="B267" s="206"/>
      <c r="C267" s="207"/>
      <c r="D267" s="197" t="s">
        <v>164</v>
      </c>
      <c r="E267" s="208" t="s">
        <v>35</v>
      </c>
      <c r="F267" s="209" t="s">
        <v>346</v>
      </c>
      <c r="G267" s="207"/>
      <c r="H267" s="210">
        <v>2.9000000000000001E-2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164</v>
      </c>
      <c r="AU267" s="216" t="s">
        <v>90</v>
      </c>
      <c r="AV267" s="13" t="s">
        <v>90</v>
      </c>
      <c r="AW267" s="13" t="s">
        <v>41</v>
      </c>
      <c r="AX267" s="13" t="s">
        <v>80</v>
      </c>
      <c r="AY267" s="216" t="s">
        <v>155</v>
      </c>
    </row>
    <row r="268" spans="2:65" s="15" customFormat="1">
      <c r="B268" s="228"/>
      <c r="C268" s="229"/>
      <c r="D268" s="197" t="s">
        <v>164</v>
      </c>
      <c r="E268" s="230" t="s">
        <v>35</v>
      </c>
      <c r="F268" s="231" t="s">
        <v>177</v>
      </c>
      <c r="G268" s="229"/>
      <c r="H268" s="232">
        <v>0.17399999999999999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164</v>
      </c>
      <c r="AU268" s="238" t="s">
        <v>90</v>
      </c>
      <c r="AV268" s="15" t="s">
        <v>162</v>
      </c>
      <c r="AW268" s="15" t="s">
        <v>41</v>
      </c>
      <c r="AX268" s="15" t="s">
        <v>88</v>
      </c>
      <c r="AY268" s="238" t="s">
        <v>155</v>
      </c>
    </row>
    <row r="269" spans="2:65" s="1" customFormat="1" ht="36" customHeight="1">
      <c r="B269" s="36"/>
      <c r="C269" s="182" t="s">
        <v>347</v>
      </c>
      <c r="D269" s="182" t="s">
        <v>157</v>
      </c>
      <c r="E269" s="183" t="s">
        <v>348</v>
      </c>
      <c r="F269" s="184" t="s">
        <v>349</v>
      </c>
      <c r="G269" s="185" t="s">
        <v>160</v>
      </c>
      <c r="H269" s="186">
        <v>319.63799999999998</v>
      </c>
      <c r="I269" s="187"/>
      <c r="J269" s="188">
        <f>ROUND(I269*H269,2)</f>
        <v>0</v>
      </c>
      <c r="K269" s="184" t="s">
        <v>161</v>
      </c>
      <c r="L269" s="40"/>
      <c r="M269" s="189" t="s">
        <v>35</v>
      </c>
      <c r="N269" s="190" t="s">
        <v>51</v>
      </c>
      <c r="O269" s="65"/>
      <c r="P269" s="191">
        <f>O269*H269</f>
        <v>0</v>
      </c>
      <c r="Q269" s="191">
        <v>2.8570000000000002E-2</v>
      </c>
      <c r="R269" s="191">
        <f>Q269*H269</f>
        <v>9.1320576599999992</v>
      </c>
      <c r="S269" s="191">
        <v>0</v>
      </c>
      <c r="T269" s="192">
        <f>S269*H269</f>
        <v>0</v>
      </c>
      <c r="AR269" s="193" t="s">
        <v>162</v>
      </c>
      <c r="AT269" s="193" t="s">
        <v>157</v>
      </c>
      <c r="AU269" s="193" t="s">
        <v>90</v>
      </c>
      <c r="AY269" s="18" t="s">
        <v>155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88</v>
      </c>
      <c r="BK269" s="194">
        <f>ROUND(I269*H269,2)</f>
        <v>0</v>
      </c>
      <c r="BL269" s="18" t="s">
        <v>162</v>
      </c>
      <c r="BM269" s="193" t="s">
        <v>350</v>
      </c>
    </row>
    <row r="270" spans="2:65" s="12" customFormat="1">
      <c r="B270" s="195"/>
      <c r="C270" s="196"/>
      <c r="D270" s="197" t="s">
        <v>164</v>
      </c>
      <c r="E270" s="198" t="s">
        <v>35</v>
      </c>
      <c r="F270" s="199" t="s">
        <v>351</v>
      </c>
      <c r="G270" s="196"/>
      <c r="H270" s="198" t="s">
        <v>35</v>
      </c>
      <c r="I270" s="200"/>
      <c r="J270" s="196"/>
      <c r="K270" s="196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164</v>
      </c>
      <c r="AU270" s="205" t="s">
        <v>90</v>
      </c>
      <c r="AV270" s="12" t="s">
        <v>88</v>
      </c>
      <c r="AW270" s="12" t="s">
        <v>41</v>
      </c>
      <c r="AX270" s="12" t="s">
        <v>80</v>
      </c>
      <c r="AY270" s="205" t="s">
        <v>155</v>
      </c>
    </row>
    <row r="271" spans="2:65" s="13" customFormat="1">
      <c r="B271" s="206"/>
      <c r="C271" s="207"/>
      <c r="D271" s="197" t="s">
        <v>164</v>
      </c>
      <c r="E271" s="208" t="s">
        <v>35</v>
      </c>
      <c r="F271" s="209" t="s">
        <v>352</v>
      </c>
      <c r="G271" s="207"/>
      <c r="H271" s="210">
        <v>176.578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164</v>
      </c>
      <c r="AU271" s="216" t="s">
        <v>90</v>
      </c>
      <c r="AV271" s="13" t="s">
        <v>90</v>
      </c>
      <c r="AW271" s="13" t="s">
        <v>41</v>
      </c>
      <c r="AX271" s="13" t="s">
        <v>80</v>
      </c>
      <c r="AY271" s="216" t="s">
        <v>155</v>
      </c>
    </row>
    <row r="272" spans="2:65" s="12" customFormat="1">
      <c r="B272" s="195"/>
      <c r="C272" s="196"/>
      <c r="D272" s="197" t="s">
        <v>164</v>
      </c>
      <c r="E272" s="198" t="s">
        <v>35</v>
      </c>
      <c r="F272" s="199" t="s">
        <v>353</v>
      </c>
      <c r="G272" s="196"/>
      <c r="H272" s="198" t="s">
        <v>35</v>
      </c>
      <c r="I272" s="200"/>
      <c r="J272" s="196"/>
      <c r="K272" s="196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164</v>
      </c>
      <c r="AU272" s="205" t="s">
        <v>90</v>
      </c>
      <c r="AV272" s="12" t="s">
        <v>88</v>
      </c>
      <c r="AW272" s="12" t="s">
        <v>41</v>
      </c>
      <c r="AX272" s="12" t="s">
        <v>80</v>
      </c>
      <c r="AY272" s="205" t="s">
        <v>155</v>
      </c>
    </row>
    <row r="273" spans="2:65" s="12" customFormat="1">
      <c r="B273" s="195"/>
      <c r="C273" s="196"/>
      <c r="D273" s="197" t="s">
        <v>164</v>
      </c>
      <c r="E273" s="198" t="s">
        <v>35</v>
      </c>
      <c r="F273" s="199" t="s">
        <v>201</v>
      </c>
      <c r="G273" s="196"/>
      <c r="H273" s="198" t="s">
        <v>35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164</v>
      </c>
      <c r="AU273" s="205" t="s">
        <v>90</v>
      </c>
      <c r="AV273" s="12" t="s">
        <v>88</v>
      </c>
      <c r="AW273" s="12" t="s">
        <v>41</v>
      </c>
      <c r="AX273" s="12" t="s">
        <v>80</v>
      </c>
      <c r="AY273" s="205" t="s">
        <v>155</v>
      </c>
    </row>
    <row r="274" spans="2:65" s="13" customFormat="1">
      <c r="B274" s="206"/>
      <c r="C274" s="207"/>
      <c r="D274" s="197" t="s">
        <v>164</v>
      </c>
      <c r="E274" s="208" t="s">
        <v>35</v>
      </c>
      <c r="F274" s="209" t="s">
        <v>354</v>
      </c>
      <c r="G274" s="207"/>
      <c r="H274" s="210">
        <v>54.55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164</v>
      </c>
      <c r="AU274" s="216" t="s">
        <v>90</v>
      </c>
      <c r="AV274" s="13" t="s">
        <v>90</v>
      </c>
      <c r="AW274" s="13" t="s">
        <v>41</v>
      </c>
      <c r="AX274" s="13" t="s">
        <v>80</v>
      </c>
      <c r="AY274" s="216" t="s">
        <v>155</v>
      </c>
    </row>
    <row r="275" spans="2:65" s="12" customFormat="1">
      <c r="B275" s="195"/>
      <c r="C275" s="196"/>
      <c r="D275" s="197" t="s">
        <v>164</v>
      </c>
      <c r="E275" s="198" t="s">
        <v>35</v>
      </c>
      <c r="F275" s="199" t="s">
        <v>203</v>
      </c>
      <c r="G275" s="196"/>
      <c r="H275" s="198" t="s">
        <v>35</v>
      </c>
      <c r="I275" s="200"/>
      <c r="J275" s="196"/>
      <c r="K275" s="196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164</v>
      </c>
      <c r="AU275" s="205" t="s">
        <v>90</v>
      </c>
      <c r="AV275" s="12" t="s">
        <v>88</v>
      </c>
      <c r="AW275" s="12" t="s">
        <v>41</v>
      </c>
      <c r="AX275" s="12" t="s">
        <v>80</v>
      </c>
      <c r="AY275" s="205" t="s">
        <v>155</v>
      </c>
    </row>
    <row r="276" spans="2:65" s="13" customFormat="1" ht="30.6">
      <c r="B276" s="206"/>
      <c r="C276" s="207"/>
      <c r="D276" s="197" t="s">
        <v>164</v>
      </c>
      <c r="E276" s="208" t="s">
        <v>35</v>
      </c>
      <c r="F276" s="209" t="s">
        <v>355</v>
      </c>
      <c r="G276" s="207"/>
      <c r="H276" s="210">
        <v>66.38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164</v>
      </c>
      <c r="AU276" s="216" t="s">
        <v>90</v>
      </c>
      <c r="AV276" s="13" t="s">
        <v>90</v>
      </c>
      <c r="AW276" s="13" t="s">
        <v>41</v>
      </c>
      <c r="AX276" s="13" t="s">
        <v>80</v>
      </c>
      <c r="AY276" s="216" t="s">
        <v>155</v>
      </c>
    </row>
    <row r="277" spans="2:65" s="12" customFormat="1">
      <c r="B277" s="195"/>
      <c r="C277" s="196"/>
      <c r="D277" s="197" t="s">
        <v>164</v>
      </c>
      <c r="E277" s="198" t="s">
        <v>35</v>
      </c>
      <c r="F277" s="199" t="s">
        <v>205</v>
      </c>
      <c r="G277" s="196"/>
      <c r="H277" s="198" t="s">
        <v>35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164</v>
      </c>
      <c r="AU277" s="205" t="s">
        <v>90</v>
      </c>
      <c r="AV277" s="12" t="s">
        <v>88</v>
      </c>
      <c r="AW277" s="12" t="s">
        <v>41</v>
      </c>
      <c r="AX277" s="12" t="s">
        <v>80</v>
      </c>
      <c r="AY277" s="205" t="s">
        <v>155</v>
      </c>
    </row>
    <row r="278" spans="2:65" s="13" customFormat="1">
      <c r="B278" s="206"/>
      <c r="C278" s="207"/>
      <c r="D278" s="197" t="s">
        <v>164</v>
      </c>
      <c r="E278" s="208" t="s">
        <v>35</v>
      </c>
      <c r="F278" s="209" t="s">
        <v>356</v>
      </c>
      <c r="G278" s="207"/>
      <c r="H278" s="210">
        <v>38.5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164</v>
      </c>
      <c r="AU278" s="216" t="s">
        <v>90</v>
      </c>
      <c r="AV278" s="13" t="s">
        <v>90</v>
      </c>
      <c r="AW278" s="13" t="s">
        <v>41</v>
      </c>
      <c r="AX278" s="13" t="s">
        <v>80</v>
      </c>
      <c r="AY278" s="216" t="s">
        <v>155</v>
      </c>
    </row>
    <row r="279" spans="2:65" s="12" customFormat="1">
      <c r="B279" s="195"/>
      <c r="C279" s="196"/>
      <c r="D279" s="197" t="s">
        <v>164</v>
      </c>
      <c r="E279" s="198" t="s">
        <v>35</v>
      </c>
      <c r="F279" s="199" t="s">
        <v>175</v>
      </c>
      <c r="G279" s="196"/>
      <c r="H279" s="198" t="s">
        <v>35</v>
      </c>
      <c r="I279" s="200"/>
      <c r="J279" s="196"/>
      <c r="K279" s="196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164</v>
      </c>
      <c r="AU279" s="205" t="s">
        <v>90</v>
      </c>
      <c r="AV279" s="12" t="s">
        <v>88</v>
      </c>
      <c r="AW279" s="12" t="s">
        <v>41</v>
      </c>
      <c r="AX279" s="12" t="s">
        <v>80</v>
      </c>
      <c r="AY279" s="205" t="s">
        <v>155</v>
      </c>
    </row>
    <row r="280" spans="2:65" s="13" customFormat="1">
      <c r="B280" s="206"/>
      <c r="C280" s="207"/>
      <c r="D280" s="197" t="s">
        <v>164</v>
      </c>
      <c r="E280" s="208" t="s">
        <v>35</v>
      </c>
      <c r="F280" s="209" t="s">
        <v>176</v>
      </c>
      <c r="G280" s="207"/>
      <c r="H280" s="210">
        <v>-16.37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164</v>
      </c>
      <c r="AU280" s="216" t="s">
        <v>90</v>
      </c>
      <c r="AV280" s="13" t="s">
        <v>90</v>
      </c>
      <c r="AW280" s="13" t="s">
        <v>41</v>
      </c>
      <c r="AX280" s="13" t="s">
        <v>80</v>
      </c>
      <c r="AY280" s="216" t="s">
        <v>155</v>
      </c>
    </row>
    <row r="281" spans="2:65" s="15" customFormat="1">
      <c r="B281" s="228"/>
      <c r="C281" s="229"/>
      <c r="D281" s="197" t="s">
        <v>164</v>
      </c>
      <c r="E281" s="230" t="s">
        <v>35</v>
      </c>
      <c r="F281" s="231" t="s">
        <v>177</v>
      </c>
      <c r="G281" s="229"/>
      <c r="H281" s="232">
        <v>319.63799999999998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164</v>
      </c>
      <c r="AU281" s="238" t="s">
        <v>90</v>
      </c>
      <c r="AV281" s="15" t="s">
        <v>162</v>
      </c>
      <c r="AW281" s="15" t="s">
        <v>41</v>
      </c>
      <c r="AX281" s="15" t="s">
        <v>88</v>
      </c>
      <c r="AY281" s="238" t="s">
        <v>155</v>
      </c>
    </row>
    <row r="282" spans="2:65" s="1" customFormat="1" ht="24" customHeight="1">
      <c r="B282" s="36"/>
      <c r="C282" s="182" t="s">
        <v>357</v>
      </c>
      <c r="D282" s="182" t="s">
        <v>157</v>
      </c>
      <c r="E282" s="183" t="s">
        <v>358</v>
      </c>
      <c r="F282" s="184" t="s">
        <v>359</v>
      </c>
      <c r="G282" s="185" t="s">
        <v>360</v>
      </c>
      <c r="H282" s="186">
        <v>186.54</v>
      </c>
      <c r="I282" s="187"/>
      <c r="J282" s="188">
        <f>ROUND(I282*H282,2)</f>
        <v>0</v>
      </c>
      <c r="K282" s="184" t="s">
        <v>161</v>
      </c>
      <c r="L282" s="40"/>
      <c r="M282" s="189" t="s">
        <v>35</v>
      </c>
      <c r="N282" s="190" t="s">
        <v>51</v>
      </c>
      <c r="O282" s="65"/>
      <c r="P282" s="191">
        <f>O282*H282</f>
        <v>0</v>
      </c>
      <c r="Q282" s="191">
        <v>2.0000000000000001E-4</v>
      </c>
      <c r="R282" s="191">
        <f>Q282*H282</f>
        <v>3.7308000000000001E-2</v>
      </c>
      <c r="S282" s="191">
        <v>0</v>
      </c>
      <c r="T282" s="192">
        <f>S282*H282</f>
        <v>0</v>
      </c>
      <c r="AR282" s="193" t="s">
        <v>162</v>
      </c>
      <c r="AT282" s="193" t="s">
        <v>157</v>
      </c>
      <c r="AU282" s="193" t="s">
        <v>90</v>
      </c>
      <c r="AY282" s="18" t="s">
        <v>155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8" t="s">
        <v>88</v>
      </c>
      <c r="BK282" s="194">
        <f>ROUND(I282*H282,2)</f>
        <v>0</v>
      </c>
      <c r="BL282" s="18" t="s">
        <v>162</v>
      </c>
      <c r="BM282" s="193" t="s">
        <v>361</v>
      </c>
    </row>
    <row r="283" spans="2:65" s="12" customFormat="1">
      <c r="B283" s="195"/>
      <c r="C283" s="196"/>
      <c r="D283" s="197" t="s">
        <v>164</v>
      </c>
      <c r="E283" s="198" t="s">
        <v>35</v>
      </c>
      <c r="F283" s="199" t="s">
        <v>362</v>
      </c>
      <c r="G283" s="196"/>
      <c r="H283" s="198" t="s">
        <v>35</v>
      </c>
      <c r="I283" s="200"/>
      <c r="J283" s="196"/>
      <c r="K283" s="196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164</v>
      </c>
      <c r="AU283" s="205" t="s">
        <v>90</v>
      </c>
      <c r="AV283" s="12" t="s">
        <v>88</v>
      </c>
      <c r="AW283" s="12" t="s">
        <v>41</v>
      </c>
      <c r="AX283" s="12" t="s">
        <v>80</v>
      </c>
      <c r="AY283" s="205" t="s">
        <v>155</v>
      </c>
    </row>
    <row r="284" spans="2:65" s="12" customFormat="1">
      <c r="B284" s="195"/>
      <c r="C284" s="196"/>
      <c r="D284" s="197" t="s">
        <v>164</v>
      </c>
      <c r="E284" s="198" t="s">
        <v>35</v>
      </c>
      <c r="F284" s="199" t="s">
        <v>363</v>
      </c>
      <c r="G284" s="196"/>
      <c r="H284" s="198" t="s">
        <v>35</v>
      </c>
      <c r="I284" s="200"/>
      <c r="J284" s="196"/>
      <c r="K284" s="196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164</v>
      </c>
      <c r="AU284" s="205" t="s">
        <v>90</v>
      </c>
      <c r="AV284" s="12" t="s">
        <v>88</v>
      </c>
      <c r="AW284" s="12" t="s">
        <v>41</v>
      </c>
      <c r="AX284" s="12" t="s">
        <v>80</v>
      </c>
      <c r="AY284" s="205" t="s">
        <v>155</v>
      </c>
    </row>
    <row r="285" spans="2:65" s="12" customFormat="1">
      <c r="B285" s="195"/>
      <c r="C285" s="196"/>
      <c r="D285" s="197" t="s">
        <v>164</v>
      </c>
      <c r="E285" s="198" t="s">
        <v>35</v>
      </c>
      <c r="F285" s="199" t="s">
        <v>364</v>
      </c>
      <c r="G285" s="196"/>
      <c r="H285" s="198" t="s">
        <v>35</v>
      </c>
      <c r="I285" s="200"/>
      <c r="J285" s="196"/>
      <c r="K285" s="196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164</v>
      </c>
      <c r="AU285" s="205" t="s">
        <v>90</v>
      </c>
      <c r="AV285" s="12" t="s">
        <v>88</v>
      </c>
      <c r="AW285" s="12" t="s">
        <v>41</v>
      </c>
      <c r="AX285" s="12" t="s">
        <v>80</v>
      </c>
      <c r="AY285" s="205" t="s">
        <v>155</v>
      </c>
    </row>
    <row r="286" spans="2:65" s="13" customFormat="1">
      <c r="B286" s="206"/>
      <c r="C286" s="207"/>
      <c r="D286" s="197" t="s">
        <v>164</v>
      </c>
      <c r="E286" s="208" t="s">
        <v>35</v>
      </c>
      <c r="F286" s="209" t="s">
        <v>365</v>
      </c>
      <c r="G286" s="207"/>
      <c r="H286" s="210">
        <v>6.3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164</v>
      </c>
      <c r="AU286" s="216" t="s">
        <v>90</v>
      </c>
      <c r="AV286" s="13" t="s">
        <v>90</v>
      </c>
      <c r="AW286" s="13" t="s">
        <v>41</v>
      </c>
      <c r="AX286" s="13" t="s">
        <v>80</v>
      </c>
      <c r="AY286" s="216" t="s">
        <v>155</v>
      </c>
    </row>
    <row r="287" spans="2:65" s="12" customFormat="1">
      <c r="B287" s="195"/>
      <c r="C287" s="196"/>
      <c r="D287" s="197" t="s">
        <v>164</v>
      </c>
      <c r="E287" s="198" t="s">
        <v>35</v>
      </c>
      <c r="F287" s="199" t="s">
        <v>366</v>
      </c>
      <c r="G287" s="196"/>
      <c r="H287" s="198" t="s">
        <v>35</v>
      </c>
      <c r="I287" s="200"/>
      <c r="J287" s="196"/>
      <c r="K287" s="196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164</v>
      </c>
      <c r="AU287" s="205" t="s">
        <v>90</v>
      </c>
      <c r="AV287" s="12" t="s">
        <v>88</v>
      </c>
      <c r="AW287" s="12" t="s">
        <v>41</v>
      </c>
      <c r="AX287" s="12" t="s">
        <v>80</v>
      </c>
      <c r="AY287" s="205" t="s">
        <v>155</v>
      </c>
    </row>
    <row r="288" spans="2:65" s="13" customFormat="1">
      <c r="B288" s="206"/>
      <c r="C288" s="207"/>
      <c r="D288" s="197" t="s">
        <v>164</v>
      </c>
      <c r="E288" s="208" t="s">
        <v>35</v>
      </c>
      <c r="F288" s="209" t="s">
        <v>367</v>
      </c>
      <c r="G288" s="207"/>
      <c r="H288" s="210">
        <v>4.9000000000000004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164</v>
      </c>
      <c r="AU288" s="216" t="s">
        <v>90</v>
      </c>
      <c r="AV288" s="13" t="s">
        <v>90</v>
      </c>
      <c r="AW288" s="13" t="s">
        <v>41</v>
      </c>
      <c r="AX288" s="13" t="s">
        <v>80</v>
      </c>
      <c r="AY288" s="216" t="s">
        <v>155</v>
      </c>
    </row>
    <row r="289" spans="2:51" s="12" customFormat="1">
      <c r="B289" s="195"/>
      <c r="C289" s="196"/>
      <c r="D289" s="197" t="s">
        <v>164</v>
      </c>
      <c r="E289" s="198" t="s">
        <v>35</v>
      </c>
      <c r="F289" s="199" t="s">
        <v>368</v>
      </c>
      <c r="G289" s="196"/>
      <c r="H289" s="198" t="s">
        <v>35</v>
      </c>
      <c r="I289" s="200"/>
      <c r="J289" s="196"/>
      <c r="K289" s="196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164</v>
      </c>
      <c r="AU289" s="205" t="s">
        <v>90</v>
      </c>
      <c r="AV289" s="12" t="s">
        <v>88</v>
      </c>
      <c r="AW289" s="12" t="s">
        <v>41</v>
      </c>
      <c r="AX289" s="12" t="s">
        <v>80</v>
      </c>
      <c r="AY289" s="205" t="s">
        <v>155</v>
      </c>
    </row>
    <row r="290" spans="2:51" s="12" customFormat="1">
      <c r="B290" s="195"/>
      <c r="C290" s="196"/>
      <c r="D290" s="197" t="s">
        <v>164</v>
      </c>
      <c r="E290" s="198" t="s">
        <v>35</v>
      </c>
      <c r="F290" s="199" t="s">
        <v>364</v>
      </c>
      <c r="G290" s="196"/>
      <c r="H290" s="198" t="s">
        <v>35</v>
      </c>
      <c r="I290" s="200"/>
      <c r="J290" s="196"/>
      <c r="K290" s="196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164</v>
      </c>
      <c r="AU290" s="205" t="s">
        <v>90</v>
      </c>
      <c r="AV290" s="12" t="s">
        <v>88</v>
      </c>
      <c r="AW290" s="12" t="s">
        <v>41</v>
      </c>
      <c r="AX290" s="12" t="s">
        <v>80</v>
      </c>
      <c r="AY290" s="205" t="s">
        <v>155</v>
      </c>
    </row>
    <row r="291" spans="2:51" s="13" customFormat="1">
      <c r="B291" s="206"/>
      <c r="C291" s="207"/>
      <c r="D291" s="197" t="s">
        <v>164</v>
      </c>
      <c r="E291" s="208" t="s">
        <v>35</v>
      </c>
      <c r="F291" s="209" t="s">
        <v>369</v>
      </c>
      <c r="G291" s="207"/>
      <c r="H291" s="210">
        <v>31.2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164</v>
      </c>
      <c r="AU291" s="216" t="s">
        <v>90</v>
      </c>
      <c r="AV291" s="13" t="s">
        <v>90</v>
      </c>
      <c r="AW291" s="13" t="s">
        <v>41</v>
      </c>
      <c r="AX291" s="13" t="s">
        <v>80</v>
      </c>
      <c r="AY291" s="216" t="s">
        <v>155</v>
      </c>
    </row>
    <row r="292" spans="2:51" s="12" customFormat="1">
      <c r="B292" s="195"/>
      <c r="C292" s="196"/>
      <c r="D292" s="197" t="s">
        <v>164</v>
      </c>
      <c r="E292" s="198" t="s">
        <v>35</v>
      </c>
      <c r="F292" s="199" t="s">
        <v>366</v>
      </c>
      <c r="G292" s="196"/>
      <c r="H292" s="198" t="s">
        <v>35</v>
      </c>
      <c r="I292" s="200"/>
      <c r="J292" s="196"/>
      <c r="K292" s="196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164</v>
      </c>
      <c r="AU292" s="205" t="s">
        <v>90</v>
      </c>
      <c r="AV292" s="12" t="s">
        <v>88</v>
      </c>
      <c r="AW292" s="12" t="s">
        <v>41</v>
      </c>
      <c r="AX292" s="12" t="s">
        <v>80</v>
      </c>
      <c r="AY292" s="205" t="s">
        <v>155</v>
      </c>
    </row>
    <row r="293" spans="2:51" s="13" customFormat="1">
      <c r="B293" s="206"/>
      <c r="C293" s="207"/>
      <c r="D293" s="197" t="s">
        <v>164</v>
      </c>
      <c r="E293" s="208" t="s">
        <v>35</v>
      </c>
      <c r="F293" s="209" t="s">
        <v>370</v>
      </c>
      <c r="G293" s="207"/>
      <c r="H293" s="210">
        <v>13.2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164</v>
      </c>
      <c r="AU293" s="216" t="s">
        <v>90</v>
      </c>
      <c r="AV293" s="13" t="s">
        <v>90</v>
      </c>
      <c r="AW293" s="13" t="s">
        <v>41</v>
      </c>
      <c r="AX293" s="13" t="s">
        <v>80</v>
      </c>
      <c r="AY293" s="216" t="s">
        <v>155</v>
      </c>
    </row>
    <row r="294" spans="2:51" s="12" customFormat="1">
      <c r="B294" s="195"/>
      <c r="C294" s="196"/>
      <c r="D294" s="197" t="s">
        <v>164</v>
      </c>
      <c r="E294" s="198" t="s">
        <v>35</v>
      </c>
      <c r="F294" s="199" t="s">
        <v>371</v>
      </c>
      <c r="G294" s="196"/>
      <c r="H294" s="198" t="s">
        <v>35</v>
      </c>
      <c r="I294" s="200"/>
      <c r="J294" s="196"/>
      <c r="K294" s="196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164</v>
      </c>
      <c r="AU294" s="205" t="s">
        <v>90</v>
      </c>
      <c r="AV294" s="12" t="s">
        <v>88</v>
      </c>
      <c r="AW294" s="12" t="s">
        <v>41</v>
      </c>
      <c r="AX294" s="12" t="s">
        <v>80</v>
      </c>
      <c r="AY294" s="205" t="s">
        <v>155</v>
      </c>
    </row>
    <row r="295" spans="2:51" s="13" customFormat="1">
      <c r="B295" s="206"/>
      <c r="C295" s="207"/>
      <c r="D295" s="197" t="s">
        <v>164</v>
      </c>
      <c r="E295" s="208" t="s">
        <v>35</v>
      </c>
      <c r="F295" s="209" t="s">
        <v>372</v>
      </c>
      <c r="G295" s="207"/>
      <c r="H295" s="210">
        <v>34.94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164</v>
      </c>
      <c r="AU295" s="216" t="s">
        <v>90</v>
      </c>
      <c r="AV295" s="13" t="s">
        <v>90</v>
      </c>
      <c r="AW295" s="13" t="s">
        <v>41</v>
      </c>
      <c r="AX295" s="13" t="s">
        <v>80</v>
      </c>
      <c r="AY295" s="216" t="s">
        <v>155</v>
      </c>
    </row>
    <row r="296" spans="2:51" s="12" customFormat="1">
      <c r="B296" s="195"/>
      <c r="C296" s="196"/>
      <c r="D296" s="197" t="s">
        <v>164</v>
      </c>
      <c r="E296" s="198" t="s">
        <v>35</v>
      </c>
      <c r="F296" s="199" t="s">
        <v>373</v>
      </c>
      <c r="G296" s="196"/>
      <c r="H296" s="198" t="s">
        <v>35</v>
      </c>
      <c r="I296" s="200"/>
      <c r="J296" s="196"/>
      <c r="K296" s="196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164</v>
      </c>
      <c r="AU296" s="205" t="s">
        <v>90</v>
      </c>
      <c r="AV296" s="12" t="s">
        <v>88</v>
      </c>
      <c r="AW296" s="12" t="s">
        <v>41</v>
      </c>
      <c r="AX296" s="12" t="s">
        <v>80</v>
      </c>
      <c r="AY296" s="205" t="s">
        <v>155</v>
      </c>
    </row>
    <row r="297" spans="2:51" s="12" customFormat="1">
      <c r="B297" s="195"/>
      <c r="C297" s="196"/>
      <c r="D297" s="197" t="s">
        <v>164</v>
      </c>
      <c r="E297" s="198" t="s">
        <v>35</v>
      </c>
      <c r="F297" s="199" t="s">
        <v>364</v>
      </c>
      <c r="G297" s="196"/>
      <c r="H297" s="198" t="s">
        <v>35</v>
      </c>
      <c r="I297" s="200"/>
      <c r="J297" s="196"/>
      <c r="K297" s="196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164</v>
      </c>
      <c r="AU297" s="205" t="s">
        <v>90</v>
      </c>
      <c r="AV297" s="12" t="s">
        <v>88</v>
      </c>
      <c r="AW297" s="12" t="s">
        <v>41</v>
      </c>
      <c r="AX297" s="12" t="s">
        <v>80</v>
      </c>
      <c r="AY297" s="205" t="s">
        <v>155</v>
      </c>
    </row>
    <row r="298" spans="2:51" s="13" customFormat="1">
      <c r="B298" s="206"/>
      <c r="C298" s="207"/>
      <c r="D298" s="197" t="s">
        <v>164</v>
      </c>
      <c r="E298" s="208" t="s">
        <v>35</v>
      </c>
      <c r="F298" s="209" t="s">
        <v>374</v>
      </c>
      <c r="G298" s="207"/>
      <c r="H298" s="210">
        <v>48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164</v>
      </c>
      <c r="AU298" s="216" t="s">
        <v>90</v>
      </c>
      <c r="AV298" s="13" t="s">
        <v>90</v>
      </c>
      <c r="AW298" s="13" t="s">
        <v>41</v>
      </c>
      <c r="AX298" s="13" t="s">
        <v>80</v>
      </c>
      <c r="AY298" s="216" t="s">
        <v>155</v>
      </c>
    </row>
    <row r="299" spans="2:51" s="12" customFormat="1">
      <c r="B299" s="195"/>
      <c r="C299" s="196"/>
      <c r="D299" s="197" t="s">
        <v>164</v>
      </c>
      <c r="E299" s="198" t="s">
        <v>35</v>
      </c>
      <c r="F299" s="199" t="s">
        <v>375</v>
      </c>
      <c r="G299" s="196"/>
      <c r="H299" s="198" t="s">
        <v>35</v>
      </c>
      <c r="I299" s="200"/>
      <c r="J299" s="196"/>
      <c r="K299" s="196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164</v>
      </c>
      <c r="AU299" s="205" t="s">
        <v>90</v>
      </c>
      <c r="AV299" s="12" t="s">
        <v>88</v>
      </c>
      <c r="AW299" s="12" t="s">
        <v>41</v>
      </c>
      <c r="AX299" s="12" t="s">
        <v>80</v>
      </c>
      <c r="AY299" s="205" t="s">
        <v>155</v>
      </c>
    </row>
    <row r="300" spans="2:51" s="13" customFormat="1">
      <c r="B300" s="206"/>
      <c r="C300" s="207"/>
      <c r="D300" s="197" t="s">
        <v>164</v>
      </c>
      <c r="E300" s="208" t="s">
        <v>35</v>
      </c>
      <c r="F300" s="209" t="s">
        <v>376</v>
      </c>
      <c r="G300" s="207"/>
      <c r="H300" s="210">
        <v>19.2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164</v>
      </c>
      <c r="AU300" s="216" t="s">
        <v>90</v>
      </c>
      <c r="AV300" s="13" t="s">
        <v>90</v>
      </c>
      <c r="AW300" s="13" t="s">
        <v>41</v>
      </c>
      <c r="AX300" s="13" t="s">
        <v>80</v>
      </c>
      <c r="AY300" s="216" t="s">
        <v>155</v>
      </c>
    </row>
    <row r="301" spans="2:51" s="12" customFormat="1">
      <c r="B301" s="195"/>
      <c r="C301" s="196"/>
      <c r="D301" s="197" t="s">
        <v>164</v>
      </c>
      <c r="E301" s="198" t="s">
        <v>35</v>
      </c>
      <c r="F301" s="199" t="s">
        <v>377</v>
      </c>
      <c r="G301" s="196"/>
      <c r="H301" s="198" t="s">
        <v>35</v>
      </c>
      <c r="I301" s="200"/>
      <c r="J301" s="196"/>
      <c r="K301" s="196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164</v>
      </c>
      <c r="AU301" s="205" t="s">
        <v>90</v>
      </c>
      <c r="AV301" s="12" t="s">
        <v>88</v>
      </c>
      <c r="AW301" s="12" t="s">
        <v>41</v>
      </c>
      <c r="AX301" s="12" t="s">
        <v>80</v>
      </c>
      <c r="AY301" s="205" t="s">
        <v>155</v>
      </c>
    </row>
    <row r="302" spans="2:51" s="12" customFormat="1">
      <c r="B302" s="195"/>
      <c r="C302" s="196"/>
      <c r="D302" s="197" t="s">
        <v>164</v>
      </c>
      <c r="E302" s="198" t="s">
        <v>35</v>
      </c>
      <c r="F302" s="199" t="s">
        <v>364</v>
      </c>
      <c r="G302" s="196"/>
      <c r="H302" s="198" t="s">
        <v>35</v>
      </c>
      <c r="I302" s="200"/>
      <c r="J302" s="196"/>
      <c r="K302" s="196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164</v>
      </c>
      <c r="AU302" s="205" t="s">
        <v>90</v>
      </c>
      <c r="AV302" s="12" t="s">
        <v>88</v>
      </c>
      <c r="AW302" s="12" t="s">
        <v>41</v>
      </c>
      <c r="AX302" s="12" t="s">
        <v>80</v>
      </c>
      <c r="AY302" s="205" t="s">
        <v>155</v>
      </c>
    </row>
    <row r="303" spans="2:51" s="13" customFormat="1">
      <c r="B303" s="206"/>
      <c r="C303" s="207"/>
      <c r="D303" s="197" t="s">
        <v>164</v>
      </c>
      <c r="E303" s="208" t="s">
        <v>35</v>
      </c>
      <c r="F303" s="209" t="s">
        <v>378</v>
      </c>
      <c r="G303" s="207"/>
      <c r="H303" s="210">
        <v>19.2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164</v>
      </c>
      <c r="AU303" s="216" t="s">
        <v>90</v>
      </c>
      <c r="AV303" s="13" t="s">
        <v>90</v>
      </c>
      <c r="AW303" s="13" t="s">
        <v>41</v>
      </c>
      <c r="AX303" s="13" t="s">
        <v>80</v>
      </c>
      <c r="AY303" s="216" t="s">
        <v>155</v>
      </c>
    </row>
    <row r="304" spans="2:51" s="12" customFormat="1">
      <c r="B304" s="195"/>
      <c r="C304" s="196"/>
      <c r="D304" s="197" t="s">
        <v>164</v>
      </c>
      <c r="E304" s="198" t="s">
        <v>35</v>
      </c>
      <c r="F304" s="199" t="s">
        <v>375</v>
      </c>
      <c r="G304" s="196"/>
      <c r="H304" s="198" t="s">
        <v>35</v>
      </c>
      <c r="I304" s="200"/>
      <c r="J304" s="196"/>
      <c r="K304" s="196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164</v>
      </c>
      <c r="AU304" s="205" t="s">
        <v>90</v>
      </c>
      <c r="AV304" s="12" t="s">
        <v>88</v>
      </c>
      <c r="AW304" s="12" t="s">
        <v>41</v>
      </c>
      <c r="AX304" s="12" t="s">
        <v>80</v>
      </c>
      <c r="AY304" s="205" t="s">
        <v>155</v>
      </c>
    </row>
    <row r="305" spans="2:65" s="13" customFormat="1">
      <c r="B305" s="206"/>
      <c r="C305" s="207"/>
      <c r="D305" s="197" t="s">
        <v>164</v>
      </c>
      <c r="E305" s="208" t="s">
        <v>35</v>
      </c>
      <c r="F305" s="209" t="s">
        <v>379</v>
      </c>
      <c r="G305" s="207"/>
      <c r="H305" s="210">
        <v>9.6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164</v>
      </c>
      <c r="AU305" s="216" t="s">
        <v>90</v>
      </c>
      <c r="AV305" s="13" t="s">
        <v>90</v>
      </c>
      <c r="AW305" s="13" t="s">
        <v>41</v>
      </c>
      <c r="AX305" s="13" t="s">
        <v>80</v>
      </c>
      <c r="AY305" s="216" t="s">
        <v>155</v>
      </c>
    </row>
    <row r="306" spans="2:65" s="15" customFormat="1">
      <c r="B306" s="228"/>
      <c r="C306" s="229"/>
      <c r="D306" s="197" t="s">
        <v>164</v>
      </c>
      <c r="E306" s="230" t="s">
        <v>35</v>
      </c>
      <c r="F306" s="231" t="s">
        <v>177</v>
      </c>
      <c r="G306" s="229"/>
      <c r="H306" s="232">
        <v>186.54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164</v>
      </c>
      <c r="AU306" s="238" t="s">
        <v>90</v>
      </c>
      <c r="AV306" s="15" t="s">
        <v>162</v>
      </c>
      <c r="AW306" s="15" t="s">
        <v>41</v>
      </c>
      <c r="AX306" s="15" t="s">
        <v>88</v>
      </c>
      <c r="AY306" s="238" t="s">
        <v>155</v>
      </c>
    </row>
    <row r="307" spans="2:65" s="1" customFormat="1" ht="36" customHeight="1">
      <c r="B307" s="36"/>
      <c r="C307" s="182" t="s">
        <v>380</v>
      </c>
      <c r="D307" s="182" t="s">
        <v>157</v>
      </c>
      <c r="E307" s="183" t="s">
        <v>381</v>
      </c>
      <c r="F307" s="184" t="s">
        <v>382</v>
      </c>
      <c r="G307" s="185" t="s">
        <v>160</v>
      </c>
      <c r="H307" s="186">
        <v>3.1349999999999998</v>
      </c>
      <c r="I307" s="187"/>
      <c r="J307" s="188">
        <f>ROUND(I307*H307,2)</f>
        <v>0</v>
      </c>
      <c r="K307" s="184" t="s">
        <v>161</v>
      </c>
      <c r="L307" s="40"/>
      <c r="M307" s="189" t="s">
        <v>35</v>
      </c>
      <c r="N307" s="190" t="s">
        <v>51</v>
      </c>
      <c r="O307" s="65"/>
      <c r="P307" s="191">
        <f>O307*H307</f>
        <v>0</v>
      </c>
      <c r="Q307" s="191">
        <v>8.9760000000000006E-2</v>
      </c>
      <c r="R307" s="191">
        <f>Q307*H307</f>
        <v>0.28139760000000003</v>
      </c>
      <c r="S307" s="191">
        <v>0</v>
      </c>
      <c r="T307" s="192">
        <f>S307*H307</f>
        <v>0</v>
      </c>
      <c r="AR307" s="193" t="s">
        <v>162</v>
      </c>
      <c r="AT307" s="193" t="s">
        <v>157</v>
      </c>
      <c r="AU307" s="193" t="s">
        <v>90</v>
      </c>
      <c r="AY307" s="18" t="s">
        <v>155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8" t="s">
        <v>88</v>
      </c>
      <c r="BK307" s="194">
        <f>ROUND(I307*H307,2)</f>
        <v>0</v>
      </c>
      <c r="BL307" s="18" t="s">
        <v>162</v>
      </c>
      <c r="BM307" s="193" t="s">
        <v>383</v>
      </c>
    </row>
    <row r="308" spans="2:65" s="12" customFormat="1">
      <c r="B308" s="195"/>
      <c r="C308" s="196"/>
      <c r="D308" s="197" t="s">
        <v>164</v>
      </c>
      <c r="E308" s="198" t="s">
        <v>35</v>
      </c>
      <c r="F308" s="199" t="s">
        <v>384</v>
      </c>
      <c r="G308" s="196"/>
      <c r="H308" s="198" t="s">
        <v>35</v>
      </c>
      <c r="I308" s="200"/>
      <c r="J308" s="196"/>
      <c r="K308" s="196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164</v>
      </c>
      <c r="AU308" s="205" t="s">
        <v>90</v>
      </c>
      <c r="AV308" s="12" t="s">
        <v>88</v>
      </c>
      <c r="AW308" s="12" t="s">
        <v>41</v>
      </c>
      <c r="AX308" s="12" t="s">
        <v>80</v>
      </c>
      <c r="AY308" s="205" t="s">
        <v>155</v>
      </c>
    </row>
    <row r="309" spans="2:65" s="13" customFormat="1">
      <c r="B309" s="206"/>
      <c r="C309" s="207"/>
      <c r="D309" s="197" t="s">
        <v>164</v>
      </c>
      <c r="E309" s="208" t="s">
        <v>35</v>
      </c>
      <c r="F309" s="209" t="s">
        <v>385</v>
      </c>
      <c r="G309" s="207"/>
      <c r="H309" s="210">
        <v>3.1349999999999998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164</v>
      </c>
      <c r="AU309" s="216" t="s">
        <v>90</v>
      </c>
      <c r="AV309" s="13" t="s">
        <v>90</v>
      </c>
      <c r="AW309" s="13" t="s">
        <v>41</v>
      </c>
      <c r="AX309" s="13" t="s">
        <v>88</v>
      </c>
      <c r="AY309" s="216" t="s">
        <v>155</v>
      </c>
    </row>
    <row r="310" spans="2:65" s="11" customFormat="1" ht="22.95" customHeight="1">
      <c r="B310" s="166"/>
      <c r="C310" s="167"/>
      <c r="D310" s="168" t="s">
        <v>79</v>
      </c>
      <c r="E310" s="180" t="s">
        <v>162</v>
      </c>
      <c r="F310" s="180" t="s">
        <v>386</v>
      </c>
      <c r="G310" s="167"/>
      <c r="H310" s="167"/>
      <c r="I310" s="170"/>
      <c r="J310" s="181">
        <f>BK310</f>
        <v>0</v>
      </c>
      <c r="K310" s="167"/>
      <c r="L310" s="172"/>
      <c r="M310" s="173"/>
      <c r="N310" s="174"/>
      <c r="O310" s="174"/>
      <c r="P310" s="175">
        <f>SUM(P311:P344)</f>
        <v>0</v>
      </c>
      <c r="Q310" s="174"/>
      <c r="R310" s="175">
        <f>SUM(R311:R344)</f>
        <v>21.941901379999997</v>
      </c>
      <c r="S310" s="174"/>
      <c r="T310" s="176">
        <f>SUM(T311:T344)</f>
        <v>0</v>
      </c>
      <c r="AR310" s="177" t="s">
        <v>88</v>
      </c>
      <c r="AT310" s="178" t="s">
        <v>79</v>
      </c>
      <c r="AU310" s="178" t="s">
        <v>88</v>
      </c>
      <c r="AY310" s="177" t="s">
        <v>155</v>
      </c>
      <c r="BK310" s="179">
        <f>SUM(BK311:BK344)</f>
        <v>0</v>
      </c>
    </row>
    <row r="311" spans="2:65" s="1" customFormat="1" ht="24" customHeight="1">
      <c r="B311" s="36"/>
      <c r="C311" s="182" t="s">
        <v>387</v>
      </c>
      <c r="D311" s="182" t="s">
        <v>157</v>
      </c>
      <c r="E311" s="183" t="s">
        <v>388</v>
      </c>
      <c r="F311" s="184" t="s">
        <v>389</v>
      </c>
      <c r="G311" s="185" t="s">
        <v>198</v>
      </c>
      <c r="H311" s="186">
        <v>4.3410000000000002</v>
      </c>
      <c r="I311" s="187"/>
      <c r="J311" s="188">
        <f>ROUND(I311*H311,2)</f>
        <v>0</v>
      </c>
      <c r="K311" s="184" t="s">
        <v>161</v>
      </c>
      <c r="L311" s="40"/>
      <c r="M311" s="189" t="s">
        <v>35</v>
      </c>
      <c r="N311" s="190" t="s">
        <v>51</v>
      </c>
      <c r="O311" s="65"/>
      <c r="P311" s="191">
        <f>O311*H311</f>
        <v>0</v>
      </c>
      <c r="Q311" s="191">
        <v>2.4533999999999998</v>
      </c>
      <c r="R311" s="191">
        <f>Q311*H311</f>
        <v>10.6502094</v>
      </c>
      <c r="S311" s="191">
        <v>0</v>
      </c>
      <c r="T311" s="192">
        <f>S311*H311</f>
        <v>0</v>
      </c>
      <c r="AR311" s="193" t="s">
        <v>162</v>
      </c>
      <c r="AT311" s="193" t="s">
        <v>157</v>
      </c>
      <c r="AU311" s="193" t="s">
        <v>90</v>
      </c>
      <c r="AY311" s="18" t="s">
        <v>155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8" t="s">
        <v>88</v>
      </c>
      <c r="BK311" s="194">
        <f>ROUND(I311*H311,2)</f>
        <v>0</v>
      </c>
      <c r="BL311" s="18" t="s">
        <v>162</v>
      </c>
      <c r="BM311" s="193" t="s">
        <v>390</v>
      </c>
    </row>
    <row r="312" spans="2:65" s="12" customFormat="1">
      <c r="B312" s="195"/>
      <c r="C312" s="196"/>
      <c r="D312" s="197" t="s">
        <v>164</v>
      </c>
      <c r="E312" s="198" t="s">
        <v>35</v>
      </c>
      <c r="F312" s="199" t="s">
        <v>391</v>
      </c>
      <c r="G312" s="196"/>
      <c r="H312" s="198" t="s">
        <v>35</v>
      </c>
      <c r="I312" s="200"/>
      <c r="J312" s="196"/>
      <c r="K312" s="196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164</v>
      </c>
      <c r="AU312" s="205" t="s">
        <v>90</v>
      </c>
      <c r="AV312" s="12" t="s">
        <v>88</v>
      </c>
      <c r="AW312" s="12" t="s">
        <v>41</v>
      </c>
      <c r="AX312" s="12" t="s">
        <v>80</v>
      </c>
      <c r="AY312" s="205" t="s">
        <v>155</v>
      </c>
    </row>
    <row r="313" spans="2:65" s="13" customFormat="1">
      <c r="B313" s="206"/>
      <c r="C313" s="207"/>
      <c r="D313" s="197" t="s">
        <v>164</v>
      </c>
      <c r="E313" s="208" t="s">
        <v>35</v>
      </c>
      <c r="F313" s="209" t="s">
        <v>392</v>
      </c>
      <c r="G313" s="207"/>
      <c r="H313" s="210">
        <v>1.5469999999999999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164</v>
      </c>
      <c r="AU313" s="216" t="s">
        <v>90</v>
      </c>
      <c r="AV313" s="13" t="s">
        <v>90</v>
      </c>
      <c r="AW313" s="13" t="s">
        <v>41</v>
      </c>
      <c r="AX313" s="13" t="s">
        <v>80</v>
      </c>
      <c r="AY313" s="216" t="s">
        <v>155</v>
      </c>
    </row>
    <row r="314" spans="2:65" s="12" customFormat="1">
      <c r="B314" s="195"/>
      <c r="C314" s="196"/>
      <c r="D314" s="197" t="s">
        <v>164</v>
      </c>
      <c r="E314" s="198" t="s">
        <v>35</v>
      </c>
      <c r="F314" s="199" t="s">
        <v>293</v>
      </c>
      <c r="G314" s="196"/>
      <c r="H314" s="198" t="s">
        <v>35</v>
      </c>
      <c r="I314" s="200"/>
      <c r="J314" s="196"/>
      <c r="K314" s="196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164</v>
      </c>
      <c r="AU314" s="205" t="s">
        <v>90</v>
      </c>
      <c r="AV314" s="12" t="s">
        <v>88</v>
      </c>
      <c r="AW314" s="12" t="s">
        <v>41</v>
      </c>
      <c r="AX314" s="12" t="s">
        <v>80</v>
      </c>
      <c r="AY314" s="205" t="s">
        <v>155</v>
      </c>
    </row>
    <row r="315" spans="2:65" s="13" customFormat="1">
      <c r="B315" s="206"/>
      <c r="C315" s="207"/>
      <c r="D315" s="197" t="s">
        <v>164</v>
      </c>
      <c r="E315" s="208" t="s">
        <v>35</v>
      </c>
      <c r="F315" s="209" t="s">
        <v>393</v>
      </c>
      <c r="G315" s="207"/>
      <c r="H315" s="210">
        <v>2.794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164</v>
      </c>
      <c r="AU315" s="216" t="s">
        <v>90</v>
      </c>
      <c r="AV315" s="13" t="s">
        <v>90</v>
      </c>
      <c r="AW315" s="13" t="s">
        <v>41</v>
      </c>
      <c r="AX315" s="13" t="s">
        <v>80</v>
      </c>
      <c r="AY315" s="216" t="s">
        <v>155</v>
      </c>
    </row>
    <row r="316" spans="2:65" s="15" customFormat="1">
      <c r="B316" s="228"/>
      <c r="C316" s="229"/>
      <c r="D316" s="197" t="s">
        <v>164</v>
      </c>
      <c r="E316" s="230" t="s">
        <v>35</v>
      </c>
      <c r="F316" s="231" t="s">
        <v>177</v>
      </c>
      <c r="G316" s="229"/>
      <c r="H316" s="232">
        <v>4.3410000000000002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164</v>
      </c>
      <c r="AU316" s="238" t="s">
        <v>90</v>
      </c>
      <c r="AV316" s="15" t="s">
        <v>162</v>
      </c>
      <c r="AW316" s="15" t="s">
        <v>41</v>
      </c>
      <c r="AX316" s="15" t="s">
        <v>88</v>
      </c>
      <c r="AY316" s="238" t="s">
        <v>155</v>
      </c>
    </row>
    <row r="317" spans="2:65" s="1" customFormat="1" ht="24" customHeight="1">
      <c r="B317" s="36"/>
      <c r="C317" s="182" t="s">
        <v>394</v>
      </c>
      <c r="D317" s="182" t="s">
        <v>157</v>
      </c>
      <c r="E317" s="183" t="s">
        <v>395</v>
      </c>
      <c r="F317" s="184" t="s">
        <v>396</v>
      </c>
      <c r="G317" s="185" t="s">
        <v>160</v>
      </c>
      <c r="H317" s="186">
        <v>133.53800000000001</v>
      </c>
      <c r="I317" s="187"/>
      <c r="J317" s="188">
        <f>ROUND(I317*H317,2)</f>
        <v>0</v>
      </c>
      <c r="K317" s="184" t="s">
        <v>161</v>
      </c>
      <c r="L317" s="40"/>
      <c r="M317" s="189" t="s">
        <v>35</v>
      </c>
      <c r="N317" s="190" t="s">
        <v>51</v>
      </c>
      <c r="O317" s="65"/>
      <c r="P317" s="191">
        <f>O317*H317</f>
        <v>0</v>
      </c>
      <c r="Q317" s="191">
        <v>5.1900000000000002E-3</v>
      </c>
      <c r="R317" s="191">
        <f>Q317*H317</f>
        <v>0.69306222000000006</v>
      </c>
      <c r="S317" s="191">
        <v>0</v>
      </c>
      <c r="T317" s="192">
        <f>S317*H317</f>
        <v>0</v>
      </c>
      <c r="AR317" s="193" t="s">
        <v>162</v>
      </c>
      <c r="AT317" s="193" t="s">
        <v>157</v>
      </c>
      <c r="AU317" s="193" t="s">
        <v>90</v>
      </c>
      <c r="AY317" s="18" t="s">
        <v>155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88</v>
      </c>
      <c r="BK317" s="194">
        <f>ROUND(I317*H317,2)</f>
        <v>0</v>
      </c>
      <c r="BL317" s="18" t="s">
        <v>162</v>
      </c>
      <c r="BM317" s="193" t="s">
        <v>397</v>
      </c>
    </row>
    <row r="318" spans="2:65" s="12" customFormat="1">
      <c r="B318" s="195"/>
      <c r="C318" s="196"/>
      <c r="D318" s="197" t="s">
        <v>164</v>
      </c>
      <c r="E318" s="198" t="s">
        <v>35</v>
      </c>
      <c r="F318" s="199" t="s">
        <v>391</v>
      </c>
      <c r="G318" s="196"/>
      <c r="H318" s="198" t="s">
        <v>35</v>
      </c>
      <c r="I318" s="200"/>
      <c r="J318" s="196"/>
      <c r="K318" s="196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164</v>
      </c>
      <c r="AU318" s="205" t="s">
        <v>90</v>
      </c>
      <c r="AV318" s="12" t="s">
        <v>88</v>
      </c>
      <c r="AW318" s="12" t="s">
        <v>41</v>
      </c>
      <c r="AX318" s="12" t="s">
        <v>80</v>
      </c>
      <c r="AY318" s="205" t="s">
        <v>155</v>
      </c>
    </row>
    <row r="319" spans="2:65" s="13" customFormat="1">
      <c r="B319" s="206"/>
      <c r="C319" s="207"/>
      <c r="D319" s="197" t="s">
        <v>164</v>
      </c>
      <c r="E319" s="208" t="s">
        <v>35</v>
      </c>
      <c r="F319" s="209" t="s">
        <v>398</v>
      </c>
      <c r="G319" s="207"/>
      <c r="H319" s="210">
        <v>40.417999999999999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164</v>
      </c>
      <c r="AU319" s="216" t="s">
        <v>90</v>
      </c>
      <c r="AV319" s="13" t="s">
        <v>90</v>
      </c>
      <c r="AW319" s="13" t="s">
        <v>41</v>
      </c>
      <c r="AX319" s="13" t="s">
        <v>80</v>
      </c>
      <c r="AY319" s="216" t="s">
        <v>155</v>
      </c>
    </row>
    <row r="320" spans="2:65" s="12" customFormat="1">
      <c r="B320" s="195"/>
      <c r="C320" s="196"/>
      <c r="D320" s="197" t="s">
        <v>164</v>
      </c>
      <c r="E320" s="198" t="s">
        <v>35</v>
      </c>
      <c r="F320" s="199" t="s">
        <v>293</v>
      </c>
      <c r="G320" s="196"/>
      <c r="H320" s="198" t="s">
        <v>35</v>
      </c>
      <c r="I320" s="200"/>
      <c r="J320" s="196"/>
      <c r="K320" s="196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164</v>
      </c>
      <c r="AU320" s="205" t="s">
        <v>90</v>
      </c>
      <c r="AV320" s="12" t="s">
        <v>88</v>
      </c>
      <c r="AW320" s="12" t="s">
        <v>41</v>
      </c>
      <c r="AX320" s="12" t="s">
        <v>80</v>
      </c>
      <c r="AY320" s="205" t="s">
        <v>155</v>
      </c>
    </row>
    <row r="321" spans="2:65" s="13" customFormat="1">
      <c r="B321" s="206"/>
      <c r="C321" s="207"/>
      <c r="D321" s="197" t="s">
        <v>164</v>
      </c>
      <c r="E321" s="208" t="s">
        <v>35</v>
      </c>
      <c r="F321" s="209" t="s">
        <v>399</v>
      </c>
      <c r="G321" s="207"/>
      <c r="H321" s="210">
        <v>93.12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164</v>
      </c>
      <c r="AU321" s="216" t="s">
        <v>90</v>
      </c>
      <c r="AV321" s="13" t="s">
        <v>90</v>
      </c>
      <c r="AW321" s="13" t="s">
        <v>41</v>
      </c>
      <c r="AX321" s="13" t="s">
        <v>80</v>
      </c>
      <c r="AY321" s="216" t="s">
        <v>155</v>
      </c>
    </row>
    <row r="322" spans="2:65" s="15" customFormat="1">
      <c r="B322" s="228"/>
      <c r="C322" s="229"/>
      <c r="D322" s="197" t="s">
        <v>164</v>
      </c>
      <c r="E322" s="230" t="s">
        <v>35</v>
      </c>
      <c r="F322" s="231" t="s">
        <v>177</v>
      </c>
      <c r="G322" s="229"/>
      <c r="H322" s="232">
        <v>133.53800000000001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164</v>
      </c>
      <c r="AU322" s="238" t="s">
        <v>90</v>
      </c>
      <c r="AV322" s="15" t="s">
        <v>162</v>
      </c>
      <c r="AW322" s="15" t="s">
        <v>41</v>
      </c>
      <c r="AX322" s="15" t="s">
        <v>88</v>
      </c>
      <c r="AY322" s="238" t="s">
        <v>155</v>
      </c>
    </row>
    <row r="323" spans="2:65" s="1" customFormat="1" ht="24" customHeight="1">
      <c r="B323" s="36"/>
      <c r="C323" s="182" t="s">
        <v>400</v>
      </c>
      <c r="D323" s="182" t="s">
        <v>157</v>
      </c>
      <c r="E323" s="183" t="s">
        <v>401</v>
      </c>
      <c r="F323" s="184" t="s">
        <v>402</v>
      </c>
      <c r="G323" s="185" t="s">
        <v>160</v>
      </c>
      <c r="H323" s="186">
        <v>133.53800000000001</v>
      </c>
      <c r="I323" s="187"/>
      <c r="J323" s="188">
        <f>ROUND(I323*H323,2)</f>
        <v>0</v>
      </c>
      <c r="K323" s="184" t="s">
        <v>161</v>
      </c>
      <c r="L323" s="40"/>
      <c r="M323" s="189" t="s">
        <v>35</v>
      </c>
      <c r="N323" s="190" t="s">
        <v>51</v>
      </c>
      <c r="O323" s="65"/>
      <c r="P323" s="191">
        <f>O323*H323</f>
        <v>0</v>
      </c>
      <c r="Q323" s="191">
        <v>0</v>
      </c>
      <c r="R323" s="191">
        <f>Q323*H323</f>
        <v>0</v>
      </c>
      <c r="S323" s="191">
        <v>0</v>
      </c>
      <c r="T323" s="192">
        <f>S323*H323</f>
        <v>0</v>
      </c>
      <c r="AR323" s="193" t="s">
        <v>162</v>
      </c>
      <c r="AT323" s="193" t="s">
        <v>157</v>
      </c>
      <c r="AU323" s="193" t="s">
        <v>90</v>
      </c>
      <c r="AY323" s="18" t="s">
        <v>155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8" t="s">
        <v>88</v>
      </c>
      <c r="BK323" s="194">
        <f>ROUND(I323*H323,2)</f>
        <v>0</v>
      </c>
      <c r="BL323" s="18" t="s">
        <v>162</v>
      </c>
      <c r="BM323" s="193" t="s">
        <v>403</v>
      </c>
    </row>
    <row r="324" spans="2:65" s="1" customFormat="1" ht="24" customHeight="1">
      <c r="B324" s="36"/>
      <c r="C324" s="182" t="s">
        <v>404</v>
      </c>
      <c r="D324" s="182" t="s">
        <v>157</v>
      </c>
      <c r="E324" s="183" t="s">
        <v>405</v>
      </c>
      <c r="F324" s="184" t="s">
        <v>406</v>
      </c>
      <c r="G324" s="185" t="s">
        <v>263</v>
      </c>
      <c r="H324" s="186">
        <v>0.63500000000000001</v>
      </c>
      <c r="I324" s="187"/>
      <c r="J324" s="188">
        <f>ROUND(I324*H324,2)</f>
        <v>0</v>
      </c>
      <c r="K324" s="184" t="s">
        <v>161</v>
      </c>
      <c r="L324" s="40"/>
      <c r="M324" s="189" t="s">
        <v>35</v>
      </c>
      <c r="N324" s="190" t="s">
        <v>51</v>
      </c>
      <c r="O324" s="65"/>
      <c r="P324" s="191">
        <f>O324*H324</f>
        <v>0</v>
      </c>
      <c r="Q324" s="191">
        <v>1.0525599999999999</v>
      </c>
      <c r="R324" s="191">
        <f>Q324*H324</f>
        <v>0.66837559999999996</v>
      </c>
      <c r="S324" s="191">
        <v>0</v>
      </c>
      <c r="T324" s="192">
        <f>S324*H324</f>
        <v>0</v>
      </c>
      <c r="AR324" s="193" t="s">
        <v>162</v>
      </c>
      <c r="AT324" s="193" t="s">
        <v>157</v>
      </c>
      <c r="AU324" s="193" t="s">
        <v>90</v>
      </c>
      <c r="AY324" s="18" t="s">
        <v>155</v>
      </c>
      <c r="BE324" s="194">
        <f>IF(N324="základní",J324,0)</f>
        <v>0</v>
      </c>
      <c r="BF324" s="194">
        <f>IF(N324="snížená",J324,0)</f>
        <v>0</v>
      </c>
      <c r="BG324" s="194">
        <f>IF(N324="zákl. přenesená",J324,0)</f>
        <v>0</v>
      </c>
      <c r="BH324" s="194">
        <f>IF(N324="sníž. přenesená",J324,0)</f>
        <v>0</v>
      </c>
      <c r="BI324" s="194">
        <f>IF(N324="nulová",J324,0)</f>
        <v>0</v>
      </c>
      <c r="BJ324" s="18" t="s">
        <v>88</v>
      </c>
      <c r="BK324" s="194">
        <f>ROUND(I324*H324,2)</f>
        <v>0</v>
      </c>
      <c r="BL324" s="18" t="s">
        <v>162</v>
      </c>
      <c r="BM324" s="193" t="s">
        <v>407</v>
      </c>
    </row>
    <row r="325" spans="2:65" s="12" customFormat="1">
      <c r="B325" s="195"/>
      <c r="C325" s="196"/>
      <c r="D325" s="197" t="s">
        <v>164</v>
      </c>
      <c r="E325" s="198" t="s">
        <v>35</v>
      </c>
      <c r="F325" s="199" t="s">
        <v>408</v>
      </c>
      <c r="G325" s="196"/>
      <c r="H325" s="198" t="s">
        <v>35</v>
      </c>
      <c r="I325" s="200"/>
      <c r="J325" s="196"/>
      <c r="K325" s="196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164</v>
      </c>
      <c r="AU325" s="205" t="s">
        <v>90</v>
      </c>
      <c r="AV325" s="12" t="s">
        <v>88</v>
      </c>
      <c r="AW325" s="12" t="s">
        <v>41</v>
      </c>
      <c r="AX325" s="12" t="s">
        <v>80</v>
      </c>
      <c r="AY325" s="205" t="s">
        <v>155</v>
      </c>
    </row>
    <row r="326" spans="2:65" s="13" customFormat="1">
      <c r="B326" s="206"/>
      <c r="C326" s="207"/>
      <c r="D326" s="197" t="s">
        <v>164</v>
      </c>
      <c r="E326" s="208" t="s">
        <v>35</v>
      </c>
      <c r="F326" s="209" t="s">
        <v>409</v>
      </c>
      <c r="G326" s="207"/>
      <c r="H326" s="210">
        <v>0.161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164</v>
      </c>
      <c r="AU326" s="216" t="s">
        <v>90</v>
      </c>
      <c r="AV326" s="13" t="s">
        <v>90</v>
      </c>
      <c r="AW326" s="13" t="s">
        <v>41</v>
      </c>
      <c r="AX326" s="13" t="s">
        <v>80</v>
      </c>
      <c r="AY326" s="216" t="s">
        <v>155</v>
      </c>
    </row>
    <row r="327" spans="2:65" s="13" customFormat="1">
      <c r="B327" s="206"/>
      <c r="C327" s="207"/>
      <c r="D327" s="197" t="s">
        <v>164</v>
      </c>
      <c r="E327" s="208" t="s">
        <v>35</v>
      </c>
      <c r="F327" s="209" t="s">
        <v>410</v>
      </c>
      <c r="G327" s="207"/>
      <c r="H327" s="210">
        <v>3.4000000000000002E-2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164</v>
      </c>
      <c r="AU327" s="216" t="s">
        <v>90</v>
      </c>
      <c r="AV327" s="13" t="s">
        <v>90</v>
      </c>
      <c r="AW327" s="13" t="s">
        <v>41</v>
      </c>
      <c r="AX327" s="13" t="s">
        <v>80</v>
      </c>
      <c r="AY327" s="216" t="s">
        <v>155</v>
      </c>
    </row>
    <row r="328" spans="2:65" s="12" customFormat="1">
      <c r="B328" s="195"/>
      <c r="C328" s="196"/>
      <c r="D328" s="197" t="s">
        <v>164</v>
      </c>
      <c r="E328" s="198" t="s">
        <v>35</v>
      </c>
      <c r="F328" s="199" t="s">
        <v>293</v>
      </c>
      <c r="G328" s="196"/>
      <c r="H328" s="198" t="s">
        <v>35</v>
      </c>
      <c r="I328" s="200"/>
      <c r="J328" s="196"/>
      <c r="K328" s="196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164</v>
      </c>
      <c r="AU328" s="205" t="s">
        <v>90</v>
      </c>
      <c r="AV328" s="12" t="s">
        <v>88</v>
      </c>
      <c r="AW328" s="12" t="s">
        <v>41</v>
      </c>
      <c r="AX328" s="12" t="s">
        <v>80</v>
      </c>
      <c r="AY328" s="205" t="s">
        <v>155</v>
      </c>
    </row>
    <row r="329" spans="2:65" s="13" customFormat="1">
      <c r="B329" s="206"/>
      <c r="C329" s="207"/>
      <c r="D329" s="197" t="s">
        <v>164</v>
      </c>
      <c r="E329" s="208" t="s">
        <v>35</v>
      </c>
      <c r="F329" s="209" t="s">
        <v>411</v>
      </c>
      <c r="G329" s="207"/>
      <c r="H329" s="210">
        <v>0.36399999999999999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164</v>
      </c>
      <c r="AU329" s="216" t="s">
        <v>90</v>
      </c>
      <c r="AV329" s="13" t="s">
        <v>90</v>
      </c>
      <c r="AW329" s="13" t="s">
        <v>41</v>
      </c>
      <c r="AX329" s="13" t="s">
        <v>80</v>
      </c>
      <c r="AY329" s="216" t="s">
        <v>155</v>
      </c>
    </row>
    <row r="330" spans="2:65" s="13" customFormat="1" ht="20.399999999999999">
      <c r="B330" s="206"/>
      <c r="C330" s="207"/>
      <c r="D330" s="197" t="s">
        <v>164</v>
      </c>
      <c r="E330" s="208" t="s">
        <v>35</v>
      </c>
      <c r="F330" s="209" t="s">
        <v>412</v>
      </c>
      <c r="G330" s="207"/>
      <c r="H330" s="210">
        <v>7.5999999999999998E-2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164</v>
      </c>
      <c r="AU330" s="216" t="s">
        <v>90</v>
      </c>
      <c r="AV330" s="13" t="s">
        <v>90</v>
      </c>
      <c r="AW330" s="13" t="s">
        <v>41</v>
      </c>
      <c r="AX330" s="13" t="s">
        <v>80</v>
      </c>
      <c r="AY330" s="216" t="s">
        <v>155</v>
      </c>
    </row>
    <row r="331" spans="2:65" s="15" customFormat="1">
      <c r="B331" s="228"/>
      <c r="C331" s="229"/>
      <c r="D331" s="197" t="s">
        <v>164</v>
      </c>
      <c r="E331" s="230" t="s">
        <v>35</v>
      </c>
      <c r="F331" s="231" t="s">
        <v>177</v>
      </c>
      <c r="G331" s="229"/>
      <c r="H331" s="232">
        <v>0.63500000000000001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164</v>
      </c>
      <c r="AU331" s="238" t="s">
        <v>90</v>
      </c>
      <c r="AV331" s="15" t="s">
        <v>162</v>
      </c>
      <c r="AW331" s="15" t="s">
        <v>41</v>
      </c>
      <c r="AX331" s="15" t="s">
        <v>88</v>
      </c>
      <c r="AY331" s="238" t="s">
        <v>155</v>
      </c>
    </row>
    <row r="332" spans="2:65" s="1" customFormat="1" ht="36" customHeight="1">
      <c r="B332" s="36"/>
      <c r="C332" s="182" t="s">
        <v>413</v>
      </c>
      <c r="D332" s="182" t="s">
        <v>157</v>
      </c>
      <c r="E332" s="183" t="s">
        <v>414</v>
      </c>
      <c r="F332" s="184" t="s">
        <v>415</v>
      </c>
      <c r="G332" s="185" t="s">
        <v>198</v>
      </c>
      <c r="H332" s="186">
        <v>3.7530000000000001</v>
      </c>
      <c r="I332" s="187"/>
      <c r="J332" s="188">
        <f>ROUND(I332*H332,2)</f>
        <v>0</v>
      </c>
      <c r="K332" s="184" t="s">
        <v>161</v>
      </c>
      <c r="L332" s="40"/>
      <c r="M332" s="189" t="s">
        <v>35</v>
      </c>
      <c r="N332" s="190" t="s">
        <v>51</v>
      </c>
      <c r="O332" s="65"/>
      <c r="P332" s="191">
        <f>O332*H332</f>
        <v>0</v>
      </c>
      <c r="Q332" s="191">
        <v>2.4533700000000001</v>
      </c>
      <c r="R332" s="191">
        <f>Q332*H332</f>
        <v>9.2074976100000008</v>
      </c>
      <c r="S332" s="191">
        <v>0</v>
      </c>
      <c r="T332" s="192">
        <f>S332*H332</f>
        <v>0</v>
      </c>
      <c r="AR332" s="193" t="s">
        <v>162</v>
      </c>
      <c r="AT332" s="193" t="s">
        <v>157</v>
      </c>
      <c r="AU332" s="193" t="s">
        <v>90</v>
      </c>
      <c r="AY332" s="18" t="s">
        <v>155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8" t="s">
        <v>88</v>
      </c>
      <c r="BK332" s="194">
        <f>ROUND(I332*H332,2)</f>
        <v>0</v>
      </c>
      <c r="BL332" s="18" t="s">
        <v>162</v>
      </c>
      <c r="BM332" s="193" t="s">
        <v>416</v>
      </c>
    </row>
    <row r="333" spans="2:65" s="12" customFormat="1">
      <c r="B333" s="195"/>
      <c r="C333" s="196"/>
      <c r="D333" s="197" t="s">
        <v>164</v>
      </c>
      <c r="E333" s="198" t="s">
        <v>35</v>
      </c>
      <c r="F333" s="199" t="s">
        <v>417</v>
      </c>
      <c r="G333" s="196"/>
      <c r="H333" s="198" t="s">
        <v>35</v>
      </c>
      <c r="I333" s="200"/>
      <c r="J333" s="196"/>
      <c r="K333" s="196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164</v>
      </c>
      <c r="AU333" s="205" t="s">
        <v>90</v>
      </c>
      <c r="AV333" s="12" t="s">
        <v>88</v>
      </c>
      <c r="AW333" s="12" t="s">
        <v>41</v>
      </c>
      <c r="AX333" s="12" t="s">
        <v>80</v>
      </c>
      <c r="AY333" s="205" t="s">
        <v>155</v>
      </c>
    </row>
    <row r="334" spans="2:65" s="13" customFormat="1">
      <c r="B334" s="206"/>
      <c r="C334" s="207"/>
      <c r="D334" s="197" t="s">
        <v>164</v>
      </c>
      <c r="E334" s="208" t="s">
        <v>35</v>
      </c>
      <c r="F334" s="209" t="s">
        <v>418</v>
      </c>
      <c r="G334" s="207"/>
      <c r="H334" s="210">
        <v>3.7530000000000001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164</v>
      </c>
      <c r="AU334" s="216" t="s">
        <v>90</v>
      </c>
      <c r="AV334" s="13" t="s">
        <v>90</v>
      </c>
      <c r="AW334" s="13" t="s">
        <v>41</v>
      </c>
      <c r="AX334" s="13" t="s">
        <v>88</v>
      </c>
      <c r="AY334" s="216" t="s">
        <v>155</v>
      </c>
    </row>
    <row r="335" spans="2:65" s="1" customFormat="1" ht="36" customHeight="1">
      <c r="B335" s="36"/>
      <c r="C335" s="182" t="s">
        <v>419</v>
      </c>
      <c r="D335" s="182" t="s">
        <v>157</v>
      </c>
      <c r="E335" s="183" t="s">
        <v>420</v>
      </c>
      <c r="F335" s="184" t="s">
        <v>421</v>
      </c>
      <c r="G335" s="185" t="s">
        <v>263</v>
      </c>
      <c r="H335" s="186">
        <v>0.375</v>
      </c>
      <c r="I335" s="187"/>
      <c r="J335" s="188">
        <f>ROUND(I335*H335,2)</f>
        <v>0</v>
      </c>
      <c r="K335" s="184" t="s">
        <v>161</v>
      </c>
      <c r="L335" s="40"/>
      <c r="M335" s="189" t="s">
        <v>35</v>
      </c>
      <c r="N335" s="190" t="s">
        <v>51</v>
      </c>
      <c r="O335" s="65"/>
      <c r="P335" s="191">
        <f>O335*H335</f>
        <v>0</v>
      </c>
      <c r="Q335" s="191">
        <v>1.06277</v>
      </c>
      <c r="R335" s="191">
        <f>Q335*H335</f>
        <v>0.39853875</v>
      </c>
      <c r="S335" s="191">
        <v>0</v>
      </c>
      <c r="T335" s="192">
        <f>S335*H335</f>
        <v>0</v>
      </c>
      <c r="AR335" s="193" t="s">
        <v>162</v>
      </c>
      <c r="AT335" s="193" t="s">
        <v>157</v>
      </c>
      <c r="AU335" s="193" t="s">
        <v>90</v>
      </c>
      <c r="AY335" s="18" t="s">
        <v>155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18" t="s">
        <v>88</v>
      </c>
      <c r="BK335" s="194">
        <f>ROUND(I335*H335,2)</f>
        <v>0</v>
      </c>
      <c r="BL335" s="18" t="s">
        <v>162</v>
      </c>
      <c r="BM335" s="193" t="s">
        <v>422</v>
      </c>
    </row>
    <row r="336" spans="2:65" s="12" customFormat="1">
      <c r="B336" s="195"/>
      <c r="C336" s="196"/>
      <c r="D336" s="197" t="s">
        <v>164</v>
      </c>
      <c r="E336" s="198" t="s">
        <v>35</v>
      </c>
      <c r="F336" s="199" t="s">
        <v>423</v>
      </c>
      <c r="G336" s="196"/>
      <c r="H336" s="198" t="s">
        <v>35</v>
      </c>
      <c r="I336" s="200"/>
      <c r="J336" s="196"/>
      <c r="K336" s="196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164</v>
      </c>
      <c r="AU336" s="205" t="s">
        <v>90</v>
      </c>
      <c r="AV336" s="12" t="s">
        <v>88</v>
      </c>
      <c r="AW336" s="12" t="s">
        <v>41</v>
      </c>
      <c r="AX336" s="12" t="s">
        <v>80</v>
      </c>
      <c r="AY336" s="205" t="s">
        <v>155</v>
      </c>
    </row>
    <row r="337" spans="2:65" s="13" customFormat="1">
      <c r="B337" s="206"/>
      <c r="C337" s="207"/>
      <c r="D337" s="197" t="s">
        <v>164</v>
      </c>
      <c r="E337" s="208" t="s">
        <v>35</v>
      </c>
      <c r="F337" s="209" t="s">
        <v>424</v>
      </c>
      <c r="G337" s="207"/>
      <c r="H337" s="210">
        <v>0.375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164</v>
      </c>
      <c r="AU337" s="216" t="s">
        <v>90</v>
      </c>
      <c r="AV337" s="13" t="s">
        <v>90</v>
      </c>
      <c r="AW337" s="13" t="s">
        <v>41</v>
      </c>
      <c r="AX337" s="13" t="s">
        <v>88</v>
      </c>
      <c r="AY337" s="216" t="s">
        <v>155</v>
      </c>
    </row>
    <row r="338" spans="2:65" s="1" customFormat="1" ht="36" customHeight="1">
      <c r="B338" s="36"/>
      <c r="C338" s="182" t="s">
        <v>425</v>
      </c>
      <c r="D338" s="182" t="s">
        <v>157</v>
      </c>
      <c r="E338" s="183" t="s">
        <v>426</v>
      </c>
      <c r="F338" s="184" t="s">
        <v>427</v>
      </c>
      <c r="G338" s="185" t="s">
        <v>160</v>
      </c>
      <c r="H338" s="186">
        <v>25.29</v>
      </c>
      <c r="I338" s="187"/>
      <c r="J338" s="188">
        <f>ROUND(I338*H338,2)</f>
        <v>0</v>
      </c>
      <c r="K338" s="184" t="s">
        <v>161</v>
      </c>
      <c r="L338" s="40"/>
      <c r="M338" s="189" t="s">
        <v>35</v>
      </c>
      <c r="N338" s="190" t="s">
        <v>51</v>
      </c>
      <c r="O338" s="65"/>
      <c r="P338" s="191">
        <f>O338*H338</f>
        <v>0</v>
      </c>
      <c r="Q338" s="191">
        <v>1.282E-2</v>
      </c>
      <c r="R338" s="191">
        <f>Q338*H338</f>
        <v>0.3242178</v>
      </c>
      <c r="S338" s="191">
        <v>0</v>
      </c>
      <c r="T338" s="192">
        <f>S338*H338</f>
        <v>0</v>
      </c>
      <c r="AR338" s="193" t="s">
        <v>162</v>
      </c>
      <c r="AT338" s="193" t="s">
        <v>157</v>
      </c>
      <c r="AU338" s="193" t="s">
        <v>90</v>
      </c>
      <c r="AY338" s="18" t="s">
        <v>155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88</v>
      </c>
      <c r="BK338" s="194">
        <f>ROUND(I338*H338,2)</f>
        <v>0</v>
      </c>
      <c r="BL338" s="18" t="s">
        <v>162</v>
      </c>
      <c r="BM338" s="193" t="s">
        <v>428</v>
      </c>
    </row>
    <row r="339" spans="2:65" s="12" customFormat="1">
      <c r="B339" s="195"/>
      <c r="C339" s="196"/>
      <c r="D339" s="197" t="s">
        <v>164</v>
      </c>
      <c r="E339" s="198" t="s">
        <v>35</v>
      </c>
      <c r="F339" s="199" t="s">
        <v>429</v>
      </c>
      <c r="G339" s="196"/>
      <c r="H339" s="198" t="s">
        <v>35</v>
      </c>
      <c r="I339" s="200"/>
      <c r="J339" s="196"/>
      <c r="K339" s="196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164</v>
      </c>
      <c r="AU339" s="205" t="s">
        <v>90</v>
      </c>
      <c r="AV339" s="12" t="s">
        <v>88</v>
      </c>
      <c r="AW339" s="12" t="s">
        <v>41</v>
      </c>
      <c r="AX339" s="12" t="s">
        <v>80</v>
      </c>
      <c r="AY339" s="205" t="s">
        <v>155</v>
      </c>
    </row>
    <row r="340" spans="2:65" s="13" customFormat="1">
      <c r="B340" s="206"/>
      <c r="C340" s="207"/>
      <c r="D340" s="197" t="s">
        <v>164</v>
      </c>
      <c r="E340" s="208" t="s">
        <v>35</v>
      </c>
      <c r="F340" s="209" t="s">
        <v>430</v>
      </c>
      <c r="G340" s="207"/>
      <c r="H340" s="210">
        <v>20.16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164</v>
      </c>
      <c r="AU340" s="216" t="s">
        <v>90</v>
      </c>
      <c r="AV340" s="13" t="s">
        <v>90</v>
      </c>
      <c r="AW340" s="13" t="s">
        <v>41</v>
      </c>
      <c r="AX340" s="13" t="s">
        <v>80</v>
      </c>
      <c r="AY340" s="216" t="s">
        <v>155</v>
      </c>
    </row>
    <row r="341" spans="2:65" s="12" customFormat="1">
      <c r="B341" s="195"/>
      <c r="C341" s="196"/>
      <c r="D341" s="197" t="s">
        <v>164</v>
      </c>
      <c r="E341" s="198" t="s">
        <v>35</v>
      </c>
      <c r="F341" s="199" t="s">
        <v>431</v>
      </c>
      <c r="G341" s="196"/>
      <c r="H341" s="198" t="s">
        <v>35</v>
      </c>
      <c r="I341" s="200"/>
      <c r="J341" s="196"/>
      <c r="K341" s="196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164</v>
      </c>
      <c r="AU341" s="205" t="s">
        <v>90</v>
      </c>
      <c r="AV341" s="12" t="s">
        <v>88</v>
      </c>
      <c r="AW341" s="12" t="s">
        <v>41</v>
      </c>
      <c r="AX341" s="12" t="s">
        <v>80</v>
      </c>
      <c r="AY341" s="205" t="s">
        <v>155</v>
      </c>
    </row>
    <row r="342" spans="2:65" s="13" customFormat="1">
      <c r="B342" s="206"/>
      <c r="C342" s="207"/>
      <c r="D342" s="197" t="s">
        <v>164</v>
      </c>
      <c r="E342" s="208" t="s">
        <v>35</v>
      </c>
      <c r="F342" s="209" t="s">
        <v>432</v>
      </c>
      <c r="G342" s="207"/>
      <c r="H342" s="210">
        <v>5.13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164</v>
      </c>
      <c r="AU342" s="216" t="s">
        <v>90</v>
      </c>
      <c r="AV342" s="13" t="s">
        <v>90</v>
      </c>
      <c r="AW342" s="13" t="s">
        <v>41</v>
      </c>
      <c r="AX342" s="13" t="s">
        <v>80</v>
      </c>
      <c r="AY342" s="216" t="s">
        <v>155</v>
      </c>
    </row>
    <row r="343" spans="2:65" s="15" customFormat="1">
      <c r="B343" s="228"/>
      <c r="C343" s="229"/>
      <c r="D343" s="197" t="s">
        <v>164</v>
      </c>
      <c r="E343" s="230" t="s">
        <v>35</v>
      </c>
      <c r="F343" s="231" t="s">
        <v>177</v>
      </c>
      <c r="G343" s="229"/>
      <c r="H343" s="232">
        <v>25.29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164</v>
      </c>
      <c r="AU343" s="238" t="s">
        <v>90</v>
      </c>
      <c r="AV343" s="15" t="s">
        <v>162</v>
      </c>
      <c r="AW343" s="15" t="s">
        <v>41</v>
      </c>
      <c r="AX343" s="15" t="s">
        <v>88</v>
      </c>
      <c r="AY343" s="238" t="s">
        <v>155</v>
      </c>
    </row>
    <row r="344" spans="2:65" s="1" customFormat="1" ht="36" customHeight="1">
      <c r="B344" s="36"/>
      <c r="C344" s="182" t="s">
        <v>433</v>
      </c>
      <c r="D344" s="182" t="s">
        <v>157</v>
      </c>
      <c r="E344" s="183" t="s">
        <v>434</v>
      </c>
      <c r="F344" s="184" t="s">
        <v>435</v>
      </c>
      <c r="G344" s="185" t="s">
        <v>160</v>
      </c>
      <c r="H344" s="186">
        <v>25.29</v>
      </c>
      <c r="I344" s="187"/>
      <c r="J344" s="188">
        <f>ROUND(I344*H344,2)</f>
        <v>0</v>
      </c>
      <c r="K344" s="184" t="s">
        <v>161</v>
      </c>
      <c r="L344" s="40"/>
      <c r="M344" s="189" t="s">
        <v>35</v>
      </c>
      <c r="N344" s="190" t="s">
        <v>51</v>
      </c>
      <c r="O344" s="65"/>
      <c r="P344" s="191">
        <f>O344*H344</f>
        <v>0</v>
      </c>
      <c r="Q344" s="191">
        <v>0</v>
      </c>
      <c r="R344" s="191">
        <f>Q344*H344</f>
        <v>0</v>
      </c>
      <c r="S344" s="191">
        <v>0</v>
      </c>
      <c r="T344" s="192">
        <f>S344*H344</f>
        <v>0</v>
      </c>
      <c r="AR344" s="193" t="s">
        <v>162</v>
      </c>
      <c r="AT344" s="193" t="s">
        <v>157</v>
      </c>
      <c r="AU344" s="193" t="s">
        <v>90</v>
      </c>
      <c r="AY344" s="18" t="s">
        <v>155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8" t="s">
        <v>88</v>
      </c>
      <c r="BK344" s="194">
        <f>ROUND(I344*H344,2)</f>
        <v>0</v>
      </c>
      <c r="BL344" s="18" t="s">
        <v>162</v>
      </c>
      <c r="BM344" s="193" t="s">
        <v>436</v>
      </c>
    </row>
    <row r="345" spans="2:65" s="11" customFormat="1" ht="22.95" customHeight="1">
      <c r="B345" s="166"/>
      <c r="C345" s="167"/>
      <c r="D345" s="168" t="s">
        <v>79</v>
      </c>
      <c r="E345" s="180" t="s">
        <v>195</v>
      </c>
      <c r="F345" s="180" t="s">
        <v>437</v>
      </c>
      <c r="G345" s="167"/>
      <c r="H345" s="167"/>
      <c r="I345" s="170"/>
      <c r="J345" s="181">
        <f>BK345</f>
        <v>0</v>
      </c>
      <c r="K345" s="167"/>
      <c r="L345" s="172"/>
      <c r="M345" s="173"/>
      <c r="N345" s="174"/>
      <c r="O345" s="174"/>
      <c r="P345" s="175">
        <f>SUM(P346:P372)</f>
        <v>0</v>
      </c>
      <c r="Q345" s="174"/>
      <c r="R345" s="175">
        <f>SUM(R346:R372)</f>
        <v>25.171750000000003</v>
      </c>
      <c r="S345" s="174"/>
      <c r="T345" s="176">
        <f>SUM(T346:T372)</f>
        <v>0</v>
      </c>
      <c r="AR345" s="177" t="s">
        <v>88</v>
      </c>
      <c r="AT345" s="178" t="s">
        <v>79</v>
      </c>
      <c r="AU345" s="178" t="s">
        <v>88</v>
      </c>
      <c r="AY345" s="177" t="s">
        <v>155</v>
      </c>
      <c r="BK345" s="179">
        <f>SUM(BK346:BK372)</f>
        <v>0</v>
      </c>
    </row>
    <row r="346" spans="2:65" s="1" customFormat="1" ht="16.5" customHeight="1">
      <c r="B346" s="36"/>
      <c r="C346" s="182" t="s">
        <v>438</v>
      </c>
      <c r="D346" s="182" t="s">
        <v>157</v>
      </c>
      <c r="E346" s="183" t="s">
        <v>439</v>
      </c>
      <c r="F346" s="184" t="s">
        <v>440</v>
      </c>
      <c r="G346" s="185" t="s">
        <v>160</v>
      </c>
      <c r="H346" s="186">
        <v>46.2</v>
      </c>
      <c r="I346" s="187"/>
      <c r="J346" s="188">
        <f>ROUND(I346*H346,2)</f>
        <v>0</v>
      </c>
      <c r="K346" s="184" t="s">
        <v>161</v>
      </c>
      <c r="L346" s="40"/>
      <c r="M346" s="189" t="s">
        <v>35</v>
      </c>
      <c r="N346" s="190" t="s">
        <v>51</v>
      </c>
      <c r="O346" s="65"/>
      <c r="P346" s="191">
        <f>O346*H346</f>
        <v>0</v>
      </c>
      <c r="Q346" s="191">
        <v>0</v>
      </c>
      <c r="R346" s="191">
        <f>Q346*H346</f>
        <v>0</v>
      </c>
      <c r="S346" s="191">
        <v>0</v>
      </c>
      <c r="T346" s="192">
        <f>S346*H346</f>
        <v>0</v>
      </c>
      <c r="AR346" s="193" t="s">
        <v>162</v>
      </c>
      <c r="AT346" s="193" t="s">
        <v>157</v>
      </c>
      <c r="AU346" s="193" t="s">
        <v>90</v>
      </c>
      <c r="AY346" s="18" t="s">
        <v>155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88</v>
      </c>
      <c r="BK346" s="194">
        <f>ROUND(I346*H346,2)</f>
        <v>0</v>
      </c>
      <c r="BL346" s="18" t="s">
        <v>162</v>
      </c>
      <c r="BM346" s="193" t="s">
        <v>441</v>
      </c>
    </row>
    <row r="347" spans="2:65" s="12" customFormat="1" ht="20.399999999999999">
      <c r="B347" s="195"/>
      <c r="C347" s="196"/>
      <c r="D347" s="197" t="s">
        <v>164</v>
      </c>
      <c r="E347" s="198" t="s">
        <v>35</v>
      </c>
      <c r="F347" s="199" t="s">
        <v>194</v>
      </c>
      <c r="G347" s="196"/>
      <c r="H347" s="198" t="s">
        <v>35</v>
      </c>
      <c r="I347" s="200"/>
      <c r="J347" s="196"/>
      <c r="K347" s="196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164</v>
      </c>
      <c r="AU347" s="205" t="s">
        <v>90</v>
      </c>
      <c r="AV347" s="12" t="s">
        <v>88</v>
      </c>
      <c r="AW347" s="12" t="s">
        <v>41</v>
      </c>
      <c r="AX347" s="12" t="s">
        <v>80</v>
      </c>
      <c r="AY347" s="205" t="s">
        <v>155</v>
      </c>
    </row>
    <row r="348" spans="2:65" s="13" customFormat="1">
      <c r="B348" s="206"/>
      <c r="C348" s="207"/>
      <c r="D348" s="197" t="s">
        <v>164</v>
      </c>
      <c r="E348" s="208" t="s">
        <v>35</v>
      </c>
      <c r="F348" s="209" t="s">
        <v>170</v>
      </c>
      <c r="G348" s="207"/>
      <c r="H348" s="210">
        <v>46.2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164</v>
      </c>
      <c r="AU348" s="216" t="s">
        <v>90</v>
      </c>
      <c r="AV348" s="13" t="s">
        <v>90</v>
      </c>
      <c r="AW348" s="13" t="s">
        <v>41</v>
      </c>
      <c r="AX348" s="13" t="s">
        <v>88</v>
      </c>
      <c r="AY348" s="216" t="s">
        <v>155</v>
      </c>
    </row>
    <row r="349" spans="2:65" s="1" customFormat="1" ht="72" customHeight="1">
      <c r="B349" s="36"/>
      <c r="C349" s="182" t="s">
        <v>442</v>
      </c>
      <c r="D349" s="182" t="s">
        <v>157</v>
      </c>
      <c r="E349" s="183" t="s">
        <v>443</v>
      </c>
      <c r="F349" s="184" t="s">
        <v>444</v>
      </c>
      <c r="G349" s="185" t="s">
        <v>160</v>
      </c>
      <c r="H349" s="186">
        <v>7.04</v>
      </c>
      <c r="I349" s="187"/>
      <c r="J349" s="188">
        <f>ROUND(I349*H349,2)</f>
        <v>0</v>
      </c>
      <c r="K349" s="184" t="s">
        <v>161</v>
      </c>
      <c r="L349" s="40"/>
      <c r="M349" s="189" t="s">
        <v>35</v>
      </c>
      <c r="N349" s="190" t="s">
        <v>51</v>
      </c>
      <c r="O349" s="65"/>
      <c r="P349" s="191">
        <f>O349*H349</f>
        <v>0</v>
      </c>
      <c r="Q349" s="191">
        <v>8.4250000000000005E-2</v>
      </c>
      <c r="R349" s="191">
        <f>Q349*H349</f>
        <v>0.59312000000000009</v>
      </c>
      <c r="S349" s="191">
        <v>0</v>
      </c>
      <c r="T349" s="192">
        <f>S349*H349</f>
        <v>0</v>
      </c>
      <c r="AR349" s="193" t="s">
        <v>162</v>
      </c>
      <c r="AT349" s="193" t="s">
        <v>157</v>
      </c>
      <c r="AU349" s="193" t="s">
        <v>90</v>
      </c>
      <c r="AY349" s="18" t="s">
        <v>155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18" t="s">
        <v>88</v>
      </c>
      <c r="BK349" s="194">
        <f>ROUND(I349*H349,2)</f>
        <v>0</v>
      </c>
      <c r="BL349" s="18" t="s">
        <v>162</v>
      </c>
      <c r="BM349" s="193" t="s">
        <v>445</v>
      </c>
    </row>
    <row r="350" spans="2:65" s="12" customFormat="1" ht="20.399999999999999">
      <c r="B350" s="195"/>
      <c r="C350" s="196"/>
      <c r="D350" s="197" t="s">
        <v>164</v>
      </c>
      <c r="E350" s="198" t="s">
        <v>35</v>
      </c>
      <c r="F350" s="199" t="s">
        <v>446</v>
      </c>
      <c r="G350" s="196"/>
      <c r="H350" s="198" t="s">
        <v>35</v>
      </c>
      <c r="I350" s="200"/>
      <c r="J350" s="196"/>
      <c r="K350" s="196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164</v>
      </c>
      <c r="AU350" s="205" t="s">
        <v>90</v>
      </c>
      <c r="AV350" s="12" t="s">
        <v>88</v>
      </c>
      <c r="AW350" s="12" t="s">
        <v>41</v>
      </c>
      <c r="AX350" s="12" t="s">
        <v>80</v>
      </c>
      <c r="AY350" s="205" t="s">
        <v>155</v>
      </c>
    </row>
    <row r="351" spans="2:65" s="13" customFormat="1">
      <c r="B351" s="206"/>
      <c r="C351" s="207"/>
      <c r="D351" s="197" t="s">
        <v>164</v>
      </c>
      <c r="E351" s="208" t="s">
        <v>35</v>
      </c>
      <c r="F351" s="209" t="s">
        <v>182</v>
      </c>
      <c r="G351" s="207"/>
      <c r="H351" s="210">
        <v>7.04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164</v>
      </c>
      <c r="AU351" s="216" t="s">
        <v>90</v>
      </c>
      <c r="AV351" s="13" t="s">
        <v>90</v>
      </c>
      <c r="AW351" s="13" t="s">
        <v>41</v>
      </c>
      <c r="AX351" s="13" t="s">
        <v>88</v>
      </c>
      <c r="AY351" s="216" t="s">
        <v>155</v>
      </c>
    </row>
    <row r="352" spans="2:65" s="1" customFormat="1" ht="60" customHeight="1">
      <c r="B352" s="36"/>
      <c r="C352" s="182" t="s">
        <v>447</v>
      </c>
      <c r="D352" s="182" t="s">
        <v>157</v>
      </c>
      <c r="E352" s="183" t="s">
        <v>448</v>
      </c>
      <c r="F352" s="184" t="s">
        <v>449</v>
      </c>
      <c r="G352" s="185" t="s">
        <v>160</v>
      </c>
      <c r="H352" s="186">
        <v>106.06</v>
      </c>
      <c r="I352" s="187"/>
      <c r="J352" s="188">
        <f>ROUND(I352*H352,2)</f>
        <v>0</v>
      </c>
      <c r="K352" s="184" t="s">
        <v>161</v>
      </c>
      <c r="L352" s="40"/>
      <c r="M352" s="189" t="s">
        <v>35</v>
      </c>
      <c r="N352" s="190" t="s">
        <v>51</v>
      </c>
      <c r="O352" s="65"/>
      <c r="P352" s="191">
        <f>O352*H352</f>
        <v>0</v>
      </c>
      <c r="Q352" s="191">
        <v>0.10100000000000001</v>
      </c>
      <c r="R352" s="191">
        <f>Q352*H352</f>
        <v>10.712060000000001</v>
      </c>
      <c r="S352" s="191">
        <v>0</v>
      </c>
      <c r="T352" s="192">
        <f>S352*H352</f>
        <v>0</v>
      </c>
      <c r="AR352" s="193" t="s">
        <v>162</v>
      </c>
      <c r="AT352" s="193" t="s">
        <v>157</v>
      </c>
      <c r="AU352" s="193" t="s">
        <v>90</v>
      </c>
      <c r="AY352" s="18" t="s">
        <v>155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88</v>
      </c>
      <c r="BK352" s="194">
        <f>ROUND(I352*H352,2)</f>
        <v>0</v>
      </c>
      <c r="BL352" s="18" t="s">
        <v>162</v>
      </c>
      <c r="BM352" s="193" t="s">
        <v>450</v>
      </c>
    </row>
    <row r="353" spans="2:65" s="12" customFormat="1">
      <c r="B353" s="195"/>
      <c r="C353" s="196"/>
      <c r="D353" s="197" t="s">
        <v>164</v>
      </c>
      <c r="E353" s="198" t="s">
        <v>35</v>
      </c>
      <c r="F353" s="199" t="s">
        <v>451</v>
      </c>
      <c r="G353" s="196"/>
      <c r="H353" s="198" t="s">
        <v>35</v>
      </c>
      <c r="I353" s="200"/>
      <c r="J353" s="196"/>
      <c r="K353" s="196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164</v>
      </c>
      <c r="AU353" s="205" t="s">
        <v>90</v>
      </c>
      <c r="AV353" s="12" t="s">
        <v>88</v>
      </c>
      <c r="AW353" s="12" t="s">
        <v>41</v>
      </c>
      <c r="AX353" s="12" t="s">
        <v>80</v>
      </c>
      <c r="AY353" s="205" t="s">
        <v>155</v>
      </c>
    </row>
    <row r="354" spans="2:65" s="13" customFormat="1">
      <c r="B354" s="206"/>
      <c r="C354" s="207"/>
      <c r="D354" s="197" t="s">
        <v>164</v>
      </c>
      <c r="E354" s="208" t="s">
        <v>35</v>
      </c>
      <c r="F354" s="209" t="s">
        <v>452</v>
      </c>
      <c r="G354" s="207"/>
      <c r="H354" s="210">
        <v>55.05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164</v>
      </c>
      <c r="AU354" s="216" t="s">
        <v>90</v>
      </c>
      <c r="AV354" s="13" t="s">
        <v>90</v>
      </c>
      <c r="AW354" s="13" t="s">
        <v>41</v>
      </c>
      <c r="AX354" s="13" t="s">
        <v>80</v>
      </c>
      <c r="AY354" s="216" t="s">
        <v>155</v>
      </c>
    </row>
    <row r="355" spans="2:65" s="12" customFormat="1">
      <c r="B355" s="195"/>
      <c r="C355" s="196"/>
      <c r="D355" s="197" t="s">
        <v>164</v>
      </c>
      <c r="E355" s="198" t="s">
        <v>35</v>
      </c>
      <c r="F355" s="199" t="s">
        <v>453</v>
      </c>
      <c r="G355" s="196"/>
      <c r="H355" s="198" t="s">
        <v>35</v>
      </c>
      <c r="I355" s="200"/>
      <c r="J355" s="196"/>
      <c r="K355" s="196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164</v>
      </c>
      <c r="AU355" s="205" t="s">
        <v>90</v>
      </c>
      <c r="AV355" s="12" t="s">
        <v>88</v>
      </c>
      <c r="AW355" s="12" t="s">
        <v>41</v>
      </c>
      <c r="AX355" s="12" t="s">
        <v>80</v>
      </c>
      <c r="AY355" s="205" t="s">
        <v>155</v>
      </c>
    </row>
    <row r="356" spans="2:65" s="13" customFormat="1" ht="30.6">
      <c r="B356" s="206"/>
      <c r="C356" s="207"/>
      <c r="D356" s="197" t="s">
        <v>164</v>
      </c>
      <c r="E356" s="208" t="s">
        <v>35</v>
      </c>
      <c r="F356" s="209" t="s">
        <v>168</v>
      </c>
      <c r="G356" s="207"/>
      <c r="H356" s="210">
        <v>67.38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164</v>
      </c>
      <c r="AU356" s="216" t="s">
        <v>90</v>
      </c>
      <c r="AV356" s="13" t="s">
        <v>90</v>
      </c>
      <c r="AW356" s="13" t="s">
        <v>41</v>
      </c>
      <c r="AX356" s="13" t="s">
        <v>80</v>
      </c>
      <c r="AY356" s="216" t="s">
        <v>155</v>
      </c>
    </row>
    <row r="357" spans="2:65" s="14" customFormat="1">
      <c r="B357" s="217"/>
      <c r="C357" s="218"/>
      <c r="D357" s="197" t="s">
        <v>164</v>
      </c>
      <c r="E357" s="219" t="s">
        <v>35</v>
      </c>
      <c r="F357" s="220" t="s">
        <v>173</v>
      </c>
      <c r="G357" s="218"/>
      <c r="H357" s="221">
        <v>122.43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164</v>
      </c>
      <c r="AU357" s="227" t="s">
        <v>90</v>
      </c>
      <c r="AV357" s="14" t="s">
        <v>174</v>
      </c>
      <c r="AW357" s="14" t="s">
        <v>41</v>
      </c>
      <c r="AX357" s="14" t="s">
        <v>80</v>
      </c>
      <c r="AY357" s="227" t="s">
        <v>155</v>
      </c>
    </row>
    <row r="358" spans="2:65" s="12" customFormat="1">
      <c r="B358" s="195"/>
      <c r="C358" s="196"/>
      <c r="D358" s="197" t="s">
        <v>164</v>
      </c>
      <c r="E358" s="198" t="s">
        <v>35</v>
      </c>
      <c r="F358" s="199" t="s">
        <v>175</v>
      </c>
      <c r="G358" s="196"/>
      <c r="H358" s="198" t="s">
        <v>35</v>
      </c>
      <c r="I358" s="200"/>
      <c r="J358" s="196"/>
      <c r="K358" s="196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164</v>
      </c>
      <c r="AU358" s="205" t="s">
        <v>90</v>
      </c>
      <c r="AV358" s="12" t="s">
        <v>88</v>
      </c>
      <c r="AW358" s="12" t="s">
        <v>41</v>
      </c>
      <c r="AX358" s="12" t="s">
        <v>80</v>
      </c>
      <c r="AY358" s="205" t="s">
        <v>155</v>
      </c>
    </row>
    <row r="359" spans="2:65" s="13" customFormat="1">
      <c r="B359" s="206"/>
      <c r="C359" s="207"/>
      <c r="D359" s="197" t="s">
        <v>164</v>
      </c>
      <c r="E359" s="208" t="s">
        <v>35</v>
      </c>
      <c r="F359" s="209" t="s">
        <v>176</v>
      </c>
      <c r="G359" s="207"/>
      <c r="H359" s="210">
        <v>-16.37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164</v>
      </c>
      <c r="AU359" s="216" t="s">
        <v>90</v>
      </c>
      <c r="AV359" s="13" t="s">
        <v>90</v>
      </c>
      <c r="AW359" s="13" t="s">
        <v>41</v>
      </c>
      <c r="AX359" s="13" t="s">
        <v>80</v>
      </c>
      <c r="AY359" s="216" t="s">
        <v>155</v>
      </c>
    </row>
    <row r="360" spans="2:65" s="15" customFormat="1">
      <c r="B360" s="228"/>
      <c r="C360" s="229"/>
      <c r="D360" s="197" t="s">
        <v>164</v>
      </c>
      <c r="E360" s="230" t="s">
        <v>35</v>
      </c>
      <c r="F360" s="231" t="s">
        <v>177</v>
      </c>
      <c r="G360" s="229"/>
      <c r="H360" s="232">
        <v>106.06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164</v>
      </c>
      <c r="AU360" s="238" t="s">
        <v>90</v>
      </c>
      <c r="AV360" s="15" t="s">
        <v>162</v>
      </c>
      <c r="AW360" s="15" t="s">
        <v>41</v>
      </c>
      <c r="AX360" s="15" t="s">
        <v>88</v>
      </c>
      <c r="AY360" s="238" t="s">
        <v>155</v>
      </c>
    </row>
    <row r="361" spans="2:65" s="1" customFormat="1" ht="16.5" customHeight="1">
      <c r="B361" s="36"/>
      <c r="C361" s="239" t="s">
        <v>454</v>
      </c>
      <c r="D361" s="239" t="s">
        <v>455</v>
      </c>
      <c r="E361" s="240" t="s">
        <v>456</v>
      </c>
      <c r="F361" s="241" t="s">
        <v>457</v>
      </c>
      <c r="G361" s="242" t="s">
        <v>160</v>
      </c>
      <c r="H361" s="243">
        <v>11.75</v>
      </c>
      <c r="I361" s="244"/>
      <c r="J361" s="245">
        <f>ROUND(I361*H361,2)</f>
        <v>0</v>
      </c>
      <c r="K361" s="241" t="s">
        <v>161</v>
      </c>
      <c r="L361" s="246"/>
      <c r="M361" s="247" t="s">
        <v>35</v>
      </c>
      <c r="N361" s="248" t="s">
        <v>51</v>
      </c>
      <c r="O361" s="65"/>
      <c r="P361" s="191">
        <f>O361*H361</f>
        <v>0</v>
      </c>
      <c r="Q361" s="191">
        <v>0.108</v>
      </c>
      <c r="R361" s="191">
        <f>Q361*H361</f>
        <v>1.2689999999999999</v>
      </c>
      <c r="S361" s="191">
        <v>0</v>
      </c>
      <c r="T361" s="192">
        <f>S361*H361</f>
        <v>0</v>
      </c>
      <c r="AR361" s="193" t="s">
        <v>224</v>
      </c>
      <c r="AT361" s="193" t="s">
        <v>455</v>
      </c>
      <c r="AU361" s="193" t="s">
        <v>90</v>
      </c>
      <c r="AY361" s="18" t="s">
        <v>155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18" t="s">
        <v>88</v>
      </c>
      <c r="BK361" s="194">
        <f>ROUND(I361*H361,2)</f>
        <v>0</v>
      </c>
      <c r="BL361" s="18" t="s">
        <v>162</v>
      </c>
      <c r="BM361" s="193" t="s">
        <v>458</v>
      </c>
    </row>
    <row r="362" spans="2:65" s="12" customFormat="1">
      <c r="B362" s="195"/>
      <c r="C362" s="196"/>
      <c r="D362" s="197" t="s">
        <v>164</v>
      </c>
      <c r="E362" s="198" t="s">
        <v>35</v>
      </c>
      <c r="F362" s="199" t="s">
        <v>459</v>
      </c>
      <c r="G362" s="196"/>
      <c r="H362" s="198" t="s">
        <v>35</v>
      </c>
      <c r="I362" s="200"/>
      <c r="J362" s="196"/>
      <c r="K362" s="196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164</v>
      </c>
      <c r="AU362" s="205" t="s">
        <v>90</v>
      </c>
      <c r="AV362" s="12" t="s">
        <v>88</v>
      </c>
      <c r="AW362" s="12" t="s">
        <v>41</v>
      </c>
      <c r="AX362" s="12" t="s">
        <v>80</v>
      </c>
      <c r="AY362" s="205" t="s">
        <v>155</v>
      </c>
    </row>
    <row r="363" spans="2:65" s="13" customFormat="1">
      <c r="B363" s="206"/>
      <c r="C363" s="207"/>
      <c r="D363" s="197" t="s">
        <v>164</v>
      </c>
      <c r="E363" s="208" t="s">
        <v>35</v>
      </c>
      <c r="F363" s="209" t="s">
        <v>460</v>
      </c>
      <c r="G363" s="207"/>
      <c r="H363" s="210">
        <v>11.667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164</v>
      </c>
      <c r="AU363" s="216" t="s">
        <v>90</v>
      </c>
      <c r="AV363" s="13" t="s">
        <v>90</v>
      </c>
      <c r="AW363" s="13" t="s">
        <v>41</v>
      </c>
      <c r="AX363" s="13" t="s">
        <v>80</v>
      </c>
      <c r="AY363" s="216" t="s">
        <v>155</v>
      </c>
    </row>
    <row r="364" spans="2:65" s="12" customFormat="1">
      <c r="B364" s="195"/>
      <c r="C364" s="196"/>
      <c r="D364" s="197" t="s">
        <v>164</v>
      </c>
      <c r="E364" s="198" t="s">
        <v>35</v>
      </c>
      <c r="F364" s="199" t="s">
        <v>461</v>
      </c>
      <c r="G364" s="196"/>
      <c r="H364" s="198" t="s">
        <v>35</v>
      </c>
      <c r="I364" s="200"/>
      <c r="J364" s="196"/>
      <c r="K364" s="196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164</v>
      </c>
      <c r="AU364" s="205" t="s">
        <v>90</v>
      </c>
      <c r="AV364" s="12" t="s">
        <v>88</v>
      </c>
      <c r="AW364" s="12" t="s">
        <v>41</v>
      </c>
      <c r="AX364" s="12" t="s">
        <v>80</v>
      </c>
      <c r="AY364" s="205" t="s">
        <v>155</v>
      </c>
    </row>
    <row r="365" spans="2:65" s="13" customFormat="1">
      <c r="B365" s="206"/>
      <c r="C365" s="207"/>
      <c r="D365" s="197" t="s">
        <v>164</v>
      </c>
      <c r="E365" s="208" t="s">
        <v>35</v>
      </c>
      <c r="F365" s="209" t="s">
        <v>462</v>
      </c>
      <c r="G365" s="207"/>
      <c r="H365" s="210">
        <v>11.75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164</v>
      </c>
      <c r="AU365" s="216" t="s">
        <v>90</v>
      </c>
      <c r="AV365" s="13" t="s">
        <v>90</v>
      </c>
      <c r="AW365" s="13" t="s">
        <v>41</v>
      </c>
      <c r="AX365" s="13" t="s">
        <v>88</v>
      </c>
      <c r="AY365" s="216" t="s">
        <v>155</v>
      </c>
    </row>
    <row r="366" spans="2:65" s="1" customFormat="1" ht="60" customHeight="1">
      <c r="B366" s="36"/>
      <c r="C366" s="182" t="s">
        <v>463</v>
      </c>
      <c r="D366" s="182" t="s">
        <v>157</v>
      </c>
      <c r="E366" s="183" t="s">
        <v>464</v>
      </c>
      <c r="F366" s="184" t="s">
        <v>465</v>
      </c>
      <c r="G366" s="185" t="s">
        <v>160</v>
      </c>
      <c r="H366" s="186">
        <v>46.2</v>
      </c>
      <c r="I366" s="187"/>
      <c r="J366" s="188">
        <f>ROUND(I366*H366,2)</f>
        <v>0</v>
      </c>
      <c r="K366" s="184" t="s">
        <v>161</v>
      </c>
      <c r="L366" s="40"/>
      <c r="M366" s="189" t="s">
        <v>35</v>
      </c>
      <c r="N366" s="190" t="s">
        <v>51</v>
      </c>
      <c r="O366" s="65"/>
      <c r="P366" s="191">
        <f>O366*H366</f>
        <v>0</v>
      </c>
      <c r="Q366" s="191">
        <v>0.14610000000000001</v>
      </c>
      <c r="R366" s="191">
        <f>Q366*H366</f>
        <v>6.7498200000000006</v>
      </c>
      <c r="S366" s="191">
        <v>0</v>
      </c>
      <c r="T366" s="192">
        <f>S366*H366</f>
        <v>0</v>
      </c>
      <c r="AR366" s="193" t="s">
        <v>162</v>
      </c>
      <c r="AT366" s="193" t="s">
        <v>157</v>
      </c>
      <c r="AU366" s="193" t="s">
        <v>90</v>
      </c>
      <c r="AY366" s="18" t="s">
        <v>155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18" t="s">
        <v>88</v>
      </c>
      <c r="BK366" s="194">
        <f>ROUND(I366*H366,2)</f>
        <v>0</v>
      </c>
      <c r="BL366" s="18" t="s">
        <v>162</v>
      </c>
      <c r="BM366" s="193" t="s">
        <v>466</v>
      </c>
    </row>
    <row r="367" spans="2:65" s="12" customFormat="1" ht="20.399999999999999">
      <c r="B367" s="195"/>
      <c r="C367" s="196"/>
      <c r="D367" s="197" t="s">
        <v>164</v>
      </c>
      <c r="E367" s="198" t="s">
        <v>35</v>
      </c>
      <c r="F367" s="199" t="s">
        <v>467</v>
      </c>
      <c r="G367" s="196"/>
      <c r="H367" s="198" t="s">
        <v>35</v>
      </c>
      <c r="I367" s="200"/>
      <c r="J367" s="196"/>
      <c r="K367" s="196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164</v>
      </c>
      <c r="AU367" s="205" t="s">
        <v>90</v>
      </c>
      <c r="AV367" s="12" t="s">
        <v>88</v>
      </c>
      <c r="AW367" s="12" t="s">
        <v>41</v>
      </c>
      <c r="AX367" s="12" t="s">
        <v>80</v>
      </c>
      <c r="AY367" s="205" t="s">
        <v>155</v>
      </c>
    </row>
    <row r="368" spans="2:65" s="13" customFormat="1">
      <c r="B368" s="206"/>
      <c r="C368" s="207"/>
      <c r="D368" s="197" t="s">
        <v>164</v>
      </c>
      <c r="E368" s="208" t="s">
        <v>35</v>
      </c>
      <c r="F368" s="209" t="s">
        <v>170</v>
      </c>
      <c r="G368" s="207"/>
      <c r="H368" s="210">
        <v>46.2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164</v>
      </c>
      <c r="AU368" s="216" t="s">
        <v>90</v>
      </c>
      <c r="AV368" s="13" t="s">
        <v>90</v>
      </c>
      <c r="AW368" s="13" t="s">
        <v>41</v>
      </c>
      <c r="AX368" s="13" t="s">
        <v>88</v>
      </c>
      <c r="AY368" s="216" t="s">
        <v>155</v>
      </c>
    </row>
    <row r="369" spans="2:65" s="1" customFormat="1" ht="16.5" customHeight="1">
      <c r="B369" s="36"/>
      <c r="C369" s="239" t="s">
        <v>468</v>
      </c>
      <c r="D369" s="239" t="s">
        <v>455</v>
      </c>
      <c r="E369" s="240" t="s">
        <v>469</v>
      </c>
      <c r="F369" s="241" t="s">
        <v>470</v>
      </c>
      <c r="G369" s="242" t="s">
        <v>160</v>
      </c>
      <c r="H369" s="243">
        <v>50.85</v>
      </c>
      <c r="I369" s="244"/>
      <c r="J369" s="245">
        <f>ROUND(I369*H369,2)</f>
        <v>0</v>
      </c>
      <c r="K369" s="241" t="s">
        <v>161</v>
      </c>
      <c r="L369" s="246"/>
      <c r="M369" s="247" t="s">
        <v>35</v>
      </c>
      <c r="N369" s="248" t="s">
        <v>51</v>
      </c>
      <c r="O369" s="65"/>
      <c r="P369" s="191">
        <f>O369*H369</f>
        <v>0</v>
      </c>
      <c r="Q369" s="191">
        <v>0.115</v>
      </c>
      <c r="R369" s="191">
        <f>Q369*H369</f>
        <v>5.8477500000000004</v>
      </c>
      <c r="S369" s="191">
        <v>0</v>
      </c>
      <c r="T369" s="192">
        <f>S369*H369</f>
        <v>0</v>
      </c>
      <c r="AR369" s="193" t="s">
        <v>224</v>
      </c>
      <c r="AT369" s="193" t="s">
        <v>455</v>
      </c>
      <c r="AU369" s="193" t="s">
        <v>90</v>
      </c>
      <c r="AY369" s="18" t="s">
        <v>155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8" t="s">
        <v>88</v>
      </c>
      <c r="BK369" s="194">
        <f>ROUND(I369*H369,2)</f>
        <v>0</v>
      </c>
      <c r="BL369" s="18" t="s">
        <v>162</v>
      </c>
      <c r="BM369" s="193" t="s">
        <v>471</v>
      </c>
    </row>
    <row r="370" spans="2:65" s="13" customFormat="1">
      <c r="B370" s="206"/>
      <c r="C370" s="207"/>
      <c r="D370" s="197" t="s">
        <v>164</v>
      </c>
      <c r="E370" s="208" t="s">
        <v>35</v>
      </c>
      <c r="F370" s="209" t="s">
        <v>472</v>
      </c>
      <c r="G370" s="207"/>
      <c r="H370" s="210">
        <v>50.82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164</v>
      </c>
      <c r="AU370" s="216" t="s">
        <v>90</v>
      </c>
      <c r="AV370" s="13" t="s">
        <v>90</v>
      </c>
      <c r="AW370" s="13" t="s">
        <v>41</v>
      </c>
      <c r="AX370" s="13" t="s">
        <v>80</v>
      </c>
      <c r="AY370" s="216" t="s">
        <v>155</v>
      </c>
    </row>
    <row r="371" spans="2:65" s="12" customFormat="1">
      <c r="B371" s="195"/>
      <c r="C371" s="196"/>
      <c r="D371" s="197" t="s">
        <v>164</v>
      </c>
      <c r="E371" s="198" t="s">
        <v>35</v>
      </c>
      <c r="F371" s="199" t="s">
        <v>461</v>
      </c>
      <c r="G371" s="196"/>
      <c r="H371" s="198" t="s">
        <v>35</v>
      </c>
      <c r="I371" s="200"/>
      <c r="J371" s="196"/>
      <c r="K371" s="196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164</v>
      </c>
      <c r="AU371" s="205" t="s">
        <v>90</v>
      </c>
      <c r="AV371" s="12" t="s">
        <v>88</v>
      </c>
      <c r="AW371" s="12" t="s">
        <v>41</v>
      </c>
      <c r="AX371" s="12" t="s">
        <v>80</v>
      </c>
      <c r="AY371" s="205" t="s">
        <v>155</v>
      </c>
    </row>
    <row r="372" spans="2:65" s="13" customFormat="1">
      <c r="B372" s="206"/>
      <c r="C372" s="207"/>
      <c r="D372" s="197" t="s">
        <v>164</v>
      </c>
      <c r="E372" s="208" t="s">
        <v>35</v>
      </c>
      <c r="F372" s="209" t="s">
        <v>473</v>
      </c>
      <c r="G372" s="207"/>
      <c r="H372" s="210">
        <v>50.85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164</v>
      </c>
      <c r="AU372" s="216" t="s">
        <v>90</v>
      </c>
      <c r="AV372" s="13" t="s">
        <v>90</v>
      </c>
      <c r="AW372" s="13" t="s">
        <v>41</v>
      </c>
      <c r="AX372" s="13" t="s">
        <v>88</v>
      </c>
      <c r="AY372" s="216" t="s">
        <v>155</v>
      </c>
    </row>
    <row r="373" spans="2:65" s="11" customFormat="1" ht="22.95" customHeight="1">
      <c r="B373" s="166"/>
      <c r="C373" s="167"/>
      <c r="D373" s="168" t="s">
        <v>79</v>
      </c>
      <c r="E373" s="180" t="s">
        <v>208</v>
      </c>
      <c r="F373" s="180" t="s">
        <v>474</v>
      </c>
      <c r="G373" s="167"/>
      <c r="H373" s="167"/>
      <c r="I373" s="170"/>
      <c r="J373" s="181">
        <f>BK373</f>
        <v>0</v>
      </c>
      <c r="K373" s="167"/>
      <c r="L373" s="172"/>
      <c r="M373" s="173"/>
      <c r="N373" s="174"/>
      <c r="O373" s="174"/>
      <c r="P373" s="175">
        <f>SUM(P374:P1405)</f>
        <v>0</v>
      </c>
      <c r="Q373" s="174"/>
      <c r="R373" s="175">
        <f>SUM(R374:R1405)</f>
        <v>185.88771989687999</v>
      </c>
      <c r="S373" s="174"/>
      <c r="T373" s="176">
        <f>SUM(T374:T1405)</f>
        <v>0</v>
      </c>
      <c r="AR373" s="177" t="s">
        <v>88</v>
      </c>
      <c r="AT373" s="178" t="s">
        <v>79</v>
      </c>
      <c r="AU373" s="178" t="s">
        <v>88</v>
      </c>
      <c r="AY373" s="177" t="s">
        <v>155</v>
      </c>
      <c r="BK373" s="179">
        <f>SUM(BK374:BK1405)</f>
        <v>0</v>
      </c>
    </row>
    <row r="374" spans="2:65" s="1" customFormat="1" ht="36" customHeight="1">
      <c r="B374" s="36"/>
      <c r="C374" s="182" t="s">
        <v>475</v>
      </c>
      <c r="D374" s="182" t="s">
        <v>157</v>
      </c>
      <c r="E374" s="183" t="s">
        <v>476</v>
      </c>
      <c r="F374" s="184" t="s">
        <v>477</v>
      </c>
      <c r="G374" s="185" t="s">
        <v>160</v>
      </c>
      <c r="H374" s="186">
        <v>30.92</v>
      </c>
      <c r="I374" s="187"/>
      <c r="J374" s="188">
        <f>ROUND(I374*H374,2)</f>
        <v>0</v>
      </c>
      <c r="K374" s="184" t="s">
        <v>161</v>
      </c>
      <c r="L374" s="40"/>
      <c r="M374" s="189" t="s">
        <v>35</v>
      </c>
      <c r="N374" s="190" t="s">
        <v>51</v>
      </c>
      <c r="O374" s="65"/>
      <c r="P374" s="191">
        <f>O374*H374</f>
        <v>0</v>
      </c>
      <c r="Q374" s="191">
        <v>4.3800000000000002E-3</v>
      </c>
      <c r="R374" s="191">
        <f>Q374*H374</f>
        <v>0.13542960000000001</v>
      </c>
      <c r="S374" s="191">
        <v>0</v>
      </c>
      <c r="T374" s="192">
        <f>S374*H374</f>
        <v>0</v>
      </c>
      <c r="AR374" s="193" t="s">
        <v>162</v>
      </c>
      <c r="AT374" s="193" t="s">
        <v>157</v>
      </c>
      <c r="AU374" s="193" t="s">
        <v>90</v>
      </c>
      <c r="AY374" s="18" t="s">
        <v>155</v>
      </c>
      <c r="BE374" s="194">
        <f>IF(N374="základní",J374,0)</f>
        <v>0</v>
      </c>
      <c r="BF374" s="194">
        <f>IF(N374="snížená",J374,0)</f>
        <v>0</v>
      </c>
      <c r="BG374" s="194">
        <f>IF(N374="zákl. přenesená",J374,0)</f>
        <v>0</v>
      </c>
      <c r="BH374" s="194">
        <f>IF(N374="sníž. přenesená",J374,0)</f>
        <v>0</v>
      </c>
      <c r="BI374" s="194">
        <f>IF(N374="nulová",J374,0)</f>
        <v>0</v>
      </c>
      <c r="BJ374" s="18" t="s">
        <v>88</v>
      </c>
      <c r="BK374" s="194">
        <f>ROUND(I374*H374,2)</f>
        <v>0</v>
      </c>
      <c r="BL374" s="18" t="s">
        <v>162</v>
      </c>
      <c r="BM374" s="193" t="s">
        <v>478</v>
      </c>
    </row>
    <row r="375" spans="2:65" s="12" customFormat="1">
      <c r="B375" s="195"/>
      <c r="C375" s="196"/>
      <c r="D375" s="197" t="s">
        <v>164</v>
      </c>
      <c r="E375" s="198" t="s">
        <v>35</v>
      </c>
      <c r="F375" s="199" t="s">
        <v>479</v>
      </c>
      <c r="G375" s="196"/>
      <c r="H375" s="198" t="s">
        <v>35</v>
      </c>
      <c r="I375" s="200"/>
      <c r="J375" s="196"/>
      <c r="K375" s="196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164</v>
      </c>
      <c r="AU375" s="205" t="s">
        <v>90</v>
      </c>
      <c r="AV375" s="12" t="s">
        <v>88</v>
      </c>
      <c r="AW375" s="12" t="s">
        <v>41</v>
      </c>
      <c r="AX375" s="12" t="s">
        <v>80</v>
      </c>
      <c r="AY375" s="205" t="s">
        <v>155</v>
      </c>
    </row>
    <row r="376" spans="2:65" s="12" customFormat="1">
      <c r="B376" s="195"/>
      <c r="C376" s="196"/>
      <c r="D376" s="197" t="s">
        <v>164</v>
      </c>
      <c r="E376" s="198" t="s">
        <v>35</v>
      </c>
      <c r="F376" s="199" t="s">
        <v>480</v>
      </c>
      <c r="G376" s="196"/>
      <c r="H376" s="198" t="s">
        <v>35</v>
      </c>
      <c r="I376" s="200"/>
      <c r="J376" s="196"/>
      <c r="K376" s="196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164</v>
      </c>
      <c r="AU376" s="205" t="s">
        <v>90</v>
      </c>
      <c r="AV376" s="12" t="s">
        <v>88</v>
      </c>
      <c r="AW376" s="12" t="s">
        <v>41</v>
      </c>
      <c r="AX376" s="12" t="s">
        <v>80</v>
      </c>
      <c r="AY376" s="205" t="s">
        <v>155</v>
      </c>
    </row>
    <row r="377" spans="2:65" s="13" customFormat="1">
      <c r="B377" s="206"/>
      <c r="C377" s="207"/>
      <c r="D377" s="197" t="s">
        <v>164</v>
      </c>
      <c r="E377" s="208" t="s">
        <v>35</v>
      </c>
      <c r="F377" s="209" t="s">
        <v>481</v>
      </c>
      <c r="G377" s="207"/>
      <c r="H377" s="210">
        <v>11.6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164</v>
      </c>
      <c r="AU377" s="216" t="s">
        <v>90</v>
      </c>
      <c r="AV377" s="13" t="s">
        <v>90</v>
      </c>
      <c r="AW377" s="13" t="s">
        <v>41</v>
      </c>
      <c r="AX377" s="13" t="s">
        <v>80</v>
      </c>
      <c r="AY377" s="216" t="s">
        <v>155</v>
      </c>
    </row>
    <row r="378" spans="2:65" s="12" customFormat="1">
      <c r="B378" s="195"/>
      <c r="C378" s="196"/>
      <c r="D378" s="197" t="s">
        <v>164</v>
      </c>
      <c r="E378" s="198" t="s">
        <v>35</v>
      </c>
      <c r="F378" s="199" t="s">
        <v>482</v>
      </c>
      <c r="G378" s="196"/>
      <c r="H378" s="198" t="s">
        <v>35</v>
      </c>
      <c r="I378" s="200"/>
      <c r="J378" s="196"/>
      <c r="K378" s="196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164</v>
      </c>
      <c r="AU378" s="205" t="s">
        <v>90</v>
      </c>
      <c r="AV378" s="12" t="s">
        <v>88</v>
      </c>
      <c r="AW378" s="12" t="s">
        <v>41</v>
      </c>
      <c r="AX378" s="12" t="s">
        <v>80</v>
      </c>
      <c r="AY378" s="205" t="s">
        <v>155</v>
      </c>
    </row>
    <row r="379" spans="2:65" s="13" customFormat="1">
      <c r="B379" s="206"/>
      <c r="C379" s="207"/>
      <c r="D379" s="197" t="s">
        <v>164</v>
      </c>
      <c r="E379" s="208" t="s">
        <v>35</v>
      </c>
      <c r="F379" s="209" t="s">
        <v>483</v>
      </c>
      <c r="G379" s="207"/>
      <c r="H379" s="210">
        <v>19.32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164</v>
      </c>
      <c r="AU379" s="216" t="s">
        <v>90</v>
      </c>
      <c r="AV379" s="13" t="s">
        <v>90</v>
      </c>
      <c r="AW379" s="13" t="s">
        <v>41</v>
      </c>
      <c r="AX379" s="13" t="s">
        <v>80</v>
      </c>
      <c r="AY379" s="216" t="s">
        <v>155</v>
      </c>
    </row>
    <row r="380" spans="2:65" s="15" customFormat="1">
      <c r="B380" s="228"/>
      <c r="C380" s="229"/>
      <c r="D380" s="197" t="s">
        <v>164</v>
      </c>
      <c r="E380" s="230" t="s">
        <v>35</v>
      </c>
      <c r="F380" s="231" t="s">
        <v>177</v>
      </c>
      <c r="G380" s="229"/>
      <c r="H380" s="232">
        <v>30.92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164</v>
      </c>
      <c r="AU380" s="238" t="s">
        <v>90</v>
      </c>
      <c r="AV380" s="15" t="s">
        <v>162</v>
      </c>
      <c r="AW380" s="15" t="s">
        <v>41</v>
      </c>
      <c r="AX380" s="15" t="s">
        <v>88</v>
      </c>
      <c r="AY380" s="238" t="s">
        <v>155</v>
      </c>
    </row>
    <row r="381" spans="2:65" s="1" customFormat="1" ht="24" customHeight="1">
      <c r="B381" s="36"/>
      <c r="C381" s="182" t="s">
        <v>484</v>
      </c>
      <c r="D381" s="182" t="s">
        <v>157</v>
      </c>
      <c r="E381" s="183" t="s">
        <v>485</v>
      </c>
      <c r="F381" s="184" t="s">
        <v>486</v>
      </c>
      <c r="G381" s="185" t="s">
        <v>160</v>
      </c>
      <c r="H381" s="186">
        <v>30.92</v>
      </c>
      <c r="I381" s="187"/>
      <c r="J381" s="188">
        <f>ROUND(I381*H381,2)</f>
        <v>0</v>
      </c>
      <c r="K381" s="184" t="s">
        <v>161</v>
      </c>
      <c r="L381" s="40"/>
      <c r="M381" s="189" t="s">
        <v>35</v>
      </c>
      <c r="N381" s="190" t="s">
        <v>51</v>
      </c>
      <c r="O381" s="65"/>
      <c r="P381" s="191">
        <f>O381*H381</f>
        <v>0</v>
      </c>
      <c r="Q381" s="191">
        <v>3.0000000000000001E-3</v>
      </c>
      <c r="R381" s="191">
        <f>Q381*H381</f>
        <v>9.2760000000000009E-2</v>
      </c>
      <c r="S381" s="191">
        <v>0</v>
      </c>
      <c r="T381" s="192">
        <f>S381*H381</f>
        <v>0</v>
      </c>
      <c r="AR381" s="193" t="s">
        <v>162</v>
      </c>
      <c r="AT381" s="193" t="s">
        <v>157</v>
      </c>
      <c r="AU381" s="193" t="s">
        <v>90</v>
      </c>
      <c r="AY381" s="18" t="s">
        <v>155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8" t="s">
        <v>88</v>
      </c>
      <c r="BK381" s="194">
        <f>ROUND(I381*H381,2)</f>
        <v>0</v>
      </c>
      <c r="BL381" s="18" t="s">
        <v>162</v>
      </c>
      <c r="BM381" s="193" t="s">
        <v>487</v>
      </c>
    </row>
    <row r="382" spans="2:65" s="12" customFormat="1">
      <c r="B382" s="195"/>
      <c r="C382" s="196"/>
      <c r="D382" s="197" t="s">
        <v>164</v>
      </c>
      <c r="E382" s="198" t="s">
        <v>35</v>
      </c>
      <c r="F382" s="199" t="s">
        <v>479</v>
      </c>
      <c r="G382" s="196"/>
      <c r="H382" s="198" t="s">
        <v>35</v>
      </c>
      <c r="I382" s="200"/>
      <c r="J382" s="196"/>
      <c r="K382" s="196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164</v>
      </c>
      <c r="AU382" s="205" t="s">
        <v>90</v>
      </c>
      <c r="AV382" s="12" t="s">
        <v>88</v>
      </c>
      <c r="AW382" s="12" t="s">
        <v>41</v>
      </c>
      <c r="AX382" s="12" t="s">
        <v>80</v>
      </c>
      <c r="AY382" s="205" t="s">
        <v>155</v>
      </c>
    </row>
    <row r="383" spans="2:65" s="12" customFormat="1">
      <c r="B383" s="195"/>
      <c r="C383" s="196"/>
      <c r="D383" s="197" t="s">
        <v>164</v>
      </c>
      <c r="E383" s="198" t="s">
        <v>35</v>
      </c>
      <c r="F383" s="199" t="s">
        <v>480</v>
      </c>
      <c r="G383" s="196"/>
      <c r="H383" s="198" t="s">
        <v>35</v>
      </c>
      <c r="I383" s="200"/>
      <c r="J383" s="196"/>
      <c r="K383" s="196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164</v>
      </c>
      <c r="AU383" s="205" t="s">
        <v>90</v>
      </c>
      <c r="AV383" s="12" t="s">
        <v>88</v>
      </c>
      <c r="AW383" s="12" t="s">
        <v>41</v>
      </c>
      <c r="AX383" s="12" t="s">
        <v>80</v>
      </c>
      <c r="AY383" s="205" t="s">
        <v>155</v>
      </c>
    </row>
    <row r="384" spans="2:65" s="13" customFormat="1">
      <c r="B384" s="206"/>
      <c r="C384" s="207"/>
      <c r="D384" s="197" t="s">
        <v>164</v>
      </c>
      <c r="E384" s="208" t="s">
        <v>35</v>
      </c>
      <c r="F384" s="209" t="s">
        <v>481</v>
      </c>
      <c r="G384" s="207"/>
      <c r="H384" s="210">
        <v>11.6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164</v>
      </c>
      <c r="AU384" s="216" t="s">
        <v>90</v>
      </c>
      <c r="AV384" s="13" t="s">
        <v>90</v>
      </c>
      <c r="AW384" s="13" t="s">
        <v>41</v>
      </c>
      <c r="AX384" s="13" t="s">
        <v>80</v>
      </c>
      <c r="AY384" s="216" t="s">
        <v>155</v>
      </c>
    </row>
    <row r="385" spans="2:65" s="12" customFormat="1">
      <c r="B385" s="195"/>
      <c r="C385" s="196"/>
      <c r="D385" s="197" t="s">
        <v>164</v>
      </c>
      <c r="E385" s="198" t="s">
        <v>35</v>
      </c>
      <c r="F385" s="199" t="s">
        <v>482</v>
      </c>
      <c r="G385" s="196"/>
      <c r="H385" s="198" t="s">
        <v>35</v>
      </c>
      <c r="I385" s="200"/>
      <c r="J385" s="196"/>
      <c r="K385" s="196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164</v>
      </c>
      <c r="AU385" s="205" t="s">
        <v>90</v>
      </c>
      <c r="AV385" s="12" t="s">
        <v>88</v>
      </c>
      <c r="AW385" s="12" t="s">
        <v>41</v>
      </c>
      <c r="AX385" s="12" t="s">
        <v>80</v>
      </c>
      <c r="AY385" s="205" t="s">
        <v>155</v>
      </c>
    </row>
    <row r="386" spans="2:65" s="13" customFormat="1">
      <c r="B386" s="206"/>
      <c r="C386" s="207"/>
      <c r="D386" s="197" t="s">
        <v>164</v>
      </c>
      <c r="E386" s="208" t="s">
        <v>35</v>
      </c>
      <c r="F386" s="209" t="s">
        <v>483</v>
      </c>
      <c r="G386" s="207"/>
      <c r="H386" s="210">
        <v>19.32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164</v>
      </c>
      <c r="AU386" s="216" t="s">
        <v>90</v>
      </c>
      <c r="AV386" s="13" t="s">
        <v>90</v>
      </c>
      <c r="AW386" s="13" t="s">
        <v>41</v>
      </c>
      <c r="AX386" s="13" t="s">
        <v>80</v>
      </c>
      <c r="AY386" s="216" t="s">
        <v>155</v>
      </c>
    </row>
    <row r="387" spans="2:65" s="15" customFormat="1">
      <c r="B387" s="228"/>
      <c r="C387" s="229"/>
      <c r="D387" s="197" t="s">
        <v>164</v>
      </c>
      <c r="E387" s="230" t="s">
        <v>35</v>
      </c>
      <c r="F387" s="231" t="s">
        <v>177</v>
      </c>
      <c r="G387" s="229"/>
      <c r="H387" s="232">
        <v>30.92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164</v>
      </c>
      <c r="AU387" s="238" t="s">
        <v>90</v>
      </c>
      <c r="AV387" s="15" t="s">
        <v>162</v>
      </c>
      <c r="AW387" s="15" t="s">
        <v>41</v>
      </c>
      <c r="AX387" s="15" t="s">
        <v>88</v>
      </c>
      <c r="AY387" s="238" t="s">
        <v>155</v>
      </c>
    </row>
    <row r="388" spans="2:65" s="1" customFormat="1" ht="24" customHeight="1">
      <c r="B388" s="36"/>
      <c r="C388" s="182" t="s">
        <v>488</v>
      </c>
      <c r="D388" s="182" t="s">
        <v>157</v>
      </c>
      <c r="E388" s="183" t="s">
        <v>489</v>
      </c>
      <c r="F388" s="184" t="s">
        <v>490</v>
      </c>
      <c r="G388" s="185" t="s">
        <v>160</v>
      </c>
      <c r="H388" s="186">
        <v>657.76300000000003</v>
      </c>
      <c r="I388" s="187"/>
      <c r="J388" s="188">
        <f>ROUND(I388*H388,2)</f>
        <v>0</v>
      </c>
      <c r="K388" s="184" t="s">
        <v>161</v>
      </c>
      <c r="L388" s="40"/>
      <c r="M388" s="189" t="s">
        <v>35</v>
      </c>
      <c r="N388" s="190" t="s">
        <v>51</v>
      </c>
      <c r="O388" s="65"/>
      <c r="P388" s="191">
        <f>O388*H388</f>
        <v>0</v>
      </c>
      <c r="Q388" s="191">
        <v>2.5999999999999998E-4</v>
      </c>
      <c r="R388" s="191">
        <f>Q388*H388</f>
        <v>0.17101838</v>
      </c>
      <c r="S388" s="191">
        <v>0</v>
      </c>
      <c r="T388" s="192">
        <f>S388*H388</f>
        <v>0</v>
      </c>
      <c r="AR388" s="193" t="s">
        <v>162</v>
      </c>
      <c r="AT388" s="193" t="s">
        <v>157</v>
      </c>
      <c r="AU388" s="193" t="s">
        <v>90</v>
      </c>
      <c r="AY388" s="18" t="s">
        <v>155</v>
      </c>
      <c r="BE388" s="194">
        <f>IF(N388="základní",J388,0)</f>
        <v>0</v>
      </c>
      <c r="BF388" s="194">
        <f>IF(N388="snížená",J388,0)</f>
        <v>0</v>
      </c>
      <c r="BG388" s="194">
        <f>IF(N388="zákl. přenesená",J388,0)</f>
        <v>0</v>
      </c>
      <c r="BH388" s="194">
        <f>IF(N388="sníž. přenesená",J388,0)</f>
        <v>0</v>
      </c>
      <c r="BI388" s="194">
        <f>IF(N388="nulová",J388,0)</f>
        <v>0</v>
      </c>
      <c r="BJ388" s="18" t="s">
        <v>88</v>
      </c>
      <c r="BK388" s="194">
        <f>ROUND(I388*H388,2)</f>
        <v>0</v>
      </c>
      <c r="BL388" s="18" t="s">
        <v>162</v>
      </c>
      <c r="BM388" s="193" t="s">
        <v>491</v>
      </c>
    </row>
    <row r="389" spans="2:65" s="12" customFormat="1">
      <c r="B389" s="195"/>
      <c r="C389" s="196"/>
      <c r="D389" s="197" t="s">
        <v>164</v>
      </c>
      <c r="E389" s="198" t="s">
        <v>35</v>
      </c>
      <c r="F389" s="199" t="s">
        <v>492</v>
      </c>
      <c r="G389" s="196"/>
      <c r="H389" s="198" t="s">
        <v>35</v>
      </c>
      <c r="I389" s="200"/>
      <c r="J389" s="196"/>
      <c r="K389" s="196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164</v>
      </c>
      <c r="AU389" s="205" t="s">
        <v>90</v>
      </c>
      <c r="AV389" s="12" t="s">
        <v>88</v>
      </c>
      <c r="AW389" s="12" t="s">
        <v>41</v>
      </c>
      <c r="AX389" s="12" t="s">
        <v>80</v>
      </c>
      <c r="AY389" s="205" t="s">
        <v>155</v>
      </c>
    </row>
    <row r="390" spans="2:65" s="12" customFormat="1">
      <c r="B390" s="195"/>
      <c r="C390" s="196"/>
      <c r="D390" s="197" t="s">
        <v>164</v>
      </c>
      <c r="E390" s="198" t="s">
        <v>35</v>
      </c>
      <c r="F390" s="199" t="s">
        <v>299</v>
      </c>
      <c r="G390" s="196"/>
      <c r="H390" s="198" t="s">
        <v>35</v>
      </c>
      <c r="I390" s="200"/>
      <c r="J390" s="196"/>
      <c r="K390" s="196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164</v>
      </c>
      <c r="AU390" s="205" t="s">
        <v>90</v>
      </c>
      <c r="AV390" s="12" t="s">
        <v>88</v>
      </c>
      <c r="AW390" s="12" t="s">
        <v>41</v>
      </c>
      <c r="AX390" s="12" t="s">
        <v>80</v>
      </c>
      <c r="AY390" s="205" t="s">
        <v>155</v>
      </c>
    </row>
    <row r="391" spans="2:65" s="12" customFormat="1">
      <c r="B391" s="195"/>
      <c r="C391" s="196"/>
      <c r="D391" s="197" t="s">
        <v>164</v>
      </c>
      <c r="E391" s="198" t="s">
        <v>35</v>
      </c>
      <c r="F391" s="199" t="s">
        <v>300</v>
      </c>
      <c r="G391" s="196"/>
      <c r="H391" s="198" t="s">
        <v>35</v>
      </c>
      <c r="I391" s="200"/>
      <c r="J391" s="196"/>
      <c r="K391" s="196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164</v>
      </c>
      <c r="AU391" s="205" t="s">
        <v>90</v>
      </c>
      <c r="AV391" s="12" t="s">
        <v>88</v>
      </c>
      <c r="AW391" s="12" t="s">
        <v>41</v>
      </c>
      <c r="AX391" s="12" t="s">
        <v>80</v>
      </c>
      <c r="AY391" s="205" t="s">
        <v>155</v>
      </c>
    </row>
    <row r="392" spans="2:65" s="13" customFormat="1">
      <c r="B392" s="206"/>
      <c r="C392" s="207"/>
      <c r="D392" s="197" t="s">
        <v>164</v>
      </c>
      <c r="E392" s="208" t="s">
        <v>35</v>
      </c>
      <c r="F392" s="209" t="s">
        <v>301</v>
      </c>
      <c r="G392" s="207"/>
      <c r="H392" s="210">
        <v>5.04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164</v>
      </c>
      <c r="AU392" s="216" t="s">
        <v>90</v>
      </c>
      <c r="AV392" s="13" t="s">
        <v>90</v>
      </c>
      <c r="AW392" s="13" t="s">
        <v>41</v>
      </c>
      <c r="AX392" s="13" t="s">
        <v>80</v>
      </c>
      <c r="AY392" s="216" t="s">
        <v>155</v>
      </c>
    </row>
    <row r="393" spans="2:65" s="12" customFormat="1">
      <c r="B393" s="195"/>
      <c r="C393" s="196"/>
      <c r="D393" s="197" t="s">
        <v>164</v>
      </c>
      <c r="E393" s="198" t="s">
        <v>35</v>
      </c>
      <c r="F393" s="199" t="s">
        <v>302</v>
      </c>
      <c r="G393" s="196"/>
      <c r="H393" s="198" t="s">
        <v>35</v>
      </c>
      <c r="I393" s="200"/>
      <c r="J393" s="196"/>
      <c r="K393" s="196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164</v>
      </c>
      <c r="AU393" s="205" t="s">
        <v>90</v>
      </c>
      <c r="AV393" s="12" t="s">
        <v>88</v>
      </c>
      <c r="AW393" s="12" t="s">
        <v>41</v>
      </c>
      <c r="AX393" s="12" t="s">
        <v>80</v>
      </c>
      <c r="AY393" s="205" t="s">
        <v>155</v>
      </c>
    </row>
    <row r="394" spans="2:65" s="13" customFormat="1">
      <c r="B394" s="206"/>
      <c r="C394" s="207"/>
      <c r="D394" s="197" t="s">
        <v>164</v>
      </c>
      <c r="E394" s="208" t="s">
        <v>35</v>
      </c>
      <c r="F394" s="209" t="s">
        <v>303</v>
      </c>
      <c r="G394" s="207"/>
      <c r="H394" s="210">
        <v>17.28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164</v>
      </c>
      <c r="AU394" s="216" t="s">
        <v>90</v>
      </c>
      <c r="AV394" s="13" t="s">
        <v>90</v>
      </c>
      <c r="AW394" s="13" t="s">
        <v>41</v>
      </c>
      <c r="AX394" s="13" t="s">
        <v>80</v>
      </c>
      <c r="AY394" s="216" t="s">
        <v>155</v>
      </c>
    </row>
    <row r="395" spans="2:65" s="12" customFormat="1">
      <c r="B395" s="195"/>
      <c r="C395" s="196"/>
      <c r="D395" s="197" t="s">
        <v>164</v>
      </c>
      <c r="E395" s="198" t="s">
        <v>35</v>
      </c>
      <c r="F395" s="199" t="s">
        <v>304</v>
      </c>
      <c r="G395" s="196"/>
      <c r="H395" s="198" t="s">
        <v>35</v>
      </c>
      <c r="I395" s="200"/>
      <c r="J395" s="196"/>
      <c r="K395" s="196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164</v>
      </c>
      <c r="AU395" s="205" t="s">
        <v>90</v>
      </c>
      <c r="AV395" s="12" t="s">
        <v>88</v>
      </c>
      <c r="AW395" s="12" t="s">
        <v>41</v>
      </c>
      <c r="AX395" s="12" t="s">
        <v>80</v>
      </c>
      <c r="AY395" s="205" t="s">
        <v>155</v>
      </c>
    </row>
    <row r="396" spans="2:65" s="13" customFormat="1">
      <c r="B396" s="206"/>
      <c r="C396" s="207"/>
      <c r="D396" s="197" t="s">
        <v>164</v>
      </c>
      <c r="E396" s="208" t="s">
        <v>35</v>
      </c>
      <c r="F396" s="209" t="s">
        <v>305</v>
      </c>
      <c r="G396" s="207"/>
      <c r="H396" s="210">
        <v>1.08</v>
      </c>
      <c r="I396" s="211"/>
      <c r="J396" s="207"/>
      <c r="K396" s="207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164</v>
      </c>
      <c r="AU396" s="216" t="s">
        <v>90</v>
      </c>
      <c r="AV396" s="13" t="s">
        <v>90</v>
      </c>
      <c r="AW396" s="13" t="s">
        <v>41</v>
      </c>
      <c r="AX396" s="13" t="s">
        <v>80</v>
      </c>
      <c r="AY396" s="216" t="s">
        <v>155</v>
      </c>
    </row>
    <row r="397" spans="2:65" s="12" customFormat="1">
      <c r="B397" s="195"/>
      <c r="C397" s="196"/>
      <c r="D397" s="197" t="s">
        <v>164</v>
      </c>
      <c r="E397" s="198" t="s">
        <v>35</v>
      </c>
      <c r="F397" s="199" t="s">
        <v>306</v>
      </c>
      <c r="G397" s="196"/>
      <c r="H397" s="198" t="s">
        <v>35</v>
      </c>
      <c r="I397" s="200"/>
      <c r="J397" s="196"/>
      <c r="K397" s="196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164</v>
      </c>
      <c r="AU397" s="205" t="s">
        <v>90</v>
      </c>
      <c r="AV397" s="12" t="s">
        <v>88</v>
      </c>
      <c r="AW397" s="12" t="s">
        <v>41</v>
      </c>
      <c r="AX397" s="12" t="s">
        <v>80</v>
      </c>
      <c r="AY397" s="205" t="s">
        <v>155</v>
      </c>
    </row>
    <row r="398" spans="2:65" s="13" customFormat="1">
      <c r="B398" s="206"/>
      <c r="C398" s="207"/>
      <c r="D398" s="197" t="s">
        <v>164</v>
      </c>
      <c r="E398" s="208" t="s">
        <v>35</v>
      </c>
      <c r="F398" s="209" t="s">
        <v>307</v>
      </c>
      <c r="G398" s="207"/>
      <c r="H398" s="210">
        <v>2.4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164</v>
      </c>
      <c r="AU398" s="216" t="s">
        <v>90</v>
      </c>
      <c r="AV398" s="13" t="s">
        <v>90</v>
      </c>
      <c r="AW398" s="13" t="s">
        <v>41</v>
      </c>
      <c r="AX398" s="13" t="s">
        <v>80</v>
      </c>
      <c r="AY398" s="216" t="s">
        <v>155</v>
      </c>
    </row>
    <row r="399" spans="2:65" s="12" customFormat="1">
      <c r="B399" s="195"/>
      <c r="C399" s="196"/>
      <c r="D399" s="197" t="s">
        <v>164</v>
      </c>
      <c r="E399" s="198" t="s">
        <v>35</v>
      </c>
      <c r="F399" s="199" t="s">
        <v>308</v>
      </c>
      <c r="G399" s="196"/>
      <c r="H399" s="198" t="s">
        <v>35</v>
      </c>
      <c r="I399" s="200"/>
      <c r="J399" s="196"/>
      <c r="K399" s="196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164</v>
      </c>
      <c r="AU399" s="205" t="s">
        <v>90</v>
      </c>
      <c r="AV399" s="12" t="s">
        <v>88</v>
      </c>
      <c r="AW399" s="12" t="s">
        <v>41</v>
      </c>
      <c r="AX399" s="12" t="s">
        <v>80</v>
      </c>
      <c r="AY399" s="205" t="s">
        <v>155</v>
      </c>
    </row>
    <row r="400" spans="2:65" s="13" customFormat="1">
      <c r="B400" s="206"/>
      <c r="C400" s="207"/>
      <c r="D400" s="197" t="s">
        <v>164</v>
      </c>
      <c r="E400" s="208" t="s">
        <v>35</v>
      </c>
      <c r="F400" s="209" t="s">
        <v>309</v>
      </c>
      <c r="G400" s="207"/>
      <c r="H400" s="210">
        <v>23.04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164</v>
      </c>
      <c r="AU400" s="216" t="s">
        <v>90</v>
      </c>
      <c r="AV400" s="13" t="s">
        <v>90</v>
      </c>
      <c r="AW400" s="13" t="s">
        <v>41</v>
      </c>
      <c r="AX400" s="13" t="s">
        <v>80</v>
      </c>
      <c r="AY400" s="216" t="s">
        <v>155</v>
      </c>
    </row>
    <row r="401" spans="2:51" s="12" customFormat="1">
      <c r="B401" s="195"/>
      <c r="C401" s="196"/>
      <c r="D401" s="197" t="s">
        <v>164</v>
      </c>
      <c r="E401" s="198" t="s">
        <v>35</v>
      </c>
      <c r="F401" s="199" t="s">
        <v>310</v>
      </c>
      <c r="G401" s="196"/>
      <c r="H401" s="198" t="s">
        <v>35</v>
      </c>
      <c r="I401" s="200"/>
      <c r="J401" s="196"/>
      <c r="K401" s="196"/>
      <c r="L401" s="201"/>
      <c r="M401" s="202"/>
      <c r="N401" s="203"/>
      <c r="O401" s="203"/>
      <c r="P401" s="203"/>
      <c r="Q401" s="203"/>
      <c r="R401" s="203"/>
      <c r="S401" s="203"/>
      <c r="T401" s="204"/>
      <c r="AT401" s="205" t="s">
        <v>164</v>
      </c>
      <c r="AU401" s="205" t="s">
        <v>90</v>
      </c>
      <c r="AV401" s="12" t="s">
        <v>88</v>
      </c>
      <c r="AW401" s="12" t="s">
        <v>41</v>
      </c>
      <c r="AX401" s="12" t="s">
        <v>80</v>
      </c>
      <c r="AY401" s="205" t="s">
        <v>155</v>
      </c>
    </row>
    <row r="402" spans="2:51" s="13" customFormat="1">
      <c r="B402" s="206"/>
      <c r="C402" s="207"/>
      <c r="D402" s="197" t="s">
        <v>164</v>
      </c>
      <c r="E402" s="208" t="s">
        <v>35</v>
      </c>
      <c r="F402" s="209" t="s">
        <v>311</v>
      </c>
      <c r="G402" s="207"/>
      <c r="H402" s="210">
        <v>23.04</v>
      </c>
      <c r="I402" s="211"/>
      <c r="J402" s="207"/>
      <c r="K402" s="207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164</v>
      </c>
      <c r="AU402" s="216" t="s">
        <v>90</v>
      </c>
      <c r="AV402" s="13" t="s">
        <v>90</v>
      </c>
      <c r="AW402" s="13" t="s">
        <v>41</v>
      </c>
      <c r="AX402" s="13" t="s">
        <v>80</v>
      </c>
      <c r="AY402" s="216" t="s">
        <v>155</v>
      </c>
    </row>
    <row r="403" spans="2:51" s="12" customFormat="1">
      <c r="B403" s="195"/>
      <c r="C403" s="196"/>
      <c r="D403" s="197" t="s">
        <v>164</v>
      </c>
      <c r="E403" s="198" t="s">
        <v>35</v>
      </c>
      <c r="F403" s="199" t="s">
        <v>304</v>
      </c>
      <c r="G403" s="196"/>
      <c r="H403" s="198" t="s">
        <v>35</v>
      </c>
      <c r="I403" s="200"/>
      <c r="J403" s="196"/>
      <c r="K403" s="196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164</v>
      </c>
      <c r="AU403" s="205" t="s">
        <v>90</v>
      </c>
      <c r="AV403" s="12" t="s">
        <v>88</v>
      </c>
      <c r="AW403" s="12" t="s">
        <v>41</v>
      </c>
      <c r="AX403" s="12" t="s">
        <v>80</v>
      </c>
      <c r="AY403" s="205" t="s">
        <v>155</v>
      </c>
    </row>
    <row r="404" spans="2:51" s="13" customFormat="1">
      <c r="B404" s="206"/>
      <c r="C404" s="207"/>
      <c r="D404" s="197" t="s">
        <v>164</v>
      </c>
      <c r="E404" s="208" t="s">
        <v>35</v>
      </c>
      <c r="F404" s="209" t="s">
        <v>312</v>
      </c>
      <c r="G404" s="207"/>
      <c r="H404" s="210">
        <v>2.16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164</v>
      </c>
      <c r="AU404" s="216" t="s">
        <v>90</v>
      </c>
      <c r="AV404" s="13" t="s">
        <v>90</v>
      </c>
      <c r="AW404" s="13" t="s">
        <v>41</v>
      </c>
      <c r="AX404" s="13" t="s">
        <v>80</v>
      </c>
      <c r="AY404" s="216" t="s">
        <v>155</v>
      </c>
    </row>
    <row r="405" spans="2:51" s="12" customFormat="1">
      <c r="B405" s="195"/>
      <c r="C405" s="196"/>
      <c r="D405" s="197" t="s">
        <v>164</v>
      </c>
      <c r="E405" s="198" t="s">
        <v>35</v>
      </c>
      <c r="F405" s="199" t="s">
        <v>313</v>
      </c>
      <c r="G405" s="196"/>
      <c r="H405" s="198" t="s">
        <v>35</v>
      </c>
      <c r="I405" s="200"/>
      <c r="J405" s="196"/>
      <c r="K405" s="196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164</v>
      </c>
      <c r="AU405" s="205" t="s">
        <v>90</v>
      </c>
      <c r="AV405" s="12" t="s">
        <v>88</v>
      </c>
      <c r="AW405" s="12" t="s">
        <v>41</v>
      </c>
      <c r="AX405" s="12" t="s">
        <v>80</v>
      </c>
      <c r="AY405" s="205" t="s">
        <v>155</v>
      </c>
    </row>
    <row r="406" spans="2:51" s="13" customFormat="1">
      <c r="B406" s="206"/>
      <c r="C406" s="207"/>
      <c r="D406" s="197" t="s">
        <v>164</v>
      </c>
      <c r="E406" s="208" t="s">
        <v>35</v>
      </c>
      <c r="F406" s="209" t="s">
        <v>314</v>
      </c>
      <c r="G406" s="207"/>
      <c r="H406" s="210">
        <v>3.6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164</v>
      </c>
      <c r="AU406" s="216" t="s">
        <v>90</v>
      </c>
      <c r="AV406" s="13" t="s">
        <v>90</v>
      </c>
      <c r="AW406" s="13" t="s">
        <v>41</v>
      </c>
      <c r="AX406" s="13" t="s">
        <v>80</v>
      </c>
      <c r="AY406" s="216" t="s">
        <v>155</v>
      </c>
    </row>
    <row r="407" spans="2:51" s="12" customFormat="1">
      <c r="B407" s="195"/>
      <c r="C407" s="196"/>
      <c r="D407" s="197" t="s">
        <v>164</v>
      </c>
      <c r="E407" s="198" t="s">
        <v>35</v>
      </c>
      <c r="F407" s="199" t="s">
        <v>308</v>
      </c>
      <c r="G407" s="196"/>
      <c r="H407" s="198" t="s">
        <v>35</v>
      </c>
      <c r="I407" s="200"/>
      <c r="J407" s="196"/>
      <c r="K407" s="196"/>
      <c r="L407" s="201"/>
      <c r="M407" s="202"/>
      <c r="N407" s="203"/>
      <c r="O407" s="203"/>
      <c r="P407" s="203"/>
      <c r="Q407" s="203"/>
      <c r="R407" s="203"/>
      <c r="S407" s="203"/>
      <c r="T407" s="204"/>
      <c r="AT407" s="205" t="s">
        <v>164</v>
      </c>
      <c r="AU407" s="205" t="s">
        <v>90</v>
      </c>
      <c r="AV407" s="12" t="s">
        <v>88</v>
      </c>
      <c r="AW407" s="12" t="s">
        <v>41</v>
      </c>
      <c r="AX407" s="12" t="s">
        <v>80</v>
      </c>
      <c r="AY407" s="205" t="s">
        <v>155</v>
      </c>
    </row>
    <row r="408" spans="2:51" s="13" customFormat="1">
      <c r="B408" s="206"/>
      <c r="C408" s="207"/>
      <c r="D408" s="197" t="s">
        <v>164</v>
      </c>
      <c r="E408" s="208" t="s">
        <v>35</v>
      </c>
      <c r="F408" s="209" t="s">
        <v>315</v>
      </c>
      <c r="G408" s="207"/>
      <c r="H408" s="210">
        <v>20.16</v>
      </c>
      <c r="I408" s="211"/>
      <c r="J408" s="207"/>
      <c r="K408" s="207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164</v>
      </c>
      <c r="AU408" s="216" t="s">
        <v>90</v>
      </c>
      <c r="AV408" s="13" t="s">
        <v>90</v>
      </c>
      <c r="AW408" s="13" t="s">
        <v>41</v>
      </c>
      <c r="AX408" s="13" t="s">
        <v>80</v>
      </c>
      <c r="AY408" s="216" t="s">
        <v>155</v>
      </c>
    </row>
    <row r="409" spans="2:51" s="12" customFormat="1">
      <c r="B409" s="195"/>
      <c r="C409" s="196"/>
      <c r="D409" s="197" t="s">
        <v>164</v>
      </c>
      <c r="E409" s="198" t="s">
        <v>35</v>
      </c>
      <c r="F409" s="199" t="s">
        <v>316</v>
      </c>
      <c r="G409" s="196"/>
      <c r="H409" s="198" t="s">
        <v>35</v>
      </c>
      <c r="I409" s="200"/>
      <c r="J409" s="196"/>
      <c r="K409" s="196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164</v>
      </c>
      <c r="AU409" s="205" t="s">
        <v>90</v>
      </c>
      <c r="AV409" s="12" t="s">
        <v>88</v>
      </c>
      <c r="AW409" s="12" t="s">
        <v>41</v>
      </c>
      <c r="AX409" s="12" t="s">
        <v>80</v>
      </c>
      <c r="AY409" s="205" t="s">
        <v>155</v>
      </c>
    </row>
    <row r="410" spans="2:51" s="13" customFormat="1">
      <c r="B410" s="206"/>
      <c r="C410" s="207"/>
      <c r="D410" s="197" t="s">
        <v>164</v>
      </c>
      <c r="E410" s="208" t="s">
        <v>35</v>
      </c>
      <c r="F410" s="209" t="s">
        <v>317</v>
      </c>
      <c r="G410" s="207"/>
      <c r="H410" s="210">
        <v>10.08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164</v>
      </c>
      <c r="AU410" s="216" t="s">
        <v>90</v>
      </c>
      <c r="AV410" s="13" t="s">
        <v>90</v>
      </c>
      <c r="AW410" s="13" t="s">
        <v>41</v>
      </c>
      <c r="AX410" s="13" t="s">
        <v>80</v>
      </c>
      <c r="AY410" s="216" t="s">
        <v>155</v>
      </c>
    </row>
    <row r="411" spans="2:51" s="12" customFormat="1">
      <c r="B411" s="195"/>
      <c r="C411" s="196"/>
      <c r="D411" s="197" t="s">
        <v>164</v>
      </c>
      <c r="E411" s="198" t="s">
        <v>35</v>
      </c>
      <c r="F411" s="199" t="s">
        <v>304</v>
      </c>
      <c r="G411" s="196"/>
      <c r="H411" s="198" t="s">
        <v>35</v>
      </c>
      <c r="I411" s="200"/>
      <c r="J411" s="196"/>
      <c r="K411" s="196"/>
      <c r="L411" s="201"/>
      <c r="M411" s="202"/>
      <c r="N411" s="203"/>
      <c r="O411" s="203"/>
      <c r="P411" s="203"/>
      <c r="Q411" s="203"/>
      <c r="R411" s="203"/>
      <c r="S411" s="203"/>
      <c r="T411" s="204"/>
      <c r="AT411" s="205" t="s">
        <v>164</v>
      </c>
      <c r="AU411" s="205" t="s">
        <v>90</v>
      </c>
      <c r="AV411" s="12" t="s">
        <v>88</v>
      </c>
      <c r="AW411" s="12" t="s">
        <v>41</v>
      </c>
      <c r="AX411" s="12" t="s">
        <v>80</v>
      </c>
      <c r="AY411" s="205" t="s">
        <v>155</v>
      </c>
    </row>
    <row r="412" spans="2:51" s="13" customFormat="1">
      <c r="B412" s="206"/>
      <c r="C412" s="207"/>
      <c r="D412" s="197" t="s">
        <v>164</v>
      </c>
      <c r="E412" s="208" t="s">
        <v>35</v>
      </c>
      <c r="F412" s="209" t="s">
        <v>312</v>
      </c>
      <c r="G412" s="207"/>
      <c r="H412" s="210">
        <v>2.16</v>
      </c>
      <c r="I412" s="211"/>
      <c r="J412" s="207"/>
      <c r="K412" s="207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164</v>
      </c>
      <c r="AU412" s="216" t="s">
        <v>90</v>
      </c>
      <c r="AV412" s="13" t="s">
        <v>90</v>
      </c>
      <c r="AW412" s="13" t="s">
        <v>41</v>
      </c>
      <c r="AX412" s="13" t="s">
        <v>80</v>
      </c>
      <c r="AY412" s="216" t="s">
        <v>155</v>
      </c>
    </row>
    <row r="413" spans="2:51" s="12" customFormat="1">
      <c r="B413" s="195"/>
      <c r="C413" s="196"/>
      <c r="D413" s="197" t="s">
        <v>164</v>
      </c>
      <c r="E413" s="198" t="s">
        <v>35</v>
      </c>
      <c r="F413" s="199" t="s">
        <v>308</v>
      </c>
      <c r="G413" s="196"/>
      <c r="H413" s="198" t="s">
        <v>35</v>
      </c>
      <c r="I413" s="200"/>
      <c r="J413" s="196"/>
      <c r="K413" s="196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164</v>
      </c>
      <c r="AU413" s="205" t="s">
        <v>90</v>
      </c>
      <c r="AV413" s="12" t="s">
        <v>88</v>
      </c>
      <c r="AW413" s="12" t="s">
        <v>41</v>
      </c>
      <c r="AX413" s="12" t="s">
        <v>80</v>
      </c>
      <c r="AY413" s="205" t="s">
        <v>155</v>
      </c>
    </row>
    <row r="414" spans="2:51" s="13" customFormat="1">
      <c r="B414" s="206"/>
      <c r="C414" s="207"/>
      <c r="D414" s="197" t="s">
        <v>164</v>
      </c>
      <c r="E414" s="208" t="s">
        <v>35</v>
      </c>
      <c r="F414" s="209" t="s">
        <v>318</v>
      </c>
      <c r="G414" s="207"/>
      <c r="H414" s="210">
        <v>10.08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164</v>
      </c>
      <c r="AU414" s="216" t="s">
        <v>90</v>
      </c>
      <c r="AV414" s="13" t="s">
        <v>90</v>
      </c>
      <c r="AW414" s="13" t="s">
        <v>41</v>
      </c>
      <c r="AX414" s="13" t="s">
        <v>80</v>
      </c>
      <c r="AY414" s="216" t="s">
        <v>155</v>
      </c>
    </row>
    <row r="415" spans="2:51" s="12" customFormat="1">
      <c r="B415" s="195"/>
      <c r="C415" s="196"/>
      <c r="D415" s="197" t="s">
        <v>164</v>
      </c>
      <c r="E415" s="198" t="s">
        <v>35</v>
      </c>
      <c r="F415" s="199" t="s">
        <v>322</v>
      </c>
      <c r="G415" s="196"/>
      <c r="H415" s="198" t="s">
        <v>35</v>
      </c>
      <c r="I415" s="200"/>
      <c r="J415" s="196"/>
      <c r="K415" s="196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164</v>
      </c>
      <c r="AU415" s="205" t="s">
        <v>90</v>
      </c>
      <c r="AV415" s="12" t="s">
        <v>88</v>
      </c>
      <c r="AW415" s="12" t="s">
        <v>41</v>
      </c>
      <c r="AX415" s="12" t="s">
        <v>80</v>
      </c>
      <c r="AY415" s="205" t="s">
        <v>155</v>
      </c>
    </row>
    <row r="416" spans="2:51" s="12" customFormat="1">
      <c r="B416" s="195"/>
      <c r="C416" s="196"/>
      <c r="D416" s="197" t="s">
        <v>164</v>
      </c>
      <c r="E416" s="198" t="s">
        <v>35</v>
      </c>
      <c r="F416" s="199" t="s">
        <v>323</v>
      </c>
      <c r="G416" s="196"/>
      <c r="H416" s="198" t="s">
        <v>35</v>
      </c>
      <c r="I416" s="200"/>
      <c r="J416" s="196"/>
      <c r="K416" s="196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164</v>
      </c>
      <c r="AU416" s="205" t="s">
        <v>90</v>
      </c>
      <c r="AV416" s="12" t="s">
        <v>88</v>
      </c>
      <c r="AW416" s="12" t="s">
        <v>41</v>
      </c>
      <c r="AX416" s="12" t="s">
        <v>80</v>
      </c>
      <c r="AY416" s="205" t="s">
        <v>155</v>
      </c>
    </row>
    <row r="417" spans="2:51" s="13" customFormat="1">
      <c r="B417" s="206"/>
      <c r="C417" s="207"/>
      <c r="D417" s="197" t="s">
        <v>164</v>
      </c>
      <c r="E417" s="208" t="s">
        <v>35</v>
      </c>
      <c r="F417" s="209" t="s">
        <v>324</v>
      </c>
      <c r="G417" s="207"/>
      <c r="H417" s="210">
        <v>14.8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164</v>
      </c>
      <c r="AU417" s="216" t="s">
        <v>90</v>
      </c>
      <c r="AV417" s="13" t="s">
        <v>90</v>
      </c>
      <c r="AW417" s="13" t="s">
        <v>41</v>
      </c>
      <c r="AX417" s="13" t="s">
        <v>80</v>
      </c>
      <c r="AY417" s="216" t="s">
        <v>155</v>
      </c>
    </row>
    <row r="418" spans="2:51" s="12" customFormat="1">
      <c r="B418" s="195"/>
      <c r="C418" s="196"/>
      <c r="D418" s="197" t="s">
        <v>164</v>
      </c>
      <c r="E418" s="198" t="s">
        <v>35</v>
      </c>
      <c r="F418" s="199" t="s">
        <v>325</v>
      </c>
      <c r="G418" s="196"/>
      <c r="H418" s="198" t="s">
        <v>35</v>
      </c>
      <c r="I418" s="200"/>
      <c r="J418" s="196"/>
      <c r="K418" s="196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164</v>
      </c>
      <c r="AU418" s="205" t="s">
        <v>90</v>
      </c>
      <c r="AV418" s="12" t="s">
        <v>88</v>
      </c>
      <c r="AW418" s="12" t="s">
        <v>41</v>
      </c>
      <c r="AX418" s="12" t="s">
        <v>80</v>
      </c>
      <c r="AY418" s="205" t="s">
        <v>155</v>
      </c>
    </row>
    <row r="419" spans="2:51" s="13" customFormat="1">
      <c r="B419" s="206"/>
      <c r="C419" s="207"/>
      <c r="D419" s="197" t="s">
        <v>164</v>
      </c>
      <c r="E419" s="208" t="s">
        <v>35</v>
      </c>
      <c r="F419" s="209" t="s">
        <v>326</v>
      </c>
      <c r="G419" s="207"/>
      <c r="H419" s="210">
        <v>6.7619999999999996</v>
      </c>
      <c r="I419" s="211"/>
      <c r="J419" s="207"/>
      <c r="K419" s="207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164</v>
      </c>
      <c r="AU419" s="216" t="s">
        <v>90</v>
      </c>
      <c r="AV419" s="13" t="s">
        <v>90</v>
      </c>
      <c r="AW419" s="13" t="s">
        <v>41</v>
      </c>
      <c r="AX419" s="13" t="s">
        <v>80</v>
      </c>
      <c r="AY419" s="216" t="s">
        <v>155</v>
      </c>
    </row>
    <row r="420" spans="2:51" s="12" customFormat="1">
      <c r="B420" s="195"/>
      <c r="C420" s="196"/>
      <c r="D420" s="197" t="s">
        <v>164</v>
      </c>
      <c r="E420" s="198" t="s">
        <v>35</v>
      </c>
      <c r="F420" s="199" t="s">
        <v>327</v>
      </c>
      <c r="G420" s="196"/>
      <c r="H420" s="198" t="s">
        <v>35</v>
      </c>
      <c r="I420" s="200"/>
      <c r="J420" s="196"/>
      <c r="K420" s="196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164</v>
      </c>
      <c r="AU420" s="205" t="s">
        <v>90</v>
      </c>
      <c r="AV420" s="12" t="s">
        <v>88</v>
      </c>
      <c r="AW420" s="12" t="s">
        <v>41</v>
      </c>
      <c r="AX420" s="12" t="s">
        <v>80</v>
      </c>
      <c r="AY420" s="205" t="s">
        <v>155</v>
      </c>
    </row>
    <row r="421" spans="2:51" s="13" customFormat="1">
      <c r="B421" s="206"/>
      <c r="C421" s="207"/>
      <c r="D421" s="197" t="s">
        <v>164</v>
      </c>
      <c r="E421" s="208" t="s">
        <v>35</v>
      </c>
      <c r="F421" s="209" t="s">
        <v>328</v>
      </c>
      <c r="G421" s="207"/>
      <c r="H421" s="210">
        <v>14.784000000000001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164</v>
      </c>
      <c r="AU421" s="216" t="s">
        <v>90</v>
      </c>
      <c r="AV421" s="13" t="s">
        <v>90</v>
      </c>
      <c r="AW421" s="13" t="s">
        <v>41</v>
      </c>
      <c r="AX421" s="13" t="s">
        <v>80</v>
      </c>
      <c r="AY421" s="216" t="s">
        <v>155</v>
      </c>
    </row>
    <row r="422" spans="2:51" s="12" customFormat="1">
      <c r="B422" s="195"/>
      <c r="C422" s="196"/>
      <c r="D422" s="197" t="s">
        <v>164</v>
      </c>
      <c r="E422" s="198" t="s">
        <v>35</v>
      </c>
      <c r="F422" s="199" t="s">
        <v>329</v>
      </c>
      <c r="G422" s="196"/>
      <c r="H422" s="198" t="s">
        <v>35</v>
      </c>
      <c r="I422" s="200"/>
      <c r="J422" s="196"/>
      <c r="K422" s="196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164</v>
      </c>
      <c r="AU422" s="205" t="s">
        <v>90</v>
      </c>
      <c r="AV422" s="12" t="s">
        <v>88</v>
      </c>
      <c r="AW422" s="12" t="s">
        <v>41</v>
      </c>
      <c r="AX422" s="12" t="s">
        <v>80</v>
      </c>
      <c r="AY422" s="205" t="s">
        <v>155</v>
      </c>
    </row>
    <row r="423" spans="2:51" s="13" customFormat="1">
      <c r="B423" s="206"/>
      <c r="C423" s="207"/>
      <c r="D423" s="197" t="s">
        <v>164</v>
      </c>
      <c r="E423" s="208" t="s">
        <v>35</v>
      </c>
      <c r="F423" s="209" t="s">
        <v>330</v>
      </c>
      <c r="G423" s="207"/>
      <c r="H423" s="210">
        <v>4.45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164</v>
      </c>
      <c r="AU423" s="216" t="s">
        <v>90</v>
      </c>
      <c r="AV423" s="13" t="s">
        <v>90</v>
      </c>
      <c r="AW423" s="13" t="s">
        <v>41</v>
      </c>
      <c r="AX423" s="13" t="s">
        <v>80</v>
      </c>
      <c r="AY423" s="216" t="s">
        <v>155</v>
      </c>
    </row>
    <row r="424" spans="2:51" s="12" customFormat="1">
      <c r="B424" s="195"/>
      <c r="C424" s="196"/>
      <c r="D424" s="197" t="s">
        <v>164</v>
      </c>
      <c r="E424" s="198" t="s">
        <v>35</v>
      </c>
      <c r="F424" s="199" t="s">
        <v>384</v>
      </c>
      <c r="G424" s="196"/>
      <c r="H424" s="198" t="s">
        <v>35</v>
      </c>
      <c r="I424" s="200"/>
      <c r="J424" s="196"/>
      <c r="K424" s="196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164</v>
      </c>
      <c r="AU424" s="205" t="s">
        <v>90</v>
      </c>
      <c r="AV424" s="12" t="s">
        <v>88</v>
      </c>
      <c r="AW424" s="12" t="s">
        <v>41</v>
      </c>
      <c r="AX424" s="12" t="s">
        <v>80</v>
      </c>
      <c r="AY424" s="205" t="s">
        <v>155</v>
      </c>
    </row>
    <row r="425" spans="2:51" s="13" customFormat="1">
      <c r="B425" s="206"/>
      <c r="C425" s="207"/>
      <c r="D425" s="197" t="s">
        <v>164</v>
      </c>
      <c r="E425" s="208" t="s">
        <v>35</v>
      </c>
      <c r="F425" s="209" t="s">
        <v>493</v>
      </c>
      <c r="G425" s="207"/>
      <c r="H425" s="210">
        <v>1.5680000000000001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164</v>
      </c>
      <c r="AU425" s="216" t="s">
        <v>90</v>
      </c>
      <c r="AV425" s="13" t="s">
        <v>90</v>
      </c>
      <c r="AW425" s="13" t="s">
        <v>41</v>
      </c>
      <c r="AX425" s="13" t="s">
        <v>80</v>
      </c>
      <c r="AY425" s="216" t="s">
        <v>155</v>
      </c>
    </row>
    <row r="426" spans="2:51" s="12" customFormat="1">
      <c r="B426" s="195"/>
      <c r="C426" s="196"/>
      <c r="D426" s="197" t="s">
        <v>164</v>
      </c>
      <c r="E426" s="198" t="s">
        <v>35</v>
      </c>
      <c r="F426" s="199" t="s">
        <v>494</v>
      </c>
      <c r="G426" s="196"/>
      <c r="H426" s="198" t="s">
        <v>35</v>
      </c>
      <c r="I426" s="200"/>
      <c r="J426" s="196"/>
      <c r="K426" s="196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164</v>
      </c>
      <c r="AU426" s="205" t="s">
        <v>90</v>
      </c>
      <c r="AV426" s="12" t="s">
        <v>88</v>
      </c>
      <c r="AW426" s="12" t="s">
        <v>41</v>
      </c>
      <c r="AX426" s="12" t="s">
        <v>80</v>
      </c>
      <c r="AY426" s="205" t="s">
        <v>155</v>
      </c>
    </row>
    <row r="427" spans="2:51" s="12" customFormat="1">
      <c r="B427" s="195"/>
      <c r="C427" s="196"/>
      <c r="D427" s="197" t="s">
        <v>164</v>
      </c>
      <c r="E427" s="198" t="s">
        <v>35</v>
      </c>
      <c r="F427" s="199" t="s">
        <v>363</v>
      </c>
      <c r="G427" s="196"/>
      <c r="H427" s="198" t="s">
        <v>35</v>
      </c>
      <c r="I427" s="200"/>
      <c r="J427" s="196"/>
      <c r="K427" s="196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164</v>
      </c>
      <c r="AU427" s="205" t="s">
        <v>90</v>
      </c>
      <c r="AV427" s="12" t="s">
        <v>88</v>
      </c>
      <c r="AW427" s="12" t="s">
        <v>41</v>
      </c>
      <c r="AX427" s="12" t="s">
        <v>80</v>
      </c>
      <c r="AY427" s="205" t="s">
        <v>155</v>
      </c>
    </row>
    <row r="428" spans="2:51" s="13" customFormat="1" ht="30.6">
      <c r="B428" s="206"/>
      <c r="C428" s="207"/>
      <c r="D428" s="197" t="s">
        <v>164</v>
      </c>
      <c r="E428" s="208" t="s">
        <v>35</v>
      </c>
      <c r="F428" s="209" t="s">
        <v>495</v>
      </c>
      <c r="G428" s="207"/>
      <c r="H428" s="210">
        <v>23.788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164</v>
      </c>
      <c r="AU428" s="216" t="s">
        <v>90</v>
      </c>
      <c r="AV428" s="13" t="s">
        <v>90</v>
      </c>
      <c r="AW428" s="13" t="s">
        <v>41</v>
      </c>
      <c r="AX428" s="13" t="s">
        <v>80</v>
      </c>
      <c r="AY428" s="216" t="s">
        <v>155</v>
      </c>
    </row>
    <row r="429" spans="2:51" s="13" customFormat="1" ht="20.399999999999999">
      <c r="B429" s="206"/>
      <c r="C429" s="207"/>
      <c r="D429" s="197" t="s">
        <v>164</v>
      </c>
      <c r="E429" s="208" t="s">
        <v>35</v>
      </c>
      <c r="F429" s="209" t="s">
        <v>496</v>
      </c>
      <c r="G429" s="207"/>
      <c r="H429" s="210">
        <v>21.32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164</v>
      </c>
      <c r="AU429" s="216" t="s">
        <v>90</v>
      </c>
      <c r="AV429" s="13" t="s">
        <v>90</v>
      </c>
      <c r="AW429" s="13" t="s">
        <v>41</v>
      </c>
      <c r="AX429" s="13" t="s">
        <v>80</v>
      </c>
      <c r="AY429" s="216" t="s">
        <v>155</v>
      </c>
    </row>
    <row r="430" spans="2:51" s="12" customFormat="1">
      <c r="B430" s="195"/>
      <c r="C430" s="196"/>
      <c r="D430" s="197" t="s">
        <v>164</v>
      </c>
      <c r="E430" s="198" t="s">
        <v>35</v>
      </c>
      <c r="F430" s="199" t="s">
        <v>497</v>
      </c>
      <c r="G430" s="196"/>
      <c r="H430" s="198" t="s">
        <v>35</v>
      </c>
      <c r="I430" s="200"/>
      <c r="J430" s="196"/>
      <c r="K430" s="196"/>
      <c r="L430" s="201"/>
      <c r="M430" s="202"/>
      <c r="N430" s="203"/>
      <c r="O430" s="203"/>
      <c r="P430" s="203"/>
      <c r="Q430" s="203"/>
      <c r="R430" s="203"/>
      <c r="S430" s="203"/>
      <c r="T430" s="204"/>
      <c r="AT430" s="205" t="s">
        <v>164</v>
      </c>
      <c r="AU430" s="205" t="s">
        <v>90</v>
      </c>
      <c r="AV430" s="12" t="s">
        <v>88</v>
      </c>
      <c r="AW430" s="12" t="s">
        <v>41</v>
      </c>
      <c r="AX430" s="12" t="s">
        <v>80</v>
      </c>
      <c r="AY430" s="205" t="s">
        <v>155</v>
      </c>
    </row>
    <row r="431" spans="2:51" s="13" customFormat="1" ht="30.6">
      <c r="B431" s="206"/>
      <c r="C431" s="207"/>
      <c r="D431" s="197" t="s">
        <v>164</v>
      </c>
      <c r="E431" s="208" t="s">
        <v>35</v>
      </c>
      <c r="F431" s="209" t="s">
        <v>498</v>
      </c>
      <c r="G431" s="207"/>
      <c r="H431" s="210">
        <v>46.805</v>
      </c>
      <c r="I431" s="211"/>
      <c r="J431" s="207"/>
      <c r="K431" s="207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164</v>
      </c>
      <c r="AU431" s="216" t="s">
        <v>90</v>
      </c>
      <c r="AV431" s="13" t="s">
        <v>90</v>
      </c>
      <c r="AW431" s="13" t="s">
        <v>41</v>
      </c>
      <c r="AX431" s="13" t="s">
        <v>80</v>
      </c>
      <c r="AY431" s="216" t="s">
        <v>155</v>
      </c>
    </row>
    <row r="432" spans="2:51" s="13" customFormat="1">
      <c r="B432" s="206"/>
      <c r="C432" s="207"/>
      <c r="D432" s="197" t="s">
        <v>164</v>
      </c>
      <c r="E432" s="208" t="s">
        <v>35</v>
      </c>
      <c r="F432" s="209" t="s">
        <v>499</v>
      </c>
      <c r="G432" s="207"/>
      <c r="H432" s="210">
        <v>7.4530000000000003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164</v>
      </c>
      <c r="AU432" s="216" t="s">
        <v>90</v>
      </c>
      <c r="AV432" s="13" t="s">
        <v>90</v>
      </c>
      <c r="AW432" s="13" t="s">
        <v>41</v>
      </c>
      <c r="AX432" s="13" t="s">
        <v>80</v>
      </c>
      <c r="AY432" s="216" t="s">
        <v>155</v>
      </c>
    </row>
    <row r="433" spans="2:51" s="13" customFormat="1">
      <c r="B433" s="206"/>
      <c r="C433" s="207"/>
      <c r="D433" s="197" t="s">
        <v>164</v>
      </c>
      <c r="E433" s="208" t="s">
        <v>35</v>
      </c>
      <c r="F433" s="209" t="s">
        <v>500</v>
      </c>
      <c r="G433" s="207"/>
      <c r="H433" s="210">
        <v>8.4350000000000005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164</v>
      </c>
      <c r="AU433" s="216" t="s">
        <v>90</v>
      </c>
      <c r="AV433" s="13" t="s">
        <v>90</v>
      </c>
      <c r="AW433" s="13" t="s">
        <v>41</v>
      </c>
      <c r="AX433" s="13" t="s">
        <v>80</v>
      </c>
      <c r="AY433" s="216" t="s">
        <v>155</v>
      </c>
    </row>
    <row r="434" spans="2:51" s="13" customFormat="1" ht="20.399999999999999">
      <c r="B434" s="206"/>
      <c r="C434" s="207"/>
      <c r="D434" s="197" t="s">
        <v>164</v>
      </c>
      <c r="E434" s="208" t="s">
        <v>35</v>
      </c>
      <c r="F434" s="209" t="s">
        <v>501</v>
      </c>
      <c r="G434" s="207"/>
      <c r="H434" s="210">
        <v>30.84</v>
      </c>
      <c r="I434" s="211"/>
      <c r="J434" s="207"/>
      <c r="K434" s="207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164</v>
      </c>
      <c r="AU434" s="216" t="s">
        <v>90</v>
      </c>
      <c r="AV434" s="13" t="s">
        <v>90</v>
      </c>
      <c r="AW434" s="13" t="s">
        <v>41</v>
      </c>
      <c r="AX434" s="13" t="s">
        <v>80</v>
      </c>
      <c r="AY434" s="216" t="s">
        <v>155</v>
      </c>
    </row>
    <row r="435" spans="2:51" s="12" customFormat="1">
      <c r="B435" s="195"/>
      <c r="C435" s="196"/>
      <c r="D435" s="197" t="s">
        <v>164</v>
      </c>
      <c r="E435" s="198" t="s">
        <v>35</v>
      </c>
      <c r="F435" s="199" t="s">
        <v>308</v>
      </c>
      <c r="G435" s="196"/>
      <c r="H435" s="198" t="s">
        <v>35</v>
      </c>
      <c r="I435" s="200"/>
      <c r="J435" s="196"/>
      <c r="K435" s="196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164</v>
      </c>
      <c r="AU435" s="205" t="s">
        <v>90</v>
      </c>
      <c r="AV435" s="12" t="s">
        <v>88</v>
      </c>
      <c r="AW435" s="12" t="s">
        <v>41</v>
      </c>
      <c r="AX435" s="12" t="s">
        <v>80</v>
      </c>
      <c r="AY435" s="205" t="s">
        <v>155</v>
      </c>
    </row>
    <row r="436" spans="2:51" s="13" customFormat="1">
      <c r="B436" s="206"/>
      <c r="C436" s="207"/>
      <c r="D436" s="197" t="s">
        <v>164</v>
      </c>
      <c r="E436" s="208" t="s">
        <v>35</v>
      </c>
      <c r="F436" s="209" t="s">
        <v>502</v>
      </c>
      <c r="G436" s="207"/>
      <c r="H436" s="210">
        <v>23.875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164</v>
      </c>
      <c r="AU436" s="216" t="s">
        <v>90</v>
      </c>
      <c r="AV436" s="13" t="s">
        <v>90</v>
      </c>
      <c r="AW436" s="13" t="s">
        <v>41</v>
      </c>
      <c r="AX436" s="13" t="s">
        <v>80</v>
      </c>
      <c r="AY436" s="216" t="s">
        <v>155</v>
      </c>
    </row>
    <row r="437" spans="2:51" s="12" customFormat="1">
      <c r="B437" s="195"/>
      <c r="C437" s="196"/>
      <c r="D437" s="197" t="s">
        <v>164</v>
      </c>
      <c r="E437" s="198" t="s">
        <v>35</v>
      </c>
      <c r="F437" s="199" t="s">
        <v>373</v>
      </c>
      <c r="G437" s="196"/>
      <c r="H437" s="198" t="s">
        <v>35</v>
      </c>
      <c r="I437" s="200"/>
      <c r="J437" s="196"/>
      <c r="K437" s="196"/>
      <c r="L437" s="201"/>
      <c r="M437" s="202"/>
      <c r="N437" s="203"/>
      <c r="O437" s="203"/>
      <c r="P437" s="203"/>
      <c r="Q437" s="203"/>
      <c r="R437" s="203"/>
      <c r="S437" s="203"/>
      <c r="T437" s="204"/>
      <c r="AT437" s="205" t="s">
        <v>164</v>
      </c>
      <c r="AU437" s="205" t="s">
        <v>90</v>
      </c>
      <c r="AV437" s="12" t="s">
        <v>88</v>
      </c>
      <c r="AW437" s="12" t="s">
        <v>41</v>
      </c>
      <c r="AX437" s="12" t="s">
        <v>80</v>
      </c>
      <c r="AY437" s="205" t="s">
        <v>155</v>
      </c>
    </row>
    <row r="438" spans="2:51" s="13" customFormat="1" ht="20.399999999999999">
      <c r="B438" s="206"/>
      <c r="C438" s="207"/>
      <c r="D438" s="197" t="s">
        <v>164</v>
      </c>
      <c r="E438" s="208" t="s">
        <v>35</v>
      </c>
      <c r="F438" s="209" t="s">
        <v>503</v>
      </c>
      <c r="G438" s="207"/>
      <c r="H438" s="210">
        <v>47.954999999999998</v>
      </c>
      <c r="I438" s="211"/>
      <c r="J438" s="207"/>
      <c r="K438" s="207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164</v>
      </c>
      <c r="AU438" s="216" t="s">
        <v>90</v>
      </c>
      <c r="AV438" s="13" t="s">
        <v>90</v>
      </c>
      <c r="AW438" s="13" t="s">
        <v>41</v>
      </c>
      <c r="AX438" s="13" t="s">
        <v>80</v>
      </c>
      <c r="AY438" s="216" t="s">
        <v>155</v>
      </c>
    </row>
    <row r="439" spans="2:51" s="13" customFormat="1">
      <c r="B439" s="206"/>
      <c r="C439" s="207"/>
      <c r="D439" s="197" t="s">
        <v>164</v>
      </c>
      <c r="E439" s="208" t="s">
        <v>35</v>
      </c>
      <c r="F439" s="209" t="s">
        <v>504</v>
      </c>
      <c r="G439" s="207"/>
      <c r="H439" s="210">
        <v>7.0250000000000004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164</v>
      </c>
      <c r="AU439" s="216" t="s">
        <v>90</v>
      </c>
      <c r="AV439" s="13" t="s">
        <v>90</v>
      </c>
      <c r="AW439" s="13" t="s">
        <v>41</v>
      </c>
      <c r="AX439" s="13" t="s">
        <v>80</v>
      </c>
      <c r="AY439" s="216" t="s">
        <v>155</v>
      </c>
    </row>
    <row r="440" spans="2:51" s="13" customFormat="1">
      <c r="B440" s="206"/>
      <c r="C440" s="207"/>
      <c r="D440" s="197" t="s">
        <v>164</v>
      </c>
      <c r="E440" s="208" t="s">
        <v>35</v>
      </c>
      <c r="F440" s="209" t="s">
        <v>505</v>
      </c>
      <c r="G440" s="207"/>
      <c r="H440" s="210">
        <v>8.0500000000000007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164</v>
      </c>
      <c r="AU440" s="216" t="s">
        <v>90</v>
      </c>
      <c r="AV440" s="13" t="s">
        <v>90</v>
      </c>
      <c r="AW440" s="13" t="s">
        <v>41</v>
      </c>
      <c r="AX440" s="13" t="s">
        <v>80</v>
      </c>
      <c r="AY440" s="216" t="s">
        <v>155</v>
      </c>
    </row>
    <row r="441" spans="2:51" s="13" customFormat="1" ht="30.6">
      <c r="B441" s="206"/>
      <c r="C441" s="207"/>
      <c r="D441" s="197" t="s">
        <v>164</v>
      </c>
      <c r="E441" s="208" t="s">
        <v>35</v>
      </c>
      <c r="F441" s="209" t="s">
        <v>506</v>
      </c>
      <c r="G441" s="207"/>
      <c r="H441" s="210">
        <v>50.305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164</v>
      </c>
      <c r="AU441" s="216" t="s">
        <v>90</v>
      </c>
      <c r="AV441" s="13" t="s">
        <v>90</v>
      </c>
      <c r="AW441" s="13" t="s">
        <v>41</v>
      </c>
      <c r="AX441" s="13" t="s">
        <v>80</v>
      </c>
      <c r="AY441" s="216" t="s">
        <v>155</v>
      </c>
    </row>
    <row r="442" spans="2:51" s="12" customFormat="1">
      <c r="B442" s="195"/>
      <c r="C442" s="196"/>
      <c r="D442" s="197" t="s">
        <v>164</v>
      </c>
      <c r="E442" s="198" t="s">
        <v>35</v>
      </c>
      <c r="F442" s="199" t="s">
        <v>308</v>
      </c>
      <c r="G442" s="196"/>
      <c r="H442" s="198" t="s">
        <v>35</v>
      </c>
      <c r="I442" s="200"/>
      <c r="J442" s="196"/>
      <c r="K442" s="196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164</v>
      </c>
      <c r="AU442" s="205" t="s">
        <v>90</v>
      </c>
      <c r="AV442" s="12" t="s">
        <v>88</v>
      </c>
      <c r="AW442" s="12" t="s">
        <v>41</v>
      </c>
      <c r="AX442" s="12" t="s">
        <v>80</v>
      </c>
      <c r="AY442" s="205" t="s">
        <v>155</v>
      </c>
    </row>
    <row r="443" spans="2:51" s="13" customFormat="1">
      <c r="B443" s="206"/>
      <c r="C443" s="207"/>
      <c r="D443" s="197" t="s">
        <v>164</v>
      </c>
      <c r="E443" s="208" t="s">
        <v>35</v>
      </c>
      <c r="F443" s="209" t="s">
        <v>507</v>
      </c>
      <c r="G443" s="207"/>
      <c r="H443" s="210">
        <v>23.2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164</v>
      </c>
      <c r="AU443" s="216" t="s">
        <v>90</v>
      </c>
      <c r="AV443" s="13" t="s">
        <v>90</v>
      </c>
      <c r="AW443" s="13" t="s">
        <v>41</v>
      </c>
      <c r="AX443" s="13" t="s">
        <v>80</v>
      </c>
      <c r="AY443" s="216" t="s">
        <v>155</v>
      </c>
    </row>
    <row r="444" spans="2:51" s="12" customFormat="1">
      <c r="B444" s="195"/>
      <c r="C444" s="196"/>
      <c r="D444" s="197" t="s">
        <v>164</v>
      </c>
      <c r="E444" s="198" t="s">
        <v>35</v>
      </c>
      <c r="F444" s="199" t="s">
        <v>377</v>
      </c>
      <c r="G444" s="196"/>
      <c r="H444" s="198" t="s">
        <v>35</v>
      </c>
      <c r="I444" s="200"/>
      <c r="J444" s="196"/>
      <c r="K444" s="196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164</v>
      </c>
      <c r="AU444" s="205" t="s">
        <v>90</v>
      </c>
      <c r="AV444" s="12" t="s">
        <v>88</v>
      </c>
      <c r="AW444" s="12" t="s">
        <v>41</v>
      </c>
      <c r="AX444" s="12" t="s">
        <v>80</v>
      </c>
      <c r="AY444" s="205" t="s">
        <v>155</v>
      </c>
    </row>
    <row r="445" spans="2:51" s="13" customFormat="1" ht="20.399999999999999">
      <c r="B445" s="206"/>
      <c r="C445" s="207"/>
      <c r="D445" s="197" t="s">
        <v>164</v>
      </c>
      <c r="E445" s="208" t="s">
        <v>35</v>
      </c>
      <c r="F445" s="209" t="s">
        <v>508</v>
      </c>
      <c r="G445" s="207"/>
      <c r="H445" s="210">
        <v>26.79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164</v>
      </c>
      <c r="AU445" s="216" t="s">
        <v>90</v>
      </c>
      <c r="AV445" s="13" t="s">
        <v>90</v>
      </c>
      <c r="AW445" s="13" t="s">
        <v>41</v>
      </c>
      <c r="AX445" s="13" t="s">
        <v>80</v>
      </c>
      <c r="AY445" s="216" t="s">
        <v>155</v>
      </c>
    </row>
    <row r="446" spans="2:51" s="13" customFormat="1">
      <c r="B446" s="206"/>
      <c r="C446" s="207"/>
      <c r="D446" s="197" t="s">
        <v>164</v>
      </c>
      <c r="E446" s="208" t="s">
        <v>35</v>
      </c>
      <c r="F446" s="209" t="s">
        <v>504</v>
      </c>
      <c r="G446" s="207"/>
      <c r="H446" s="210">
        <v>7.0250000000000004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164</v>
      </c>
      <c r="AU446" s="216" t="s">
        <v>90</v>
      </c>
      <c r="AV446" s="13" t="s">
        <v>90</v>
      </c>
      <c r="AW446" s="13" t="s">
        <v>41</v>
      </c>
      <c r="AX446" s="13" t="s">
        <v>80</v>
      </c>
      <c r="AY446" s="216" t="s">
        <v>155</v>
      </c>
    </row>
    <row r="447" spans="2:51" s="13" customFormat="1">
      <c r="B447" s="206"/>
      <c r="C447" s="207"/>
      <c r="D447" s="197" t="s">
        <v>164</v>
      </c>
      <c r="E447" s="208" t="s">
        <v>35</v>
      </c>
      <c r="F447" s="209" t="s">
        <v>509</v>
      </c>
      <c r="G447" s="207"/>
      <c r="H447" s="210">
        <v>0.9</v>
      </c>
      <c r="I447" s="211"/>
      <c r="J447" s="207"/>
      <c r="K447" s="207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164</v>
      </c>
      <c r="AU447" s="216" t="s">
        <v>90</v>
      </c>
      <c r="AV447" s="13" t="s">
        <v>90</v>
      </c>
      <c r="AW447" s="13" t="s">
        <v>41</v>
      </c>
      <c r="AX447" s="13" t="s">
        <v>80</v>
      </c>
      <c r="AY447" s="216" t="s">
        <v>155</v>
      </c>
    </row>
    <row r="448" spans="2:51" s="13" customFormat="1" ht="20.399999999999999">
      <c r="B448" s="206"/>
      <c r="C448" s="207"/>
      <c r="D448" s="197" t="s">
        <v>164</v>
      </c>
      <c r="E448" s="208" t="s">
        <v>35</v>
      </c>
      <c r="F448" s="209" t="s">
        <v>510</v>
      </c>
      <c r="G448" s="207"/>
      <c r="H448" s="210">
        <v>23.253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164</v>
      </c>
      <c r="AU448" s="216" t="s">
        <v>90</v>
      </c>
      <c r="AV448" s="13" t="s">
        <v>90</v>
      </c>
      <c r="AW448" s="13" t="s">
        <v>41</v>
      </c>
      <c r="AX448" s="13" t="s">
        <v>80</v>
      </c>
      <c r="AY448" s="216" t="s">
        <v>155</v>
      </c>
    </row>
    <row r="449" spans="2:51" s="12" customFormat="1">
      <c r="B449" s="195"/>
      <c r="C449" s="196"/>
      <c r="D449" s="197" t="s">
        <v>164</v>
      </c>
      <c r="E449" s="198" t="s">
        <v>35</v>
      </c>
      <c r="F449" s="199" t="s">
        <v>308</v>
      </c>
      <c r="G449" s="196"/>
      <c r="H449" s="198" t="s">
        <v>35</v>
      </c>
      <c r="I449" s="200"/>
      <c r="J449" s="196"/>
      <c r="K449" s="196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164</v>
      </c>
      <c r="AU449" s="205" t="s">
        <v>90</v>
      </c>
      <c r="AV449" s="12" t="s">
        <v>88</v>
      </c>
      <c r="AW449" s="12" t="s">
        <v>41</v>
      </c>
      <c r="AX449" s="12" t="s">
        <v>80</v>
      </c>
      <c r="AY449" s="205" t="s">
        <v>155</v>
      </c>
    </row>
    <row r="450" spans="2:51" s="13" customFormat="1">
      <c r="B450" s="206"/>
      <c r="C450" s="207"/>
      <c r="D450" s="197" t="s">
        <v>164</v>
      </c>
      <c r="E450" s="208" t="s">
        <v>35</v>
      </c>
      <c r="F450" s="209" t="s">
        <v>511</v>
      </c>
      <c r="G450" s="207"/>
      <c r="H450" s="210">
        <v>13.4</v>
      </c>
      <c r="I450" s="211"/>
      <c r="J450" s="207"/>
      <c r="K450" s="207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164</v>
      </c>
      <c r="AU450" s="216" t="s">
        <v>90</v>
      </c>
      <c r="AV450" s="13" t="s">
        <v>90</v>
      </c>
      <c r="AW450" s="13" t="s">
        <v>41</v>
      </c>
      <c r="AX450" s="13" t="s">
        <v>80</v>
      </c>
      <c r="AY450" s="216" t="s">
        <v>155</v>
      </c>
    </row>
    <row r="451" spans="2:51" s="12" customFormat="1">
      <c r="B451" s="195"/>
      <c r="C451" s="196"/>
      <c r="D451" s="197" t="s">
        <v>164</v>
      </c>
      <c r="E451" s="198" t="s">
        <v>35</v>
      </c>
      <c r="F451" s="199" t="s">
        <v>512</v>
      </c>
      <c r="G451" s="196"/>
      <c r="H451" s="198" t="s">
        <v>35</v>
      </c>
      <c r="I451" s="200"/>
      <c r="J451" s="196"/>
      <c r="K451" s="196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164</v>
      </c>
      <c r="AU451" s="205" t="s">
        <v>90</v>
      </c>
      <c r="AV451" s="12" t="s">
        <v>88</v>
      </c>
      <c r="AW451" s="12" t="s">
        <v>41</v>
      </c>
      <c r="AX451" s="12" t="s">
        <v>80</v>
      </c>
      <c r="AY451" s="205" t="s">
        <v>155</v>
      </c>
    </row>
    <row r="452" spans="2:51" s="13" customFormat="1" ht="20.399999999999999">
      <c r="B452" s="206"/>
      <c r="C452" s="207"/>
      <c r="D452" s="197" t="s">
        <v>164</v>
      </c>
      <c r="E452" s="208" t="s">
        <v>35</v>
      </c>
      <c r="F452" s="209" t="s">
        <v>513</v>
      </c>
      <c r="G452" s="207"/>
      <c r="H452" s="210">
        <v>4.5650000000000004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164</v>
      </c>
      <c r="AU452" s="216" t="s">
        <v>90</v>
      </c>
      <c r="AV452" s="13" t="s">
        <v>90</v>
      </c>
      <c r="AW452" s="13" t="s">
        <v>41</v>
      </c>
      <c r="AX452" s="13" t="s">
        <v>80</v>
      </c>
      <c r="AY452" s="216" t="s">
        <v>155</v>
      </c>
    </row>
    <row r="453" spans="2:51" s="12" customFormat="1">
      <c r="B453" s="195"/>
      <c r="C453" s="196"/>
      <c r="D453" s="197" t="s">
        <v>164</v>
      </c>
      <c r="E453" s="198" t="s">
        <v>35</v>
      </c>
      <c r="F453" s="199" t="s">
        <v>514</v>
      </c>
      <c r="G453" s="196"/>
      <c r="H453" s="198" t="s">
        <v>35</v>
      </c>
      <c r="I453" s="200"/>
      <c r="J453" s="196"/>
      <c r="K453" s="196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164</v>
      </c>
      <c r="AU453" s="205" t="s">
        <v>90</v>
      </c>
      <c r="AV453" s="12" t="s">
        <v>88</v>
      </c>
      <c r="AW453" s="12" t="s">
        <v>41</v>
      </c>
      <c r="AX453" s="12" t="s">
        <v>80</v>
      </c>
      <c r="AY453" s="205" t="s">
        <v>155</v>
      </c>
    </row>
    <row r="454" spans="2:51" s="13" customFormat="1">
      <c r="B454" s="206"/>
      <c r="C454" s="207"/>
      <c r="D454" s="197" t="s">
        <v>164</v>
      </c>
      <c r="E454" s="208" t="s">
        <v>35</v>
      </c>
      <c r="F454" s="209" t="s">
        <v>515</v>
      </c>
      <c r="G454" s="207"/>
      <c r="H454" s="210">
        <v>1.8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164</v>
      </c>
      <c r="AU454" s="216" t="s">
        <v>90</v>
      </c>
      <c r="AV454" s="13" t="s">
        <v>90</v>
      </c>
      <c r="AW454" s="13" t="s">
        <v>41</v>
      </c>
      <c r="AX454" s="13" t="s">
        <v>80</v>
      </c>
      <c r="AY454" s="216" t="s">
        <v>155</v>
      </c>
    </row>
    <row r="455" spans="2:51" s="12" customFormat="1">
      <c r="B455" s="195"/>
      <c r="C455" s="196"/>
      <c r="D455" s="197" t="s">
        <v>164</v>
      </c>
      <c r="E455" s="198" t="s">
        <v>35</v>
      </c>
      <c r="F455" s="199" t="s">
        <v>516</v>
      </c>
      <c r="G455" s="196"/>
      <c r="H455" s="198" t="s">
        <v>35</v>
      </c>
      <c r="I455" s="200"/>
      <c r="J455" s="196"/>
      <c r="K455" s="196"/>
      <c r="L455" s="201"/>
      <c r="M455" s="202"/>
      <c r="N455" s="203"/>
      <c r="O455" s="203"/>
      <c r="P455" s="203"/>
      <c r="Q455" s="203"/>
      <c r="R455" s="203"/>
      <c r="S455" s="203"/>
      <c r="T455" s="204"/>
      <c r="AT455" s="205" t="s">
        <v>164</v>
      </c>
      <c r="AU455" s="205" t="s">
        <v>90</v>
      </c>
      <c r="AV455" s="12" t="s">
        <v>88</v>
      </c>
      <c r="AW455" s="12" t="s">
        <v>41</v>
      </c>
      <c r="AX455" s="12" t="s">
        <v>80</v>
      </c>
      <c r="AY455" s="205" t="s">
        <v>155</v>
      </c>
    </row>
    <row r="456" spans="2:51" s="13" customFormat="1">
      <c r="B456" s="206"/>
      <c r="C456" s="207"/>
      <c r="D456" s="197" t="s">
        <v>164</v>
      </c>
      <c r="E456" s="208" t="s">
        <v>35</v>
      </c>
      <c r="F456" s="209" t="s">
        <v>517</v>
      </c>
      <c r="G456" s="207"/>
      <c r="H456" s="210">
        <v>5.7</v>
      </c>
      <c r="I456" s="211"/>
      <c r="J456" s="207"/>
      <c r="K456" s="207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164</v>
      </c>
      <c r="AU456" s="216" t="s">
        <v>90</v>
      </c>
      <c r="AV456" s="13" t="s">
        <v>90</v>
      </c>
      <c r="AW456" s="13" t="s">
        <v>41</v>
      </c>
      <c r="AX456" s="13" t="s">
        <v>80</v>
      </c>
      <c r="AY456" s="216" t="s">
        <v>155</v>
      </c>
    </row>
    <row r="457" spans="2:51" s="13" customFormat="1">
      <c r="B457" s="206"/>
      <c r="C457" s="207"/>
      <c r="D457" s="197" t="s">
        <v>164</v>
      </c>
      <c r="E457" s="208" t="s">
        <v>35</v>
      </c>
      <c r="F457" s="209" t="s">
        <v>518</v>
      </c>
      <c r="G457" s="207"/>
      <c r="H457" s="210">
        <v>2.2250000000000001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164</v>
      </c>
      <c r="AU457" s="216" t="s">
        <v>90</v>
      </c>
      <c r="AV457" s="13" t="s">
        <v>90</v>
      </c>
      <c r="AW457" s="13" t="s">
        <v>41</v>
      </c>
      <c r="AX457" s="13" t="s">
        <v>80</v>
      </c>
      <c r="AY457" s="216" t="s">
        <v>155</v>
      </c>
    </row>
    <row r="458" spans="2:51" s="12" customFormat="1">
      <c r="B458" s="195"/>
      <c r="C458" s="196"/>
      <c r="D458" s="197" t="s">
        <v>164</v>
      </c>
      <c r="E458" s="198" t="s">
        <v>35</v>
      </c>
      <c r="F458" s="199" t="s">
        <v>519</v>
      </c>
      <c r="G458" s="196"/>
      <c r="H458" s="198" t="s">
        <v>35</v>
      </c>
      <c r="I458" s="200"/>
      <c r="J458" s="196"/>
      <c r="K458" s="196"/>
      <c r="L458" s="201"/>
      <c r="M458" s="202"/>
      <c r="N458" s="203"/>
      <c r="O458" s="203"/>
      <c r="P458" s="203"/>
      <c r="Q458" s="203"/>
      <c r="R458" s="203"/>
      <c r="S458" s="203"/>
      <c r="T458" s="204"/>
      <c r="AT458" s="205" t="s">
        <v>164</v>
      </c>
      <c r="AU458" s="205" t="s">
        <v>90</v>
      </c>
      <c r="AV458" s="12" t="s">
        <v>88</v>
      </c>
      <c r="AW458" s="12" t="s">
        <v>41</v>
      </c>
      <c r="AX458" s="12" t="s">
        <v>80</v>
      </c>
      <c r="AY458" s="205" t="s">
        <v>155</v>
      </c>
    </row>
    <row r="459" spans="2:51" s="13" customFormat="1">
      <c r="B459" s="206"/>
      <c r="C459" s="207"/>
      <c r="D459" s="197" t="s">
        <v>164</v>
      </c>
      <c r="E459" s="208" t="s">
        <v>35</v>
      </c>
      <c r="F459" s="209" t="s">
        <v>520</v>
      </c>
      <c r="G459" s="207"/>
      <c r="H459" s="210">
        <v>3.65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164</v>
      </c>
      <c r="AU459" s="216" t="s">
        <v>90</v>
      </c>
      <c r="AV459" s="13" t="s">
        <v>90</v>
      </c>
      <c r="AW459" s="13" t="s">
        <v>41</v>
      </c>
      <c r="AX459" s="13" t="s">
        <v>80</v>
      </c>
      <c r="AY459" s="216" t="s">
        <v>155</v>
      </c>
    </row>
    <row r="460" spans="2:51" s="12" customFormat="1">
      <c r="B460" s="195"/>
      <c r="C460" s="196"/>
      <c r="D460" s="197" t="s">
        <v>164</v>
      </c>
      <c r="E460" s="198" t="s">
        <v>35</v>
      </c>
      <c r="F460" s="199" t="s">
        <v>479</v>
      </c>
      <c r="G460" s="196"/>
      <c r="H460" s="198" t="s">
        <v>35</v>
      </c>
      <c r="I460" s="200"/>
      <c r="J460" s="196"/>
      <c r="K460" s="196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164</v>
      </c>
      <c r="AU460" s="205" t="s">
        <v>90</v>
      </c>
      <c r="AV460" s="12" t="s">
        <v>88</v>
      </c>
      <c r="AW460" s="12" t="s">
        <v>41</v>
      </c>
      <c r="AX460" s="12" t="s">
        <v>80</v>
      </c>
      <c r="AY460" s="205" t="s">
        <v>155</v>
      </c>
    </row>
    <row r="461" spans="2:51" s="12" customFormat="1">
      <c r="B461" s="195"/>
      <c r="C461" s="196"/>
      <c r="D461" s="197" t="s">
        <v>164</v>
      </c>
      <c r="E461" s="198" t="s">
        <v>35</v>
      </c>
      <c r="F461" s="199" t="s">
        <v>480</v>
      </c>
      <c r="G461" s="196"/>
      <c r="H461" s="198" t="s">
        <v>35</v>
      </c>
      <c r="I461" s="200"/>
      <c r="J461" s="196"/>
      <c r="K461" s="196"/>
      <c r="L461" s="201"/>
      <c r="M461" s="202"/>
      <c r="N461" s="203"/>
      <c r="O461" s="203"/>
      <c r="P461" s="203"/>
      <c r="Q461" s="203"/>
      <c r="R461" s="203"/>
      <c r="S461" s="203"/>
      <c r="T461" s="204"/>
      <c r="AT461" s="205" t="s">
        <v>164</v>
      </c>
      <c r="AU461" s="205" t="s">
        <v>90</v>
      </c>
      <c r="AV461" s="12" t="s">
        <v>88</v>
      </c>
      <c r="AW461" s="12" t="s">
        <v>41</v>
      </c>
      <c r="AX461" s="12" t="s">
        <v>80</v>
      </c>
      <c r="AY461" s="205" t="s">
        <v>155</v>
      </c>
    </row>
    <row r="462" spans="2:51" s="13" customFormat="1">
      <c r="B462" s="206"/>
      <c r="C462" s="207"/>
      <c r="D462" s="197" t="s">
        <v>164</v>
      </c>
      <c r="E462" s="208" t="s">
        <v>35</v>
      </c>
      <c r="F462" s="209" t="s">
        <v>481</v>
      </c>
      <c r="G462" s="207"/>
      <c r="H462" s="210">
        <v>11.6</v>
      </c>
      <c r="I462" s="211"/>
      <c r="J462" s="207"/>
      <c r="K462" s="207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164</v>
      </c>
      <c r="AU462" s="216" t="s">
        <v>90</v>
      </c>
      <c r="AV462" s="13" t="s">
        <v>90</v>
      </c>
      <c r="AW462" s="13" t="s">
        <v>41</v>
      </c>
      <c r="AX462" s="13" t="s">
        <v>80</v>
      </c>
      <c r="AY462" s="216" t="s">
        <v>155</v>
      </c>
    </row>
    <row r="463" spans="2:51" s="12" customFormat="1">
      <c r="B463" s="195"/>
      <c r="C463" s="196"/>
      <c r="D463" s="197" t="s">
        <v>164</v>
      </c>
      <c r="E463" s="198" t="s">
        <v>35</v>
      </c>
      <c r="F463" s="199" t="s">
        <v>482</v>
      </c>
      <c r="G463" s="196"/>
      <c r="H463" s="198" t="s">
        <v>35</v>
      </c>
      <c r="I463" s="200"/>
      <c r="J463" s="196"/>
      <c r="K463" s="196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164</v>
      </c>
      <c r="AU463" s="205" t="s">
        <v>90</v>
      </c>
      <c r="AV463" s="12" t="s">
        <v>88</v>
      </c>
      <c r="AW463" s="12" t="s">
        <v>41</v>
      </c>
      <c r="AX463" s="12" t="s">
        <v>80</v>
      </c>
      <c r="AY463" s="205" t="s">
        <v>155</v>
      </c>
    </row>
    <row r="464" spans="2:51" s="13" customFormat="1">
      <c r="B464" s="206"/>
      <c r="C464" s="207"/>
      <c r="D464" s="197" t="s">
        <v>164</v>
      </c>
      <c r="E464" s="208" t="s">
        <v>35</v>
      </c>
      <c r="F464" s="209" t="s">
        <v>483</v>
      </c>
      <c r="G464" s="207"/>
      <c r="H464" s="210">
        <v>19.32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164</v>
      </c>
      <c r="AU464" s="216" t="s">
        <v>90</v>
      </c>
      <c r="AV464" s="13" t="s">
        <v>90</v>
      </c>
      <c r="AW464" s="13" t="s">
        <v>41</v>
      </c>
      <c r="AX464" s="13" t="s">
        <v>80</v>
      </c>
      <c r="AY464" s="216" t="s">
        <v>155</v>
      </c>
    </row>
    <row r="465" spans="2:65" s="12" customFormat="1">
      <c r="B465" s="195"/>
      <c r="C465" s="196"/>
      <c r="D465" s="197" t="s">
        <v>164</v>
      </c>
      <c r="E465" s="198" t="s">
        <v>35</v>
      </c>
      <c r="F465" s="199" t="s">
        <v>521</v>
      </c>
      <c r="G465" s="196"/>
      <c r="H465" s="198" t="s">
        <v>35</v>
      </c>
      <c r="I465" s="200"/>
      <c r="J465" s="196"/>
      <c r="K465" s="196"/>
      <c r="L465" s="201"/>
      <c r="M465" s="202"/>
      <c r="N465" s="203"/>
      <c r="O465" s="203"/>
      <c r="P465" s="203"/>
      <c r="Q465" s="203"/>
      <c r="R465" s="203"/>
      <c r="S465" s="203"/>
      <c r="T465" s="204"/>
      <c r="AT465" s="205" t="s">
        <v>164</v>
      </c>
      <c r="AU465" s="205" t="s">
        <v>90</v>
      </c>
      <c r="AV465" s="12" t="s">
        <v>88</v>
      </c>
      <c r="AW465" s="12" t="s">
        <v>41</v>
      </c>
      <c r="AX465" s="12" t="s">
        <v>80</v>
      </c>
      <c r="AY465" s="205" t="s">
        <v>155</v>
      </c>
    </row>
    <row r="466" spans="2:65" s="12" customFormat="1">
      <c r="B466" s="195"/>
      <c r="C466" s="196"/>
      <c r="D466" s="197" t="s">
        <v>164</v>
      </c>
      <c r="E466" s="198" t="s">
        <v>35</v>
      </c>
      <c r="F466" s="199" t="s">
        <v>480</v>
      </c>
      <c r="G466" s="196"/>
      <c r="H466" s="198" t="s">
        <v>35</v>
      </c>
      <c r="I466" s="200"/>
      <c r="J466" s="196"/>
      <c r="K466" s="196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164</v>
      </c>
      <c r="AU466" s="205" t="s">
        <v>90</v>
      </c>
      <c r="AV466" s="12" t="s">
        <v>88</v>
      </c>
      <c r="AW466" s="12" t="s">
        <v>41</v>
      </c>
      <c r="AX466" s="12" t="s">
        <v>80</v>
      </c>
      <c r="AY466" s="205" t="s">
        <v>155</v>
      </c>
    </row>
    <row r="467" spans="2:65" s="13" customFormat="1">
      <c r="B467" s="206"/>
      <c r="C467" s="207"/>
      <c r="D467" s="197" t="s">
        <v>164</v>
      </c>
      <c r="E467" s="208" t="s">
        <v>35</v>
      </c>
      <c r="F467" s="209" t="s">
        <v>522</v>
      </c>
      <c r="G467" s="207"/>
      <c r="H467" s="210">
        <v>32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164</v>
      </c>
      <c r="AU467" s="216" t="s">
        <v>90</v>
      </c>
      <c r="AV467" s="13" t="s">
        <v>90</v>
      </c>
      <c r="AW467" s="13" t="s">
        <v>41</v>
      </c>
      <c r="AX467" s="13" t="s">
        <v>80</v>
      </c>
      <c r="AY467" s="216" t="s">
        <v>155</v>
      </c>
    </row>
    <row r="468" spans="2:65" s="12" customFormat="1">
      <c r="B468" s="195"/>
      <c r="C468" s="196"/>
      <c r="D468" s="197" t="s">
        <v>164</v>
      </c>
      <c r="E468" s="198" t="s">
        <v>35</v>
      </c>
      <c r="F468" s="199" t="s">
        <v>482</v>
      </c>
      <c r="G468" s="196"/>
      <c r="H468" s="198" t="s">
        <v>35</v>
      </c>
      <c r="I468" s="200"/>
      <c r="J468" s="196"/>
      <c r="K468" s="196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164</v>
      </c>
      <c r="AU468" s="205" t="s">
        <v>90</v>
      </c>
      <c r="AV468" s="12" t="s">
        <v>88</v>
      </c>
      <c r="AW468" s="12" t="s">
        <v>41</v>
      </c>
      <c r="AX468" s="12" t="s">
        <v>80</v>
      </c>
      <c r="AY468" s="205" t="s">
        <v>155</v>
      </c>
    </row>
    <row r="469" spans="2:65" s="13" customFormat="1">
      <c r="B469" s="206"/>
      <c r="C469" s="207"/>
      <c r="D469" s="197" t="s">
        <v>164</v>
      </c>
      <c r="E469" s="208" t="s">
        <v>35</v>
      </c>
      <c r="F469" s="209" t="s">
        <v>523</v>
      </c>
      <c r="G469" s="207"/>
      <c r="H469" s="210">
        <v>44</v>
      </c>
      <c r="I469" s="211"/>
      <c r="J469" s="207"/>
      <c r="K469" s="207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164</v>
      </c>
      <c r="AU469" s="216" t="s">
        <v>90</v>
      </c>
      <c r="AV469" s="13" t="s">
        <v>90</v>
      </c>
      <c r="AW469" s="13" t="s">
        <v>41</v>
      </c>
      <c r="AX469" s="13" t="s">
        <v>80</v>
      </c>
      <c r="AY469" s="216" t="s">
        <v>155</v>
      </c>
    </row>
    <row r="470" spans="2:65" s="15" customFormat="1">
      <c r="B470" s="228"/>
      <c r="C470" s="229"/>
      <c r="D470" s="197" t="s">
        <v>164</v>
      </c>
      <c r="E470" s="230" t="s">
        <v>35</v>
      </c>
      <c r="F470" s="231" t="s">
        <v>177</v>
      </c>
      <c r="G470" s="229"/>
      <c r="H470" s="232">
        <v>657.76300000000003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AT470" s="238" t="s">
        <v>164</v>
      </c>
      <c r="AU470" s="238" t="s">
        <v>90</v>
      </c>
      <c r="AV470" s="15" t="s">
        <v>162</v>
      </c>
      <c r="AW470" s="15" t="s">
        <v>41</v>
      </c>
      <c r="AX470" s="15" t="s">
        <v>88</v>
      </c>
      <c r="AY470" s="238" t="s">
        <v>155</v>
      </c>
    </row>
    <row r="471" spans="2:65" s="1" customFormat="1" ht="36" customHeight="1">
      <c r="B471" s="36"/>
      <c r="C471" s="182" t="s">
        <v>524</v>
      </c>
      <c r="D471" s="182" t="s">
        <v>157</v>
      </c>
      <c r="E471" s="183" t="s">
        <v>525</v>
      </c>
      <c r="F471" s="184" t="s">
        <v>526</v>
      </c>
      <c r="G471" s="185" t="s">
        <v>160</v>
      </c>
      <c r="H471" s="186">
        <v>446.34199999999998</v>
      </c>
      <c r="I471" s="187"/>
      <c r="J471" s="188">
        <f>ROUND(I471*H471,2)</f>
        <v>0</v>
      </c>
      <c r="K471" s="184" t="s">
        <v>161</v>
      </c>
      <c r="L471" s="40"/>
      <c r="M471" s="189" t="s">
        <v>35</v>
      </c>
      <c r="N471" s="190" t="s">
        <v>51</v>
      </c>
      <c r="O471" s="65"/>
      <c r="P471" s="191">
        <f>O471*H471</f>
        <v>0</v>
      </c>
      <c r="Q471" s="191">
        <v>4.3800000000000002E-3</v>
      </c>
      <c r="R471" s="191">
        <f>Q471*H471</f>
        <v>1.9549779600000001</v>
      </c>
      <c r="S471" s="191">
        <v>0</v>
      </c>
      <c r="T471" s="192">
        <f>S471*H471</f>
        <v>0</v>
      </c>
      <c r="AR471" s="193" t="s">
        <v>162</v>
      </c>
      <c r="AT471" s="193" t="s">
        <v>157</v>
      </c>
      <c r="AU471" s="193" t="s">
        <v>90</v>
      </c>
      <c r="AY471" s="18" t="s">
        <v>155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18" t="s">
        <v>88</v>
      </c>
      <c r="BK471" s="194">
        <f>ROUND(I471*H471,2)</f>
        <v>0</v>
      </c>
      <c r="BL471" s="18" t="s">
        <v>162</v>
      </c>
      <c r="BM471" s="193" t="s">
        <v>527</v>
      </c>
    </row>
    <row r="472" spans="2:65" s="12" customFormat="1">
      <c r="B472" s="195"/>
      <c r="C472" s="196"/>
      <c r="D472" s="197" t="s">
        <v>164</v>
      </c>
      <c r="E472" s="198" t="s">
        <v>35</v>
      </c>
      <c r="F472" s="199" t="s">
        <v>528</v>
      </c>
      <c r="G472" s="196"/>
      <c r="H472" s="198" t="s">
        <v>35</v>
      </c>
      <c r="I472" s="200"/>
      <c r="J472" s="196"/>
      <c r="K472" s="196"/>
      <c r="L472" s="201"/>
      <c r="M472" s="202"/>
      <c r="N472" s="203"/>
      <c r="O472" s="203"/>
      <c r="P472" s="203"/>
      <c r="Q472" s="203"/>
      <c r="R472" s="203"/>
      <c r="S472" s="203"/>
      <c r="T472" s="204"/>
      <c r="AT472" s="205" t="s">
        <v>164</v>
      </c>
      <c r="AU472" s="205" t="s">
        <v>90</v>
      </c>
      <c r="AV472" s="12" t="s">
        <v>88</v>
      </c>
      <c r="AW472" s="12" t="s">
        <v>41</v>
      </c>
      <c r="AX472" s="12" t="s">
        <v>80</v>
      </c>
      <c r="AY472" s="205" t="s">
        <v>155</v>
      </c>
    </row>
    <row r="473" spans="2:65" s="12" customFormat="1">
      <c r="B473" s="195"/>
      <c r="C473" s="196"/>
      <c r="D473" s="197" t="s">
        <v>164</v>
      </c>
      <c r="E473" s="198" t="s">
        <v>35</v>
      </c>
      <c r="F473" s="199" t="s">
        <v>299</v>
      </c>
      <c r="G473" s="196"/>
      <c r="H473" s="198" t="s">
        <v>35</v>
      </c>
      <c r="I473" s="200"/>
      <c r="J473" s="196"/>
      <c r="K473" s="196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164</v>
      </c>
      <c r="AU473" s="205" t="s">
        <v>90</v>
      </c>
      <c r="AV473" s="12" t="s">
        <v>88</v>
      </c>
      <c r="AW473" s="12" t="s">
        <v>41</v>
      </c>
      <c r="AX473" s="12" t="s">
        <v>80</v>
      </c>
      <c r="AY473" s="205" t="s">
        <v>155</v>
      </c>
    </row>
    <row r="474" spans="2:65" s="12" customFormat="1">
      <c r="B474" s="195"/>
      <c r="C474" s="196"/>
      <c r="D474" s="197" t="s">
        <v>164</v>
      </c>
      <c r="E474" s="198" t="s">
        <v>35</v>
      </c>
      <c r="F474" s="199" t="s">
        <v>300</v>
      </c>
      <c r="G474" s="196"/>
      <c r="H474" s="198" t="s">
        <v>35</v>
      </c>
      <c r="I474" s="200"/>
      <c r="J474" s="196"/>
      <c r="K474" s="196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164</v>
      </c>
      <c r="AU474" s="205" t="s">
        <v>90</v>
      </c>
      <c r="AV474" s="12" t="s">
        <v>88</v>
      </c>
      <c r="AW474" s="12" t="s">
        <v>41</v>
      </c>
      <c r="AX474" s="12" t="s">
        <v>80</v>
      </c>
      <c r="AY474" s="205" t="s">
        <v>155</v>
      </c>
    </row>
    <row r="475" spans="2:65" s="13" customFormat="1">
      <c r="B475" s="206"/>
      <c r="C475" s="207"/>
      <c r="D475" s="197" t="s">
        <v>164</v>
      </c>
      <c r="E475" s="208" t="s">
        <v>35</v>
      </c>
      <c r="F475" s="209" t="s">
        <v>529</v>
      </c>
      <c r="G475" s="207"/>
      <c r="H475" s="210">
        <v>5.52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164</v>
      </c>
      <c r="AU475" s="216" t="s">
        <v>90</v>
      </c>
      <c r="AV475" s="13" t="s">
        <v>90</v>
      </c>
      <c r="AW475" s="13" t="s">
        <v>41</v>
      </c>
      <c r="AX475" s="13" t="s">
        <v>80</v>
      </c>
      <c r="AY475" s="216" t="s">
        <v>155</v>
      </c>
    </row>
    <row r="476" spans="2:65" s="12" customFormat="1">
      <c r="B476" s="195"/>
      <c r="C476" s="196"/>
      <c r="D476" s="197" t="s">
        <v>164</v>
      </c>
      <c r="E476" s="198" t="s">
        <v>35</v>
      </c>
      <c r="F476" s="199" t="s">
        <v>302</v>
      </c>
      <c r="G476" s="196"/>
      <c r="H476" s="198" t="s">
        <v>35</v>
      </c>
      <c r="I476" s="200"/>
      <c r="J476" s="196"/>
      <c r="K476" s="196"/>
      <c r="L476" s="201"/>
      <c r="M476" s="202"/>
      <c r="N476" s="203"/>
      <c r="O476" s="203"/>
      <c r="P476" s="203"/>
      <c r="Q476" s="203"/>
      <c r="R476" s="203"/>
      <c r="S476" s="203"/>
      <c r="T476" s="204"/>
      <c r="AT476" s="205" t="s">
        <v>164</v>
      </c>
      <c r="AU476" s="205" t="s">
        <v>90</v>
      </c>
      <c r="AV476" s="12" t="s">
        <v>88</v>
      </c>
      <c r="AW476" s="12" t="s">
        <v>41</v>
      </c>
      <c r="AX476" s="12" t="s">
        <v>80</v>
      </c>
      <c r="AY476" s="205" t="s">
        <v>155</v>
      </c>
    </row>
    <row r="477" spans="2:65" s="13" customFormat="1">
      <c r="B477" s="206"/>
      <c r="C477" s="207"/>
      <c r="D477" s="197" t="s">
        <v>164</v>
      </c>
      <c r="E477" s="208" t="s">
        <v>35</v>
      </c>
      <c r="F477" s="209" t="s">
        <v>530</v>
      </c>
      <c r="G477" s="207"/>
      <c r="H477" s="210">
        <v>18.72</v>
      </c>
      <c r="I477" s="211"/>
      <c r="J477" s="207"/>
      <c r="K477" s="207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164</v>
      </c>
      <c r="AU477" s="216" t="s">
        <v>90</v>
      </c>
      <c r="AV477" s="13" t="s">
        <v>90</v>
      </c>
      <c r="AW477" s="13" t="s">
        <v>41</v>
      </c>
      <c r="AX477" s="13" t="s">
        <v>80</v>
      </c>
      <c r="AY477" s="216" t="s">
        <v>155</v>
      </c>
    </row>
    <row r="478" spans="2:65" s="12" customFormat="1">
      <c r="B478" s="195"/>
      <c r="C478" s="196"/>
      <c r="D478" s="197" t="s">
        <v>164</v>
      </c>
      <c r="E478" s="198" t="s">
        <v>35</v>
      </c>
      <c r="F478" s="199" t="s">
        <v>304</v>
      </c>
      <c r="G478" s="196"/>
      <c r="H478" s="198" t="s">
        <v>35</v>
      </c>
      <c r="I478" s="200"/>
      <c r="J478" s="196"/>
      <c r="K478" s="196"/>
      <c r="L478" s="201"/>
      <c r="M478" s="202"/>
      <c r="N478" s="203"/>
      <c r="O478" s="203"/>
      <c r="P478" s="203"/>
      <c r="Q478" s="203"/>
      <c r="R478" s="203"/>
      <c r="S478" s="203"/>
      <c r="T478" s="204"/>
      <c r="AT478" s="205" t="s">
        <v>164</v>
      </c>
      <c r="AU478" s="205" t="s">
        <v>90</v>
      </c>
      <c r="AV478" s="12" t="s">
        <v>88</v>
      </c>
      <c r="AW478" s="12" t="s">
        <v>41</v>
      </c>
      <c r="AX478" s="12" t="s">
        <v>80</v>
      </c>
      <c r="AY478" s="205" t="s">
        <v>155</v>
      </c>
    </row>
    <row r="479" spans="2:65" s="13" customFormat="1">
      <c r="B479" s="206"/>
      <c r="C479" s="207"/>
      <c r="D479" s="197" t="s">
        <v>164</v>
      </c>
      <c r="E479" s="208" t="s">
        <v>35</v>
      </c>
      <c r="F479" s="209" t="s">
        <v>531</v>
      </c>
      <c r="G479" s="207"/>
      <c r="H479" s="210">
        <v>1.17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164</v>
      </c>
      <c r="AU479" s="216" t="s">
        <v>90</v>
      </c>
      <c r="AV479" s="13" t="s">
        <v>90</v>
      </c>
      <c r="AW479" s="13" t="s">
        <v>41</v>
      </c>
      <c r="AX479" s="13" t="s">
        <v>80</v>
      </c>
      <c r="AY479" s="216" t="s">
        <v>155</v>
      </c>
    </row>
    <row r="480" spans="2:65" s="12" customFormat="1">
      <c r="B480" s="195"/>
      <c r="C480" s="196"/>
      <c r="D480" s="197" t="s">
        <v>164</v>
      </c>
      <c r="E480" s="198" t="s">
        <v>35</v>
      </c>
      <c r="F480" s="199" t="s">
        <v>306</v>
      </c>
      <c r="G480" s="196"/>
      <c r="H480" s="198" t="s">
        <v>35</v>
      </c>
      <c r="I480" s="200"/>
      <c r="J480" s="196"/>
      <c r="K480" s="196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164</v>
      </c>
      <c r="AU480" s="205" t="s">
        <v>90</v>
      </c>
      <c r="AV480" s="12" t="s">
        <v>88</v>
      </c>
      <c r="AW480" s="12" t="s">
        <v>41</v>
      </c>
      <c r="AX480" s="12" t="s">
        <v>80</v>
      </c>
      <c r="AY480" s="205" t="s">
        <v>155</v>
      </c>
    </row>
    <row r="481" spans="2:51" s="13" customFormat="1">
      <c r="B481" s="206"/>
      <c r="C481" s="207"/>
      <c r="D481" s="197" t="s">
        <v>164</v>
      </c>
      <c r="E481" s="208" t="s">
        <v>35</v>
      </c>
      <c r="F481" s="209" t="s">
        <v>532</v>
      </c>
      <c r="G481" s="207"/>
      <c r="H481" s="210">
        <v>2.6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164</v>
      </c>
      <c r="AU481" s="216" t="s">
        <v>90</v>
      </c>
      <c r="AV481" s="13" t="s">
        <v>90</v>
      </c>
      <c r="AW481" s="13" t="s">
        <v>41</v>
      </c>
      <c r="AX481" s="13" t="s">
        <v>80</v>
      </c>
      <c r="AY481" s="216" t="s">
        <v>155</v>
      </c>
    </row>
    <row r="482" spans="2:51" s="12" customFormat="1">
      <c r="B482" s="195"/>
      <c r="C482" s="196"/>
      <c r="D482" s="197" t="s">
        <v>164</v>
      </c>
      <c r="E482" s="198" t="s">
        <v>35</v>
      </c>
      <c r="F482" s="199" t="s">
        <v>308</v>
      </c>
      <c r="G482" s="196"/>
      <c r="H482" s="198" t="s">
        <v>35</v>
      </c>
      <c r="I482" s="200"/>
      <c r="J482" s="196"/>
      <c r="K482" s="196"/>
      <c r="L482" s="201"/>
      <c r="M482" s="202"/>
      <c r="N482" s="203"/>
      <c r="O482" s="203"/>
      <c r="P482" s="203"/>
      <c r="Q482" s="203"/>
      <c r="R482" s="203"/>
      <c r="S482" s="203"/>
      <c r="T482" s="204"/>
      <c r="AT482" s="205" t="s">
        <v>164</v>
      </c>
      <c r="AU482" s="205" t="s">
        <v>90</v>
      </c>
      <c r="AV482" s="12" t="s">
        <v>88</v>
      </c>
      <c r="AW482" s="12" t="s">
        <v>41</v>
      </c>
      <c r="AX482" s="12" t="s">
        <v>80</v>
      </c>
      <c r="AY482" s="205" t="s">
        <v>155</v>
      </c>
    </row>
    <row r="483" spans="2:51" s="13" customFormat="1">
      <c r="B483" s="206"/>
      <c r="C483" s="207"/>
      <c r="D483" s="197" t="s">
        <v>164</v>
      </c>
      <c r="E483" s="208" t="s">
        <v>35</v>
      </c>
      <c r="F483" s="209" t="s">
        <v>533</v>
      </c>
      <c r="G483" s="207"/>
      <c r="H483" s="210">
        <v>31.84</v>
      </c>
      <c r="I483" s="211"/>
      <c r="J483" s="207"/>
      <c r="K483" s="207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164</v>
      </c>
      <c r="AU483" s="216" t="s">
        <v>90</v>
      </c>
      <c r="AV483" s="13" t="s">
        <v>90</v>
      </c>
      <c r="AW483" s="13" t="s">
        <v>41</v>
      </c>
      <c r="AX483" s="13" t="s">
        <v>80</v>
      </c>
      <c r="AY483" s="216" t="s">
        <v>155</v>
      </c>
    </row>
    <row r="484" spans="2:51" s="12" customFormat="1">
      <c r="B484" s="195"/>
      <c r="C484" s="196"/>
      <c r="D484" s="197" t="s">
        <v>164</v>
      </c>
      <c r="E484" s="198" t="s">
        <v>35</v>
      </c>
      <c r="F484" s="199" t="s">
        <v>310</v>
      </c>
      <c r="G484" s="196"/>
      <c r="H484" s="198" t="s">
        <v>35</v>
      </c>
      <c r="I484" s="200"/>
      <c r="J484" s="196"/>
      <c r="K484" s="196"/>
      <c r="L484" s="201"/>
      <c r="M484" s="202"/>
      <c r="N484" s="203"/>
      <c r="O484" s="203"/>
      <c r="P484" s="203"/>
      <c r="Q484" s="203"/>
      <c r="R484" s="203"/>
      <c r="S484" s="203"/>
      <c r="T484" s="204"/>
      <c r="AT484" s="205" t="s">
        <v>164</v>
      </c>
      <c r="AU484" s="205" t="s">
        <v>90</v>
      </c>
      <c r="AV484" s="12" t="s">
        <v>88</v>
      </c>
      <c r="AW484" s="12" t="s">
        <v>41</v>
      </c>
      <c r="AX484" s="12" t="s">
        <v>80</v>
      </c>
      <c r="AY484" s="205" t="s">
        <v>155</v>
      </c>
    </row>
    <row r="485" spans="2:51" s="13" customFormat="1">
      <c r="B485" s="206"/>
      <c r="C485" s="207"/>
      <c r="D485" s="197" t="s">
        <v>164</v>
      </c>
      <c r="E485" s="208" t="s">
        <v>35</v>
      </c>
      <c r="F485" s="209" t="s">
        <v>534</v>
      </c>
      <c r="G485" s="207"/>
      <c r="H485" s="210">
        <v>24.96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164</v>
      </c>
      <c r="AU485" s="216" t="s">
        <v>90</v>
      </c>
      <c r="AV485" s="13" t="s">
        <v>90</v>
      </c>
      <c r="AW485" s="13" t="s">
        <v>41</v>
      </c>
      <c r="AX485" s="13" t="s">
        <v>80</v>
      </c>
      <c r="AY485" s="216" t="s">
        <v>155</v>
      </c>
    </row>
    <row r="486" spans="2:51" s="12" customFormat="1">
      <c r="B486" s="195"/>
      <c r="C486" s="196"/>
      <c r="D486" s="197" t="s">
        <v>164</v>
      </c>
      <c r="E486" s="198" t="s">
        <v>35</v>
      </c>
      <c r="F486" s="199" t="s">
        <v>304</v>
      </c>
      <c r="G486" s="196"/>
      <c r="H486" s="198" t="s">
        <v>35</v>
      </c>
      <c r="I486" s="200"/>
      <c r="J486" s="196"/>
      <c r="K486" s="196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164</v>
      </c>
      <c r="AU486" s="205" t="s">
        <v>90</v>
      </c>
      <c r="AV486" s="12" t="s">
        <v>88</v>
      </c>
      <c r="AW486" s="12" t="s">
        <v>41</v>
      </c>
      <c r="AX486" s="12" t="s">
        <v>80</v>
      </c>
      <c r="AY486" s="205" t="s">
        <v>155</v>
      </c>
    </row>
    <row r="487" spans="2:51" s="13" customFormat="1">
      <c r="B487" s="206"/>
      <c r="C487" s="207"/>
      <c r="D487" s="197" t="s">
        <v>164</v>
      </c>
      <c r="E487" s="208" t="s">
        <v>35</v>
      </c>
      <c r="F487" s="209" t="s">
        <v>535</v>
      </c>
      <c r="G487" s="207"/>
      <c r="H487" s="210">
        <v>2.34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164</v>
      </c>
      <c r="AU487" s="216" t="s">
        <v>90</v>
      </c>
      <c r="AV487" s="13" t="s">
        <v>90</v>
      </c>
      <c r="AW487" s="13" t="s">
        <v>41</v>
      </c>
      <c r="AX487" s="13" t="s">
        <v>80</v>
      </c>
      <c r="AY487" s="216" t="s">
        <v>155</v>
      </c>
    </row>
    <row r="488" spans="2:51" s="12" customFormat="1">
      <c r="B488" s="195"/>
      <c r="C488" s="196"/>
      <c r="D488" s="197" t="s">
        <v>164</v>
      </c>
      <c r="E488" s="198" t="s">
        <v>35</v>
      </c>
      <c r="F488" s="199" t="s">
        <v>313</v>
      </c>
      <c r="G488" s="196"/>
      <c r="H488" s="198" t="s">
        <v>35</v>
      </c>
      <c r="I488" s="200"/>
      <c r="J488" s="196"/>
      <c r="K488" s="196"/>
      <c r="L488" s="201"/>
      <c r="M488" s="202"/>
      <c r="N488" s="203"/>
      <c r="O488" s="203"/>
      <c r="P488" s="203"/>
      <c r="Q488" s="203"/>
      <c r="R488" s="203"/>
      <c r="S488" s="203"/>
      <c r="T488" s="204"/>
      <c r="AT488" s="205" t="s">
        <v>164</v>
      </c>
      <c r="AU488" s="205" t="s">
        <v>90</v>
      </c>
      <c r="AV488" s="12" t="s">
        <v>88</v>
      </c>
      <c r="AW488" s="12" t="s">
        <v>41</v>
      </c>
      <c r="AX488" s="12" t="s">
        <v>80</v>
      </c>
      <c r="AY488" s="205" t="s">
        <v>155</v>
      </c>
    </row>
    <row r="489" spans="2:51" s="13" customFormat="1">
      <c r="B489" s="206"/>
      <c r="C489" s="207"/>
      <c r="D489" s="197" t="s">
        <v>164</v>
      </c>
      <c r="E489" s="208" t="s">
        <v>35</v>
      </c>
      <c r="F489" s="209" t="s">
        <v>536</v>
      </c>
      <c r="G489" s="207"/>
      <c r="H489" s="210">
        <v>3.9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164</v>
      </c>
      <c r="AU489" s="216" t="s">
        <v>90</v>
      </c>
      <c r="AV489" s="13" t="s">
        <v>90</v>
      </c>
      <c r="AW489" s="13" t="s">
        <v>41</v>
      </c>
      <c r="AX489" s="13" t="s">
        <v>80</v>
      </c>
      <c r="AY489" s="216" t="s">
        <v>155</v>
      </c>
    </row>
    <row r="490" spans="2:51" s="12" customFormat="1">
      <c r="B490" s="195"/>
      <c r="C490" s="196"/>
      <c r="D490" s="197" t="s">
        <v>164</v>
      </c>
      <c r="E490" s="198" t="s">
        <v>35</v>
      </c>
      <c r="F490" s="199" t="s">
        <v>308</v>
      </c>
      <c r="G490" s="196"/>
      <c r="H490" s="198" t="s">
        <v>35</v>
      </c>
      <c r="I490" s="200"/>
      <c r="J490" s="196"/>
      <c r="K490" s="196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164</v>
      </c>
      <c r="AU490" s="205" t="s">
        <v>90</v>
      </c>
      <c r="AV490" s="12" t="s">
        <v>88</v>
      </c>
      <c r="AW490" s="12" t="s">
        <v>41</v>
      </c>
      <c r="AX490" s="12" t="s">
        <v>80</v>
      </c>
      <c r="AY490" s="205" t="s">
        <v>155</v>
      </c>
    </row>
    <row r="491" spans="2:51" s="13" customFormat="1">
      <c r="B491" s="206"/>
      <c r="C491" s="207"/>
      <c r="D491" s="197" t="s">
        <v>164</v>
      </c>
      <c r="E491" s="208" t="s">
        <v>35</v>
      </c>
      <c r="F491" s="209" t="s">
        <v>537</v>
      </c>
      <c r="G491" s="207"/>
      <c r="H491" s="210">
        <v>28.24</v>
      </c>
      <c r="I491" s="211"/>
      <c r="J491" s="207"/>
      <c r="K491" s="207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164</v>
      </c>
      <c r="AU491" s="216" t="s">
        <v>90</v>
      </c>
      <c r="AV491" s="13" t="s">
        <v>90</v>
      </c>
      <c r="AW491" s="13" t="s">
        <v>41</v>
      </c>
      <c r="AX491" s="13" t="s">
        <v>80</v>
      </c>
      <c r="AY491" s="216" t="s">
        <v>155</v>
      </c>
    </row>
    <row r="492" spans="2:51" s="12" customFormat="1">
      <c r="B492" s="195"/>
      <c r="C492" s="196"/>
      <c r="D492" s="197" t="s">
        <v>164</v>
      </c>
      <c r="E492" s="198" t="s">
        <v>35</v>
      </c>
      <c r="F492" s="199" t="s">
        <v>316</v>
      </c>
      <c r="G492" s="196"/>
      <c r="H492" s="198" t="s">
        <v>35</v>
      </c>
      <c r="I492" s="200"/>
      <c r="J492" s="196"/>
      <c r="K492" s="196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164</v>
      </c>
      <c r="AU492" s="205" t="s">
        <v>90</v>
      </c>
      <c r="AV492" s="12" t="s">
        <v>88</v>
      </c>
      <c r="AW492" s="12" t="s">
        <v>41</v>
      </c>
      <c r="AX492" s="12" t="s">
        <v>80</v>
      </c>
      <c r="AY492" s="205" t="s">
        <v>155</v>
      </c>
    </row>
    <row r="493" spans="2:51" s="13" customFormat="1">
      <c r="B493" s="206"/>
      <c r="C493" s="207"/>
      <c r="D493" s="197" t="s">
        <v>164</v>
      </c>
      <c r="E493" s="208" t="s">
        <v>35</v>
      </c>
      <c r="F493" s="209" t="s">
        <v>538</v>
      </c>
      <c r="G493" s="207"/>
      <c r="H493" s="210">
        <v>10.92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164</v>
      </c>
      <c r="AU493" s="216" t="s">
        <v>90</v>
      </c>
      <c r="AV493" s="13" t="s">
        <v>90</v>
      </c>
      <c r="AW493" s="13" t="s">
        <v>41</v>
      </c>
      <c r="AX493" s="13" t="s">
        <v>80</v>
      </c>
      <c r="AY493" s="216" t="s">
        <v>155</v>
      </c>
    </row>
    <row r="494" spans="2:51" s="12" customFormat="1">
      <c r="B494" s="195"/>
      <c r="C494" s="196"/>
      <c r="D494" s="197" t="s">
        <v>164</v>
      </c>
      <c r="E494" s="198" t="s">
        <v>35</v>
      </c>
      <c r="F494" s="199" t="s">
        <v>304</v>
      </c>
      <c r="G494" s="196"/>
      <c r="H494" s="198" t="s">
        <v>35</v>
      </c>
      <c r="I494" s="200"/>
      <c r="J494" s="196"/>
      <c r="K494" s="196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164</v>
      </c>
      <c r="AU494" s="205" t="s">
        <v>90</v>
      </c>
      <c r="AV494" s="12" t="s">
        <v>88</v>
      </c>
      <c r="AW494" s="12" t="s">
        <v>41</v>
      </c>
      <c r="AX494" s="12" t="s">
        <v>80</v>
      </c>
      <c r="AY494" s="205" t="s">
        <v>155</v>
      </c>
    </row>
    <row r="495" spans="2:51" s="13" customFormat="1">
      <c r="B495" s="206"/>
      <c r="C495" s="207"/>
      <c r="D495" s="197" t="s">
        <v>164</v>
      </c>
      <c r="E495" s="208" t="s">
        <v>35</v>
      </c>
      <c r="F495" s="209" t="s">
        <v>535</v>
      </c>
      <c r="G495" s="207"/>
      <c r="H495" s="210">
        <v>2.34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164</v>
      </c>
      <c r="AU495" s="216" t="s">
        <v>90</v>
      </c>
      <c r="AV495" s="13" t="s">
        <v>90</v>
      </c>
      <c r="AW495" s="13" t="s">
        <v>41</v>
      </c>
      <c r="AX495" s="13" t="s">
        <v>80</v>
      </c>
      <c r="AY495" s="216" t="s">
        <v>155</v>
      </c>
    </row>
    <row r="496" spans="2:51" s="12" customFormat="1">
      <c r="B496" s="195"/>
      <c r="C496" s="196"/>
      <c r="D496" s="197" t="s">
        <v>164</v>
      </c>
      <c r="E496" s="198" t="s">
        <v>35</v>
      </c>
      <c r="F496" s="199" t="s">
        <v>308</v>
      </c>
      <c r="G496" s="196"/>
      <c r="H496" s="198" t="s">
        <v>35</v>
      </c>
      <c r="I496" s="200"/>
      <c r="J496" s="196"/>
      <c r="K496" s="196"/>
      <c r="L496" s="201"/>
      <c r="M496" s="202"/>
      <c r="N496" s="203"/>
      <c r="O496" s="203"/>
      <c r="P496" s="203"/>
      <c r="Q496" s="203"/>
      <c r="R496" s="203"/>
      <c r="S496" s="203"/>
      <c r="T496" s="204"/>
      <c r="AT496" s="205" t="s">
        <v>164</v>
      </c>
      <c r="AU496" s="205" t="s">
        <v>90</v>
      </c>
      <c r="AV496" s="12" t="s">
        <v>88</v>
      </c>
      <c r="AW496" s="12" t="s">
        <v>41</v>
      </c>
      <c r="AX496" s="12" t="s">
        <v>80</v>
      </c>
      <c r="AY496" s="205" t="s">
        <v>155</v>
      </c>
    </row>
    <row r="497" spans="2:51" s="13" customFormat="1">
      <c r="B497" s="206"/>
      <c r="C497" s="207"/>
      <c r="D497" s="197" t="s">
        <v>164</v>
      </c>
      <c r="E497" s="208" t="s">
        <v>35</v>
      </c>
      <c r="F497" s="209" t="s">
        <v>539</v>
      </c>
      <c r="G497" s="207"/>
      <c r="H497" s="210">
        <v>14.12</v>
      </c>
      <c r="I497" s="211"/>
      <c r="J497" s="207"/>
      <c r="K497" s="207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164</v>
      </c>
      <c r="AU497" s="216" t="s">
        <v>90</v>
      </c>
      <c r="AV497" s="13" t="s">
        <v>90</v>
      </c>
      <c r="AW497" s="13" t="s">
        <v>41</v>
      </c>
      <c r="AX497" s="13" t="s">
        <v>80</v>
      </c>
      <c r="AY497" s="216" t="s">
        <v>155</v>
      </c>
    </row>
    <row r="498" spans="2:51" s="12" customFormat="1">
      <c r="B498" s="195"/>
      <c r="C498" s="196"/>
      <c r="D498" s="197" t="s">
        <v>164</v>
      </c>
      <c r="E498" s="198" t="s">
        <v>35</v>
      </c>
      <c r="F498" s="199" t="s">
        <v>322</v>
      </c>
      <c r="G498" s="196"/>
      <c r="H498" s="198" t="s">
        <v>35</v>
      </c>
      <c r="I498" s="200"/>
      <c r="J498" s="196"/>
      <c r="K498" s="196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164</v>
      </c>
      <c r="AU498" s="205" t="s">
        <v>90</v>
      </c>
      <c r="AV498" s="12" t="s">
        <v>88</v>
      </c>
      <c r="AW498" s="12" t="s">
        <v>41</v>
      </c>
      <c r="AX498" s="12" t="s">
        <v>80</v>
      </c>
      <c r="AY498" s="205" t="s">
        <v>155</v>
      </c>
    </row>
    <row r="499" spans="2:51" s="12" customFormat="1">
      <c r="B499" s="195"/>
      <c r="C499" s="196"/>
      <c r="D499" s="197" t="s">
        <v>164</v>
      </c>
      <c r="E499" s="198" t="s">
        <v>35</v>
      </c>
      <c r="F499" s="199" t="s">
        <v>323</v>
      </c>
      <c r="G499" s="196"/>
      <c r="H499" s="198" t="s">
        <v>35</v>
      </c>
      <c r="I499" s="200"/>
      <c r="J499" s="196"/>
      <c r="K499" s="196"/>
      <c r="L499" s="201"/>
      <c r="M499" s="202"/>
      <c r="N499" s="203"/>
      <c r="O499" s="203"/>
      <c r="P499" s="203"/>
      <c r="Q499" s="203"/>
      <c r="R499" s="203"/>
      <c r="S499" s="203"/>
      <c r="T499" s="204"/>
      <c r="AT499" s="205" t="s">
        <v>164</v>
      </c>
      <c r="AU499" s="205" t="s">
        <v>90</v>
      </c>
      <c r="AV499" s="12" t="s">
        <v>88</v>
      </c>
      <c r="AW499" s="12" t="s">
        <v>41</v>
      </c>
      <c r="AX499" s="12" t="s">
        <v>80</v>
      </c>
      <c r="AY499" s="205" t="s">
        <v>155</v>
      </c>
    </row>
    <row r="500" spans="2:51" s="13" customFormat="1">
      <c r="B500" s="206"/>
      <c r="C500" s="207"/>
      <c r="D500" s="197" t="s">
        <v>164</v>
      </c>
      <c r="E500" s="208" t="s">
        <v>35</v>
      </c>
      <c r="F500" s="209" t="s">
        <v>540</v>
      </c>
      <c r="G500" s="207"/>
      <c r="H500" s="210">
        <v>15.625</v>
      </c>
      <c r="I500" s="211"/>
      <c r="J500" s="207"/>
      <c r="K500" s="207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164</v>
      </c>
      <c r="AU500" s="216" t="s">
        <v>90</v>
      </c>
      <c r="AV500" s="13" t="s">
        <v>90</v>
      </c>
      <c r="AW500" s="13" t="s">
        <v>41</v>
      </c>
      <c r="AX500" s="13" t="s">
        <v>80</v>
      </c>
      <c r="AY500" s="216" t="s">
        <v>155</v>
      </c>
    </row>
    <row r="501" spans="2:51" s="12" customFormat="1">
      <c r="B501" s="195"/>
      <c r="C501" s="196"/>
      <c r="D501" s="197" t="s">
        <v>164</v>
      </c>
      <c r="E501" s="198" t="s">
        <v>35</v>
      </c>
      <c r="F501" s="199" t="s">
        <v>325</v>
      </c>
      <c r="G501" s="196"/>
      <c r="H501" s="198" t="s">
        <v>35</v>
      </c>
      <c r="I501" s="200"/>
      <c r="J501" s="196"/>
      <c r="K501" s="196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164</v>
      </c>
      <c r="AU501" s="205" t="s">
        <v>90</v>
      </c>
      <c r="AV501" s="12" t="s">
        <v>88</v>
      </c>
      <c r="AW501" s="12" t="s">
        <v>41</v>
      </c>
      <c r="AX501" s="12" t="s">
        <v>80</v>
      </c>
      <c r="AY501" s="205" t="s">
        <v>155</v>
      </c>
    </row>
    <row r="502" spans="2:51" s="13" customFormat="1">
      <c r="B502" s="206"/>
      <c r="C502" s="207"/>
      <c r="D502" s="197" t="s">
        <v>164</v>
      </c>
      <c r="E502" s="208" t="s">
        <v>35</v>
      </c>
      <c r="F502" s="209" t="s">
        <v>541</v>
      </c>
      <c r="G502" s="207"/>
      <c r="H502" s="210">
        <v>7.2519999999999998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164</v>
      </c>
      <c r="AU502" s="216" t="s">
        <v>90</v>
      </c>
      <c r="AV502" s="13" t="s">
        <v>90</v>
      </c>
      <c r="AW502" s="13" t="s">
        <v>41</v>
      </c>
      <c r="AX502" s="13" t="s">
        <v>80</v>
      </c>
      <c r="AY502" s="216" t="s">
        <v>155</v>
      </c>
    </row>
    <row r="503" spans="2:51" s="12" customFormat="1">
      <c r="B503" s="195"/>
      <c r="C503" s="196"/>
      <c r="D503" s="197" t="s">
        <v>164</v>
      </c>
      <c r="E503" s="198" t="s">
        <v>35</v>
      </c>
      <c r="F503" s="199" t="s">
        <v>327</v>
      </c>
      <c r="G503" s="196"/>
      <c r="H503" s="198" t="s">
        <v>35</v>
      </c>
      <c r="I503" s="200"/>
      <c r="J503" s="196"/>
      <c r="K503" s="196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164</v>
      </c>
      <c r="AU503" s="205" t="s">
        <v>90</v>
      </c>
      <c r="AV503" s="12" t="s">
        <v>88</v>
      </c>
      <c r="AW503" s="12" t="s">
        <v>41</v>
      </c>
      <c r="AX503" s="12" t="s">
        <v>80</v>
      </c>
      <c r="AY503" s="205" t="s">
        <v>155</v>
      </c>
    </row>
    <row r="504" spans="2:51" s="13" customFormat="1">
      <c r="B504" s="206"/>
      <c r="C504" s="207"/>
      <c r="D504" s="197" t="s">
        <v>164</v>
      </c>
      <c r="E504" s="208" t="s">
        <v>35</v>
      </c>
      <c r="F504" s="209" t="s">
        <v>542</v>
      </c>
      <c r="G504" s="207"/>
      <c r="H504" s="210">
        <v>16.591999999999999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164</v>
      </c>
      <c r="AU504" s="216" t="s">
        <v>90</v>
      </c>
      <c r="AV504" s="13" t="s">
        <v>90</v>
      </c>
      <c r="AW504" s="13" t="s">
        <v>41</v>
      </c>
      <c r="AX504" s="13" t="s">
        <v>80</v>
      </c>
      <c r="AY504" s="216" t="s">
        <v>155</v>
      </c>
    </row>
    <row r="505" spans="2:51" s="12" customFormat="1">
      <c r="B505" s="195"/>
      <c r="C505" s="196"/>
      <c r="D505" s="197" t="s">
        <v>164</v>
      </c>
      <c r="E505" s="198" t="s">
        <v>35</v>
      </c>
      <c r="F505" s="199" t="s">
        <v>329</v>
      </c>
      <c r="G505" s="196"/>
      <c r="H505" s="198" t="s">
        <v>35</v>
      </c>
      <c r="I505" s="200"/>
      <c r="J505" s="196"/>
      <c r="K505" s="196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164</v>
      </c>
      <c r="AU505" s="205" t="s">
        <v>90</v>
      </c>
      <c r="AV505" s="12" t="s">
        <v>88</v>
      </c>
      <c r="AW505" s="12" t="s">
        <v>41</v>
      </c>
      <c r="AX505" s="12" t="s">
        <v>80</v>
      </c>
      <c r="AY505" s="205" t="s">
        <v>155</v>
      </c>
    </row>
    <row r="506" spans="2:51" s="13" customFormat="1">
      <c r="B506" s="206"/>
      <c r="C506" s="207"/>
      <c r="D506" s="197" t="s">
        <v>164</v>
      </c>
      <c r="E506" s="208" t="s">
        <v>35</v>
      </c>
      <c r="F506" s="209" t="s">
        <v>543</v>
      </c>
      <c r="G506" s="207"/>
      <c r="H506" s="210">
        <v>5.49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164</v>
      </c>
      <c r="AU506" s="216" t="s">
        <v>90</v>
      </c>
      <c r="AV506" s="13" t="s">
        <v>90</v>
      </c>
      <c r="AW506" s="13" t="s">
        <v>41</v>
      </c>
      <c r="AX506" s="13" t="s">
        <v>80</v>
      </c>
      <c r="AY506" s="216" t="s">
        <v>155</v>
      </c>
    </row>
    <row r="507" spans="2:51" s="12" customFormat="1">
      <c r="B507" s="195"/>
      <c r="C507" s="196"/>
      <c r="D507" s="197" t="s">
        <v>164</v>
      </c>
      <c r="E507" s="198" t="s">
        <v>35</v>
      </c>
      <c r="F507" s="199" t="s">
        <v>384</v>
      </c>
      <c r="G507" s="196"/>
      <c r="H507" s="198" t="s">
        <v>35</v>
      </c>
      <c r="I507" s="200"/>
      <c r="J507" s="196"/>
      <c r="K507" s="196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164</v>
      </c>
      <c r="AU507" s="205" t="s">
        <v>90</v>
      </c>
      <c r="AV507" s="12" t="s">
        <v>88</v>
      </c>
      <c r="AW507" s="12" t="s">
        <v>41</v>
      </c>
      <c r="AX507" s="12" t="s">
        <v>80</v>
      </c>
      <c r="AY507" s="205" t="s">
        <v>155</v>
      </c>
    </row>
    <row r="508" spans="2:51" s="13" customFormat="1">
      <c r="B508" s="206"/>
      <c r="C508" s="207"/>
      <c r="D508" s="197" t="s">
        <v>164</v>
      </c>
      <c r="E508" s="208" t="s">
        <v>35</v>
      </c>
      <c r="F508" s="209" t="s">
        <v>544</v>
      </c>
      <c r="G508" s="207"/>
      <c r="H508" s="210">
        <v>2.88</v>
      </c>
      <c r="I508" s="211"/>
      <c r="J508" s="207"/>
      <c r="K508" s="207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164</v>
      </c>
      <c r="AU508" s="216" t="s">
        <v>90</v>
      </c>
      <c r="AV508" s="13" t="s">
        <v>90</v>
      </c>
      <c r="AW508" s="13" t="s">
        <v>41</v>
      </c>
      <c r="AX508" s="13" t="s">
        <v>80</v>
      </c>
      <c r="AY508" s="216" t="s">
        <v>155</v>
      </c>
    </row>
    <row r="509" spans="2:51" s="12" customFormat="1">
      <c r="B509" s="195"/>
      <c r="C509" s="196"/>
      <c r="D509" s="197" t="s">
        <v>164</v>
      </c>
      <c r="E509" s="198" t="s">
        <v>35</v>
      </c>
      <c r="F509" s="199" t="s">
        <v>545</v>
      </c>
      <c r="G509" s="196"/>
      <c r="H509" s="198" t="s">
        <v>35</v>
      </c>
      <c r="I509" s="200"/>
      <c r="J509" s="196"/>
      <c r="K509" s="196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164</v>
      </c>
      <c r="AU509" s="205" t="s">
        <v>90</v>
      </c>
      <c r="AV509" s="12" t="s">
        <v>88</v>
      </c>
      <c r="AW509" s="12" t="s">
        <v>41</v>
      </c>
      <c r="AX509" s="12" t="s">
        <v>80</v>
      </c>
      <c r="AY509" s="205" t="s">
        <v>155</v>
      </c>
    </row>
    <row r="510" spans="2:51" s="12" customFormat="1">
      <c r="B510" s="195"/>
      <c r="C510" s="196"/>
      <c r="D510" s="197" t="s">
        <v>164</v>
      </c>
      <c r="E510" s="198" t="s">
        <v>35</v>
      </c>
      <c r="F510" s="199" t="s">
        <v>363</v>
      </c>
      <c r="G510" s="196"/>
      <c r="H510" s="198" t="s">
        <v>35</v>
      </c>
      <c r="I510" s="200"/>
      <c r="J510" s="196"/>
      <c r="K510" s="196"/>
      <c r="L510" s="201"/>
      <c r="M510" s="202"/>
      <c r="N510" s="203"/>
      <c r="O510" s="203"/>
      <c r="P510" s="203"/>
      <c r="Q510" s="203"/>
      <c r="R510" s="203"/>
      <c r="S510" s="203"/>
      <c r="T510" s="204"/>
      <c r="AT510" s="205" t="s">
        <v>164</v>
      </c>
      <c r="AU510" s="205" t="s">
        <v>90</v>
      </c>
      <c r="AV510" s="12" t="s">
        <v>88</v>
      </c>
      <c r="AW510" s="12" t="s">
        <v>41</v>
      </c>
      <c r="AX510" s="12" t="s">
        <v>80</v>
      </c>
      <c r="AY510" s="205" t="s">
        <v>155</v>
      </c>
    </row>
    <row r="511" spans="2:51" s="13" customFormat="1">
      <c r="B511" s="206"/>
      <c r="C511" s="207"/>
      <c r="D511" s="197" t="s">
        <v>164</v>
      </c>
      <c r="E511" s="208" t="s">
        <v>35</v>
      </c>
      <c r="F511" s="209" t="s">
        <v>546</v>
      </c>
      <c r="G511" s="207"/>
      <c r="H511" s="210">
        <v>4.2</v>
      </c>
      <c r="I511" s="211"/>
      <c r="J511" s="207"/>
      <c r="K511" s="207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164</v>
      </c>
      <c r="AU511" s="216" t="s">
        <v>90</v>
      </c>
      <c r="AV511" s="13" t="s">
        <v>90</v>
      </c>
      <c r="AW511" s="13" t="s">
        <v>41</v>
      </c>
      <c r="AX511" s="13" t="s">
        <v>80</v>
      </c>
      <c r="AY511" s="216" t="s">
        <v>155</v>
      </c>
    </row>
    <row r="512" spans="2:51" s="12" customFormat="1">
      <c r="B512" s="195"/>
      <c r="C512" s="196"/>
      <c r="D512" s="197" t="s">
        <v>164</v>
      </c>
      <c r="E512" s="198" t="s">
        <v>35</v>
      </c>
      <c r="F512" s="199" t="s">
        <v>368</v>
      </c>
      <c r="G512" s="196"/>
      <c r="H512" s="198" t="s">
        <v>35</v>
      </c>
      <c r="I512" s="200"/>
      <c r="J512" s="196"/>
      <c r="K512" s="196"/>
      <c r="L512" s="201"/>
      <c r="M512" s="202"/>
      <c r="N512" s="203"/>
      <c r="O512" s="203"/>
      <c r="P512" s="203"/>
      <c r="Q512" s="203"/>
      <c r="R512" s="203"/>
      <c r="S512" s="203"/>
      <c r="T512" s="204"/>
      <c r="AT512" s="205" t="s">
        <v>164</v>
      </c>
      <c r="AU512" s="205" t="s">
        <v>90</v>
      </c>
      <c r="AV512" s="12" t="s">
        <v>88</v>
      </c>
      <c r="AW512" s="12" t="s">
        <v>41</v>
      </c>
      <c r="AX512" s="12" t="s">
        <v>80</v>
      </c>
      <c r="AY512" s="205" t="s">
        <v>155</v>
      </c>
    </row>
    <row r="513" spans="2:51" s="13" customFormat="1">
      <c r="B513" s="206"/>
      <c r="C513" s="207"/>
      <c r="D513" s="197" t="s">
        <v>164</v>
      </c>
      <c r="E513" s="208" t="s">
        <v>35</v>
      </c>
      <c r="F513" s="209" t="s">
        <v>547</v>
      </c>
      <c r="G513" s="207"/>
      <c r="H513" s="210">
        <v>18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164</v>
      </c>
      <c r="AU513" s="216" t="s">
        <v>90</v>
      </c>
      <c r="AV513" s="13" t="s">
        <v>90</v>
      </c>
      <c r="AW513" s="13" t="s">
        <v>41</v>
      </c>
      <c r="AX513" s="13" t="s">
        <v>80</v>
      </c>
      <c r="AY513" s="216" t="s">
        <v>155</v>
      </c>
    </row>
    <row r="514" spans="2:51" s="12" customFormat="1">
      <c r="B514" s="195"/>
      <c r="C514" s="196"/>
      <c r="D514" s="197" t="s">
        <v>164</v>
      </c>
      <c r="E514" s="198" t="s">
        <v>35</v>
      </c>
      <c r="F514" s="199" t="s">
        <v>308</v>
      </c>
      <c r="G514" s="196"/>
      <c r="H514" s="198" t="s">
        <v>35</v>
      </c>
      <c r="I514" s="200"/>
      <c r="J514" s="196"/>
      <c r="K514" s="196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164</v>
      </c>
      <c r="AU514" s="205" t="s">
        <v>90</v>
      </c>
      <c r="AV514" s="12" t="s">
        <v>88</v>
      </c>
      <c r="AW514" s="12" t="s">
        <v>41</v>
      </c>
      <c r="AX514" s="12" t="s">
        <v>80</v>
      </c>
      <c r="AY514" s="205" t="s">
        <v>155</v>
      </c>
    </row>
    <row r="515" spans="2:51" s="13" customFormat="1">
      <c r="B515" s="206"/>
      <c r="C515" s="207"/>
      <c r="D515" s="197" t="s">
        <v>164</v>
      </c>
      <c r="E515" s="208" t="s">
        <v>35</v>
      </c>
      <c r="F515" s="209" t="s">
        <v>548</v>
      </c>
      <c r="G515" s="207"/>
      <c r="H515" s="210">
        <v>17.600000000000001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164</v>
      </c>
      <c r="AU515" s="216" t="s">
        <v>90</v>
      </c>
      <c r="AV515" s="13" t="s">
        <v>90</v>
      </c>
      <c r="AW515" s="13" t="s">
        <v>41</v>
      </c>
      <c r="AX515" s="13" t="s">
        <v>80</v>
      </c>
      <c r="AY515" s="216" t="s">
        <v>155</v>
      </c>
    </row>
    <row r="516" spans="2:51" s="12" customFormat="1">
      <c r="B516" s="195"/>
      <c r="C516" s="196"/>
      <c r="D516" s="197" t="s">
        <v>164</v>
      </c>
      <c r="E516" s="198" t="s">
        <v>35</v>
      </c>
      <c r="F516" s="199" t="s">
        <v>373</v>
      </c>
      <c r="G516" s="196"/>
      <c r="H516" s="198" t="s">
        <v>35</v>
      </c>
      <c r="I516" s="200"/>
      <c r="J516" s="196"/>
      <c r="K516" s="196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164</v>
      </c>
      <c r="AU516" s="205" t="s">
        <v>90</v>
      </c>
      <c r="AV516" s="12" t="s">
        <v>88</v>
      </c>
      <c r="AW516" s="12" t="s">
        <v>41</v>
      </c>
      <c r="AX516" s="12" t="s">
        <v>80</v>
      </c>
      <c r="AY516" s="205" t="s">
        <v>155</v>
      </c>
    </row>
    <row r="517" spans="2:51" s="13" customFormat="1">
      <c r="B517" s="206"/>
      <c r="C517" s="207"/>
      <c r="D517" s="197" t="s">
        <v>164</v>
      </c>
      <c r="E517" s="208" t="s">
        <v>35</v>
      </c>
      <c r="F517" s="209" t="s">
        <v>549</v>
      </c>
      <c r="G517" s="207"/>
      <c r="H517" s="210">
        <v>25.2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164</v>
      </c>
      <c r="AU517" s="216" t="s">
        <v>90</v>
      </c>
      <c r="AV517" s="13" t="s">
        <v>90</v>
      </c>
      <c r="AW517" s="13" t="s">
        <v>41</v>
      </c>
      <c r="AX517" s="13" t="s">
        <v>80</v>
      </c>
      <c r="AY517" s="216" t="s">
        <v>155</v>
      </c>
    </row>
    <row r="518" spans="2:51" s="12" customFormat="1">
      <c r="B518" s="195"/>
      <c r="C518" s="196"/>
      <c r="D518" s="197" t="s">
        <v>164</v>
      </c>
      <c r="E518" s="198" t="s">
        <v>35</v>
      </c>
      <c r="F518" s="199" t="s">
        <v>308</v>
      </c>
      <c r="G518" s="196"/>
      <c r="H518" s="198" t="s">
        <v>35</v>
      </c>
      <c r="I518" s="200"/>
      <c r="J518" s="196"/>
      <c r="K518" s="196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164</v>
      </c>
      <c r="AU518" s="205" t="s">
        <v>90</v>
      </c>
      <c r="AV518" s="12" t="s">
        <v>88</v>
      </c>
      <c r="AW518" s="12" t="s">
        <v>41</v>
      </c>
      <c r="AX518" s="12" t="s">
        <v>80</v>
      </c>
      <c r="AY518" s="205" t="s">
        <v>155</v>
      </c>
    </row>
    <row r="519" spans="2:51" s="13" customFormat="1">
      <c r="B519" s="206"/>
      <c r="C519" s="207"/>
      <c r="D519" s="197" t="s">
        <v>164</v>
      </c>
      <c r="E519" s="208" t="s">
        <v>35</v>
      </c>
      <c r="F519" s="209" t="s">
        <v>550</v>
      </c>
      <c r="G519" s="207"/>
      <c r="H519" s="210">
        <v>14.4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164</v>
      </c>
      <c r="AU519" s="216" t="s">
        <v>90</v>
      </c>
      <c r="AV519" s="13" t="s">
        <v>90</v>
      </c>
      <c r="AW519" s="13" t="s">
        <v>41</v>
      </c>
      <c r="AX519" s="13" t="s">
        <v>80</v>
      </c>
      <c r="AY519" s="216" t="s">
        <v>155</v>
      </c>
    </row>
    <row r="520" spans="2:51" s="12" customFormat="1">
      <c r="B520" s="195"/>
      <c r="C520" s="196"/>
      <c r="D520" s="197" t="s">
        <v>164</v>
      </c>
      <c r="E520" s="198" t="s">
        <v>35</v>
      </c>
      <c r="F520" s="199" t="s">
        <v>377</v>
      </c>
      <c r="G520" s="196"/>
      <c r="H520" s="198" t="s">
        <v>35</v>
      </c>
      <c r="I520" s="200"/>
      <c r="J520" s="196"/>
      <c r="K520" s="196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164</v>
      </c>
      <c r="AU520" s="205" t="s">
        <v>90</v>
      </c>
      <c r="AV520" s="12" t="s">
        <v>88</v>
      </c>
      <c r="AW520" s="12" t="s">
        <v>41</v>
      </c>
      <c r="AX520" s="12" t="s">
        <v>80</v>
      </c>
      <c r="AY520" s="205" t="s">
        <v>155</v>
      </c>
    </row>
    <row r="521" spans="2:51" s="13" customFormat="1">
      <c r="B521" s="206"/>
      <c r="C521" s="207"/>
      <c r="D521" s="197" t="s">
        <v>164</v>
      </c>
      <c r="E521" s="208" t="s">
        <v>35</v>
      </c>
      <c r="F521" s="209" t="s">
        <v>551</v>
      </c>
      <c r="G521" s="207"/>
      <c r="H521" s="210">
        <v>10.8</v>
      </c>
      <c r="I521" s="211"/>
      <c r="J521" s="207"/>
      <c r="K521" s="207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164</v>
      </c>
      <c r="AU521" s="216" t="s">
        <v>90</v>
      </c>
      <c r="AV521" s="13" t="s">
        <v>90</v>
      </c>
      <c r="AW521" s="13" t="s">
        <v>41</v>
      </c>
      <c r="AX521" s="13" t="s">
        <v>80</v>
      </c>
      <c r="AY521" s="216" t="s">
        <v>155</v>
      </c>
    </row>
    <row r="522" spans="2:51" s="12" customFormat="1">
      <c r="B522" s="195"/>
      <c r="C522" s="196"/>
      <c r="D522" s="197" t="s">
        <v>164</v>
      </c>
      <c r="E522" s="198" t="s">
        <v>35</v>
      </c>
      <c r="F522" s="199" t="s">
        <v>308</v>
      </c>
      <c r="G522" s="196"/>
      <c r="H522" s="198" t="s">
        <v>35</v>
      </c>
      <c r="I522" s="200"/>
      <c r="J522" s="196"/>
      <c r="K522" s="196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164</v>
      </c>
      <c r="AU522" s="205" t="s">
        <v>90</v>
      </c>
      <c r="AV522" s="12" t="s">
        <v>88</v>
      </c>
      <c r="AW522" s="12" t="s">
        <v>41</v>
      </c>
      <c r="AX522" s="12" t="s">
        <v>80</v>
      </c>
      <c r="AY522" s="205" t="s">
        <v>155</v>
      </c>
    </row>
    <row r="523" spans="2:51" s="13" customFormat="1">
      <c r="B523" s="206"/>
      <c r="C523" s="207"/>
      <c r="D523" s="197" t="s">
        <v>164</v>
      </c>
      <c r="E523" s="208" t="s">
        <v>35</v>
      </c>
      <c r="F523" s="209" t="s">
        <v>552</v>
      </c>
      <c r="G523" s="207"/>
      <c r="H523" s="210">
        <v>3.6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164</v>
      </c>
      <c r="AU523" s="216" t="s">
        <v>90</v>
      </c>
      <c r="AV523" s="13" t="s">
        <v>90</v>
      </c>
      <c r="AW523" s="13" t="s">
        <v>41</v>
      </c>
      <c r="AX523" s="13" t="s">
        <v>80</v>
      </c>
      <c r="AY523" s="216" t="s">
        <v>155</v>
      </c>
    </row>
    <row r="524" spans="2:51" s="12" customFormat="1">
      <c r="B524" s="195"/>
      <c r="C524" s="196"/>
      <c r="D524" s="197" t="s">
        <v>164</v>
      </c>
      <c r="E524" s="198" t="s">
        <v>35</v>
      </c>
      <c r="F524" s="199" t="s">
        <v>512</v>
      </c>
      <c r="G524" s="196"/>
      <c r="H524" s="198" t="s">
        <v>35</v>
      </c>
      <c r="I524" s="200"/>
      <c r="J524" s="196"/>
      <c r="K524" s="196"/>
      <c r="L524" s="201"/>
      <c r="M524" s="202"/>
      <c r="N524" s="203"/>
      <c r="O524" s="203"/>
      <c r="P524" s="203"/>
      <c r="Q524" s="203"/>
      <c r="R524" s="203"/>
      <c r="S524" s="203"/>
      <c r="T524" s="204"/>
      <c r="AT524" s="205" t="s">
        <v>164</v>
      </c>
      <c r="AU524" s="205" t="s">
        <v>90</v>
      </c>
      <c r="AV524" s="12" t="s">
        <v>88</v>
      </c>
      <c r="AW524" s="12" t="s">
        <v>41</v>
      </c>
      <c r="AX524" s="12" t="s">
        <v>80</v>
      </c>
      <c r="AY524" s="205" t="s">
        <v>155</v>
      </c>
    </row>
    <row r="525" spans="2:51" s="13" customFormat="1">
      <c r="B525" s="206"/>
      <c r="C525" s="207"/>
      <c r="D525" s="197" t="s">
        <v>164</v>
      </c>
      <c r="E525" s="208" t="s">
        <v>35</v>
      </c>
      <c r="F525" s="209" t="s">
        <v>553</v>
      </c>
      <c r="G525" s="207"/>
      <c r="H525" s="210">
        <v>1.95</v>
      </c>
      <c r="I525" s="211"/>
      <c r="J525" s="207"/>
      <c r="K525" s="207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164</v>
      </c>
      <c r="AU525" s="216" t="s">
        <v>90</v>
      </c>
      <c r="AV525" s="13" t="s">
        <v>90</v>
      </c>
      <c r="AW525" s="13" t="s">
        <v>41</v>
      </c>
      <c r="AX525" s="13" t="s">
        <v>80</v>
      </c>
      <c r="AY525" s="216" t="s">
        <v>155</v>
      </c>
    </row>
    <row r="526" spans="2:51" s="12" customFormat="1">
      <c r="B526" s="195"/>
      <c r="C526" s="196"/>
      <c r="D526" s="197" t="s">
        <v>164</v>
      </c>
      <c r="E526" s="198" t="s">
        <v>35</v>
      </c>
      <c r="F526" s="199" t="s">
        <v>521</v>
      </c>
      <c r="G526" s="196"/>
      <c r="H526" s="198" t="s">
        <v>35</v>
      </c>
      <c r="I526" s="200"/>
      <c r="J526" s="196"/>
      <c r="K526" s="196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164</v>
      </c>
      <c r="AU526" s="205" t="s">
        <v>90</v>
      </c>
      <c r="AV526" s="12" t="s">
        <v>88</v>
      </c>
      <c r="AW526" s="12" t="s">
        <v>41</v>
      </c>
      <c r="AX526" s="12" t="s">
        <v>80</v>
      </c>
      <c r="AY526" s="205" t="s">
        <v>155</v>
      </c>
    </row>
    <row r="527" spans="2:51" s="12" customFormat="1">
      <c r="B527" s="195"/>
      <c r="C527" s="196"/>
      <c r="D527" s="197" t="s">
        <v>164</v>
      </c>
      <c r="E527" s="198" t="s">
        <v>35</v>
      </c>
      <c r="F527" s="199" t="s">
        <v>480</v>
      </c>
      <c r="G527" s="196"/>
      <c r="H527" s="198" t="s">
        <v>35</v>
      </c>
      <c r="I527" s="200"/>
      <c r="J527" s="196"/>
      <c r="K527" s="196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164</v>
      </c>
      <c r="AU527" s="205" t="s">
        <v>90</v>
      </c>
      <c r="AV527" s="12" t="s">
        <v>88</v>
      </c>
      <c r="AW527" s="12" t="s">
        <v>41</v>
      </c>
      <c r="AX527" s="12" t="s">
        <v>80</v>
      </c>
      <c r="AY527" s="205" t="s">
        <v>155</v>
      </c>
    </row>
    <row r="528" spans="2:51" s="13" customFormat="1">
      <c r="B528" s="206"/>
      <c r="C528" s="207"/>
      <c r="D528" s="197" t="s">
        <v>164</v>
      </c>
      <c r="E528" s="208" t="s">
        <v>35</v>
      </c>
      <c r="F528" s="209" t="s">
        <v>522</v>
      </c>
      <c r="G528" s="207"/>
      <c r="H528" s="210">
        <v>32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164</v>
      </c>
      <c r="AU528" s="216" t="s">
        <v>90</v>
      </c>
      <c r="AV528" s="13" t="s">
        <v>90</v>
      </c>
      <c r="AW528" s="13" t="s">
        <v>41</v>
      </c>
      <c r="AX528" s="13" t="s">
        <v>80</v>
      </c>
      <c r="AY528" s="216" t="s">
        <v>155</v>
      </c>
    </row>
    <row r="529" spans="2:65" s="12" customFormat="1">
      <c r="B529" s="195"/>
      <c r="C529" s="196"/>
      <c r="D529" s="197" t="s">
        <v>164</v>
      </c>
      <c r="E529" s="198" t="s">
        <v>35</v>
      </c>
      <c r="F529" s="199" t="s">
        <v>482</v>
      </c>
      <c r="G529" s="196"/>
      <c r="H529" s="198" t="s">
        <v>35</v>
      </c>
      <c r="I529" s="200"/>
      <c r="J529" s="196"/>
      <c r="K529" s="196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164</v>
      </c>
      <c r="AU529" s="205" t="s">
        <v>90</v>
      </c>
      <c r="AV529" s="12" t="s">
        <v>88</v>
      </c>
      <c r="AW529" s="12" t="s">
        <v>41</v>
      </c>
      <c r="AX529" s="12" t="s">
        <v>80</v>
      </c>
      <c r="AY529" s="205" t="s">
        <v>155</v>
      </c>
    </row>
    <row r="530" spans="2:65" s="13" customFormat="1">
      <c r="B530" s="206"/>
      <c r="C530" s="207"/>
      <c r="D530" s="197" t="s">
        <v>164</v>
      </c>
      <c r="E530" s="208" t="s">
        <v>35</v>
      </c>
      <c r="F530" s="209" t="s">
        <v>523</v>
      </c>
      <c r="G530" s="207"/>
      <c r="H530" s="210">
        <v>44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164</v>
      </c>
      <c r="AU530" s="216" t="s">
        <v>90</v>
      </c>
      <c r="AV530" s="13" t="s">
        <v>90</v>
      </c>
      <c r="AW530" s="13" t="s">
        <v>41</v>
      </c>
      <c r="AX530" s="13" t="s">
        <v>80</v>
      </c>
      <c r="AY530" s="216" t="s">
        <v>155</v>
      </c>
    </row>
    <row r="531" spans="2:65" s="12" customFormat="1">
      <c r="B531" s="195"/>
      <c r="C531" s="196"/>
      <c r="D531" s="197" t="s">
        <v>164</v>
      </c>
      <c r="E531" s="198" t="s">
        <v>35</v>
      </c>
      <c r="F531" s="199" t="s">
        <v>554</v>
      </c>
      <c r="G531" s="196"/>
      <c r="H531" s="198" t="s">
        <v>35</v>
      </c>
      <c r="I531" s="200"/>
      <c r="J531" s="196"/>
      <c r="K531" s="196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164</v>
      </c>
      <c r="AU531" s="205" t="s">
        <v>90</v>
      </c>
      <c r="AV531" s="12" t="s">
        <v>88</v>
      </c>
      <c r="AW531" s="12" t="s">
        <v>41</v>
      </c>
      <c r="AX531" s="12" t="s">
        <v>80</v>
      </c>
      <c r="AY531" s="205" t="s">
        <v>155</v>
      </c>
    </row>
    <row r="532" spans="2:65" s="13" customFormat="1">
      <c r="B532" s="206"/>
      <c r="C532" s="207"/>
      <c r="D532" s="197" t="s">
        <v>164</v>
      </c>
      <c r="E532" s="208" t="s">
        <v>35</v>
      </c>
      <c r="F532" s="209" t="s">
        <v>555</v>
      </c>
      <c r="G532" s="207"/>
      <c r="H532" s="210">
        <v>80.082999999999998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164</v>
      </c>
      <c r="AU532" s="216" t="s">
        <v>90</v>
      </c>
      <c r="AV532" s="13" t="s">
        <v>90</v>
      </c>
      <c r="AW532" s="13" t="s">
        <v>41</v>
      </c>
      <c r="AX532" s="13" t="s">
        <v>80</v>
      </c>
      <c r="AY532" s="216" t="s">
        <v>155</v>
      </c>
    </row>
    <row r="533" spans="2:65" s="15" customFormat="1">
      <c r="B533" s="228"/>
      <c r="C533" s="229"/>
      <c r="D533" s="197" t="s">
        <v>164</v>
      </c>
      <c r="E533" s="230" t="s">
        <v>35</v>
      </c>
      <c r="F533" s="231" t="s">
        <v>177</v>
      </c>
      <c r="G533" s="229"/>
      <c r="H533" s="232">
        <v>446.34199999999998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164</v>
      </c>
      <c r="AU533" s="238" t="s">
        <v>90</v>
      </c>
      <c r="AV533" s="15" t="s">
        <v>162</v>
      </c>
      <c r="AW533" s="15" t="s">
        <v>41</v>
      </c>
      <c r="AX533" s="15" t="s">
        <v>88</v>
      </c>
      <c r="AY533" s="238" t="s">
        <v>155</v>
      </c>
    </row>
    <row r="534" spans="2:65" s="1" customFormat="1" ht="24" customHeight="1">
      <c r="B534" s="36"/>
      <c r="C534" s="182" t="s">
        <v>556</v>
      </c>
      <c r="D534" s="182" t="s">
        <v>157</v>
      </c>
      <c r="E534" s="183" t="s">
        <v>557</v>
      </c>
      <c r="F534" s="184" t="s">
        <v>558</v>
      </c>
      <c r="G534" s="185" t="s">
        <v>160</v>
      </c>
      <c r="H534" s="186">
        <v>345.67200000000003</v>
      </c>
      <c r="I534" s="187"/>
      <c r="J534" s="188">
        <f>ROUND(I534*H534,2)</f>
        <v>0</v>
      </c>
      <c r="K534" s="184" t="s">
        <v>161</v>
      </c>
      <c r="L534" s="40"/>
      <c r="M534" s="189" t="s">
        <v>35</v>
      </c>
      <c r="N534" s="190" t="s">
        <v>51</v>
      </c>
      <c r="O534" s="65"/>
      <c r="P534" s="191">
        <f>O534*H534</f>
        <v>0</v>
      </c>
      <c r="Q534" s="191">
        <v>3.0000000000000001E-3</v>
      </c>
      <c r="R534" s="191">
        <f>Q534*H534</f>
        <v>1.0370160000000002</v>
      </c>
      <c r="S534" s="191">
        <v>0</v>
      </c>
      <c r="T534" s="192">
        <f>S534*H534</f>
        <v>0</v>
      </c>
      <c r="AR534" s="193" t="s">
        <v>162</v>
      </c>
      <c r="AT534" s="193" t="s">
        <v>157</v>
      </c>
      <c r="AU534" s="193" t="s">
        <v>90</v>
      </c>
      <c r="AY534" s="18" t="s">
        <v>155</v>
      </c>
      <c r="BE534" s="194">
        <f>IF(N534="základní",J534,0)</f>
        <v>0</v>
      </c>
      <c r="BF534" s="194">
        <f>IF(N534="snížená",J534,0)</f>
        <v>0</v>
      </c>
      <c r="BG534" s="194">
        <f>IF(N534="zákl. přenesená",J534,0)</f>
        <v>0</v>
      </c>
      <c r="BH534" s="194">
        <f>IF(N534="sníž. přenesená",J534,0)</f>
        <v>0</v>
      </c>
      <c r="BI534" s="194">
        <f>IF(N534="nulová",J534,0)</f>
        <v>0</v>
      </c>
      <c r="BJ534" s="18" t="s">
        <v>88</v>
      </c>
      <c r="BK534" s="194">
        <f>ROUND(I534*H534,2)</f>
        <v>0</v>
      </c>
      <c r="BL534" s="18" t="s">
        <v>162</v>
      </c>
      <c r="BM534" s="193" t="s">
        <v>559</v>
      </c>
    </row>
    <row r="535" spans="2:65" s="12" customFormat="1">
      <c r="B535" s="195"/>
      <c r="C535" s="196"/>
      <c r="D535" s="197" t="s">
        <v>164</v>
      </c>
      <c r="E535" s="198" t="s">
        <v>35</v>
      </c>
      <c r="F535" s="199" t="s">
        <v>528</v>
      </c>
      <c r="G535" s="196"/>
      <c r="H535" s="198" t="s">
        <v>35</v>
      </c>
      <c r="I535" s="200"/>
      <c r="J535" s="196"/>
      <c r="K535" s="196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164</v>
      </c>
      <c r="AU535" s="205" t="s">
        <v>90</v>
      </c>
      <c r="AV535" s="12" t="s">
        <v>88</v>
      </c>
      <c r="AW535" s="12" t="s">
        <v>41</v>
      </c>
      <c r="AX535" s="12" t="s">
        <v>80</v>
      </c>
      <c r="AY535" s="205" t="s">
        <v>155</v>
      </c>
    </row>
    <row r="536" spans="2:65" s="12" customFormat="1">
      <c r="B536" s="195"/>
      <c r="C536" s="196"/>
      <c r="D536" s="197" t="s">
        <v>164</v>
      </c>
      <c r="E536" s="198" t="s">
        <v>35</v>
      </c>
      <c r="F536" s="199" t="s">
        <v>299</v>
      </c>
      <c r="G536" s="196"/>
      <c r="H536" s="198" t="s">
        <v>35</v>
      </c>
      <c r="I536" s="200"/>
      <c r="J536" s="196"/>
      <c r="K536" s="196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164</v>
      </c>
      <c r="AU536" s="205" t="s">
        <v>90</v>
      </c>
      <c r="AV536" s="12" t="s">
        <v>88</v>
      </c>
      <c r="AW536" s="12" t="s">
        <v>41</v>
      </c>
      <c r="AX536" s="12" t="s">
        <v>80</v>
      </c>
      <c r="AY536" s="205" t="s">
        <v>155</v>
      </c>
    </row>
    <row r="537" spans="2:65" s="12" customFormat="1">
      <c r="B537" s="195"/>
      <c r="C537" s="196"/>
      <c r="D537" s="197" t="s">
        <v>164</v>
      </c>
      <c r="E537" s="198" t="s">
        <v>35</v>
      </c>
      <c r="F537" s="199" t="s">
        <v>300</v>
      </c>
      <c r="G537" s="196"/>
      <c r="H537" s="198" t="s">
        <v>35</v>
      </c>
      <c r="I537" s="200"/>
      <c r="J537" s="196"/>
      <c r="K537" s="196"/>
      <c r="L537" s="201"/>
      <c r="M537" s="202"/>
      <c r="N537" s="203"/>
      <c r="O537" s="203"/>
      <c r="P537" s="203"/>
      <c r="Q537" s="203"/>
      <c r="R537" s="203"/>
      <c r="S537" s="203"/>
      <c r="T537" s="204"/>
      <c r="AT537" s="205" t="s">
        <v>164</v>
      </c>
      <c r="AU537" s="205" t="s">
        <v>90</v>
      </c>
      <c r="AV537" s="12" t="s">
        <v>88</v>
      </c>
      <c r="AW537" s="12" t="s">
        <v>41</v>
      </c>
      <c r="AX537" s="12" t="s">
        <v>80</v>
      </c>
      <c r="AY537" s="205" t="s">
        <v>155</v>
      </c>
    </row>
    <row r="538" spans="2:65" s="13" customFormat="1">
      <c r="B538" s="206"/>
      <c r="C538" s="207"/>
      <c r="D538" s="197" t="s">
        <v>164</v>
      </c>
      <c r="E538" s="208" t="s">
        <v>35</v>
      </c>
      <c r="F538" s="209" t="s">
        <v>529</v>
      </c>
      <c r="G538" s="207"/>
      <c r="H538" s="210">
        <v>5.52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164</v>
      </c>
      <c r="AU538" s="216" t="s">
        <v>90</v>
      </c>
      <c r="AV538" s="13" t="s">
        <v>90</v>
      </c>
      <c r="AW538" s="13" t="s">
        <v>41</v>
      </c>
      <c r="AX538" s="13" t="s">
        <v>80</v>
      </c>
      <c r="AY538" s="216" t="s">
        <v>155</v>
      </c>
    </row>
    <row r="539" spans="2:65" s="12" customFormat="1">
      <c r="B539" s="195"/>
      <c r="C539" s="196"/>
      <c r="D539" s="197" t="s">
        <v>164</v>
      </c>
      <c r="E539" s="198" t="s">
        <v>35</v>
      </c>
      <c r="F539" s="199" t="s">
        <v>302</v>
      </c>
      <c r="G539" s="196"/>
      <c r="H539" s="198" t="s">
        <v>35</v>
      </c>
      <c r="I539" s="200"/>
      <c r="J539" s="196"/>
      <c r="K539" s="196"/>
      <c r="L539" s="201"/>
      <c r="M539" s="202"/>
      <c r="N539" s="203"/>
      <c r="O539" s="203"/>
      <c r="P539" s="203"/>
      <c r="Q539" s="203"/>
      <c r="R539" s="203"/>
      <c r="S539" s="203"/>
      <c r="T539" s="204"/>
      <c r="AT539" s="205" t="s">
        <v>164</v>
      </c>
      <c r="AU539" s="205" t="s">
        <v>90</v>
      </c>
      <c r="AV539" s="12" t="s">
        <v>88</v>
      </c>
      <c r="AW539" s="12" t="s">
        <v>41</v>
      </c>
      <c r="AX539" s="12" t="s">
        <v>80</v>
      </c>
      <c r="AY539" s="205" t="s">
        <v>155</v>
      </c>
    </row>
    <row r="540" spans="2:65" s="13" customFormat="1">
      <c r="B540" s="206"/>
      <c r="C540" s="207"/>
      <c r="D540" s="197" t="s">
        <v>164</v>
      </c>
      <c r="E540" s="208" t="s">
        <v>35</v>
      </c>
      <c r="F540" s="209" t="s">
        <v>530</v>
      </c>
      <c r="G540" s="207"/>
      <c r="H540" s="210">
        <v>18.72</v>
      </c>
      <c r="I540" s="211"/>
      <c r="J540" s="207"/>
      <c r="K540" s="207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164</v>
      </c>
      <c r="AU540" s="216" t="s">
        <v>90</v>
      </c>
      <c r="AV540" s="13" t="s">
        <v>90</v>
      </c>
      <c r="AW540" s="13" t="s">
        <v>41</v>
      </c>
      <c r="AX540" s="13" t="s">
        <v>80</v>
      </c>
      <c r="AY540" s="216" t="s">
        <v>155</v>
      </c>
    </row>
    <row r="541" spans="2:65" s="12" customFormat="1">
      <c r="B541" s="195"/>
      <c r="C541" s="196"/>
      <c r="D541" s="197" t="s">
        <v>164</v>
      </c>
      <c r="E541" s="198" t="s">
        <v>35</v>
      </c>
      <c r="F541" s="199" t="s">
        <v>304</v>
      </c>
      <c r="G541" s="196"/>
      <c r="H541" s="198" t="s">
        <v>35</v>
      </c>
      <c r="I541" s="200"/>
      <c r="J541" s="196"/>
      <c r="K541" s="196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164</v>
      </c>
      <c r="AU541" s="205" t="s">
        <v>90</v>
      </c>
      <c r="AV541" s="12" t="s">
        <v>88</v>
      </c>
      <c r="AW541" s="12" t="s">
        <v>41</v>
      </c>
      <c r="AX541" s="12" t="s">
        <v>80</v>
      </c>
      <c r="AY541" s="205" t="s">
        <v>155</v>
      </c>
    </row>
    <row r="542" spans="2:65" s="13" customFormat="1">
      <c r="B542" s="206"/>
      <c r="C542" s="207"/>
      <c r="D542" s="197" t="s">
        <v>164</v>
      </c>
      <c r="E542" s="208" t="s">
        <v>35</v>
      </c>
      <c r="F542" s="209" t="s">
        <v>531</v>
      </c>
      <c r="G542" s="207"/>
      <c r="H542" s="210">
        <v>1.17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164</v>
      </c>
      <c r="AU542" s="216" t="s">
        <v>90</v>
      </c>
      <c r="AV542" s="13" t="s">
        <v>90</v>
      </c>
      <c r="AW542" s="13" t="s">
        <v>41</v>
      </c>
      <c r="AX542" s="13" t="s">
        <v>80</v>
      </c>
      <c r="AY542" s="216" t="s">
        <v>155</v>
      </c>
    </row>
    <row r="543" spans="2:65" s="12" customFormat="1">
      <c r="B543" s="195"/>
      <c r="C543" s="196"/>
      <c r="D543" s="197" t="s">
        <v>164</v>
      </c>
      <c r="E543" s="198" t="s">
        <v>35</v>
      </c>
      <c r="F543" s="199" t="s">
        <v>306</v>
      </c>
      <c r="G543" s="196"/>
      <c r="H543" s="198" t="s">
        <v>35</v>
      </c>
      <c r="I543" s="200"/>
      <c r="J543" s="196"/>
      <c r="K543" s="196"/>
      <c r="L543" s="201"/>
      <c r="M543" s="202"/>
      <c r="N543" s="203"/>
      <c r="O543" s="203"/>
      <c r="P543" s="203"/>
      <c r="Q543" s="203"/>
      <c r="R543" s="203"/>
      <c r="S543" s="203"/>
      <c r="T543" s="204"/>
      <c r="AT543" s="205" t="s">
        <v>164</v>
      </c>
      <c r="AU543" s="205" t="s">
        <v>90</v>
      </c>
      <c r="AV543" s="12" t="s">
        <v>88</v>
      </c>
      <c r="AW543" s="12" t="s">
        <v>41</v>
      </c>
      <c r="AX543" s="12" t="s">
        <v>80</v>
      </c>
      <c r="AY543" s="205" t="s">
        <v>155</v>
      </c>
    </row>
    <row r="544" spans="2:65" s="13" customFormat="1">
      <c r="B544" s="206"/>
      <c r="C544" s="207"/>
      <c r="D544" s="197" t="s">
        <v>164</v>
      </c>
      <c r="E544" s="208" t="s">
        <v>35</v>
      </c>
      <c r="F544" s="209" t="s">
        <v>532</v>
      </c>
      <c r="G544" s="207"/>
      <c r="H544" s="210">
        <v>2.6</v>
      </c>
      <c r="I544" s="211"/>
      <c r="J544" s="207"/>
      <c r="K544" s="207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164</v>
      </c>
      <c r="AU544" s="216" t="s">
        <v>90</v>
      </c>
      <c r="AV544" s="13" t="s">
        <v>90</v>
      </c>
      <c r="AW544" s="13" t="s">
        <v>41</v>
      </c>
      <c r="AX544" s="13" t="s">
        <v>80</v>
      </c>
      <c r="AY544" s="216" t="s">
        <v>155</v>
      </c>
    </row>
    <row r="545" spans="2:51" s="12" customFormat="1">
      <c r="B545" s="195"/>
      <c r="C545" s="196"/>
      <c r="D545" s="197" t="s">
        <v>164</v>
      </c>
      <c r="E545" s="198" t="s">
        <v>35</v>
      </c>
      <c r="F545" s="199" t="s">
        <v>308</v>
      </c>
      <c r="G545" s="196"/>
      <c r="H545" s="198" t="s">
        <v>35</v>
      </c>
      <c r="I545" s="200"/>
      <c r="J545" s="196"/>
      <c r="K545" s="196"/>
      <c r="L545" s="201"/>
      <c r="M545" s="202"/>
      <c r="N545" s="203"/>
      <c r="O545" s="203"/>
      <c r="P545" s="203"/>
      <c r="Q545" s="203"/>
      <c r="R545" s="203"/>
      <c r="S545" s="203"/>
      <c r="T545" s="204"/>
      <c r="AT545" s="205" t="s">
        <v>164</v>
      </c>
      <c r="AU545" s="205" t="s">
        <v>90</v>
      </c>
      <c r="AV545" s="12" t="s">
        <v>88</v>
      </c>
      <c r="AW545" s="12" t="s">
        <v>41</v>
      </c>
      <c r="AX545" s="12" t="s">
        <v>80</v>
      </c>
      <c r="AY545" s="205" t="s">
        <v>155</v>
      </c>
    </row>
    <row r="546" spans="2:51" s="13" customFormat="1">
      <c r="B546" s="206"/>
      <c r="C546" s="207"/>
      <c r="D546" s="197" t="s">
        <v>164</v>
      </c>
      <c r="E546" s="208" t="s">
        <v>35</v>
      </c>
      <c r="F546" s="209" t="s">
        <v>533</v>
      </c>
      <c r="G546" s="207"/>
      <c r="H546" s="210">
        <v>31.84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164</v>
      </c>
      <c r="AU546" s="216" t="s">
        <v>90</v>
      </c>
      <c r="AV546" s="13" t="s">
        <v>90</v>
      </c>
      <c r="AW546" s="13" t="s">
        <v>41</v>
      </c>
      <c r="AX546" s="13" t="s">
        <v>80</v>
      </c>
      <c r="AY546" s="216" t="s">
        <v>155</v>
      </c>
    </row>
    <row r="547" spans="2:51" s="12" customFormat="1">
      <c r="B547" s="195"/>
      <c r="C547" s="196"/>
      <c r="D547" s="197" t="s">
        <v>164</v>
      </c>
      <c r="E547" s="198" t="s">
        <v>35</v>
      </c>
      <c r="F547" s="199" t="s">
        <v>310</v>
      </c>
      <c r="G547" s="196"/>
      <c r="H547" s="198" t="s">
        <v>35</v>
      </c>
      <c r="I547" s="200"/>
      <c r="J547" s="196"/>
      <c r="K547" s="196"/>
      <c r="L547" s="201"/>
      <c r="M547" s="202"/>
      <c r="N547" s="203"/>
      <c r="O547" s="203"/>
      <c r="P547" s="203"/>
      <c r="Q547" s="203"/>
      <c r="R547" s="203"/>
      <c r="S547" s="203"/>
      <c r="T547" s="204"/>
      <c r="AT547" s="205" t="s">
        <v>164</v>
      </c>
      <c r="AU547" s="205" t="s">
        <v>90</v>
      </c>
      <c r="AV547" s="12" t="s">
        <v>88</v>
      </c>
      <c r="AW547" s="12" t="s">
        <v>41</v>
      </c>
      <c r="AX547" s="12" t="s">
        <v>80</v>
      </c>
      <c r="AY547" s="205" t="s">
        <v>155</v>
      </c>
    </row>
    <row r="548" spans="2:51" s="13" customFormat="1">
      <c r="B548" s="206"/>
      <c r="C548" s="207"/>
      <c r="D548" s="197" t="s">
        <v>164</v>
      </c>
      <c r="E548" s="208" t="s">
        <v>35</v>
      </c>
      <c r="F548" s="209" t="s">
        <v>534</v>
      </c>
      <c r="G548" s="207"/>
      <c r="H548" s="210">
        <v>24.96</v>
      </c>
      <c r="I548" s="211"/>
      <c r="J548" s="207"/>
      <c r="K548" s="207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164</v>
      </c>
      <c r="AU548" s="216" t="s">
        <v>90</v>
      </c>
      <c r="AV548" s="13" t="s">
        <v>90</v>
      </c>
      <c r="AW548" s="13" t="s">
        <v>41</v>
      </c>
      <c r="AX548" s="13" t="s">
        <v>80</v>
      </c>
      <c r="AY548" s="216" t="s">
        <v>155</v>
      </c>
    </row>
    <row r="549" spans="2:51" s="12" customFormat="1">
      <c r="B549" s="195"/>
      <c r="C549" s="196"/>
      <c r="D549" s="197" t="s">
        <v>164</v>
      </c>
      <c r="E549" s="198" t="s">
        <v>35</v>
      </c>
      <c r="F549" s="199" t="s">
        <v>304</v>
      </c>
      <c r="G549" s="196"/>
      <c r="H549" s="198" t="s">
        <v>35</v>
      </c>
      <c r="I549" s="200"/>
      <c r="J549" s="196"/>
      <c r="K549" s="196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164</v>
      </c>
      <c r="AU549" s="205" t="s">
        <v>90</v>
      </c>
      <c r="AV549" s="12" t="s">
        <v>88</v>
      </c>
      <c r="AW549" s="12" t="s">
        <v>41</v>
      </c>
      <c r="AX549" s="12" t="s">
        <v>80</v>
      </c>
      <c r="AY549" s="205" t="s">
        <v>155</v>
      </c>
    </row>
    <row r="550" spans="2:51" s="13" customFormat="1">
      <c r="B550" s="206"/>
      <c r="C550" s="207"/>
      <c r="D550" s="197" t="s">
        <v>164</v>
      </c>
      <c r="E550" s="208" t="s">
        <v>35</v>
      </c>
      <c r="F550" s="209" t="s">
        <v>535</v>
      </c>
      <c r="G550" s="207"/>
      <c r="H550" s="210">
        <v>2.34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164</v>
      </c>
      <c r="AU550" s="216" t="s">
        <v>90</v>
      </c>
      <c r="AV550" s="13" t="s">
        <v>90</v>
      </c>
      <c r="AW550" s="13" t="s">
        <v>41</v>
      </c>
      <c r="AX550" s="13" t="s">
        <v>80</v>
      </c>
      <c r="AY550" s="216" t="s">
        <v>155</v>
      </c>
    </row>
    <row r="551" spans="2:51" s="12" customFormat="1">
      <c r="B551" s="195"/>
      <c r="C551" s="196"/>
      <c r="D551" s="197" t="s">
        <v>164</v>
      </c>
      <c r="E551" s="198" t="s">
        <v>35</v>
      </c>
      <c r="F551" s="199" t="s">
        <v>313</v>
      </c>
      <c r="G551" s="196"/>
      <c r="H551" s="198" t="s">
        <v>35</v>
      </c>
      <c r="I551" s="200"/>
      <c r="J551" s="196"/>
      <c r="K551" s="196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164</v>
      </c>
      <c r="AU551" s="205" t="s">
        <v>90</v>
      </c>
      <c r="AV551" s="12" t="s">
        <v>88</v>
      </c>
      <c r="AW551" s="12" t="s">
        <v>41</v>
      </c>
      <c r="AX551" s="12" t="s">
        <v>80</v>
      </c>
      <c r="AY551" s="205" t="s">
        <v>155</v>
      </c>
    </row>
    <row r="552" spans="2:51" s="13" customFormat="1">
      <c r="B552" s="206"/>
      <c r="C552" s="207"/>
      <c r="D552" s="197" t="s">
        <v>164</v>
      </c>
      <c r="E552" s="208" t="s">
        <v>35</v>
      </c>
      <c r="F552" s="209" t="s">
        <v>536</v>
      </c>
      <c r="G552" s="207"/>
      <c r="H552" s="210">
        <v>3.9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164</v>
      </c>
      <c r="AU552" s="216" t="s">
        <v>90</v>
      </c>
      <c r="AV552" s="13" t="s">
        <v>90</v>
      </c>
      <c r="AW552" s="13" t="s">
        <v>41</v>
      </c>
      <c r="AX552" s="13" t="s">
        <v>80</v>
      </c>
      <c r="AY552" s="216" t="s">
        <v>155</v>
      </c>
    </row>
    <row r="553" spans="2:51" s="12" customFormat="1">
      <c r="B553" s="195"/>
      <c r="C553" s="196"/>
      <c r="D553" s="197" t="s">
        <v>164</v>
      </c>
      <c r="E553" s="198" t="s">
        <v>35</v>
      </c>
      <c r="F553" s="199" t="s">
        <v>308</v>
      </c>
      <c r="G553" s="196"/>
      <c r="H553" s="198" t="s">
        <v>35</v>
      </c>
      <c r="I553" s="200"/>
      <c r="J553" s="196"/>
      <c r="K553" s="196"/>
      <c r="L553" s="201"/>
      <c r="M553" s="202"/>
      <c r="N553" s="203"/>
      <c r="O553" s="203"/>
      <c r="P553" s="203"/>
      <c r="Q553" s="203"/>
      <c r="R553" s="203"/>
      <c r="S553" s="203"/>
      <c r="T553" s="204"/>
      <c r="AT553" s="205" t="s">
        <v>164</v>
      </c>
      <c r="AU553" s="205" t="s">
        <v>90</v>
      </c>
      <c r="AV553" s="12" t="s">
        <v>88</v>
      </c>
      <c r="AW553" s="12" t="s">
        <v>41</v>
      </c>
      <c r="AX553" s="12" t="s">
        <v>80</v>
      </c>
      <c r="AY553" s="205" t="s">
        <v>155</v>
      </c>
    </row>
    <row r="554" spans="2:51" s="13" customFormat="1">
      <c r="B554" s="206"/>
      <c r="C554" s="207"/>
      <c r="D554" s="197" t="s">
        <v>164</v>
      </c>
      <c r="E554" s="208" t="s">
        <v>35</v>
      </c>
      <c r="F554" s="209" t="s">
        <v>537</v>
      </c>
      <c r="G554" s="207"/>
      <c r="H554" s="210">
        <v>28.24</v>
      </c>
      <c r="I554" s="211"/>
      <c r="J554" s="207"/>
      <c r="K554" s="207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164</v>
      </c>
      <c r="AU554" s="216" t="s">
        <v>90</v>
      </c>
      <c r="AV554" s="13" t="s">
        <v>90</v>
      </c>
      <c r="AW554" s="13" t="s">
        <v>41</v>
      </c>
      <c r="AX554" s="13" t="s">
        <v>80</v>
      </c>
      <c r="AY554" s="216" t="s">
        <v>155</v>
      </c>
    </row>
    <row r="555" spans="2:51" s="12" customFormat="1">
      <c r="B555" s="195"/>
      <c r="C555" s="196"/>
      <c r="D555" s="197" t="s">
        <v>164</v>
      </c>
      <c r="E555" s="198" t="s">
        <v>35</v>
      </c>
      <c r="F555" s="199" t="s">
        <v>316</v>
      </c>
      <c r="G555" s="196"/>
      <c r="H555" s="198" t="s">
        <v>35</v>
      </c>
      <c r="I555" s="200"/>
      <c r="J555" s="196"/>
      <c r="K555" s="196"/>
      <c r="L555" s="201"/>
      <c r="M555" s="202"/>
      <c r="N555" s="203"/>
      <c r="O555" s="203"/>
      <c r="P555" s="203"/>
      <c r="Q555" s="203"/>
      <c r="R555" s="203"/>
      <c r="S555" s="203"/>
      <c r="T555" s="204"/>
      <c r="AT555" s="205" t="s">
        <v>164</v>
      </c>
      <c r="AU555" s="205" t="s">
        <v>90</v>
      </c>
      <c r="AV555" s="12" t="s">
        <v>88</v>
      </c>
      <c r="AW555" s="12" t="s">
        <v>41</v>
      </c>
      <c r="AX555" s="12" t="s">
        <v>80</v>
      </c>
      <c r="AY555" s="205" t="s">
        <v>155</v>
      </c>
    </row>
    <row r="556" spans="2:51" s="13" customFormat="1">
      <c r="B556" s="206"/>
      <c r="C556" s="207"/>
      <c r="D556" s="197" t="s">
        <v>164</v>
      </c>
      <c r="E556" s="208" t="s">
        <v>35</v>
      </c>
      <c r="F556" s="209" t="s">
        <v>538</v>
      </c>
      <c r="G556" s="207"/>
      <c r="H556" s="210">
        <v>10.92</v>
      </c>
      <c r="I556" s="211"/>
      <c r="J556" s="207"/>
      <c r="K556" s="207"/>
      <c r="L556" s="212"/>
      <c r="M556" s="213"/>
      <c r="N556" s="214"/>
      <c r="O556" s="214"/>
      <c r="P556" s="214"/>
      <c r="Q556" s="214"/>
      <c r="R556" s="214"/>
      <c r="S556" s="214"/>
      <c r="T556" s="215"/>
      <c r="AT556" s="216" t="s">
        <v>164</v>
      </c>
      <c r="AU556" s="216" t="s">
        <v>90</v>
      </c>
      <c r="AV556" s="13" t="s">
        <v>90</v>
      </c>
      <c r="AW556" s="13" t="s">
        <v>41</v>
      </c>
      <c r="AX556" s="13" t="s">
        <v>80</v>
      </c>
      <c r="AY556" s="216" t="s">
        <v>155</v>
      </c>
    </row>
    <row r="557" spans="2:51" s="12" customFormat="1">
      <c r="B557" s="195"/>
      <c r="C557" s="196"/>
      <c r="D557" s="197" t="s">
        <v>164</v>
      </c>
      <c r="E557" s="198" t="s">
        <v>35</v>
      </c>
      <c r="F557" s="199" t="s">
        <v>304</v>
      </c>
      <c r="G557" s="196"/>
      <c r="H557" s="198" t="s">
        <v>35</v>
      </c>
      <c r="I557" s="200"/>
      <c r="J557" s="196"/>
      <c r="K557" s="196"/>
      <c r="L557" s="201"/>
      <c r="M557" s="202"/>
      <c r="N557" s="203"/>
      <c r="O557" s="203"/>
      <c r="P557" s="203"/>
      <c r="Q557" s="203"/>
      <c r="R557" s="203"/>
      <c r="S557" s="203"/>
      <c r="T557" s="204"/>
      <c r="AT557" s="205" t="s">
        <v>164</v>
      </c>
      <c r="AU557" s="205" t="s">
        <v>90</v>
      </c>
      <c r="AV557" s="12" t="s">
        <v>88</v>
      </c>
      <c r="AW557" s="12" t="s">
        <v>41</v>
      </c>
      <c r="AX557" s="12" t="s">
        <v>80</v>
      </c>
      <c r="AY557" s="205" t="s">
        <v>155</v>
      </c>
    </row>
    <row r="558" spans="2:51" s="13" customFormat="1">
      <c r="B558" s="206"/>
      <c r="C558" s="207"/>
      <c r="D558" s="197" t="s">
        <v>164</v>
      </c>
      <c r="E558" s="208" t="s">
        <v>35</v>
      </c>
      <c r="F558" s="209" t="s">
        <v>535</v>
      </c>
      <c r="G558" s="207"/>
      <c r="H558" s="210">
        <v>2.34</v>
      </c>
      <c r="I558" s="211"/>
      <c r="J558" s="207"/>
      <c r="K558" s="207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164</v>
      </c>
      <c r="AU558" s="216" t="s">
        <v>90</v>
      </c>
      <c r="AV558" s="13" t="s">
        <v>90</v>
      </c>
      <c r="AW558" s="13" t="s">
        <v>41</v>
      </c>
      <c r="AX558" s="13" t="s">
        <v>80</v>
      </c>
      <c r="AY558" s="216" t="s">
        <v>155</v>
      </c>
    </row>
    <row r="559" spans="2:51" s="12" customFormat="1">
      <c r="B559" s="195"/>
      <c r="C559" s="196"/>
      <c r="D559" s="197" t="s">
        <v>164</v>
      </c>
      <c r="E559" s="198" t="s">
        <v>35</v>
      </c>
      <c r="F559" s="199" t="s">
        <v>308</v>
      </c>
      <c r="G559" s="196"/>
      <c r="H559" s="198" t="s">
        <v>35</v>
      </c>
      <c r="I559" s="200"/>
      <c r="J559" s="196"/>
      <c r="K559" s="196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164</v>
      </c>
      <c r="AU559" s="205" t="s">
        <v>90</v>
      </c>
      <c r="AV559" s="12" t="s">
        <v>88</v>
      </c>
      <c r="AW559" s="12" t="s">
        <v>41</v>
      </c>
      <c r="AX559" s="12" t="s">
        <v>80</v>
      </c>
      <c r="AY559" s="205" t="s">
        <v>155</v>
      </c>
    </row>
    <row r="560" spans="2:51" s="13" customFormat="1">
      <c r="B560" s="206"/>
      <c r="C560" s="207"/>
      <c r="D560" s="197" t="s">
        <v>164</v>
      </c>
      <c r="E560" s="208" t="s">
        <v>35</v>
      </c>
      <c r="F560" s="209" t="s">
        <v>539</v>
      </c>
      <c r="G560" s="207"/>
      <c r="H560" s="210">
        <v>14.12</v>
      </c>
      <c r="I560" s="211"/>
      <c r="J560" s="207"/>
      <c r="K560" s="207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164</v>
      </c>
      <c r="AU560" s="216" t="s">
        <v>90</v>
      </c>
      <c r="AV560" s="13" t="s">
        <v>90</v>
      </c>
      <c r="AW560" s="13" t="s">
        <v>41</v>
      </c>
      <c r="AX560" s="13" t="s">
        <v>80</v>
      </c>
      <c r="AY560" s="216" t="s">
        <v>155</v>
      </c>
    </row>
    <row r="561" spans="2:51" s="12" customFormat="1">
      <c r="B561" s="195"/>
      <c r="C561" s="196"/>
      <c r="D561" s="197" t="s">
        <v>164</v>
      </c>
      <c r="E561" s="198" t="s">
        <v>35</v>
      </c>
      <c r="F561" s="199" t="s">
        <v>322</v>
      </c>
      <c r="G561" s="196"/>
      <c r="H561" s="198" t="s">
        <v>35</v>
      </c>
      <c r="I561" s="200"/>
      <c r="J561" s="196"/>
      <c r="K561" s="196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164</v>
      </c>
      <c r="AU561" s="205" t="s">
        <v>90</v>
      </c>
      <c r="AV561" s="12" t="s">
        <v>88</v>
      </c>
      <c r="AW561" s="12" t="s">
        <v>41</v>
      </c>
      <c r="AX561" s="12" t="s">
        <v>80</v>
      </c>
      <c r="AY561" s="205" t="s">
        <v>155</v>
      </c>
    </row>
    <row r="562" spans="2:51" s="12" customFormat="1">
      <c r="B562" s="195"/>
      <c r="C562" s="196"/>
      <c r="D562" s="197" t="s">
        <v>164</v>
      </c>
      <c r="E562" s="198" t="s">
        <v>35</v>
      </c>
      <c r="F562" s="199" t="s">
        <v>323</v>
      </c>
      <c r="G562" s="196"/>
      <c r="H562" s="198" t="s">
        <v>35</v>
      </c>
      <c r="I562" s="200"/>
      <c r="J562" s="196"/>
      <c r="K562" s="196"/>
      <c r="L562" s="201"/>
      <c r="M562" s="202"/>
      <c r="N562" s="203"/>
      <c r="O562" s="203"/>
      <c r="P562" s="203"/>
      <c r="Q562" s="203"/>
      <c r="R562" s="203"/>
      <c r="S562" s="203"/>
      <c r="T562" s="204"/>
      <c r="AT562" s="205" t="s">
        <v>164</v>
      </c>
      <c r="AU562" s="205" t="s">
        <v>90</v>
      </c>
      <c r="AV562" s="12" t="s">
        <v>88</v>
      </c>
      <c r="AW562" s="12" t="s">
        <v>41</v>
      </c>
      <c r="AX562" s="12" t="s">
        <v>80</v>
      </c>
      <c r="AY562" s="205" t="s">
        <v>155</v>
      </c>
    </row>
    <row r="563" spans="2:51" s="13" customFormat="1">
      <c r="B563" s="206"/>
      <c r="C563" s="207"/>
      <c r="D563" s="197" t="s">
        <v>164</v>
      </c>
      <c r="E563" s="208" t="s">
        <v>35</v>
      </c>
      <c r="F563" s="209" t="s">
        <v>540</v>
      </c>
      <c r="G563" s="207"/>
      <c r="H563" s="210">
        <v>15.625</v>
      </c>
      <c r="I563" s="211"/>
      <c r="J563" s="207"/>
      <c r="K563" s="207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164</v>
      </c>
      <c r="AU563" s="216" t="s">
        <v>90</v>
      </c>
      <c r="AV563" s="13" t="s">
        <v>90</v>
      </c>
      <c r="AW563" s="13" t="s">
        <v>41</v>
      </c>
      <c r="AX563" s="13" t="s">
        <v>80</v>
      </c>
      <c r="AY563" s="216" t="s">
        <v>155</v>
      </c>
    </row>
    <row r="564" spans="2:51" s="12" customFormat="1">
      <c r="B564" s="195"/>
      <c r="C564" s="196"/>
      <c r="D564" s="197" t="s">
        <v>164</v>
      </c>
      <c r="E564" s="198" t="s">
        <v>35</v>
      </c>
      <c r="F564" s="199" t="s">
        <v>325</v>
      </c>
      <c r="G564" s="196"/>
      <c r="H564" s="198" t="s">
        <v>35</v>
      </c>
      <c r="I564" s="200"/>
      <c r="J564" s="196"/>
      <c r="K564" s="196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164</v>
      </c>
      <c r="AU564" s="205" t="s">
        <v>90</v>
      </c>
      <c r="AV564" s="12" t="s">
        <v>88</v>
      </c>
      <c r="AW564" s="12" t="s">
        <v>41</v>
      </c>
      <c r="AX564" s="12" t="s">
        <v>80</v>
      </c>
      <c r="AY564" s="205" t="s">
        <v>155</v>
      </c>
    </row>
    <row r="565" spans="2:51" s="13" customFormat="1">
      <c r="B565" s="206"/>
      <c r="C565" s="207"/>
      <c r="D565" s="197" t="s">
        <v>164</v>
      </c>
      <c r="E565" s="208" t="s">
        <v>35</v>
      </c>
      <c r="F565" s="209" t="s">
        <v>541</v>
      </c>
      <c r="G565" s="207"/>
      <c r="H565" s="210">
        <v>7.2519999999999998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164</v>
      </c>
      <c r="AU565" s="216" t="s">
        <v>90</v>
      </c>
      <c r="AV565" s="13" t="s">
        <v>90</v>
      </c>
      <c r="AW565" s="13" t="s">
        <v>41</v>
      </c>
      <c r="AX565" s="13" t="s">
        <v>80</v>
      </c>
      <c r="AY565" s="216" t="s">
        <v>155</v>
      </c>
    </row>
    <row r="566" spans="2:51" s="12" customFormat="1">
      <c r="B566" s="195"/>
      <c r="C566" s="196"/>
      <c r="D566" s="197" t="s">
        <v>164</v>
      </c>
      <c r="E566" s="198" t="s">
        <v>35</v>
      </c>
      <c r="F566" s="199" t="s">
        <v>327</v>
      </c>
      <c r="G566" s="196"/>
      <c r="H566" s="198" t="s">
        <v>35</v>
      </c>
      <c r="I566" s="200"/>
      <c r="J566" s="196"/>
      <c r="K566" s="196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164</v>
      </c>
      <c r="AU566" s="205" t="s">
        <v>90</v>
      </c>
      <c r="AV566" s="12" t="s">
        <v>88</v>
      </c>
      <c r="AW566" s="12" t="s">
        <v>41</v>
      </c>
      <c r="AX566" s="12" t="s">
        <v>80</v>
      </c>
      <c r="AY566" s="205" t="s">
        <v>155</v>
      </c>
    </row>
    <row r="567" spans="2:51" s="13" customFormat="1">
      <c r="B567" s="206"/>
      <c r="C567" s="207"/>
      <c r="D567" s="197" t="s">
        <v>164</v>
      </c>
      <c r="E567" s="208" t="s">
        <v>35</v>
      </c>
      <c r="F567" s="209" t="s">
        <v>542</v>
      </c>
      <c r="G567" s="207"/>
      <c r="H567" s="210">
        <v>16.591999999999999</v>
      </c>
      <c r="I567" s="211"/>
      <c r="J567" s="207"/>
      <c r="K567" s="207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164</v>
      </c>
      <c r="AU567" s="216" t="s">
        <v>90</v>
      </c>
      <c r="AV567" s="13" t="s">
        <v>90</v>
      </c>
      <c r="AW567" s="13" t="s">
        <v>41</v>
      </c>
      <c r="AX567" s="13" t="s">
        <v>80</v>
      </c>
      <c r="AY567" s="216" t="s">
        <v>155</v>
      </c>
    </row>
    <row r="568" spans="2:51" s="12" customFormat="1">
      <c r="B568" s="195"/>
      <c r="C568" s="196"/>
      <c r="D568" s="197" t="s">
        <v>164</v>
      </c>
      <c r="E568" s="198" t="s">
        <v>35</v>
      </c>
      <c r="F568" s="199" t="s">
        <v>329</v>
      </c>
      <c r="G568" s="196"/>
      <c r="H568" s="198" t="s">
        <v>35</v>
      </c>
      <c r="I568" s="200"/>
      <c r="J568" s="196"/>
      <c r="K568" s="196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164</v>
      </c>
      <c r="AU568" s="205" t="s">
        <v>90</v>
      </c>
      <c r="AV568" s="12" t="s">
        <v>88</v>
      </c>
      <c r="AW568" s="12" t="s">
        <v>41</v>
      </c>
      <c r="AX568" s="12" t="s">
        <v>80</v>
      </c>
      <c r="AY568" s="205" t="s">
        <v>155</v>
      </c>
    </row>
    <row r="569" spans="2:51" s="13" customFormat="1">
      <c r="B569" s="206"/>
      <c r="C569" s="207"/>
      <c r="D569" s="197" t="s">
        <v>164</v>
      </c>
      <c r="E569" s="208" t="s">
        <v>35</v>
      </c>
      <c r="F569" s="209" t="s">
        <v>543</v>
      </c>
      <c r="G569" s="207"/>
      <c r="H569" s="210">
        <v>5.49</v>
      </c>
      <c r="I569" s="211"/>
      <c r="J569" s="207"/>
      <c r="K569" s="207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164</v>
      </c>
      <c r="AU569" s="216" t="s">
        <v>90</v>
      </c>
      <c r="AV569" s="13" t="s">
        <v>90</v>
      </c>
      <c r="AW569" s="13" t="s">
        <v>41</v>
      </c>
      <c r="AX569" s="13" t="s">
        <v>80</v>
      </c>
      <c r="AY569" s="216" t="s">
        <v>155</v>
      </c>
    </row>
    <row r="570" spans="2:51" s="12" customFormat="1">
      <c r="B570" s="195"/>
      <c r="C570" s="196"/>
      <c r="D570" s="197" t="s">
        <v>164</v>
      </c>
      <c r="E570" s="198" t="s">
        <v>35</v>
      </c>
      <c r="F570" s="199" t="s">
        <v>384</v>
      </c>
      <c r="G570" s="196"/>
      <c r="H570" s="198" t="s">
        <v>35</v>
      </c>
      <c r="I570" s="200"/>
      <c r="J570" s="196"/>
      <c r="K570" s="196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164</v>
      </c>
      <c r="AU570" s="205" t="s">
        <v>90</v>
      </c>
      <c r="AV570" s="12" t="s">
        <v>88</v>
      </c>
      <c r="AW570" s="12" t="s">
        <v>41</v>
      </c>
      <c r="AX570" s="12" t="s">
        <v>80</v>
      </c>
      <c r="AY570" s="205" t="s">
        <v>155</v>
      </c>
    </row>
    <row r="571" spans="2:51" s="13" customFormat="1">
      <c r="B571" s="206"/>
      <c r="C571" s="207"/>
      <c r="D571" s="197" t="s">
        <v>164</v>
      </c>
      <c r="E571" s="208" t="s">
        <v>35</v>
      </c>
      <c r="F571" s="209" t="s">
        <v>544</v>
      </c>
      <c r="G571" s="207"/>
      <c r="H571" s="210">
        <v>2.88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164</v>
      </c>
      <c r="AU571" s="216" t="s">
        <v>90</v>
      </c>
      <c r="AV571" s="13" t="s">
        <v>90</v>
      </c>
      <c r="AW571" s="13" t="s">
        <v>41</v>
      </c>
      <c r="AX571" s="13" t="s">
        <v>80</v>
      </c>
      <c r="AY571" s="216" t="s">
        <v>155</v>
      </c>
    </row>
    <row r="572" spans="2:51" s="12" customFormat="1">
      <c r="B572" s="195"/>
      <c r="C572" s="196"/>
      <c r="D572" s="197" t="s">
        <v>164</v>
      </c>
      <c r="E572" s="198" t="s">
        <v>35</v>
      </c>
      <c r="F572" s="199" t="s">
        <v>560</v>
      </c>
      <c r="G572" s="196"/>
      <c r="H572" s="198" t="s">
        <v>35</v>
      </c>
      <c r="I572" s="200"/>
      <c r="J572" s="196"/>
      <c r="K572" s="196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164</v>
      </c>
      <c r="AU572" s="205" t="s">
        <v>90</v>
      </c>
      <c r="AV572" s="12" t="s">
        <v>88</v>
      </c>
      <c r="AW572" s="12" t="s">
        <v>41</v>
      </c>
      <c r="AX572" s="12" t="s">
        <v>80</v>
      </c>
      <c r="AY572" s="205" t="s">
        <v>155</v>
      </c>
    </row>
    <row r="573" spans="2:51" s="13" customFormat="1">
      <c r="B573" s="206"/>
      <c r="C573" s="207"/>
      <c r="D573" s="197" t="s">
        <v>164</v>
      </c>
      <c r="E573" s="208" t="s">
        <v>35</v>
      </c>
      <c r="F573" s="209" t="s">
        <v>561</v>
      </c>
      <c r="G573" s="207"/>
      <c r="H573" s="210">
        <v>-4.92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164</v>
      </c>
      <c r="AU573" s="216" t="s">
        <v>90</v>
      </c>
      <c r="AV573" s="13" t="s">
        <v>90</v>
      </c>
      <c r="AW573" s="13" t="s">
        <v>41</v>
      </c>
      <c r="AX573" s="13" t="s">
        <v>80</v>
      </c>
      <c r="AY573" s="216" t="s">
        <v>155</v>
      </c>
    </row>
    <row r="574" spans="2:51" s="12" customFormat="1">
      <c r="B574" s="195"/>
      <c r="C574" s="196"/>
      <c r="D574" s="197" t="s">
        <v>164</v>
      </c>
      <c r="E574" s="198" t="s">
        <v>35</v>
      </c>
      <c r="F574" s="199" t="s">
        <v>521</v>
      </c>
      <c r="G574" s="196"/>
      <c r="H574" s="198" t="s">
        <v>35</v>
      </c>
      <c r="I574" s="200"/>
      <c r="J574" s="196"/>
      <c r="K574" s="196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164</v>
      </c>
      <c r="AU574" s="205" t="s">
        <v>90</v>
      </c>
      <c r="AV574" s="12" t="s">
        <v>88</v>
      </c>
      <c r="AW574" s="12" t="s">
        <v>41</v>
      </c>
      <c r="AX574" s="12" t="s">
        <v>80</v>
      </c>
      <c r="AY574" s="205" t="s">
        <v>155</v>
      </c>
    </row>
    <row r="575" spans="2:51" s="12" customFormat="1">
      <c r="B575" s="195"/>
      <c r="C575" s="196"/>
      <c r="D575" s="197" t="s">
        <v>164</v>
      </c>
      <c r="E575" s="198" t="s">
        <v>35</v>
      </c>
      <c r="F575" s="199" t="s">
        <v>480</v>
      </c>
      <c r="G575" s="196"/>
      <c r="H575" s="198" t="s">
        <v>35</v>
      </c>
      <c r="I575" s="200"/>
      <c r="J575" s="196"/>
      <c r="K575" s="196"/>
      <c r="L575" s="201"/>
      <c r="M575" s="202"/>
      <c r="N575" s="203"/>
      <c r="O575" s="203"/>
      <c r="P575" s="203"/>
      <c r="Q575" s="203"/>
      <c r="R575" s="203"/>
      <c r="S575" s="203"/>
      <c r="T575" s="204"/>
      <c r="AT575" s="205" t="s">
        <v>164</v>
      </c>
      <c r="AU575" s="205" t="s">
        <v>90</v>
      </c>
      <c r="AV575" s="12" t="s">
        <v>88</v>
      </c>
      <c r="AW575" s="12" t="s">
        <v>41</v>
      </c>
      <c r="AX575" s="12" t="s">
        <v>80</v>
      </c>
      <c r="AY575" s="205" t="s">
        <v>155</v>
      </c>
    </row>
    <row r="576" spans="2:51" s="13" customFormat="1">
      <c r="B576" s="206"/>
      <c r="C576" s="207"/>
      <c r="D576" s="197" t="s">
        <v>164</v>
      </c>
      <c r="E576" s="208" t="s">
        <v>35</v>
      </c>
      <c r="F576" s="209" t="s">
        <v>522</v>
      </c>
      <c r="G576" s="207"/>
      <c r="H576" s="210">
        <v>32</v>
      </c>
      <c r="I576" s="211"/>
      <c r="J576" s="207"/>
      <c r="K576" s="207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164</v>
      </c>
      <c r="AU576" s="216" t="s">
        <v>90</v>
      </c>
      <c r="AV576" s="13" t="s">
        <v>90</v>
      </c>
      <c r="AW576" s="13" t="s">
        <v>41</v>
      </c>
      <c r="AX576" s="13" t="s">
        <v>80</v>
      </c>
      <c r="AY576" s="216" t="s">
        <v>155</v>
      </c>
    </row>
    <row r="577" spans="2:65" s="12" customFormat="1">
      <c r="B577" s="195"/>
      <c r="C577" s="196"/>
      <c r="D577" s="197" t="s">
        <v>164</v>
      </c>
      <c r="E577" s="198" t="s">
        <v>35</v>
      </c>
      <c r="F577" s="199" t="s">
        <v>482</v>
      </c>
      <c r="G577" s="196"/>
      <c r="H577" s="198" t="s">
        <v>35</v>
      </c>
      <c r="I577" s="200"/>
      <c r="J577" s="196"/>
      <c r="K577" s="196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164</v>
      </c>
      <c r="AU577" s="205" t="s">
        <v>90</v>
      </c>
      <c r="AV577" s="12" t="s">
        <v>88</v>
      </c>
      <c r="AW577" s="12" t="s">
        <v>41</v>
      </c>
      <c r="AX577" s="12" t="s">
        <v>80</v>
      </c>
      <c r="AY577" s="205" t="s">
        <v>155</v>
      </c>
    </row>
    <row r="578" spans="2:65" s="13" customFormat="1">
      <c r="B578" s="206"/>
      <c r="C578" s="207"/>
      <c r="D578" s="197" t="s">
        <v>164</v>
      </c>
      <c r="E578" s="208" t="s">
        <v>35</v>
      </c>
      <c r="F578" s="209" t="s">
        <v>523</v>
      </c>
      <c r="G578" s="207"/>
      <c r="H578" s="210">
        <v>44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164</v>
      </c>
      <c r="AU578" s="216" t="s">
        <v>90</v>
      </c>
      <c r="AV578" s="13" t="s">
        <v>90</v>
      </c>
      <c r="AW578" s="13" t="s">
        <v>41</v>
      </c>
      <c r="AX578" s="13" t="s">
        <v>80</v>
      </c>
      <c r="AY578" s="216" t="s">
        <v>155</v>
      </c>
    </row>
    <row r="579" spans="2:65" s="12" customFormat="1">
      <c r="B579" s="195"/>
      <c r="C579" s="196"/>
      <c r="D579" s="197" t="s">
        <v>164</v>
      </c>
      <c r="E579" s="198" t="s">
        <v>35</v>
      </c>
      <c r="F579" s="199" t="s">
        <v>554</v>
      </c>
      <c r="G579" s="196"/>
      <c r="H579" s="198" t="s">
        <v>35</v>
      </c>
      <c r="I579" s="200"/>
      <c r="J579" s="196"/>
      <c r="K579" s="196"/>
      <c r="L579" s="201"/>
      <c r="M579" s="202"/>
      <c r="N579" s="203"/>
      <c r="O579" s="203"/>
      <c r="P579" s="203"/>
      <c r="Q579" s="203"/>
      <c r="R579" s="203"/>
      <c r="S579" s="203"/>
      <c r="T579" s="204"/>
      <c r="AT579" s="205" t="s">
        <v>164</v>
      </c>
      <c r="AU579" s="205" t="s">
        <v>90</v>
      </c>
      <c r="AV579" s="12" t="s">
        <v>88</v>
      </c>
      <c r="AW579" s="12" t="s">
        <v>41</v>
      </c>
      <c r="AX579" s="12" t="s">
        <v>80</v>
      </c>
      <c r="AY579" s="205" t="s">
        <v>155</v>
      </c>
    </row>
    <row r="580" spans="2:65" s="13" customFormat="1">
      <c r="B580" s="206"/>
      <c r="C580" s="207"/>
      <c r="D580" s="197" t="s">
        <v>164</v>
      </c>
      <c r="E580" s="208" t="s">
        <v>35</v>
      </c>
      <c r="F580" s="209" t="s">
        <v>555</v>
      </c>
      <c r="G580" s="207"/>
      <c r="H580" s="210">
        <v>80.082999999999998</v>
      </c>
      <c r="I580" s="211"/>
      <c r="J580" s="207"/>
      <c r="K580" s="207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164</v>
      </c>
      <c r="AU580" s="216" t="s">
        <v>90</v>
      </c>
      <c r="AV580" s="13" t="s">
        <v>90</v>
      </c>
      <c r="AW580" s="13" t="s">
        <v>41</v>
      </c>
      <c r="AX580" s="13" t="s">
        <v>80</v>
      </c>
      <c r="AY580" s="216" t="s">
        <v>155</v>
      </c>
    </row>
    <row r="581" spans="2:65" s="15" customFormat="1">
      <c r="B581" s="228"/>
      <c r="C581" s="229"/>
      <c r="D581" s="197" t="s">
        <v>164</v>
      </c>
      <c r="E581" s="230" t="s">
        <v>35</v>
      </c>
      <c r="F581" s="231" t="s">
        <v>177</v>
      </c>
      <c r="G581" s="229"/>
      <c r="H581" s="232">
        <v>345.67200000000003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164</v>
      </c>
      <c r="AU581" s="238" t="s">
        <v>90</v>
      </c>
      <c r="AV581" s="15" t="s">
        <v>162</v>
      </c>
      <c r="AW581" s="15" t="s">
        <v>41</v>
      </c>
      <c r="AX581" s="15" t="s">
        <v>88</v>
      </c>
      <c r="AY581" s="238" t="s">
        <v>155</v>
      </c>
    </row>
    <row r="582" spans="2:65" s="1" customFormat="1" ht="24" customHeight="1">
      <c r="B582" s="36"/>
      <c r="C582" s="182" t="s">
        <v>562</v>
      </c>
      <c r="D582" s="182" t="s">
        <v>157</v>
      </c>
      <c r="E582" s="183" t="s">
        <v>563</v>
      </c>
      <c r="F582" s="184" t="s">
        <v>564</v>
      </c>
      <c r="G582" s="185" t="s">
        <v>160</v>
      </c>
      <c r="H582" s="186">
        <v>30.818999999999999</v>
      </c>
      <c r="I582" s="187"/>
      <c r="J582" s="188">
        <f>ROUND(I582*H582,2)</f>
        <v>0</v>
      </c>
      <c r="K582" s="184" t="s">
        <v>161</v>
      </c>
      <c r="L582" s="40"/>
      <c r="M582" s="189" t="s">
        <v>35</v>
      </c>
      <c r="N582" s="190" t="s">
        <v>51</v>
      </c>
      <c r="O582" s="65"/>
      <c r="P582" s="191">
        <f>O582*H582</f>
        <v>0</v>
      </c>
      <c r="Q582" s="191">
        <v>3.7999999999999999E-2</v>
      </c>
      <c r="R582" s="191">
        <f>Q582*H582</f>
        <v>1.171122</v>
      </c>
      <c r="S582" s="191">
        <v>0</v>
      </c>
      <c r="T582" s="192">
        <f>S582*H582</f>
        <v>0</v>
      </c>
      <c r="AR582" s="193" t="s">
        <v>162</v>
      </c>
      <c r="AT582" s="193" t="s">
        <v>157</v>
      </c>
      <c r="AU582" s="193" t="s">
        <v>90</v>
      </c>
      <c r="AY582" s="18" t="s">
        <v>155</v>
      </c>
      <c r="BE582" s="194">
        <f>IF(N582="základní",J582,0)</f>
        <v>0</v>
      </c>
      <c r="BF582" s="194">
        <f>IF(N582="snížená",J582,0)</f>
        <v>0</v>
      </c>
      <c r="BG582" s="194">
        <f>IF(N582="zákl. přenesená",J582,0)</f>
        <v>0</v>
      </c>
      <c r="BH582" s="194">
        <f>IF(N582="sníž. přenesená",J582,0)</f>
        <v>0</v>
      </c>
      <c r="BI582" s="194">
        <f>IF(N582="nulová",J582,0)</f>
        <v>0</v>
      </c>
      <c r="BJ582" s="18" t="s">
        <v>88</v>
      </c>
      <c r="BK582" s="194">
        <f>ROUND(I582*H582,2)</f>
        <v>0</v>
      </c>
      <c r="BL582" s="18" t="s">
        <v>162</v>
      </c>
      <c r="BM582" s="193" t="s">
        <v>565</v>
      </c>
    </row>
    <row r="583" spans="2:65" s="12" customFormat="1">
      <c r="B583" s="195"/>
      <c r="C583" s="196"/>
      <c r="D583" s="197" t="s">
        <v>164</v>
      </c>
      <c r="E583" s="198" t="s">
        <v>35</v>
      </c>
      <c r="F583" s="199" t="s">
        <v>566</v>
      </c>
      <c r="G583" s="196"/>
      <c r="H583" s="198" t="s">
        <v>35</v>
      </c>
      <c r="I583" s="200"/>
      <c r="J583" s="196"/>
      <c r="K583" s="196"/>
      <c r="L583" s="201"/>
      <c r="M583" s="202"/>
      <c r="N583" s="203"/>
      <c r="O583" s="203"/>
      <c r="P583" s="203"/>
      <c r="Q583" s="203"/>
      <c r="R583" s="203"/>
      <c r="S583" s="203"/>
      <c r="T583" s="204"/>
      <c r="AT583" s="205" t="s">
        <v>164</v>
      </c>
      <c r="AU583" s="205" t="s">
        <v>90</v>
      </c>
      <c r="AV583" s="12" t="s">
        <v>88</v>
      </c>
      <c r="AW583" s="12" t="s">
        <v>41</v>
      </c>
      <c r="AX583" s="12" t="s">
        <v>80</v>
      </c>
      <c r="AY583" s="205" t="s">
        <v>155</v>
      </c>
    </row>
    <row r="584" spans="2:65" s="12" customFormat="1">
      <c r="B584" s="195"/>
      <c r="C584" s="196"/>
      <c r="D584" s="197" t="s">
        <v>164</v>
      </c>
      <c r="E584" s="198" t="s">
        <v>35</v>
      </c>
      <c r="F584" s="199" t="s">
        <v>567</v>
      </c>
      <c r="G584" s="196"/>
      <c r="H584" s="198" t="s">
        <v>35</v>
      </c>
      <c r="I584" s="200"/>
      <c r="J584" s="196"/>
      <c r="K584" s="196"/>
      <c r="L584" s="201"/>
      <c r="M584" s="202"/>
      <c r="N584" s="203"/>
      <c r="O584" s="203"/>
      <c r="P584" s="203"/>
      <c r="Q584" s="203"/>
      <c r="R584" s="203"/>
      <c r="S584" s="203"/>
      <c r="T584" s="204"/>
      <c r="AT584" s="205" t="s">
        <v>164</v>
      </c>
      <c r="AU584" s="205" t="s">
        <v>90</v>
      </c>
      <c r="AV584" s="12" t="s">
        <v>88</v>
      </c>
      <c r="AW584" s="12" t="s">
        <v>41</v>
      </c>
      <c r="AX584" s="12" t="s">
        <v>80</v>
      </c>
      <c r="AY584" s="205" t="s">
        <v>155</v>
      </c>
    </row>
    <row r="585" spans="2:65" s="13" customFormat="1">
      <c r="B585" s="206"/>
      <c r="C585" s="207"/>
      <c r="D585" s="197" t="s">
        <v>164</v>
      </c>
      <c r="E585" s="208" t="s">
        <v>35</v>
      </c>
      <c r="F585" s="209" t="s">
        <v>568</v>
      </c>
      <c r="G585" s="207"/>
      <c r="H585" s="210">
        <v>1.875</v>
      </c>
      <c r="I585" s="211"/>
      <c r="J585" s="207"/>
      <c r="K585" s="207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164</v>
      </c>
      <c r="AU585" s="216" t="s">
        <v>90</v>
      </c>
      <c r="AV585" s="13" t="s">
        <v>90</v>
      </c>
      <c r="AW585" s="13" t="s">
        <v>41</v>
      </c>
      <c r="AX585" s="13" t="s">
        <v>80</v>
      </c>
      <c r="AY585" s="216" t="s">
        <v>155</v>
      </c>
    </row>
    <row r="586" spans="2:65" s="12" customFormat="1">
      <c r="B586" s="195"/>
      <c r="C586" s="196"/>
      <c r="D586" s="197" t="s">
        <v>164</v>
      </c>
      <c r="E586" s="198" t="s">
        <v>35</v>
      </c>
      <c r="F586" s="199" t="s">
        <v>569</v>
      </c>
      <c r="G586" s="196"/>
      <c r="H586" s="198" t="s">
        <v>35</v>
      </c>
      <c r="I586" s="200"/>
      <c r="J586" s="196"/>
      <c r="K586" s="196"/>
      <c r="L586" s="201"/>
      <c r="M586" s="202"/>
      <c r="N586" s="203"/>
      <c r="O586" s="203"/>
      <c r="P586" s="203"/>
      <c r="Q586" s="203"/>
      <c r="R586" s="203"/>
      <c r="S586" s="203"/>
      <c r="T586" s="204"/>
      <c r="AT586" s="205" t="s">
        <v>164</v>
      </c>
      <c r="AU586" s="205" t="s">
        <v>90</v>
      </c>
      <c r="AV586" s="12" t="s">
        <v>88</v>
      </c>
      <c r="AW586" s="12" t="s">
        <v>41</v>
      </c>
      <c r="AX586" s="12" t="s">
        <v>80</v>
      </c>
      <c r="AY586" s="205" t="s">
        <v>155</v>
      </c>
    </row>
    <row r="587" spans="2:65" s="13" customFormat="1">
      <c r="B587" s="206"/>
      <c r="C587" s="207"/>
      <c r="D587" s="197" t="s">
        <v>164</v>
      </c>
      <c r="E587" s="208" t="s">
        <v>35</v>
      </c>
      <c r="F587" s="209" t="s">
        <v>570</v>
      </c>
      <c r="G587" s="207"/>
      <c r="H587" s="210">
        <v>4.7549999999999999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164</v>
      </c>
      <c r="AU587" s="216" t="s">
        <v>90</v>
      </c>
      <c r="AV587" s="13" t="s">
        <v>90</v>
      </c>
      <c r="AW587" s="13" t="s">
        <v>41</v>
      </c>
      <c r="AX587" s="13" t="s">
        <v>80</v>
      </c>
      <c r="AY587" s="216" t="s">
        <v>155</v>
      </c>
    </row>
    <row r="588" spans="2:65" s="12" customFormat="1" ht="20.399999999999999">
      <c r="B588" s="195"/>
      <c r="C588" s="196"/>
      <c r="D588" s="197" t="s">
        <v>164</v>
      </c>
      <c r="E588" s="198" t="s">
        <v>35</v>
      </c>
      <c r="F588" s="199" t="s">
        <v>571</v>
      </c>
      <c r="G588" s="196"/>
      <c r="H588" s="198" t="s">
        <v>35</v>
      </c>
      <c r="I588" s="200"/>
      <c r="J588" s="196"/>
      <c r="K588" s="196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164</v>
      </c>
      <c r="AU588" s="205" t="s">
        <v>90</v>
      </c>
      <c r="AV588" s="12" t="s">
        <v>88</v>
      </c>
      <c r="AW588" s="12" t="s">
        <v>41</v>
      </c>
      <c r="AX588" s="12" t="s">
        <v>80</v>
      </c>
      <c r="AY588" s="205" t="s">
        <v>155</v>
      </c>
    </row>
    <row r="589" spans="2:65" s="13" customFormat="1">
      <c r="B589" s="206"/>
      <c r="C589" s="207"/>
      <c r="D589" s="197" t="s">
        <v>164</v>
      </c>
      <c r="E589" s="208" t="s">
        <v>35</v>
      </c>
      <c r="F589" s="209" t="s">
        <v>572</v>
      </c>
      <c r="G589" s="207"/>
      <c r="H589" s="210">
        <v>3.645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164</v>
      </c>
      <c r="AU589" s="216" t="s">
        <v>90</v>
      </c>
      <c r="AV589" s="13" t="s">
        <v>90</v>
      </c>
      <c r="AW589" s="13" t="s">
        <v>41</v>
      </c>
      <c r="AX589" s="13" t="s">
        <v>80</v>
      </c>
      <c r="AY589" s="216" t="s">
        <v>155</v>
      </c>
    </row>
    <row r="590" spans="2:65" s="12" customFormat="1">
      <c r="B590" s="195"/>
      <c r="C590" s="196"/>
      <c r="D590" s="197" t="s">
        <v>164</v>
      </c>
      <c r="E590" s="198" t="s">
        <v>35</v>
      </c>
      <c r="F590" s="199" t="s">
        <v>573</v>
      </c>
      <c r="G590" s="196"/>
      <c r="H590" s="198" t="s">
        <v>35</v>
      </c>
      <c r="I590" s="200"/>
      <c r="J590" s="196"/>
      <c r="K590" s="196"/>
      <c r="L590" s="201"/>
      <c r="M590" s="202"/>
      <c r="N590" s="203"/>
      <c r="O590" s="203"/>
      <c r="P590" s="203"/>
      <c r="Q590" s="203"/>
      <c r="R590" s="203"/>
      <c r="S590" s="203"/>
      <c r="T590" s="204"/>
      <c r="AT590" s="205" t="s">
        <v>164</v>
      </c>
      <c r="AU590" s="205" t="s">
        <v>90</v>
      </c>
      <c r="AV590" s="12" t="s">
        <v>88</v>
      </c>
      <c r="AW590" s="12" t="s">
        <v>41</v>
      </c>
      <c r="AX590" s="12" t="s">
        <v>80</v>
      </c>
      <c r="AY590" s="205" t="s">
        <v>155</v>
      </c>
    </row>
    <row r="591" spans="2:65" s="13" customFormat="1">
      <c r="B591" s="206"/>
      <c r="C591" s="207"/>
      <c r="D591" s="197" t="s">
        <v>164</v>
      </c>
      <c r="E591" s="208" t="s">
        <v>35</v>
      </c>
      <c r="F591" s="209" t="s">
        <v>574</v>
      </c>
      <c r="G591" s="207"/>
      <c r="H591" s="210">
        <v>3.3959999999999999</v>
      </c>
      <c r="I591" s="211"/>
      <c r="J591" s="207"/>
      <c r="K591" s="207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164</v>
      </c>
      <c r="AU591" s="216" t="s">
        <v>90</v>
      </c>
      <c r="AV591" s="13" t="s">
        <v>90</v>
      </c>
      <c r="AW591" s="13" t="s">
        <v>41</v>
      </c>
      <c r="AX591" s="13" t="s">
        <v>80</v>
      </c>
      <c r="AY591" s="216" t="s">
        <v>155</v>
      </c>
    </row>
    <row r="592" spans="2:65" s="12" customFormat="1">
      <c r="B592" s="195"/>
      <c r="C592" s="196"/>
      <c r="D592" s="197" t="s">
        <v>164</v>
      </c>
      <c r="E592" s="198" t="s">
        <v>35</v>
      </c>
      <c r="F592" s="199" t="s">
        <v>575</v>
      </c>
      <c r="G592" s="196"/>
      <c r="H592" s="198" t="s">
        <v>35</v>
      </c>
      <c r="I592" s="200"/>
      <c r="J592" s="196"/>
      <c r="K592" s="196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164</v>
      </c>
      <c r="AU592" s="205" t="s">
        <v>90</v>
      </c>
      <c r="AV592" s="12" t="s">
        <v>88</v>
      </c>
      <c r="AW592" s="12" t="s">
        <v>41</v>
      </c>
      <c r="AX592" s="12" t="s">
        <v>80</v>
      </c>
      <c r="AY592" s="205" t="s">
        <v>155</v>
      </c>
    </row>
    <row r="593" spans="2:65" s="13" customFormat="1">
      <c r="B593" s="206"/>
      <c r="C593" s="207"/>
      <c r="D593" s="197" t="s">
        <v>164</v>
      </c>
      <c r="E593" s="208" t="s">
        <v>35</v>
      </c>
      <c r="F593" s="209" t="s">
        <v>576</v>
      </c>
      <c r="G593" s="207"/>
      <c r="H593" s="210">
        <v>6.8639999999999999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164</v>
      </c>
      <c r="AU593" s="216" t="s">
        <v>90</v>
      </c>
      <c r="AV593" s="13" t="s">
        <v>90</v>
      </c>
      <c r="AW593" s="13" t="s">
        <v>41</v>
      </c>
      <c r="AX593" s="13" t="s">
        <v>80</v>
      </c>
      <c r="AY593" s="216" t="s">
        <v>155</v>
      </c>
    </row>
    <row r="594" spans="2:65" s="12" customFormat="1">
      <c r="B594" s="195"/>
      <c r="C594" s="196"/>
      <c r="D594" s="197" t="s">
        <v>164</v>
      </c>
      <c r="E594" s="198" t="s">
        <v>35</v>
      </c>
      <c r="F594" s="199" t="s">
        <v>577</v>
      </c>
      <c r="G594" s="196"/>
      <c r="H594" s="198" t="s">
        <v>35</v>
      </c>
      <c r="I594" s="200"/>
      <c r="J594" s="196"/>
      <c r="K594" s="196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164</v>
      </c>
      <c r="AU594" s="205" t="s">
        <v>90</v>
      </c>
      <c r="AV594" s="12" t="s">
        <v>88</v>
      </c>
      <c r="AW594" s="12" t="s">
        <v>41</v>
      </c>
      <c r="AX594" s="12" t="s">
        <v>80</v>
      </c>
      <c r="AY594" s="205" t="s">
        <v>155</v>
      </c>
    </row>
    <row r="595" spans="2:65" s="13" customFormat="1">
      <c r="B595" s="206"/>
      <c r="C595" s="207"/>
      <c r="D595" s="197" t="s">
        <v>164</v>
      </c>
      <c r="E595" s="208" t="s">
        <v>35</v>
      </c>
      <c r="F595" s="209" t="s">
        <v>576</v>
      </c>
      <c r="G595" s="207"/>
      <c r="H595" s="210">
        <v>6.8639999999999999</v>
      </c>
      <c r="I595" s="211"/>
      <c r="J595" s="207"/>
      <c r="K595" s="207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164</v>
      </c>
      <c r="AU595" s="216" t="s">
        <v>90</v>
      </c>
      <c r="AV595" s="13" t="s">
        <v>90</v>
      </c>
      <c r="AW595" s="13" t="s">
        <v>41</v>
      </c>
      <c r="AX595" s="13" t="s">
        <v>80</v>
      </c>
      <c r="AY595" s="216" t="s">
        <v>155</v>
      </c>
    </row>
    <row r="596" spans="2:65" s="12" customFormat="1">
      <c r="B596" s="195"/>
      <c r="C596" s="196"/>
      <c r="D596" s="197" t="s">
        <v>164</v>
      </c>
      <c r="E596" s="198" t="s">
        <v>35</v>
      </c>
      <c r="F596" s="199" t="s">
        <v>578</v>
      </c>
      <c r="G596" s="196"/>
      <c r="H596" s="198" t="s">
        <v>35</v>
      </c>
      <c r="I596" s="200"/>
      <c r="J596" s="196"/>
      <c r="K596" s="196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164</v>
      </c>
      <c r="AU596" s="205" t="s">
        <v>90</v>
      </c>
      <c r="AV596" s="12" t="s">
        <v>88</v>
      </c>
      <c r="AW596" s="12" t="s">
        <v>41</v>
      </c>
      <c r="AX596" s="12" t="s">
        <v>80</v>
      </c>
      <c r="AY596" s="205" t="s">
        <v>155</v>
      </c>
    </row>
    <row r="597" spans="2:65" s="13" customFormat="1">
      <c r="B597" s="206"/>
      <c r="C597" s="207"/>
      <c r="D597" s="197" t="s">
        <v>164</v>
      </c>
      <c r="E597" s="208" t="s">
        <v>35</v>
      </c>
      <c r="F597" s="209" t="s">
        <v>579</v>
      </c>
      <c r="G597" s="207"/>
      <c r="H597" s="210">
        <v>3.42</v>
      </c>
      <c r="I597" s="211"/>
      <c r="J597" s="207"/>
      <c r="K597" s="207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164</v>
      </c>
      <c r="AU597" s="216" t="s">
        <v>90</v>
      </c>
      <c r="AV597" s="13" t="s">
        <v>90</v>
      </c>
      <c r="AW597" s="13" t="s">
        <v>41</v>
      </c>
      <c r="AX597" s="13" t="s">
        <v>80</v>
      </c>
      <c r="AY597" s="216" t="s">
        <v>155</v>
      </c>
    </row>
    <row r="598" spans="2:65" s="15" customFormat="1">
      <c r="B598" s="228"/>
      <c r="C598" s="229"/>
      <c r="D598" s="197" t="s">
        <v>164</v>
      </c>
      <c r="E598" s="230" t="s">
        <v>35</v>
      </c>
      <c r="F598" s="231" t="s">
        <v>177</v>
      </c>
      <c r="G598" s="229"/>
      <c r="H598" s="232">
        <v>30.818999999999999</v>
      </c>
      <c r="I598" s="233"/>
      <c r="J598" s="229"/>
      <c r="K598" s="229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164</v>
      </c>
      <c r="AU598" s="238" t="s">
        <v>90</v>
      </c>
      <c r="AV598" s="15" t="s">
        <v>162</v>
      </c>
      <c r="AW598" s="15" t="s">
        <v>41</v>
      </c>
      <c r="AX598" s="15" t="s">
        <v>88</v>
      </c>
      <c r="AY598" s="238" t="s">
        <v>155</v>
      </c>
    </row>
    <row r="599" spans="2:65" s="1" customFormat="1" ht="24" customHeight="1">
      <c r="B599" s="36"/>
      <c r="C599" s="182" t="s">
        <v>580</v>
      </c>
      <c r="D599" s="182" t="s">
        <v>157</v>
      </c>
      <c r="E599" s="183" t="s">
        <v>581</v>
      </c>
      <c r="F599" s="184" t="s">
        <v>582</v>
      </c>
      <c r="G599" s="185" t="s">
        <v>160</v>
      </c>
      <c r="H599" s="186">
        <v>376.30900000000003</v>
      </c>
      <c r="I599" s="187"/>
      <c r="J599" s="188">
        <f>ROUND(I599*H599,2)</f>
        <v>0</v>
      </c>
      <c r="K599" s="184" t="s">
        <v>161</v>
      </c>
      <c r="L599" s="40"/>
      <c r="M599" s="189" t="s">
        <v>35</v>
      </c>
      <c r="N599" s="190" t="s">
        <v>51</v>
      </c>
      <c r="O599" s="65"/>
      <c r="P599" s="191">
        <f>O599*H599</f>
        <v>0</v>
      </c>
      <c r="Q599" s="191">
        <v>3.3579999999999999E-2</v>
      </c>
      <c r="R599" s="191">
        <f>Q599*H599</f>
        <v>12.636456220000001</v>
      </c>
      <c r="S599" s="191">
        <v>0</v>
      </c>
      <c r="T599" s="192">
        <f>S599*H599</f>
        <v>0</v>
      </c>
      <c r="AR599" s="193" t="s">
        <v>162</v>
      </c>
      <c r="AT599" s="193" t="s">
        <v>157</v>
      </c>
      <c r="AU599" s="193" t="s">
        <v>90</v>
      </c>
      <c r="AY599" s="18" t="s">
        <v>155</v>
      </c>
      <c r="BE599" s="194">
        <f>IF(N599="základní",J599,0)</f>
        <v>0</v>
      </c>
      <c r="BF599" s="194">
        <f>IF(N599="snížená",J599,0)</f>
        <v>0</v>
      </c>
      <c r="BG599" s="194">
        <f>IF(N599="zákl. přenesená",J599,0)</f>
        <v>0</v>
      </c>
      <c r="BH599" s="194">
        <f>IF(N599="sníž. přenesená",J599,0)</f>
        <v>0</v>
      </c>
      <c r="BI599" s="194">
        <f>IF(N599="nulová",J599,0)</f>
        <v>0</v>
      </c>
      <c r="BJ599" s="18" t="s">
        <v>88</v>
      </c>
      <c r="BK599" s="194">
        <f>ROUND(I599*H599,2)</f>
        <v>0</v>
      </c>
      <c r="BL599" s="18" t="s">
        <v>162</v>
      </c>
      <c r="BM599" s="193" t="s">
        <v>583</v>
      </c>
    </row>
    <row r="600" spans="2:65" s="12" customFormat="1">
      <c r="B600" s="195"/>
      <c r="C600" s="196"/>
      <c r="D600" s="197" t="s">
        <v>164</v>
      </c>
      <c r="E600" s="198" t="s">
        <v>35</v>
      </c>
      <c r="F600" s="199" t="s">
        <v>584</v>
      </c>
      <c r="G600" s="196"/>
      <c r="H600" s="198" t="s">
        <v>35</v>
      </c>
      <c r="I600" s="200"/>
      <c r="J600" s="196"/>
      <c r="K600" s="196"/>
      <c r="L600" s="201"/>
      <c r="M600" s="202"/>
      <c r="N600" s="203"/>
      <c r="O600" s="203"/>
      <c r="P600" s="203"/>
      <c r="Q600" s="203"/>
      <c r="R600" s="203"/>
      <c r="S600" s="203"/>
      <c r="T600" s="204"/>
      <c r="AT600" s="205" t="s">
        <v>164</v>
      </c>
      <c r="AU600" s="205" t="s">
        <v>90</v>
      </c>
      <c r="AV600" s="12" t="s">
        <v>88</v>
      </c>
      <c r="AW600" s="12" t="s">
        <v>41</v>
      </c>
      <c r="AX600" s="12" t="s">
        <v>80</v>
      </c>
      <c r="AY600" s="205" t="s">
        <v>155</v>
      </c>
    </row>
    <row r="601" spans="2:65" s="12" customFormat="1">
      <c r="B601" s="195"/>
      <c r="C601" s="196"/>
      <c r="D601" s="197" t="s">
        <v>164</v>
      </c>
      <c r="E601" s="198" t="s">
        <v>35</v>
      </c>
      <c r="F601" s="199" t="s">
        <v>363</v>
      </c>
      <c r="G601" s="196"/>
      <c r="H601" s="198" t="s">
        <v>35</v>
      </c>
      <c r="I601" s="200"/>
      <c r="J601" s="196"/>
      <c r="K601" s="196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164</v>
      </c>
      <c r="AU601" s="205" t="s">
        <v>90</v>
      </c>
      <c r="AV601" s="12" t="s">
        <v>88</v>
      </c>
      <c r="AW601" s="12" t="s">
        <v>41</v>
      </c>
      <c r="AX601" s="12" t="s">
        <v>80</v>
      </c>
      <c r="AY601" s="205" t="s">
        <v>155</v>
      </c>
    </row>
    <row r="602" spans="2:65" s="13" customFormat="1" ht="30.6">
      <c r="B602" s="206"/>
      <c r="C602" s="207"/>
      <c r="D602" s="197" t="s">
        <v>164</v>
      </c>
      <c r="E602" s="208" t="s">
        <v>35</v>
      </c>
      <c r="F602" s="209" t="s">
        <v>495</v>
      </c>
      <c r="G602" s="207"/>
      <c r="H602" s="210">
        <v>23.788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164</v>
      </c>
      <c r="AU602" s="216" t="s">
        <v>90</v>
      </c>
      <c r="AV602" s="13" t="s">
        <v>90</v>
      </c>
      <c r="AW602" s="13" t="s">
        <v>41</v>
      </c>
      <c r="AX602" s="13" t="s">
        <v>80</v>
      </c>
      <c r="AY602" s="216" t="s">
        <v>155</v>
      </c>
    </row>
    <row r="603" spans="2:65" s="13" customFormat="1" ht="20.399999999999999">
      <c r="B603" s="206"/>
      <c r="C603" s="207"/>
      <c r="D603" s="197" t="s">
        <v>164</v>
      </c>
      <c r="E603" s="208" t="s">
        <v>35</v>
      </c>
      <c r="F603" s="209" t="s">
        <v>496</v>
      </c>
      <c r="G603" s="207"/>
      <c r="H603" s="210">
        <v>21.32</v>
      </c>
      <c r="I603" s="211"/>
      <c r="J603" s="207"/>
      <c r="K603" s="207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164</v>
      </c>
      <c r="AU603" s="216" t="s">
        <v>90</v>
      </c>
      <c r="AV603" s="13" t="s">
        <v>90</v>
      </c>
      <c r="AW603" s="13" t="s">
        <v>41</v>
      </c>
      <c r="AX603" s="13" t="s">
        <v>80</v>
      </c>
      <c r="AY603" s="216" t="s">
        <v>155</v>
      </c>
    </row>
    <row r="604" spans="2:65" s="12" customFormat="1">
      <c r="B604" s="195"/>
      <c r="C604" s="196"/>
      <c r="D604" s="197" t="s">
        <v>164</v>
      </c>
      <c r="E604" s="198" t="s">
        <v>35</v>
      </c>
      <c r="F604" s="199" t="s">
        <v>497</v>
      </c>
      <c r="G604" s="196"/>
      <c r="H604" s="198" t="s">
        <v>35</v>
      </c>
      <c r="I604" s="200"/>
      <c r="J604" s="196"/>
      <c r="K604" s="196"/>
      <c r="L604" s="201"/>
      <c r="M604" s="202"/>
      <c r="N604" s="203"/>
      <c r="O604" s="203"/>
      <c r="P604" s="203"/>
      <c r="Q604" s="203"/>
      <c r="R604" s="203"/>
      <c r="S604" s="203"/>
      <c r="T604" s="204"/>
      <c r="AT604" s="205" t="s">
        <v>164</v>
      </c>
      <c r="AU604" s="205" t="s">
        <v>90</v>
      </c>
      <c r="AV604" s="12" t="s">
        <v>88</v>
      </c>
      <c r="AW604" s="12" t="s">
        <v>41</v>
      </c>
      <c r="AX604" s="12" t="s">
        <v>80</v>
      </c>
      <c r="AY604" s="205" t="s">
        <v>155</v>
      </c>
    </row>
    <row r="605" spans="2:65" s="13" customFormat="1" ht="30.6">
      <c r="B605" s="206"/>
      <c r="C605" s="207"/>
      <c r="D605" s="197" t="s">
        <v>164</v>
      </c>
      <c r="E605" s="208" t="s">
        <v>35</v>
      </c>
      <c r="F605" s="209" t="s">
        <v>585</v>
      </c>
      <c r="G605" s="207"/>
      <c r="H605" s="210">
        <v>46.805</v>
      </c>
      <c r="I605" s="211"/>
      <c r="J605" s="207"/>
      <c r="K605" s="207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164</v>
      </c>
      <c r="AU605" s="216" t="s">
        <v>90</v>
      </c>
      <c r="AV605" s="13" t="s">
        <v>90</v>
      </c>
      <c r="AW605" s="13" t="s">
        <v>41</v>
      </c>
      <c r="AX605" s="13" t="s">
        <v>80</v>
      </c>
      <c r="AY605" s="216" t="s">
        <v>155</v>
      </c>
    </row>
    <row r="606" spans="2:65" s="13" customFormat="1">
      <c r="B606" s="206"/>
      <c r="C606" s="207"/>
      <c r="D606" s="197" t="s">
        <v>164</v>
      </c>
      <c r="E606" s="208" t="s">
        <v>35</v>
      </c>
      <c r="F606" s="209" t="s">
        <v>499</v>
      </c>
      <c r="G606" s="207"/>
      <c r="H606" s="210">
        <v>7.4530000000000003</v>
      </c>
      <c r="I606" s="211"/>
      <c r="J606" s="207"/>
      <c r="K606" s="207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164</v>
      </c>
      <c r="AU606" s="216" t="s">
        <v>90</v>
      </c>
      <c r="AV606" s="13" t="s">
        <v>90</v>
      </c>
      <c r="AW606" s="13" t="s">
        <v>41</v>
      </c>
      <c r="AX606" s="13" t="s">
        <v>80</v>
      </c>
      <c r="AY606" s="216" t="s">
        <v>155</v>
      </c>
    </row>
    <row r="607" spans="2:65" s="13" customFormat="1">
      <c r="B607" s="206"/>
      <c r="C607" s="207"/>
      <c r="D607" s="197" t="s">
        <v>164</v>
      </c>
      <c r="E607" s="208" t="s">
        <v>35</v>
      </c>
      <c r="F607" s="209" t="s">
        <v>500</v>
      </c>
      <c r="G607" s="207"/>
      <c r="H607" s="210">
        <v>8.4350000000000005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164</v>
      </c>
      <c r="AU607" s="216" t="s">
        <v>90</v>
      </c>
      <c r="AV607" s="13" t="s">
        <v>90</v>
      </c>
      <c r="AW607" s="13" t="s">
        <v>41</v>
      </c>
      <c r="AX607" s="13" t="s">
        <v>80</v>
      </c>
      <c r="AY607" s="216" t="s">
        <v>155</v>
      </c>
    </row>
    <row r="608" spans="2:65" s="13" customFormat="1" ht="20.399999999999999">
      <c r="B608" s="206"/>
      <c r="C608" s="207"/>
      <c r="D608" s="197" t="s">
        <v>164</v>
      </c>
      <c r="E608" s="208" t="s">
        <v>35</v>
      </c>
      <c r="F608" s="209" t="s">
        <v>501</v>
      </c>
      <c r="G608" s="207"/>
      <c r="H608" s="210">
        <v>30.84</v>
      </c>
      <c r="I608" s="211"/>
      <c r="J608" s="207"/>
      <c r="K608" s="207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164</v>
      </c>
      <c r="AU608" s="216" t="s">
        <v>90</v>
      </c>
      <c r="AV608" s="13" t="s">
        <v>90</v>
      </c>
      <c r="AW608" s="13" t="s">
        <v>41</v>
      </c>
      <c r="AX608" s="13" t="s">
        <v>80</v>
      </c>
      <c r="AY608" s="216" t="s">
        <v>155</v>
      </c>
    </row>
    <row r="609" spans="2:51" s="12" customFormat="1">
      <c r="B609" s="195"/>
      <c r="C609" s="196"/>
      <c r="D609" s="197" t="s">
        <v>164</v>
      </c>
      <c r="E609" s="198" t="s">
        <v>35</v>
      </c>
      <c r="F609" s="199" t="s">
        <v>308</v>
      </c>
      <c r="G609" s="196"/>
      <c r="H609" s="198" t="s">
        <v>35</v>
      </c>
      <c r="I609" s="200"/>
      <c r="J609" s="196"/>
      <c r="K609" s="196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164</v>
      </c>
      <c r="AU609" s="205" t="s">
        <v>90</v>
      </c>
      <c r="AV609" s="12" t="s">
        <v>88</v>
      </c>
      <c r="AW609" s="12" t="s">
        <v>41</v>
      </c>
      <c r="AX609" s="12" t="s">
        <v>80</v>
      </c>
      <c r="AY609" s="205" t="s">
        <v>155</v>
      </c>
    </row>
    <row r="610" spans="2:51" s="13" customFormat="1">
      <c r="B610" s="206"/>
      <c r="C610" s="207"/>
      <c r="D610" s="197" t="s">
        <v>164</v>
      </c>
      <c r="E610" s="208" t="s">
        <v>35</v>
      </c>
      <c r="F610" s="209" t="s">
        <v>586</v>
      </c>
      <c r="G610" s="207"/>
      <c r="H610" s="210">
        <v>23.824999999999999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164</v>
      </c>
      <c r="AU610" s="216" t="s">
        <v>90</v>
      </c>
      <c r="AV610" s="13" t="s">
        <v>90</v>
      </c>
      <c r="AW610" s="13" t="s">
        <v>41</v>
      </c>
      <c r="AX610" s="13" t="s">
        <v>80</v>
      </c>
      <c r="AY610" s="216" t="s">
        <v>155</v>
      </c>
    </row>
    <row r="611" spans="2:51" s="12" customFormat="1">
      <c r="B611" s="195"/>
      <c r="C611" s="196"/>
      <c r="D611" s="197" t="s">
        <v>164</v>
      </c>
      <c r="E611" s="198" t="s">
        <v>35</v>
      </c>
      <c r="F611" s="199" t="s">
        <v>373</v>
      </c>
      <c r="G611" s="196"/>
      <c r="H611" s="198" t="s">
        <v>35</v>
      </c>
      <c r="I611" s="200"/>
      <c r="J611" s="196"/>
      <c r="K611" s="196"/>
      <c r="L611" s="201"/>
      <c r="M611" s="202"/>
      <c r="N611" s="203"/>
      <c r="O611" s="203"/>
      <c r="P611" s="203"/>
      <c r="Q611" s="203"/>
      <c r="R611" s="203"/>
      <c r="S611" s="203"/>
      <c r="T611" s="204"/>
      <c r="AT611" s="205" t="s">
        <v>164</v>
      </c>
      <c r="AU611" s="205" t="s">
        <v>90</v>
      </c>
      <c r="AV611" s="12" t="s">
        <v>88</v>
      </c>
      <c r="AW611" s="12" t="s">
        <v>41</v>
      </c>
      <c r="AX611" s="12" t="s">
        <v>80</v>
      </c>
      <c r="AY611" s="205" t="s">
        <v>155</v>
      </c>
    </row>
    <row r="612" spans="2:51" s="13" customFormat="1" ht="20.399999999999999">
      <c r="B612" s="206"/>
      <c r="C612" s="207"/>
      <c r="D612" s="197" t="s">
        <v>164</v>
      </c>
      <c r="E612" s="208" t="s">
        <v>35</v>
      </c>
      <c r="F612" s="209" t="s">
        <v>503</v>
      </c>
      <c r="G612" s="207"/>
      <c r="H612" s="210">
        <v>47.954999999999998</v>
      </c>
      <c r="I612" s="211"/>
      <c r="J612" s="207"/>
      <c r="K612" s="207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164</v>
      </c>
      <c r="AU612" s="216" t="s">
        <v>90</v>
      </c>
      <c r="AV612" s="13" t="s">
        <v>90</v>
      </c>
      <c r="AW612" s="13" t="s">
        <v>41</v>
      </c>
      <c r="AX612" s="13" t="s">
        <v>80</v>
      </c>
      <c r="AY612" s="216" t="s">
        <v>155</v>
      </c>
    </row>
    <row r="613" spans="2:51" s="13" customFormat="1">
      <c r="B613" s="206"/>
      <c r="C613" s="207"/>
      <c r="D613" s="197" t="s">
        <v>164</v>
      </c>
      <c r="E613" s="208" t="s">
        <v>35</v>
      </c>
      <c r="F613" s="209" t="s">
        <v>504</v>
      </c>
      <c r="G613" s="207"/>
      <c r="H613" s="210">
        <v>7.0250000000000004</v>
      </c>
      <c r="I613" s="211"/>
      <c r="J613" s="207"/>
      <c r="K613" s="207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164</v>
      </c>
      <c r="AU613" s="216" t="s">
        <v>90</v>
      </c>
      <c r="AV613" s="13" t="s">
        <v>90</v>
      </c>
      <c r="AW613" s="13" t="s">
        <v>41</v>
      </c>
      <c r="AX613" s="13" t="s">
        <v>80</v>
      </c>
      <c r="AY613" s="216" t="s">
        <v>155</v>
      </c>
    </row>
    <row r="614" spans="2:51" s="13" customFormat="1">
      <c r="B614" s="206"/>
      <c r="C614" s="207"/>
      <c r="D614" s="197" t="s">
        <v>164</v>
      </c>
      <c r="E614" s="208" t="s">
        <v>35</v>
      </c>
      <c r="F614" s="209" t="s">
        <v>505</v>
      </c>
      <c r="G614" s="207"/>
      <c r="H614" s="210">
        <v>8.0500000000000007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164</v>
      </c>
      <c r="AU614" s="216" t="s">
        <v>90</v>
      </c>
      <c r="AV614" s="13" t="s">
        <v>90</v>
      </c>
      <c r="AW614" s="13" t="s">
        <v>41</v>
      </c>
      <c r="AX614" s="13" t="s">
        <v>80</v>
      </c>
      <c r="AY614" s="216" t="s">
        <v>155</v>
      </c>
    </row>
    <row r="615" spans="2:51" s="13" customFormat="1" ht="30.6">
      <c r="B615" s="206"/>
      <c r="C615" s="207"/>
      <c r="D615" s="197" t="s">
        <v>164</v>
      </c>
      <c r="E615" s="208" t="s">
        <v>35</v>
      </c>
      <c r="F615" s="209" t="s">
        <v>506</v>
      </c>
      <c r="G615" s="207"/>
      <c r="H615" s="210">
        <v>50.305</v>
      </c>
      <c r="I615" s="211"/>
      <c r="J615" s="207"/>
      <c r="K615" s="207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164</v>
      </c>
      <c r="AU615" s="216" t="s">
        <v>90</v>
      </c>
      <c r="AV615" s="13" t="s">
        <v>90</v>
      </c>
      <c r="AW615" s="13" t="s">
        <v>41</v>
      </c>
      <c r="AX615" s="13" t="s">
        <v>80</v>
      </c>
      <c r="AY615" s="216" t="s">
        <v>155</v>
      </c>
    </row>
    <row r="616" spans="2:51" s="12" customFormat="1">
      <c r="B616" s="195"/>
      <c r="C616" s="196"/>
      <c r="D616" s="197" t="s">
        <v>164</v>
      </c>
      <c r="E616" s="198" t="s">
        <v>35</v>
      </c>
      <c r="F616" s="199" t="s">
        <v>308</v>
      </c>
      <c r="G616" s="196"/>
      <c r="H616" s="198" t="s">
        <v>35</v>
      </c>
      <c r="I616" s="200"/>
      <c r="J616" s="196"/>
      <c r="K616" s="196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164</v>
      </c>
      <c r="AU616" s="205" t="s">
        <v>90</v>
      </c>
      <c r="AV616" s="12" t="s">
        <v>88</v>
      </c>
      <c r="AW616" s="12" t="s">
        <v>41</v>
      </c>
      <c r="AX616" s="12" t="s">
        <v>80</v>
      </c>
      <c r="AY616" s="205" t="s">
        <v>155</v>
      </c>
    </row>
    <row r="617" spans="2:51" s="13" customFormat="1">
      <c r="B617" s="206"/>
      <c r="C617" s="207"/>
      <c r="D617" s="197" t="s">
        <v>164</v>
      </c>
      <c r="E617" s="208" t="s">
        <v>35</v>
      </c>
      <c r="F617" s="209" t="s">
        <v>507</v>
      </c>
      <c r="G617" s="207"/>
      <c r="H617" s="210">
        <v>23.2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164</v>
      </c>
      <c r="AU617" s="216" t="s">
        <v>90</v>
      </c>
      <c r="AV617" s="13" t="s">
        <v>90</v>
      </c>
      <c r="AW617" s="13" t="s">
        <v>41</v>
      </c>
      <c r="AX617" s="13" t="s">
        <v>80</v>
      </c>
      <c r="AY617" s="216" t="s">
        <v>155</v>
      </c>
    </row>
    <row r="618" spans="2:51" s="12" customFormat="1">
      <c r="B618" s="195"/>
      <c r="C618" s="196"/>
      <c r="D618" s="197" t="s">
        <v>164</v>
      </c>
      <c r="E618" s="198" t="s">
        <v>35</v>
      </c>
      <c r="F618" s="199" t="s">
        <v>377</v>
      </c>
      <c r="G618" s="196"/>
      <c r="H618" s="198" t="s">
        <v>35</v>
      </c>
      <c r="I618" s="200"/>
      <c r="J618" s="196"/>
      <c r="K618" s="196"/>
      <c r="L618" s="201"/>
      <c r="M618" s="202"/>
      <c r="N618" s="203"/>
      <c r="O618" s="203"/>
      <c r="P618" s="203"/>
      <c r="Q618" s="203"/>
      <c r="R618" s="203"/>
      <c r="S618" s="203"/>
      <c r="T618" s="204"/>
      <c r="AT618" s="205" t="s">
        <v>164</v>
      </c>
      <c r="AU618" s="205" t="s">
        <v>90</v>
      </c>
      <c r="AV618" s="12" t="s">
        <v>88</v>
      </c>
      <c r="AW618" s="12" t="s">
        <v>41</v>
      </c>
      <c r="AX618" s="12" t="s">
        <v>80</v>
      </c>
      <c r="AY618" s="205" t="s">
        <v>155</v>
      </c>
    </row>
    <row r="619" spans="2:51" s="13" customFormat="1" ht="20.399999999999999">
      <c r="B619" s="206"/>
      <c r="C619" s="207"/>
      <c r="D619" s="197" t="s">
        <v>164</v>
      </c>
      <c r="E619" s="208" t="s">
        <v>35</v>
      </c>
      <c r="F619" s="209" t="s">
        <v>508</v>
      </c>
      <c r="G619" s="207"/>
      <c r="H619" s="210">
        <v>26.79</v>
      </c>
      <c r="I619" s="211"/>
      <c r="J619" s="207"/>
      <c r="K619" s="207"/>
      <c r="L619" s="212"/>
      <c r="M619" s="213"/>
      <c r="N619" s="214"/>
      <c r="O619" s="214"/>
      <c r="P619" s="214"/>
      <c r="Q619" s="214"/>
      <c r="R619" s="214"/>
      <c r="S619" s="214"/>
      <c r="T619" s="215"/>
      <c r="AT619" s="216" t="s">
        <v>164</v>
      </c>
      <c r="AU619" s="216" t="s">
        <v>90</v>
      </c>
      <c r="AV619" s="13" t="s">
        <v>90</v>
      </c>
      <c r="AW619" s="13" t="s">
        <v>41</v>
      </c>
      <c r="AX619" s="13" t="s">
        <v>80</v>
      </c>
      <c r="AY619" s="216" t="s">
        <v>155</v>
      </c>
    </row>
    <row r="620" spans="2:51" s="13" customFormat="1">
      <c r="B620" s="206"/>
      <c r="C620" s="207"/>
      <c r="D620" s="197" t="s">
        <v>164</v>
      </c>
      <c r="E620" s="208" t="s">
        <v>35</v>
      </c>
      <c r="F620" s="209" t="s">
        <v>504</v>
      </c>
      <c r="G620" s="207"/>
      <c r="H620" s="210">
        <v>7.0250000000000004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164</v>
      </c>
      <c r="AU620" s="216" t="s">
        <v>90</v>
      </c>
      <c r="AV620" s="13" t="s">
        <v>90</v>
      </c>
      <c r="AW620" s="13" t="s">
        <v>41</v>
      </c>
      <c r="AX620" s="13" t="s">
        <v>80</v>
      </c>
      <c r="AY620" s="216" t="s">
        <v>155</v>
      </c>
    </row>
    <row r="621" spans="2:51" s="13" customFormat="1">
      <c r="B621" s="206"/>
      <c r="C621" s="207"/>
      <c r="D621" s="197" t="s">
        <v>164</v>
      </c>
      <c r="E621" s="208" t="s">
        <v>35</v>
      </c>
      <c r="F621" s="209" t="s">
        <v>509</v>
      </c>
      <c r="G621" s="207"/>
      <c r="H621" s="210">
        <v>0.9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164</v>
      </c>
      <c r="AU621" s="216" t="s">
        <v>90</v>
      </c>
      <c r="AV621" s="13" t="s">
        <v>90</v>
      </c>
      <c r="AW621" s="13" t="s">
        <v>41</v>
      </c>
      <c r="AX621" s="13" t="s">
        <v>80</v>
      </c>
      <c r="AY621" s="216" t="s">
        <v>155</v>
      </c>
    </row>
    <row r="622" spans="2:51" s="13" customFormat="1" ht="20.399999999999999">
      <c r="B622" s="206"/>
      <c r="C622" s="207"/>
      <c r="D622" s="197" t="s">
        <v>164</v>
      </c>
      <c r="E622" s="208" t="s">
        <v>35</v>
      </c>
      <c r="F622" s="209" t="s">
        <v>510</v>
      </c>
      <c r="G622" s="207"/>
      <c r="H622" s="210">
        <v>23.253</v>
      </c>
      <c r="I622" s="211"/>
      <c r="J622" s="207"/>
      <c r="K622" s="207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164</v>
      </c>
      <c r="AU622" s="216" t="s">
        <v>90</v>
      </c>
      <c r="AV622" s="13" t="s">
        <v>90</v>
      </c>
      <c r="AW622" s="13" t="s">
        <v>41</v>
      </c>
      <c r="AX622" s="13" t="s">
        <v>80</v>
      </c>
      <c r="AY622" s="216" t="s">
        <v>155</v>
      </c>
    </row>
    <row r="623" spans="2:51" s="12" customFormat="1">
      <c r="B623" s="195"/>
      <c r="C623" s="196"/>
      <c r="D623" s="197" t="s">
        <v>164</v>
      </c>
      <c r="E623" s="198" t="s">
        <v>35</v>
      </c>
      <c r="F623" s="199" t="s">
        <v>308</v>
      </c>
      <c r="G623" s="196"/>
      <c r="H623" s="198" t="s">
        <v>35</v>
      </c>
      <c r="I623" s="200"/>
      <c r="J623" s="196"/>
      <c r="K623" s="196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164</v>
      </c>
      <c r="AU623" s="205" t="s">
        <v>90</v>
      </c>
      <c r="AV623" s="12" t="s">
        <v>88</v>
      </c>
      <c r="AW623" s="12" t="s">
        <v>41</v>
      </c>
      <c r="AX623" s="12" t="s">
        <v>80</v>
      </c>
      <c r="AY623" s="205" t="s">
        <v>155</v>
      </c>
    </row>
    <row r="624" spans="2:51" s="13" customFormat="1">
      <c r="B624" s="206"/>
      <c r="C624" s="207"/>
      <c r="D624" s="197" t="s">
        <v>164</v>
      </c>
      <c r="E624" s="208" t="s">
        <v>35</v>
      </c>
      <c r="F624" s="209" t="s">
        <v>511</v>
      </c>
      <c r="G624" s="207"/>
      <c r="H624" s="210">
        <v>13.4</v>
      </c>
      <c r="I624" s="211"/>
      <c r="J624" s="207"/>
      <c r="K624" s="207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164</v>
      </c>
      <c r="AU624" s="216" t="s">
        <v>90</v>
      </c>
      <c r="AV624" s="13" t="s">
        <v>90</v>
      </c>
      <c r="AW624" s="13" t="s">
        <v>41</v>
      </c>
      <c r="AX624" s="13" t="s">
        <v>80</v>
      </c>
      <c r="AY624" s="216" t="s">
        <v>155</v>
      </c>
    </row>
    <row r="625" spans="2:65" s="12" customFormat="1">
      <c r="B625" s="195"/>
      <c r="C625" s="196"/>
      <c r="D625" s="197" t="s">
        <v>164</v>
      </c>
      <c r="E625" s="198" t="s">
        <v>35</v>
      </c>
      <c r="F625" s="199" t="s">
        <v>512</v>
      </c>
      <c r="G625" s="196"/>
      <c r="H625" s="198" t="s">
        <v>35</v>
      </c>
      <c r="I625" s="200"/>
      <c r="J625" s="196"/>
      <c r="K625" s="196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164</v>
      </c>
      <c r="AU625" s="205" t="s">
        <v>90</v>
      </c>
      <c r="AV625" s="12" t="s">
        <v>88</v>
      </c>
      <c r="AW625" s="12" t="s">
        <v>41</v>
      </c>
      <c r="AX625" s="12" t="s">
        <v>80</v>
      </c>
      <c r="AY625" s="205" t="s">
        <v>155</v>
      </c>
    </row>
    <row r="626" spans="2:65" s="13" customFormat="1" ht="20.399999999999999">
      <c r="B626" s="206"/>
      <c r="C626" s="207"/>
      <c r="D626" s="197" t="s">
        <v>164</v>
      </c>
      <c r="E626" s="208" t="s">
        <v>35</v>
      </c>
      <c r="F626" s="209" t="s">
        <v>513</v>
      </c>
      <c r="G626" s="207"/>
      <c r="H626" s="210">
        <v>4.5650000000000004</v>
      </c>
      <c r="I626" s="211"/>
      <c r="J626" s="207"/>
      <c r="K626" s="207"/>
      <c r="L626" s="212"/>
      <c r="M626" s="213"/>
      <c r="N626" s="214"/>
      <c r="O626" s="214"/>
      <c r="P626" s="214"/>
      <c r="Q626" s="214"/>
      <c r="R626" s="214"/>
      <c r="S626" s="214"/>
      <c r="T626" s="215"/>
      <c r="AT626" s="216" t="s">
        <v>164</v>
      </c>
      <c r="AU626" s="216" t="s">
        <v>90</v>
      </c>
      <c r="AV626" s="13" t="s">
        <v>90</v>
      </c>
      <c r="AW626" s="13" t="s">
        <v>41</v>
      </c>
      <c r="AX626" s="13" t="s">
        <v>80</v>
      </c>
      <c r="AY626" s="216" t="s">
        <v>155</v>
      </c>
    </row>
    <row r="627" spans="2:65" s="12" customFormat="1">
      <c r="B627" s="195"/>
      <c r="C627" s="196"/>
      <c r="D627" s="197" t="s">
        <v>164</v>
      </c>
      <c r="E627" s="198" t="s">
        <v>35</v>
      </c>
      <c r="F627" s="199" t="s">
        <v>514</v>
      </c>
      <c r="G627" s="196"/>
      <c r="H627" s="198" t="s">
        <v>35</v>
      </c>
      <c r="I627" s="200"/>
      <c r="J627" s="196"/>
      <c r="K627" s="196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164</v>
      </c>
      <c r="AU627" s="205" t="s">
        <v>90</v>
      </c>
      <c r="AV627" s="12" t="s">
        <v>88</v>
      </c>
      <c r="AW627" s="12" t="s">
        <v>41</v>
      </c>
      <c r="AX627" s="12" t="s">
        <v>80</v>
      </c>
      <c r="AY627" s="205" t="s">
        <v>155</v>
      </c>
    </row>
    <row r="628" spans="2:65" s="13" customFormat="1">
      <c r="B628" s="206"/>
      <c r="C628" s="207"/>
      <c r="D628" s="197" t="s">
        <v>164</v>
      </c>
      <c r="E628" s="208" t="s">
        <v>35</v>
      </c>
      <c r="F628" s="209" t="s">
        <v>515</v>
      </c>
      <c r="G628" s="207"/>
      <c r="H628" s="210">
        <v>1.8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164</v>
      </c>
      <c r="AU628" s="216" t="s">
        <v>90</v>
      </c>
      <c r="AV628" s="13" t="s">
        <v>90</v>
      </c>
      <c r="AW628" s="13" t="s">
        <v>41</v>
      </c>
      <c r="AX628" s="13" t="s">
        <v>80</v>
      </c>
      <c r="AY628" s="216" t="s">
        <v>155</v>
      </c>
    </row>
    <row r="629" spans="2:65" s="12" customFormat="1">
      <c r="B629" s="195"/>
      <c r="C629" s="196"/>
      <c r="D629" s="197" t="s">
        <v>164</v>
      </c>
      <c r="E629" s="198" t="s">
        <v>35</v>
      </c>
      <c r="F629" s="199" t="s">
        <v>516</v>
      </c>
      <c r="G629" s="196"/>
      <c r="H629" s="198" t="s">
        <v>35</v>
      </c>
      <c r="I629" s="200"/>
      <c r="J629" s="196"/>
      <c r="K629" s="196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164</v>
      </c>
      <c r="AU629" s="205" t="s">
        <v>90</v>
      </c>
      <c r="AV629" s="12" t="s">
        <v>88</v>
      </c>
      <c r="AW629" s="12" t="s">
        <v>41</v>
      </c>
      <c r="AX629" s="12" t="s">
        <v>80</v>
      </c>
      <c r="AY629" s="205" t="s">
        <v>155</v>
      </c>
    </row>
    <row r="630" spans="2:65" s="13" customFormat="1">
      <c r="B630" s="206"/>
      <c r="C630" s="207"/>
      <c r="D630" s="197" t="s">
        <v>164</v>
      </c>
      <c r="E630" s="208" t="s">
        <v>35</v>
      </c>
      <c r="F630" s="209" t="s">
        <v>517</v>
      </c>
      <c r="G630" s="207"/>
      <c r="H630" s="210">
        <v>5.7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164</v>
      </c>
      <c r="AU630" s="216" t="s">
        <v>90</v>
      </c>
      <c r="AV630" s="13" t="s">
        <v>90</v>
      </c>
      <c r="AW630" s="13" t="s">
        <v>41</v>
      </c>
      <c r="AX630" s="13" t="s">
        <v>80</v>
      </c>
      <c r="AY630" s="216" t="s">
        <v>155</v>
      </c>
    </row>
    <row r="631" spans="2:65" s="13" customFormat="1">
      <c r="B631" s="206"/>
      <c r="C631" s="207"/>
      <c r="D631" s="197" t="s">
        <v>164</v>
      </c>
      <c r="E631" s="208" t="s">
        <v>35</v>
      </c>
      <c r="F631" s="209" t="s">
        <v>518</v>
      </c>
      <c r="G631" s="207"/>
      <c r="H631" s="210">
        <v>2.2250000000000001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164</v>
      </c>
      <c r="AU631" s="216" t="s">
        <v>90</v>
      </c>
      <c r="AV631" s="13" t="s">
        <v>90</v>
      </c>
      <c r="AW631" s="13" t="s">
        <v>41</v>
      </c>
      <c r="AX631" s="13" t="s">
        <v>80</v>
      </c>
      <c r="AY631" s="216" t="s">
        <v>155</v>
      </c>
    </row>
    <row r="632" spans="2:65" s="12" customFormat="1">
      <c r="B632" s="195"/>
      <c r="C632" s="196"/>
      <c r="D632" s="197" t="s">
        <v>164</v>
      </c>
      <c r="E632" s="198" t="s">
        <v>35</v>
      </c>
      <c r="F632" s="199" t="s">
        <v>519</v>
      </c>
      <c r="G632" s="196"/>
      <c r="H632" s="198" t="s">
        <v>35</v>
      </c>
      <c r="I632" s="200"/>
      <c r="J632" s="196"/>
      <c r="K632" s="196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164</v>
      </c>
      <c r="AU632" s="205" t="s">
        <v>90</v>
      </c>
      <c r="AV632" s="12" t="s">
        <v>88</v>
      </c>
      <c r="AW632" s="12" t="s">
        <v>41</v>
      </c>
      <c r="AX632" s="12" t="s">
        <v>80</v>
      </c>
      <c r="AY632" s="205" t="s">
        <v>155</v>
      </c>
    </row>
    <row r="633" spans="2:65" s="13" customFormat="1">
      <c r="B633" s="206"/>
      <c r="C633" s="207"/>
      <c r="D633" s="197" t="s">
        <v>164</v>
      </c>
      <c r="E633" s="208" t="s">
        <v>35</v>
      </c>
      <c r="F633" s="209" t="s">
        <v>520</v>
      </c>
      <c r="G633" s="207"/>
      <c r="H633" s="210">
        <v>3.65</v>
      </c>
      <c r="I633" s="211"/>
      <c r="J633" s="207"/>
      <c r="K633" s="207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164</v>
      </c>
      <c r="AU633" s="216" t="s">
        <v>90</v>
      </c>
      <c r="AV633" s="13" t="s">
        <v>90</v>
      </c>
      <c r="AW633" s="13" t="s">
        <v>41</v>
      </c>
      <c r="AX633" s="13" t="s">
        <v>80</v>
      </c>
      <c r="AY633" s="216" t="s">
        <v>155</v>
      </c>
    </row>
    <row r="634" spans="2:65" s="12" customFormat="1">
      <c r="B634" s="195"/>
      <c r="C634" s="196"/>
      <c r="D634" s="197" t="s">
        <v>164</v>
      </c>
      <c r="E634" s="198" t="s">
        <v>35</v>
      </c>
      <c r="F634" s="199" t="s">
        <v>587</v>
      </c>
      <c r="G634" s="196"/>
      <c r="H634" s="198" t="s">
        <v>35</v>
      </c>
      <c r="I634" s="200"/>
      <c r="J634" s="196"/>
      <c r="K634" s="196"/>
      <c r="L634" s="201"/>
      <c r="M634" s="202"/>
      <c r="N634" s="203"/>
      <c r="O634" s="203"/>
      <c r="P634" s="203"/>
      <c r="Q634" s="203"/>
      <c r="R634" s="203"/>
      <c r="S634" s="203"/>
      <c r="T634" s="204"/>
      <c r="AT634" s="205" t="s">
        <v>164</v>
      </c>
      <c r="AU634" s="205" t="s">
        <v>90</v>
      </c>
      <c r="AV634" s="12" t="s">
        <v>88</v>
      </c>
      <c r="AW634" s="12" t="s">
        <v>41</v>
      </c>
      <c r="AX634" s="12" t="s">
        <v>80</v>
      </c>
      <c r="AY634" s="205" t="s">
        <v>155</v>
      </c>
    </row>
    <row r="635" spans="2:65" s="13" customFormat="1">
      <c r="B635" s="206"/>
      <c r="C635" s="207"/>
      <c r="D635" s="197" t="s">
        <v>164</v>
      </c>
      <c r="E635" s="208" t="s">
        <v>35</v>
      </c>
      <c r="F635" s="209" t="s">
        <v>588</v>
      </c>
      <c r="G635" s="207"/>
      <c r="H635" s="210">
        <v>-12</v>
      </c>
      <c r="I635" s="211"/>
      <c r="J635" s="207"/>
      <c r="K635" s="207"/>
      <c r="L635" s="212"/>
      <c r="M635" s="213"/>
      <c r="N635" s="214"/>
      <c r="O635" s="214"/>
      <c r="P635" s="214"/>
      <c r="Q635" s="214"/>
      <c r="R635" s="214"/>
      <c r="S635" s="214"/>
      <c r="T635" s="215"/>
      <c r="AT635" s="216" t="s">
        <v>164</v>
      </c>
      <c r="AU635" s="216" t="s">
        <v>90</v>
      </c>
      <c r="AV635" s="13" t="s">
        <v>90</v>
      </c>
      <c r="AW635" s="13" t="s">
        <v>41</v>
      </c>
      <c r="AX635" s="13" t="s">
        <v>80</v>
      </c>
      <c r="AY635" s="216" t="s">
        <v>155</v>
      </c>
    </row>
    <row r="636" spans="2:65" s="15" customFormat="1">
      <c r="B636" s="228"/>
      <c r="C636" s="229"/>
      <c r="D636" s="197" t="s">
        <v>164</v>
      </c>
      <c r="E636" s="230" t="s">
        <v>35</v>
      </c>
      <c r="F636" s="231" t="s">
        <v>177</v>
      </c>
      <c r="G636" s="229"/>
      <c r="H636" s="232">
        <v>376.30900000000003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164</v>
      </c>
      <c r="AU636" s="238" t="s">
        <v>90</v>
      </c>
      <c r="AV636" s="15" t="s">
        <v>162</v>
      </c>
      <c r="AW636" s="15" t="s">
        <v>41</v>
      </c>
      <c r="AX636" s="15" t="s">
        <v>88</v>
      </c>
      <c r="AY636" s="238" t="s">
        <v>155</v>
      </c>
    </row>
    <row r="637" spans="2:65" s="1" customFormat="1" ht="24" customHeight="1">
      <c r="B637" s="36"/>
      <c r="C637" s="182" t="s">
        <v>589</v>
      </c>
      <c r="D637" s="182" t="s">
        <v>157</v>
      </c>
      <c r="E637" s="183" t="s">
        <v>590</v>
      </c>
      <c r="F637" s="184" t="s">
        <v>591</v>
      </c>
      <c r="G637" s="185" t="s">
        <v>160</v>
      </c>
      <c r="H637" s="186">
        <v>171.26</v>
      </c>
      <c r="I637" s="187"/>
      <c r="J637" s="188">
        <f>ROUND(I637*H637,2)</f>
        <v>0</v>
      </c>
      <c r="K637" s="184" t="s">
        <v>161</v>
      </c>
      <c r="L637" s="40"/>
      <c r="M637" s="189" t="s">
        <v>35</v>
      </c>
      <c r="N637" s="190" t="s">
        <v>51</v>
      </c>
      <c r="O637" s="65"/>
      <c r="P637" s="191">
        <f>O637*H637</f>
        <v>0</v>
      </c>
      <c r="Q637" s="191">
        <v>0</v>
      </c>
      <c r="R637" s="191">
        <f>Q637*H637</f>
        <v>0</v>
      </c>
      <c r="S637" s="191">
        <v>0</v>
      </c>
      <c r="T637" s="192">
        <f>S637*H637</f>
        <v>0</v>
      </c>
      <c r="AR637" s="193" t="s">
        <v>162</v>
      </c>
      <c r="AT637" s="193" t="s">
        <v>157</v>
      </c>
      <c r="AU637" s="193" t="s">
        <v>90</v>
      </c>
      <c r="AY637" s="18" t="s">
        <v>155</v>
      </c>
      <c r="BE637" s="194">
        <f>IF(N637="základní",J637,0)</f>
        <v>0</v>
      </c>
      <c r="BF637" s="194">
        <f>IF(N637="snížená",J637,0)</f>
        <v>0</v>
      </c>
      <c r="BG637" s="194">
        <f>IF(N637="zákl. přenesená",J637,0)</f>
        <v>0</v>
      </c>
      <c r="BH637" s="194">
        <f>IF(N637="sníž. přenesená",J637,0)</f>
        <v>0</v>
      </c>
      <c r="BI637" s="194">
        <f>IF(N637="nulová",J637,0)</f>
        <v>0</v>
      </c>
      <c r="BJ637" s="18" t="s">
        <v>88</v>
      </c>
      <c r="BK637" s="194">
        <f>ROUND(I637*H637,2)</f>
        <v>0</v>
      </c>
      <c r="BL637" s="18" t="s">
        <v>162</v>
      </c>
      <c r="BM637" s="193" t="s">
        <v>592</v>
      </c>
    </row>
    <row r="638" spans="2:65" s="12" customFormat="1" ht="20.399999999999999">
      <c r="B638" s="195"/>
      <c r="C638" s="196"/>
      <c r="D638" s="197" t="s">
        <v>164</v>
      </c>
      <c r="E638" s="198" t="s">
        <v>35</v>
      </c>
      <c r="F638" s="199" t="s">
        <v>593</v>
      </c>
      <c r="G638" s="196"/>
      <c r="H638" s="198" t="s">
        <v>35</v>
      </c>
      <c r="I638" s="200"/>
      <c r="J638" s="196"/>
      <c r="K638" s="196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164</v>
      </c>
      <c r="AU638" s="205" t="s">
        <v>90</v>
      </c>
      <c r="AV638" s="12" t="s">
        <v>88</v>
      </c>
      <c r="AW638" s="12" t="s">
        <v>41</v>
      </c>
      <c r="AX638" s="12" t="s">
        <v>80</v>
      </c>
      <c r="AY638" s="205" t="s">
        <v>155</v>
      </c>
    </row>
    <row r="639" spans="2:65" s="13" customFormat="1">
      <c r="B639" s="206"/>
      <c r="C639" s="207"/>
      <c r="D639" s="197" t="s">
        <v>164</v>
      </c>
      <c r="E639" s="208" t="s">
        <v>35</v>
      </c>
      <c r="F639" s="209" t="s">
        <v>594</v>
      </c>
      <c r="G639" s="207"/>
      <c r="H639" s="210">
        <v>100.98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164</v>
      </c>
      <c r="AU639" s="216" t="s">
        <v>90</v>
      </c>
      <c r="AV639" s="13" t="s">
        <v>90</v>
      </c>
      <c r="AW639" s="13" t="s">
        <v>41</v>
      </c>
      <c r="AX639" s="13" t="s">
        <v>80</v>
      </c>
      <c r="AY639" s="216" t="s">
        <v>155</v>
      </c>
    </row>
    <row r="640" spans="2:65" s="13" customFormat="1">
      <c r="B640" s="206"/>
      <c r="C640" s="207"/>
      <c r="D640" s="197" t="s">
        <v>164</v>
      </c>
      <c r="E640" s="208" t="s">
        <v>35</v>
      </c>
      <c r="F640" s="209" t="s">
        <v>595</v>
      </c>
      <c r="G640" s="207"/>
      <c r="H640" s="210">
        <v>16.8</v>
      </c>
      <c r="I640" s="211"/>
      <c r="J640" s="207"/>
      <c r="K640" s="207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164</v>
      </c>
      <c r="AU640" s="216" t="s">
        <v>90</v>
      </c>
      <c r="AV640" s="13" t="s">
        <v>90</v>
      </c>
      <c r="AW640" s="13" t="s">
        <v>41</v>
      </c>
      <c r="AX640" s="13" t="s">
        <v>80</v>
      </c>
      <c r="AY640" s="216" t="s">
        <v>155</v>
      </c>
    </row>
    <row r="641" spans="2:65" s="13" customFormat="1">
      <c r="B641" s="206"/>
      <c r="C641" s="207"/>
      <c r="D641" s="197" t="s">
        <v>164</v>
      </c>
      <c r="E641" s="208" t="s">
        <v>35</v>
      </c>
      <c r="F641" s="209" t="s">
        <v>596</v>
      </c>
      <c r="G641" s="207"/>
      <c r="H641" s="210">
        <v>28.98</v>
      </c>
      <c r="I641" s="211"/>
      <c r="J641" s="207"/>
      <c r="K641" s="207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164</v>
      </c>
      <c r="AU641" s="216" t="s">
        <v>90</v>
      </c>
      <c r="AV641" s="13" t="s">
        <v>90</v>
      </c>
      <c r="AW641" s="13" t="s">
        <v>41</v>
      </c>
      <c r="AX641" s="13" t="s">
        <v>80</v>
      </c>
      <c r="AY641" s="216" t="s">
        <v>155</v>
      </c>
    </row>
    <row r="642" spans="2:65" s="12" customFormat="1">
      <c r="B642" s="195"/>
      <c r="C642" s="196"/>
      <c r="D642" s="197" t="s">
        <v>164</v>
      </c>
      <c r="E642" s="198" t="s">
        <v>35</v>
      </c>
      <c r="F642" s="199" t="s">
        <v>597</v>
      </c>
      <c r="G642" s="196"/>
      <c r="H642" s="198" t="s">
        <v>35</v>
      </c>
      <c r="I642" s="200"/>
      <c r="J642" s="196"/>
      <c r="K642" s="196"/>
      <c r="L642" s="201"/>
      <c r="M642" s="202"/>
      <c r="N642" s="203"/>
      <c r="O642" s="203"/>
      <c r="P642" s="203"/>
      <c r="Q642" s="203"/>
      <c r="R642" s="203"/>
      <c r="S642" s="203"/>
      <c r="T642" s="204"/>
      <c r="AT642" s="205" t="s">
        <v>164</v>
      </c>
      <c r="AU642" s="205" t="s">
        <v>90</v>
      </c>
      <c r="AV642" s="12" t="s">
        <v>88</v>
      </c>
      <c r="AW642" s="12" t="s">
        <v>41</v>
      </c>
      <c r="AX642" s="12" t="s">
        <v>80</v>
      </c>
      <c r="AY642" s="205" t="s">
        <v>155</v>
      </c>
    </row>
    <row r="643" spans="2:65" s="13" customFormat="1">
      <c r="B643" s="206"/>
      <c r="C643" s="207"/>
      <c r="D643" s="197" t="s">
        <v>164</v>
      </c>
      <c r="E643" s="208" t="s">
        <v>35</v>
      </c>
      <c r="F643" s="209" t="s">
        <v>598</v>
      </c>
      <c r="G643" s="207"/>
      <c r="H643" s="210">
        <v>24.5</v>
      </c>
      <c r="I643" s="211"/>
      <c r="J643" s="207"/>
      <c r="K643" s="207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164</v>
      </c>
      <c r="AU643" s="216" t="s">
        <v>90</v>
      </c>
      <c r="AV643" s="13" t="s">
        <v>90</v>
      </c>
      <c r="AW643" s="13" t="s">
        <v>41</v>
      </c>
      <c r="AX643" s="13" t="s">
        <v>80</v>
      </c>
      <c r="AY643" s="216" t="s">
        <v>155</v>
      </c>
    </row>
    <row r="644" spans="2:65" s="15" customFormat="1">
      <c r="B644" s="228"/>
      <c r="C644" s="229"/>
      <c r="D644" s="197" t="s">
        <v>164</v>
      </c>
      <c r="E644" s="230" t="s">
        <v>35</v>
      </c>
      <c r="F644" s="231" t="s">
        <v>177</v>
      </c>
      <c r="G644" s="229"/>
      <c r="H644" s="232">
        <v>171.26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164</v>
      </c>
      <c r="AU644" s="238" t="s">
        <v>90</v>
      </c>
      <c r="AV644" s="15" t="s">
        <v>162</v>
      </c>
      <c r="AW644" s="15" t="s">
        <v>41</v>
      </c>
      <c r="AX644" s="15" t="s">
        <v>88</v>
      </c>
      <c r="AY644" s="238" t="s">
        <v>155</v>
      </c>
    </row>
    <row r="645" spans="2:65" s="1" customFormat="1" ht="36" customHeight="1">
      <c r="B645" s="36"/>
      <c r="C645" s="182" t="s">
        <v>599</v>
      </c>
      <c r="D645" s="182" t="s">
        <v>157</v>
      </c>
      <c r="E645" s="183" t="s">
        <v>600</v>
      </c>
      <c r="F645" s="184" t="s">
        <v>601</v>
      </c>
      <c r="G645" s="185" t="s">
        <v>360</v>
      </c>
      <c r="H645" s="186">
        <v>2035.52</v>
      </c>
      <c r="I645" s="187"/>
      <c r="J645" s="188">
        <f>ROUND(I645*H645,2)</f>
        <v>0</v>
      </c>
      <c r="K645" s="184" t="s">
        <v>161</v>
      </c>
      <c r="L645" s="40"/>
      <c r="M645" s="189" t="s">
        <v>35</v>
      </c>
      <c r="N645" s="190" t="s">
        <v>51</v>
      </c>
      <c r="O645" s="65"/>
      <c r="P645" s="191">
        <f>O645*H645</f>
        <v>0</v>
      </c>
      <c r="Q645" s="191">
        <v>0</v>
      </c>
      <c r="R645" s="191">
        <f>Q645*H645</f>
        <v>0</v>
      </c>
      <c r="S645" s="191">
        <v>0</v>
      </c>
      <c r="T645" s="192">
        <f>S645*H645</f>
        <v>0</v>
      </c>
      <c r="AR645" s="193" t="s">
        <v>162</v>
      </c>
      <c r="AT645" s="193" t="s">
        <v>157</v>
      </c>
      <c r="AU645" s="193" t="s">
        <v>90</v>
      </c>
      <c r="AY645" s="18" t="s">
        <v>155</v>
      </c>
      <c r="BE645" s="194">
        <f>IF(N645="základní",J645,0)</f>
        <v>0</v>
      </c>
      <c r="BF645" s="194">
        <f>IF(N645="snížená",J645,0)</f>
        <v>0</v>
      </c>
      <c r="BG645" s="194">
        <f>IF(N645="zákl. přenesená",J645,0)</f>
        <v>0</v>
      </c>
      <c r="BH645" s="194">
        <f>IF(N645="sníž. přenesená",J645,0)</f>
        <v>0</v>
      </c>
      <c r="BI645" s="194">
        <f>IF(N645="nulová",J645,0)</f>
        <v>0</v>
      </c>
      <c r="BJ645" s="18" t="s">
        <v>88</v>
      </c>
      <c r="BK645" s="194">
        <f>ROUND(I645*H645,2)</f>
        <v>0</v>
      </c>
      <c r="BL645" s="18" t="s">
        <v>162</v>
      </c>
      <c r="BM645" s="193" t="s">
        <v>602</v>
      </c>
    </row>
    <row r="646" spans="2:65" s="12" customFormat="1">
      <c r="B646" s="195"/>
      <c r="C646" s="196"/>
      <c r="D646" s="197" t="s">
        <v>164</v>
      </c>
      <c r="E646" s="198" t="s">
        <v>35</v>
      </c>
      <c r="F646" s="199" t="s">
        <v>584</v>
      </c>
      <c r="G646" s="196"/>
      <c r="H646" s="198" t="s">
        <v>35</v>
      </c>
      <c r="I646" s="200"/>
      <c r="J646" s="196"/>
      <c r="K646" s="196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164</v>
      </c>
      <c r="AU646" s="205" t="s">
        <v>90</v>
      </c>
      <c r="AV646" s="12" t="s">
        <v>88</v>
      </c>
      <c r="AW646" s="12" t="s">
        <v>41</v>
      </c>
      <c r="AX646" s="12" t="s">
        <v>80</v>
      </c>
      <c r="AY646" s="205" t="s">
        <v>155</v>
      </c>
    </row>
    <row r="647" spans="2:65" s="12" customFormat="1">
      <c r="B647" s="195"/>
      <c r="C647" s="196"/>
      <c r="D647" s="197" t="s">
        <v>164</v>
      </c>
      <c r="E647" s="198" t="s">
        <v>35</v>
      </c>
      <c r="F647" s="199" t="s">
        <v>363</v>
      </c>
      <c r="G647" s="196"/>
      <c r="H647" s="198" t="s">
        <v>35</v>
      </c>
      <c r="I647" s="200"/>
      <c r="J647" s="196"/>
      <c r="K647" s="196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164</v>
      </c>
      <c r="AU647" s="205" t="s">
        <v>90</v>
      </c>
      <c r="AV647" s="12" t="s">
        <v>88</v>
      </c>
      <c r="AW647" s="12" t="s">
        <v>41</v>
      </c>
      <c r="AX647" s="12" t="s">
        <v>80</v>
      </c>
      <c r="AY647" s="205" t="s">
        <v>155</v>
      </c>
    </row>
    <row r="648" spans="2:65" s="13" customFormat="1" ht="30.6">
      <c r="B648" s="206"/>
      <c r="C648" s="207"/>
      <c r="D648" s="197" t="s">
        <v>164</v>
      </c>
      <c r="E648" s="208" t="s">
        <v>35</v>
      </c>
      <c r="F648" s="209" t="s">
        <v>603</v>
      </c>
      <c r="G648" s="207"/>
      <c r="H648" s="210">
        <v>126.05</v>
      </c>
      <c r="I648" s="211"/>
      <c r="J648" s="207"/>
      <c r="K648" s="207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164</v>
      </c>
      <c r="AU648" s="216" t="s">
        <v>90</v>
      </c>
      <c r="AV648" s="13" t="s">
        <v>90</v>
      </c>
      <c r="AW648" s="13" t="s">
        <v>41</v>
      </c>
      <c r="AX648" s="13" t="s">
        <v>80</v>
      </c>
      <c r="AY648" s="216" t="s">
        <v>155</v>
      </c>
    </row>
    <row r="649" spans="2:65" s="13" customFormat="1" ht="20.399999999999999">
      <c r="B649" s="206"/>
      <c r="C649" s="207"/>
      <c r="D649" s="197" t="s">
        <v>164</v>
      </c>
      <c r="E649" s="208" t="s">
        <v>35</v>
      </c>
      <c r="F649" s="209" t="s">
        <v>604</v>
      </c>
      <c r="G649" s="207"/>
      <c r="H649" s="210">
        <v>110.48</v>
      </c>
      <c r="I649" s="211"/>
      <c r="J649" s="207"/>
      <c r="K649" s="207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164</v>
      </c>
      <c r="AU649" s="216" t="s">
        <v>90</v>
      </c>
      <c r="AV649" s="13" t="s">
        <v>90</v>
      </c>
      <c r="AW649" s="13" t="s">
        <v>41</v>
      </c>
      <c r="AX649" s="13" t="s">
        <v>80</v>
      </c>
      <c r="AY649" s="216" t="s">
        <v>155</v>
      </c>
    </row>
    <row r="650" spans="2:65" s="12" customFormat="1">
      <c r="B650" s="195"/>
      <c r="C650" s="196"/>
      <c r="D650" s="197" t="s">
        <v>164</v>
      </c>
      <c r="E650" s="198" t="s">
        <v>35</v>
      </c>
      <c r="F650" s="199" t="s">
        <v>497</v>
      </c>
      <c r="G650" s="196"/>
      <c r="H650" s="198" t="s">
        <v>35</v>
      </c>
      <c r="I650" s="200"/>
      <c r="J650" s="196"/>
      <c r="K650" s="196"/>
      <c r="L650" s="201"/>
      <c r="M650" s="202"/>
      <c r="N650" s="203"/>
      <c r="O650" s="203"/>
      <c r="P650" s="203"/>
      <c r="Q650" s="203"/>
      <c r="R650" s="203"/>
      <c r="S650" s="203"/>
      <c r="T650" s="204"/>
      <c r="AT650" s="205" t="s">
        <v>164</v>
      </c>
      <c r="AU650" s="205" t="s">
        <v>90</v>
      </c>
      <c r="AV650" s="12" t="s">
        <v>88</v>
      </c>
      <c r="AW650" s="12" t="s">
        <v>41</v>
      </c>
      <c r="AX650" s="12" t="s">
        <v>80</v>
      </c>
      <c r="AY650" s="205" t="s">
        <v>155</v>
      </c>
    </row>
    <row r="651" spans="2:65" s="13" customFormat="1" ht="30.6">
      <c r="B651" s="206"/>
      <c r="C651" s="207"/>
      <c r="D651" s="197" t="s">
        <v>164</v>
      </c>
      <c r="E651" s="208" t="s">
        <v>35</v>
      </c>
      <c r="F651" s="209" t="s">
        <v>605</v>
      </c>
      <c r="G651" s="207"/>
      <c r="H651" s="210">
        <v>252.62</v>
      </c>
      <c r="I651" s="211"/>
      <c r="J651" s="207"/>
      <c r="K651" s="207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164</v>
      </c>
      <c r="AU651" s="216" t="s">
        <v>90</v>
      </c>
      <c r="AV651" s="13" t="s">
        <v>90</v>
      </c>
      <c r="AW651" s="13" t="s">
        <v>41</v>
      </c>
      <c r="AX651" s="13" t="s">
        <v>80</v>
      </c>
      <c r="AY651" s="216" t="s">
        <v>155</v>
      </c>
    </row>
    <row r="652" spans="2:65" s="13" customFormat="1">
      <c r="B652" s="206"/>
      <c r="C652" s="207"/>
      <c r="D652" s="197" t="s">
        <v>164</v>
      </c>
      <c r="E652" s="208" t="s">
        <v>35</v>
      </c>
      <c r="F652" s="209" t="s">
        <v>606</v>
      </c>
      <c r="G652" s="207"/>
      <c r="H652" s="210">
        <v>36.96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164</v>
      </c>
      <c r="AU652" s="216" t="s">
        <v>90</v>
      </c>
      <c r="AV652" s="13" t="s">
        <v>90</v>
      </c>
      <c r="AW652" s="13" t="s">
        <v>41</v>
      </c>
      <c r="AX652" s="13" t="s">
        <v>80</v>
      </c>
      <c r="AY652" s="216" t="s">
        <v>155</v>
      </c>
    </row>
    <row r="653" spans="2:65" s="13" customFormat="1">
      <c r="B653" s="206"/>
      <c r="C653" s="207"/>
      <c r="D653" s="197" t="s">
        <v>164</v>
      </c>
      <c r="E653" s="208" t="s">
        <v>35</v>
      </c>
      <c r="F653" s="209" t="s">
        <v>607</v>
      </c>
      <c r="G653" s="207"/>
      <c r="H653" s="210">
        <v>37.54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164</v>
      </c>
      <c r="AU653" s="216" t="s">
        <v>90</v>
      </c>
      <c r="AV653" s="13" t="s">
        <v>90</v>
      </c>
      <c r="AW653" s="13" t="s">
        <v>41</v>
      </c>
      <c r="AX653" s="13" t="s">
        <v>80</v>
      </c>
      <c r="AY653" s="216" t="s">
        <v>155</v>
      </c>
    </row>
    <row r="654" spans="2:65" s="13" customFormat="1" ht="20.399999999999999">
      <c r="B654" s="206"/>
      <c r="C654" s="207"/>
      <c r="D654" s="197" t="s">
        <v>164</v>
      </c>
      <c r="E654" s="208" t="s">
        <v>35</v>
      </c>
      <c r="F654" s="209" t="s">
        <v>608</v>
      </c>
      <c r="G654" s="207"/>
      <c r="H654" s="210">
        <v>167.16</v>
      </c>
      <c r="I654" s="211"/>
      <c r="J654" s="207"/>
      <c r="K654" s="207"/>
      <c r="L654" s="212"/>
      <c r="M654" s="213"/>
      <c r="N654" s="214"/>
      <c r="O654" s="214"/>
      <c r="P654" s="214"/>
      <c r="Q654" s="214"/>
      <c r="R654" s="214"/>
      <c r="S654" s="214"/>
      <c r="T654" s="215"/>
      <c r="AT654" s="216" t="s">
        <v>164</v>
      </c>
      <c r="AU654" s="216" t="s">
        <v>90</v>
      </c>
      <c r="AV654" s="13" t="s">
        <v>90</v>
      </c>
      <c r="AW654" s="13" t="s">
        <v>41</v>
      </c>
      <c r="AX654" s="13" t="s">
        <v>80</v>
      </c>
      <c r="AY654" s="216" t="s">
        <v>155</v>
      </c>
    </row>
    <row r="655" spans="2:65" s="12" customFormat="1">
      <c r="B655" s="195"/>
      <c r="C655" s="196"/>
      <c r="D655" s="197" t="s">
        <v>164</v>
      </c>
      <c r="E655" s="198" t="s">
        <v>35</v>
      </c>
      <c r="F655" s="199" t="s">
        <v>308</v>
      </c>
      <c r="G655" s="196"/>
      <c r="H655" s="198" t="s">
        <v>35</v>
      </c>
      <c r="I655" s="200"/>
      <c r="J655" s="196"/>
      <c r="K655" s="196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164</v>
      </c>
      <c r="AU655" s="205" t="s">
        <v>90</v>
      </c>
      <c r="AV655" s="12" t="s">
        <v>88</v>
      </c>
      <c r="AW655" s="12" t="s">
        <v>41</v>
      </c>
      <c r="AX655" s="12" t="s">
        <v>80</v>
      </c>
      <c r="AY655" s="205" t="s">
        <v>155</v>
      </c>
    </row>
    <row r="656" spans="2:65" s="13" customFormat="1">
      <c r="B656" s="206"/>
      <c r="C656" s="207"/>
      <c r="D656" s="197" t="s">
        <v>164</v>
      </c>
      <c r="E656" s="208" t="s">
        <v>35</v>
      </c>
      <c r="F656" s="209" t="s">
        <v>609</v>
      </c>
      <c r="G656" s="207"/>
      <c r="H656" s="210">
        <v>116.1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164</v>
      </c>
      <c r="AU656" s="216" t="s">
        <v>90</v>
      </c>
      <c r="AV656" s="13" t="s">
        <v>90</v>
      </c>
      <c r="AW656" s="13" t="s">
        <v>41</v>
      </c>
      <c r="AX656" s="13" t="s">
        <v>80</v>
      </c>
      <c r="AY656" s="216" t="s">
        <v>155</v>
      </c>
    </row>
    <row r="657" spans="2:51" s="12" customFormat="1">
      <c r="B657" s="195"/>
      <c r="C657" s="196"/>
      <c r="D657" s="197" t="s">
        <v>164</v>
      </c>
      <c r="E657" s="198" t="s">
        <v>35</v>
      </c>
      <c r="F657" s="199" t="s">
        <v>373</v>
      </c>
      <c r="G657" s="196"/>
      <c r="H657" s="198" t="s">
        <v>35</v>
      </c>
      <c r="I657" s="200"/>
      <c r="J657" s="196"/>
      <c r="K657" s="196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164</v>
      </c>
      <c r="AU657" s="205" t="s">
        <v>90</v>
      </c>
      <c r="AV657" s="12" t="s">
        <v>88</v>
      </c>
      <c r="AW657" s="12" t="s">
        <v>41</v>
      </c>
      <c r="AX657" s="12" t="s">
        <v>80</v>
      </c>
      <c r="AY657" s="205" t="s">
        <v>155</v>
      </c>
    </row>
    <row r="658" spans="2:51" s="13" customFormat="1" ht="20.399999999999999">
      <c r="B658" s="206"/>
      <c r="C658" s="207"/>
      <c r="D658" s="197" t="s">
        <v>164</v>
      </c>
      <c r="E658" s="208" t="s">
        <v>35</v>
      </c>
      <c r="F658" s="209" t="s">
        <v>610</v>
      </c>
      <c r="G658" s="207"/>
      <c r="H658" s="210">
        <v>260.52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164</v>
      </c>
      <c r="AU658" s="216" t="s">
        <v>90</v>
      </c>
      <c r="AV658" s="13" t="s">
        <v>90</v>
      </c>
      <c r="AW658" s="13" t="s">
        <v>41</v>
      </c>
      <c r="AX658" s="13" t="s">
        <v>80</v>
      </c>
      <c r="AY658" s="216" t="s">
        <v>155</v>
      </c>
    </row>
    <row r="659" spans="2:51" s="13" customFormat="1">
      <c r="B659" s="206"/>
      <c r="C659" s="207"/>
      <c r="D659" s="197" t="s">
        <v>164</v>
      </c>
      <c r="E659" s="208" t="s">
        <v>35</v>
      </c>
      <c r="F659" s="209" t="s">
        <v>611</v>
      </c>
      <c r="G659" s="207"/>
      <c r="H659" s="210">
        <v>37</v>
      </c>
      <c r="I659" s="211"/>
      <c r="J659" s="207"/>
      <c r="K659" s="207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164</v>
      </c>
      <c r="AU659" s="216" t="s">
        <v>90</v>
      </c>
      <c r="AV659" s="13" t="s">
        <v>90</v>
      </c>
      <c r="AW659" s="13" t="s">
        <v>41</v>
      </c>
      <c r="AX659" s="13" t="s">
        <v>80</v>
      </c>
      <c r="AY659" s="216" t="s">
        <v>155</v>
      </c>
    </row>
    <row r="660" spans="2:51" s="13" customFormat="1">
      <c r="B660" s="206"/>
      <c r="C660" s="207"/>
      <c r="D660" s="197" t="s">
        <v>164</v>
      </c>
      <c r="E660" s="208" t="s">
        <v>35</v>
      </c>
      <c r="F660" s="209" t="s">
        <v>612</v>
      </c>
      <c r="G660" s="207"/>
      <c r="H660" s="210">
        <v>40.4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164</v>
      </c>
      <c r="AU660" s="216" t="s">
        <v>90</v>
      </c>
      <c r="AV660" s="13" t="s">
        <v>90</v>
      </c>
      <c r="AW660" s="13" t="s">
        <v>41</v>
      </c>
      <c r="AX660" s="13" t="s">
        <v>80</v>
      </c>
      <c r="AY660" s="216" t="s">
        <v>155</v>
      </c>
    </row>
    <row r="661" spans="2:51" s="13" customFormat="1" ht="30.6">
      <c r="B661" s="206"/>
      <c r="C661" s="207"/>
      <c r="D661" s="197" t="s">
        <v>164</v>
      </c>
      <c r="E661" s="208" t="s">
        <v>35</v>
      </c>
      <c r="F661" s="209" t="s">
        <v>613</v>
      </c>
      <c r="G661" s="207"/>
      <c r="H661" s="210">
        <v>270.82</v>
      </c>
      <c r="I661" s="211"/>
      <c r="J661" s="207"/>
      <c r="K661" s="207"/>
      <c r="L661" s="212"/>
      <c r="M661" s="213"/>
      <c r="N661" s="214"/>
      <c r="O661" s="214"/>
      <c r="P661" s="214"/>
      <c r="Q661" s="214"/>
      <c r="R661" s="214"/>
      <c r="S661" s="214"/>
      <c r="T661" s="215"/>
      <c r="AT661" s="216" t="s">
        <v>164</v>
      </c>
      <c r="AU661" s="216" t="s">
        <v>90</v>
      </c>
      <c r="AV661" s="13" t="s">
        <v>90</v>
      </c>
      <c r="AW661" s="13" t="s">
        <v>41</v>
      </c>
      <c r="AX661" s="13" t="s">
        <v>80</v>
      </c>
      <c r="AY661" s="216" t="s">
        <v>155</v>
      </c>
    </row>
    <row r="662" spans="2:51" s="12" customFormat="1">
      <c r="B662" s="195"/>
      <c r="C662" s="196"/>
      <c r="D662" s="197" t="s">
        <v>164</v>
      </c>
      <c r="E662" s="198" t="s">
        <v>35</v>
      </c>
      <c r="F662" s="199" t="s">
        <v>308</v>
      </c>
      <c r="G662" s="196"/>
      <c r="H662" s="198" t="s">
        <v>35</v>
      </c>
      <c r="I662" s="200"/>
      <c r="J662" s="196"/>
      <c r="K662" s="196"/>
      <c r="L662" s="201"/>
      <c r="M662" s="202"/>
      <c r="N662" s="203"/>
      <c r="O662" s="203"/>
      <c r="P662" s="203"/>
      <c r="Q662" s="203"/>
      <c r="R662" s="203"/>
      <c r="S662" s="203"/>
      <c r="T662" s="204"/>
      <c r="AT662" s="205" t="s">
        <v>164</v>
      </c>
      <c r="AU662" s="205" t="s">
        <v>90</v>
      </c>
      <c r="AV662" s="12" t="s">
        <v>88</v>
      </c>
      <c r="AW662" s="12" t="s">
        <v>41</v>
      </c>
      <c r="AX662" s="12" t="s">
        <v>80</v>
      </c>
      <c r="AY662" s="205" t="s">
        <v>155</v>
      </c>
    </row>
    <row r="663" spans="2:51" s="13" customFormat="1">
      <c r="B663" s="206"/>
      <c r="C663" s="207"/>
      <c r="D663" s="197" t="s">
        <v>164</v>
      </c>
      <c r="E663" s="208" t="s">
        <v>35</v>
      </c>
      <c r="F663" s="209" t="s">
        <v>614</v>
      </c>
      <c r="G663" s="207"/>
      <c r="H663" s="210">
        <v>118.4</v>
      </c>
      <c r="I663" s="211"/>
      <c r="J663" s="207"/>
      <c r="K663" s="207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164</v>
      </c>
      <c r="AU663" s="216" t="s">
        <v>90</v>
      </c>
      <c r="AV663" s="13" t="s">
        <v>90</v>
      </c>
      <c r="AW663" s="13" t="s">
        <v>41</v>
      </c>
      <c r="AX663" s="13" t="s">
        <v>80</v>
      </c>
      <c r="AY663" s="216" t="s">
        <v>155</v>
      </c>
    </row>
    <row r="664" spans="2:51" s="12" customFormat="1">
      <c r="B664" s="195"/>
      <c r="C664" s="196"/>
      <c r="D664" s="197" t="s">
        <v>164</v>
      </c>
      <c r="E664" s="198" t="s">
        <v>35</v>
      </c>
      <c r="F664" s="199" t="s">
        <v>377</v>
      </c>
      <c r="G664" s="196"/>
      <c r="H664" s="198" t="s">
        <v>35</v>
      </c>
      <c r="I664" s="200"/>
      <c r="J664" s="196"/>
      <c r="K664" s="196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164</v>
      </c>
      <c r="AU664" s="205" t="s">
        <v>90</v>
      </c>
      <c r="AV664" s="12" t="s">
        <v>88</v>
      </c>
      <c r="AW664" s="12" t="s">
        <v>41</v>
      </c>
      <c r="AX664" s="12" t="s">
        <v>80</v>
      </c>
      <c r="AY664" s="205" t="s">
        <v>155</v>
      </c>
    </row>
    <row r="665" spans="2:51" s="13" customFormat="1" ht="20.399999999999999">
      <c r="B665" s="206"/>
      <c r="C665" s="207"/>
      <c r="D665" s="197" t="s">
        <v>164</v>
      </c>
      <c r="E665" s="208" t="s">
        <v>35</v>
      </c>
      <c r="F665" s="209" t="s">
        <v>615</v>
      </c>
      <c r="G665" s="207"/>
      <c r="H665" s="210">
        <v>143.16</v>
      </c>
      <c r="I665" s="211"/>
      <c r="J665" s="207"/>
      <c r="K665" s="207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164</v>
      </c>
      <c r="AU665" s="216" t="s">
        <v>90</v>
      </c>
      <c r="AV665" s="13" t="s">
        <v>90</v>
      </c>
      <c r="AW665" s="13" t="s">
        <v>41</v>
      </c>
      <c r="AX665" s="13" t="s">
        <v>80</v>
      </c>
      <c r="AY665" s="216" t="s">
        <v>155</v>
      </c>
    </row>
    <row r="666" spans="2:51" s="13" customFormat="1">
      <c r="B666" s="206"/>
      <c r="C666" s="207"/>
      <c r="D666" s="197" t="s">
        <v>164</v>
      </c>
      <c r="E666" s="208" t="s">
        <v>35</v>
      </c>
      <c r="F666" s="209" t="s">
        <v>611</v>
      </c>
      <c r="G666" s="207"/>
      <c r="H666" s="210">
        <v>37</v>
      </c>
      <c r="I666" s="211"/>
      <c r="J666" s="207"/>
      <c r="K666" s="207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164</v>
      </c>
      <c r="AU666" s="216" t="s">
        <v>90</v>
      </c>
      <c r="AV666" s="13" t="s">
        <v>90</v>
      </c>
      <c r="AW666" s="13" t="s">
        <v>41</v>
      </c>
      <c r="AX666" s="13" t="s">
        <v>80</v>
      </c>
      <c r="AY666" s="216" t="s">
        <v>155</v>
      </c>
    </row>
    <row r="667" spans="2:51" s="13" customFormat="1">
      <c r="B667" s="206"/>
      <c r="C667" s="207"/>
      <c r="D667" s="197" t="s">
        <v>164</v>
      </c>
      <c r="E667" s="208" t="s">
        <v>35</v>
      </c>
      <c r="F667" s="209" t="s">
        <v>616</v>
      </c>
      <c r="G667" s="207"/>
      <c r="H667" s="210">
        <v>4.8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164</v>
      </c>
      <c r="AU667" s="216" t="s">
        <v>90</v>
      </c>
      <c r="AV667" s="13" t="s">
        <v>90</v>
      </c>
      <c r="AW667" s="13" t="s">
        <v>41</v>
      </c>
      <c r="AX667" s="13" t="s">
        <v>80</v>
      </c>
      <c r="AY667" s="216" t="s">
        <v>155</v>
      </c>
    </row>
    <row r="668" spans="2:51" s="13" customFormat="1" ht="20.399999999999999">
      <c r="B668" s="206"/>
      <c r="C668" s="207"/>
      <c r="D668" s="197" t="s">
        <v>164</v>
      </c>
      <c r="E668" s="208" t="s">
        <v>35</v>
      </c>
      <c r="F668" s="209" t="s">
        <v>617</v>
      </c>
      <c r="G668" s="207"/>
      <c r="H668" s="210">
        <v>124.81</v>
      </c>
      <c r="I668" s="211"/>
      <c r="J668" s="207"/>
      <c r="K668" s="207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164</v>
      </c>
      <c r="AU668" s="216" t="s">
        <v>90</v>
      </c>
      <c r="AV668" s="13" t="s">
        <v>90</v>
      </c>
      <c r="AW668" s="13" t="s">
        <v>41</v>
      </c>
      <c r="AX668" s="13" t="s">
        <v>80</v>
      </c>
      <c r="AY668" s="216" t="s">
        <v>155</v>
      </c>
    </row>
    <row r="669" spans="2:51" s="12" customFormat="1">
      <c r="B669" s="195"/>
      <c r="C669" s="196"/>
      <c r="D669" s="197" t="s">
        <v>164</v>
      </c>
      <c r="E669" s="198" t="s">
        <v>35</v>
      </c>
      <c r="F669" s="199" t="s">
        <v>308</v>
      </c>
      <c r="G669" s="196"/>
      <c r="H669" s="198" t="s">
        <v>35</v>
      </c>
      <c r="I669" s="200"/>
      <c r="J669" s="196"/>
      <c r="K669" s="196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164</v>
      </c>
      <c r="AU669" s="205" t="s">
        <v>90</v>
      </c>
      <c r="AV669" s="12" t="s">
        <v>88</v>
      </c>
      <c r="AW669" s="12" t="s">
        <v>41</v>
      </c>
      <c r="AX669" s="12" t="s">
        <v>80</v>
      </c>
      <c r="AY669" s="205" t="s">
        <v>155</v>
      </c>
    </row>
    <row r="670" spans="2:51" s="13" customFormat="1">
      <c r="B670" s="206"/>
      <c r="C670" s="207"/>
      <c r="D670" s="197" t="s">
        <v>164</v>
      </c>
      <c r="E670" s="208" t="s">
        <v>35</v>
      </c>
      <c r="F670" s="209" t="s">
        <v>618</v>
      </c>
      <c r="G670" s="207"/>
      <c r="H670" s="210">
        <v>68.8</v>
      </c>
      <c r="I670" s="211"/>
      <c r="J670" s="207"/>
      <c r="K670" s="207"/>
      <c r="L670" s="212"/>
      <c r="M670" s="213"/>
      <c r="N670" s="214"/>
      <c r="O670" s="214"/>
      <c r="P670" s="214"/>
      <c r="Q670" s="214"/>
      <c r="R670" s="214"/>
      <c r="S670" s="214"/>
      <c r="T670" s="215"/>
      <c r="AT670" s="216" t="s">
        <v>164</v>
      </c>
      <c r="AU670" s="216" t="s">
        <v>90</v>
      </c>
      <c r="AV670" s="13" t="s">
        <v>90</v>
      </c>
      <c r="AW670" s="13" t="s">
        <v>41</v>
      </c>
      <c r="AX670" s="13" t="s">
        <v>80</v>
      </c>
      <c r="AY670" s="216" t="s">
        <v>155</v>
      </c>
    </row>
    <row r="671" spans="2:51" s="12" customFormat="1">
      <c r="B671" s="195"/>
      <c r="C671" s="196"/>
      <c r="D671" s="197" t="s">
        <v>164</v>
      </c>
      <c r="E671" s="198" t="s">
        <v>35</v>
      </c>
      <c r="F671" s="199" t="s">
        <v>512</v>
      </c>
      <c r="G671" s="196"/>
      <c r="H671" s="198" t="s">
        <v>35</v>
      </c>
      <c r="I671" s="200"/>
      <c r="J671" s="196"/>
      <c r="K671" s="196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164</v>
      </c>
      <c r="AU671" s="205" t="s">
        <v>90</v>
      </c>
      <c r="AV671" s="12" t="s">
        <v>88</v>
      </c>
      <c r="AW671" s="12" t="s">
        <v>41</v>
      </c>
      <c r="AX671" s="12" t="s">
        <v>80</v>
      </c>
      <c r="AY671" s="205" t="s">
        <v>155</v>
      </c>
    </row>
    <row r="672" spans="2:51" s="13" customFormat="1" ht="20.399999999999999">
      <c r="B672" s="206"/>
      <c r="C672" s="207"/>
      <c r="D672" s="197" t="s">
        <v>164</v>
      </c>
      <c r="E672" s="208" t="s">
        <v>35</v>
      </c>
      <c r="F672" s="209" t="s">
        <v>619</v>
      </c>
      <c r="G672" s="207"/>
      <c r="H672" s="210">
        <v>27</v>
      </c>
      <c r="I672" s="211"/>
      <c r="J672" s="207"/>
      <c r="K672" s="207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164</v>
      </c>
      <c r="AU672" s="216" t="s">
        <v>90</v>
      </c>
      <c r="AV672" s="13" t="s">
        <v>90</v>
      </c>
      <c r="AW672" s="13" t="s">
        <v>41</v>
      </c>
      <c r="AX672" s="13" t="s">
        <v>80</v>
      </c>
      <c r="AY672" s="216" t="s">
        <v>155</v>
      </c>
    </row>
    <row r="673" spans="2:65" s="12" customFormat="1">
      <c r="B673" s="195"/>
      <c r="C673" s="196"/>
      <c r="D673" s="197" t="s">
        <v>164</v>
      </c>
      <c r="E673" s="198" t="s">
        <v>35</v>
      </c>
      <c r="F673" s="199" t="s">
        <v>514</v>
      </c>
      <c r="G673" s="196"/>
      <c r="H673" s="198" t="s">
        <v>35</v>
      </c>
      <c r="I673" s="200"/>
      <c r="J673" s="196"/>
      <c r="K673" s="196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164</v>
      </c>
      <c r="AU673" s="205" t="s">
        <v>90</v>
      </c>
      <c r="AV673" s="12" t="s">
        <v>88</v>
      </c>
      <c r="AW673" s="12" t="s">
        <v>41</v>
      </c>
      <c r="AX673" s="12" t="s">
        <v>80</v>
      </c>
      <c r="AY673" s="205" t="s">
        <v>155</v>
      </c>
    </row>
    <row r="674" spans="2:65" s="13" customFormat="1">
      <c r="B674" s="206"/>
      <c r="C674" s="207"/>
      <c r="D674" s="197" t="s">
        <v>164</v>
      </c>
      <c r="E674" s="208" t="s">
        <v>35</v>
      </c>
      <c r="F674" s="209" t="s">
        <v>620</v>
      </c>
      <c r="G674" s="207"/>
      <c r="H674" s="210">
        <v>9.6</v>
      </c>
      <c r="I674" s="211"/>
      <c r="J674" s="207"/>
      <c r="K674" s="207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164</v>
      </c>
      <c r="AU674" s="216" t="s">
        <v>90</v>
      </c>
      <c r="AV674" s="13" t="s">
        <v>90</v>
      </c>
      <c r="AW674" s="13" t="s">
        <v>41</v>
      </c>
      <c r="AX674" s="13" t="s">
        <v>80</v>
      </c>
      <c r="AY674" s="216" t="s">
        <v>155</v>
      </c>
    </row>
    <row r="675" spans="2:65" s="12" customFormat="1">
      <c r="B675" s="195"/>
      <c r="C675" s="196"/>
      <c r="D675" s="197" t="s">
        <v>164</v>
      </c>
      <c r="E675" s="198" t="s">
        <v>35</v>
      </c>
      <c r="F675" s="199" t="s">
        <v>516</v>
      </c>
      <c r="G675" s="196"/>
      <c r="H675" s="198" t="s">
        <v>35</v>
      </c>
      <c r="I675" s="200"/>
      <c r="J675" s="196"/>
      <c r="K675" s="196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164</v>
      </c>
      <c r="AU675" s="205" t="s">
        <v>90</v>
      </c>
      <c r="AV675" s="12" t="s">
        <v>88</v>
      </c>
      <c r="AW675" s="12" t="s">
        <v>41</v>
      </c>
      <c r="AX675" s="12" t="s">
        <v>80</v>
      </c>
      <c r="AY675" s="205" t="s">
        <v>155</v>
      </c>
    </row>
    <row r="676" spans="2:65" s="13" customFormat="1">
      <c r="B676" s="206"/>
      <c r="C676" s="207"/>
      <c r="D676" s="197" t="s">
        <v>164</v>
      </c>
      <c r="E676" s="208" t="s">
        <v>35</v>
      </c>
      <c r="F676" s="209" t="s">
        <v>621</v>
      </c>
      <c r="G676" s="207"/>
      <c r="H676" s="210">
        <v>22.8</v>
      </c>
      <c r="I676" s="211"/>
      <c r="J676" s="207"/>
      <c r="K676" s="207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164</v>
      </c>
      <c r="AU676" s="216" t="s">
        <v>90</v>
      </c>
      <c r="AV676" s="13" t="s">
        <v>90</v>
      </c>
      <c r="AW676" s="13" t="s">
        <v>41</v>
      </c>
      <c r="AX676" s="13" t="s">
        <v>80</v>
      </c>
      <c r="AY676" s="216" t="s">
        <v>155</v>
      </c>
    </row>
    <row r="677" spans="2:65" s="13" customFormat="1">
      <c r="B677" s="206"/>
      <c r="C677" s="207"/>
      <c r="D677" s="197" t="s">
        <v>164</v>
      </c>
      <c r="E677" s="208" t="s">
        <v>35</v>
      </c>
      <c r="F677" s="209" t="s">
        <v>622</v>
      </c>
      <c r="G677" s="207"/>
      <c r="H677" s="210">
        <v>8.9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164</v>
      </c>
      <c r="AU677" s="216" t="s">
        <v>90</v>
      </c>
      <c r="AV677" s="13" t="s">
        <v>90</v>
      </c>
      <c r="AW677" s="13" t="s">
        <v>41</v>
      </c>
      <c r="AX677" s="13" t="s">
        <v>80</v>
      </c>
      <c r="AY677" s="216" t="s">
        <v>155</v>
      </c>
    </row>
    <row r="678" spans="2:65" s="12" customFormat="1">
      <c r="B678" s="195"/>
      <c r="C678" s="196"/>
      <c r="D678" s="197" t="s">
        <v>164</v>
      </c>
      <c r="E678" s="198" t="s">
        <v>35</v>
      </c>
      <c r="F678" s="199" t="s">
        <v>519</v>
      </c>
      <c r="G678" s="196"/>
      <c r="H678" s="198" t="s">
        <v>35</v>
      </c>
      <c r="I678" s="200"/>
      <c r="J678" s="196"/>
      <c r="K678" s="196"/>
      <c r="L678" s="201"/>
      <c r="M678" s="202"/>
      <c r="N678" s="203"/>
      <c r="O678" s="203"/>
      <c r="P678" s="203"/>
      <c r="Q678" s="203"/>
      <c r="R678" s="203"/>
      <c r="S678" s="203"/>
      <c r="T678" s="204"/>
      <c r="AT678" s="205" t="s">
        <v>164</v>
      </c>
      <c r="AU678" s="205" t="s">
        <v>90</v>
      </c>
      <c r="AV678" s="12" t="s">
        <v>88</v>
      </c>
      <c r="AW678" s="12" t="s">
        <v>41</v>
      </c>
      <c r="AX678" s="12" t="s">
        <v>80</v>
      </c>
      <c r="AY678" s="205" t="s">
        <v>155</v>
      </c>
    </row>
    <row r="679" spans="2:65" s="13" customFormat="1">
      <c r="B679" s="206"/>
      <c r="C679" s="207"/>
      <c r="D679" s="197" t="s">
        <v>164</v>
      </c>
      <c r="E679" s="208" t="s">
        <v>35</v>
      </c>
      <c r="F679" s="209" t="s">
        <v>623</v>
      </c>
      <c r="G679" s="207"/>
      <c r="H679" s="210">
        <v>14.6</v>
      </c>
      <c r="I679" s="211"/>
      <c r="J679" s="207"/>
      <c r="K679" s="207"/>
      <c r="L679" s="212"/>
      <c r="M679" s="213"/>
      <c r="N679" s="214"/>
      <c r="O679" s="214"/>
      <c r="P679" s="214"/>
      <c r="Q679" s="214"/>
      <c r="R679" s="214"/>
      <c r="S679" s="214"/>
      <c r="T679" s="215"/>
      <c r="AT679" s="216" t="s">
        <v>164</v>
      </c>
      <c r="AU679" s="216" t="s">
        <v>90</v>
      </c>
      <c r="AV679" s="13" t="s">
        <v>90</v>
      </c>
      <c r="AW679" s="13" t="s">
        <v>41</v>
      </c>
      <c r="AX679" s="13" t="s">
        <v>80</v>
      </c>
      <c r="AY679" s="216" t="s">
        <v>155</v>
      </c>
    </row>
    <row r="680" spans="2:65" s="15" customFormat="1">
      <c r="B680" s="228"/>
      <c r="C680" s="229"/>
      <c r="D680" s="197" t="s">
        <v>164</v>
      </c>
      <c r="E680" s="230" t="s">
        <v>35</v>
      </c>
      <c r="F680" s="231" t="s">
        <v>177</v>
      </c>
      <c r="G680" s="229"/>
      <c r="H680" s="232">
        <v>2035.52</v>
      </c>
      <c r="I680" s="233"/>
      <c r="J680" s="229"/>
      <c r="K680" s="229"/>
      <c r="L680" s="234"/>
      <c r="M680" s="235"/>
      <c r="N680" s="236"/>
      <c r="O680" s="236"/>
      <c r="P680" s="236"/>
      <c r="Q680" s="236"/>
      <c r="R680" s="236"/>
      <c r="S680" s="236"/>
      <c r="T680" s="237"/>
      <c r="AT680" s="238" t="s">
        <v>164</v>
      </c>
      <c r="AU680" s="238" t="s">
        <v>90</v>
      </c>
      <c r="AV680" s="15" t="s">
        <v>162</v>
      </c>
      <c r="AW680" s="15" t="s">
        <v>41</v>
      </c>
      <c r="AX680" s="15" t="s">
        <v>88</v>
      </c>
      <c r="AY680" s="238" t="s">
        <v>155</v>
      </c>
    </row>
    <row r="681" spans="2:65" s="1" customFormat="1" ht="24" customHeight="1">
      <c r="B681" s="36"/>
      <c r="C681" s="182" t="s">
        <v>624</v>
      </c>
      <c r="D681" s="182" t="s">
        <v>157</v>
      </c>
      <c r="E681" s="183" t="s">
        <v>625</v>
      </c>
      <c r="F681" s="184" t="s">
        <v>626</v>
      </c>
      <c r="G681" s="185" t="s">
        <v>360</v>
      </c>
      <c r="H681" s="186">
        <v>1553.23</v>
      </c>
      <c r="I681" s="187"/>
      <c r="J681" s="188">
        <f>ROUND(I681*H681,2)</f>
        <v>0</v>
      </c>
      <c r="K681" s="184" t="s">
        <v>35</v>
      </c>
      <c r="L681" s="40"/>
      <c r="M681" s="189" t="s">
        <v>35</v>
      </c>
      <c r="N681" s="190" t="s">
        <v>51</v>
      </c>
      <c r="O681" s="65"/>
      <c r="P681" s="191">
        <f>O681*H681</f>
        <v>0</v>
      </c>
      <c r="Q681" s="191">
        <v>1.544E-3</v>
      </c>
      <c r="R681" s="191">
        <f>Q681*H681</f>
        <v>2.3981871200000002</v>
      </c>
      <c r="S681" s="191">
        <v>0</v>
      </c>
      <c r="T681" s="192">
        <f>S681*H681</f>
        <v>0</v>
      </c>
      <c r="AR681" s="193" t="s">
        <v>162</v>
      </c>
      <c r="AT681" s="193" t="s">
        <v>157</v>
      </c>
      <c r="AU681" s="193" t="s">
        <v>90</v>
      </c>
      <c r="AY681" s="18" t="s">
        <v>155</v>
      </c>
      <c r="BE681" s="194">
        <f>IF(N681="základní",J681,0)</f>
        <v>0</v>
      </c>
      <c r="BF681" s="194">
        <f>IF(N681="snížená",J681,0)</f>
        <v>0</v>
      </c>
      <c r="BG681" s="194">
        <f>IF(N681="zákl. přenesená",J681,0)</f>
        <v>0</v>
      </c>
      <c r="BH681" s="194">
        <f>IF(N681="sníž. přenesená",J681,0)</f>
        <v>0</v>
      </c>
      <c r="BI681" s="194">
        <f>IF(N681="nulová",J681,0)</f>
        <v>0</v>
      </c>
      <c r="BJ681" s="18" t="s">
        <v>88</v>
      </c>
      <c r="BK681" s="194">
        <f>ROUND(I681*H681,2)</f>
        <v>0</v>
      </c>
      <c r="BL681" s="18" t="s">
        <v>162</v>
      </c>
      <c r="BM681" s="193" t="s">
        <v>627</v>
      </c>
    </row>
    <row r="682" spans="2:65" s="12" customFormat="1">
      <c r="B682" s="195"/>
      <c r="C682" s="196"/>
      <c r="D682" s="197" t="s">
        <v>164</v>
      </c>
      <c r="E682" s="198" t="s">
        <v>35</v>
      </c>
      <c r="F682" s="199" t="s">
        <v>584</v>
      </c>
      <c r="G682" s="196"/>
      <c r="H682" s="198" t="s">
        <v>35</v>
      </c>
      <c r="I682" s="200"/>
      <c r="J682" s="196"/>
      <c r="K682" s="196"/>
      <c r="L682" s="201"/>
      <c r="M682" s="202"/>
      <c r="N682" s="203"/>
      <c r="O682" s="203"/>
      <c r="P682" s="203"/>
      <c r="Q682" s="203"/>
      <c r="R682" s="203"/>
      <c r="S682" s="203"/>
      <c r="T682" s="204"/>
      <c r="AT682" s="205" t="s">
        <v>164</v>
      </c>
      <c r="AU682" s="205" t="s">
        <v>90</v>
      </c>
      <c r="AV682" s="12" t="s">
        <v>88</v>
      </c>
      <c r="AW682" s="12" t="s">
        <v>41</v>
      </c>
      <c r="AX682" s="12" t="s">
        <v>80</v>
      </c>
      <c r="AY682" s="205" t="s">
        <v>155</v>
      </c>
    </row>
    <row r="683" spans="2:65" s="12" customFormat="1">
      <c r="B683" s="195"/>
      <c r="C683" s="196"/>
      <c r="D683" s="197" t="s">
        <v>164</v>
      </c>
      <c r="E683" s="198" t="s">
        <v>35</v>
      </c>
      <c r="F683" s="199" t="s">
        <v>363</v>
      </c>
      <c r="G683" s="196"/>
      <c r="H683" s="198" t="s">
        <v>35</v>
      </c>
      <c r="I683" s="200"/>
      <c r="J683" s="196"/>
      <c r="K683" s="196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164</v>
      </c>
      <c r="AU683" s="205" t="s">
        <v>90</v>
      </c>
      <c r="AV683" s="12" t="s">
        <v>88</v>
      </c>
      <c r="AW683" s="12" t="s">
        <v>41</v>
      </c>
      <c r="AX683" s="12" t="s">
        <v>80</v>
      </c>
      <c r="AY683" s="205" t="s">
        <v>155</v>
      </c>
    </row>
    <row r="684" spans="2:65" s="13" customFormat="1" ht="30.6">
      <c r="B684" s="206"/>
      <c r="C684" s="207"/>
      <c r="D684" s="197" t="s">
        <v>164</v>
      </c>
      <c r="E684" s="208" t="s">
        <v>35</v>
      </c>
      <c r="F684" s="209" t="s">
        <v>628</v>
      </c>
      <c r="G684" s="207"/>
      <c r="H684" s="210">
        <v>95.15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164</v>
      </c>
      <c r="AU684" s="216" t="s">
        <v>90</v>
      </c>
      <c r="AV684" s="13" t="s">
        <v>90</v>
      </c>
      <c r="AW684" s="13" t="s">
        <v>41</v>
      </c>
      <c r="AX684" s="13" t="s">
        <v>80</v>
      </c>
      <c r="AY684" s="216" t="s">
        <v>155</v>
      </c>
    </row>
    <row r="685" spans="2:65" s="13" customFormat="1" ht="20.399999999999999">
      <c r="B685" s="206"/>
      <c r="C685" s="207"/>
      <c r="D685" s="197" t="s">
        <v>164</v>
      </c>
      <c r="E685" s="208" t="s">
        <v>35</v>
      </c>
      <c r="F685" s="209" t="s">
        <v>629</v>
      </c>
      <c r="G685" s="207"/>
      <c r="H685" s="210">
        <v>85.28</v>
      </c>
      <c r="I685" s="211"/>
      <c r="J685" s="207"/>
      <c r="K685" s="207"/>
      <c r="L685" s="212"/>
      <c r="M685" s="213"/>
      <c r="N685" s="214"/>
      <c r="O685" s="214"/>
      <c r="P685" s="214"/>
      <c r="Q685" s="214"/>
      <c r="R685" s="214"/>
      <c r="S685" s="214"/>
      <c r="T685" s="215"/>
      <c r="AT685" s="216" t="s">
        <v>164</v>
      </c>
      <c r="AU685" s="216" t="s">
        <v>90</v>
      </c>
      <c r="AV685" s="13" t="s">
        <v>90</v>
      </c>
      <c r="AW685" s="13" t="s">
        <v>41</v>
      </c>
      <c r="AX685" s="13" t="s">
        <v>80</v>
      </c>
      <c r="AY685" s="216" t="s">
        <v>155</v>
      </c>
    </row>
    <row r="686" spans="2:65" s="12" customFormat="1">
      <c r="B686" s="195"/>
      <c r="C686" s="196"/>
      <c r="D686" s="197" t="s">
        <v>164</v>
      </c>
      <c r="E686" s="198" t="s">
        <v>35</v>
      </c>
      <c r="F686" s="199" t="s">
        <v>497</v>
      </c>
      <c r="G686" s="196"/>
      <c r="H686" s="198" t="s">
        <v>35</v>
      </c>
      <c r="I686" s="200"/>
      <c r="J686" s="196"/>
      <c r="K686" s="196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164</v>
      </c>
      <c r="AU686" s="205" t="s">
        <v>90</v>
      </c>
      <c r="AV686" s="12" t="s">
        <v>88</v>
      </c>
      <c r="AW686" s="12" t="s">
        <v>41</v>
      </c>
      <c r="AX686" s="12" t="s">
        <v>80</v>
      </c>
      <c r="AY686" s="205" t="s">
        <v>155</v>
      </c>
    </row>
    <row r="687" spans="2:65" s="13" customFormat="1" ht="30.6">
      <c r="B687" s="206"/>
      <c r="C687" s="207"/>
      <c r="D687" s="197" t="s">
        <v>164</v>
      </c>
      <c r="E687" s="208" t="s">
        <v>35</v>
      </c>
      <c r="F687" s="209" t="s">
        <v>630</v>
      </c>
      <c r="G687" s="207"/>
      <c r="H687" s="210">
        <v>187.22</v>
      </c>
      <c r="I687" s="211"/>
      <c r="J687" s="207"/>
      <c r="K687" s="207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164</v>
      </c>
      <c r="AU687" s="216" t="s">
        <v>90</v>
      </c>
      <c r="AV687" s="13" t="s">
        <v>90</v>
      </c>
      <c r="AW687" s="13" t="s">
        <v>41</v>
      </c>
      <c r="AX687" s="13" t="s">
        <v>80</v>
      </c>
      <c r="AY687" s="216" t="s">
        <v>155</v>
      </c>
    </row>
    <row r="688" spans="2:65" s="13" customFormat="1">
      <c r="B688" s="206"/>
      <c r="C688" s="207"/>
      <c r="D688" s="197" t="s">
        <v>164</v>
      </c>
      <c r="E688" s="208" t="s">
        <v>35</v>
      </c>
      <c r="F688" s="209" t="s">
        <v>631</v>
      </c>
      <c r="G688" s="207"/>
      <c r="H688" s="210">
        <v>29.81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164</v>
      </c>
      <c r="AU688" s="216" t="s">
        <v>90</v>
      </c>
      <c r="AV688" s="13" t="s">
        <v>90</v>
      </c>
      <c r="AW688" s="13" t="s">
        <v>41</v>
      </c>
      <c r="AX688" s="13" t="s">
        <v>80</v>
      </c>
      <c r="AY688" s="216" t="s">
        <v>155</v>
      </c>
    </row>
    <row r="689" spans="2:51" s="13" customFormat="1">
      <c r="B689" s="206"/>
      <c r="C689" s="207"/>
      <c r="D689" s="197" t="s">
        <v>164</v>
      </c>
      <c r="E689" s="208" t="s">
        <v>35</v>
      </c>
      <c r="F689" s="209" t="s">
        <v>632</v>
      </c>
      <c r="G689" s="207"/>
      <c r="H689" s="210">
        <v>33.74</v>
      </c>
      <c r="I689" s="211"/>
      <c r="J689" s="207"/>
      <c r="K689" s="207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164</v>
      </c>
      <c r="AU689" s="216" t="s">
        <v>90</v>
      </c>
      <c r="AV689" s="13" t="s">
        <v>90</v>
      </c>
      <c r="AW689" s="13" t="s">
        <v>41</v>
      </c>
      <c r="AX689" s="13" t="s">
        <v>80</v>
      </c>
      <c r="AY689" s="216" t="s">
        <v>155</v>
      </c>
    </row>
    <row r="690" spans="2:51" s="13" customFormat="1" ht="20.399999999999999">
      <c r="B690" s="206"/>
      <c r="C690" s="207"/>
      <c r="D690" s="197" t="s">
        <v>164</v>
      </c>
      <c r="E690" s="208" t="s">
        <v>35</v>
      </c>
      <c r="F690" s="209" t="s">
        <v>633</v>
      </c>
      <c r="G690" s="207"/>
      <c r="H690" s="210">
        <v>123.36</v>
      </c>
      <c r="I690" s="211"/>
      <c r="J690" s="207"/>
      <c r="K690" s="207"/>
      <c r="L690" s="212"/>
      <c r="M690" s="213"/>
      <c r="N690" s="214"/>
      <c r="O690" s="214"/>
      <c r="P690" s="214"/>
      <c r="Q690" s="214"/>
      <c r="R690" s="214"/>
      <c r="S690" s="214"/>
      <c r="T690" s="215"/>
      <c r="AT690" s="216" t="s">
        <v>164</v>
      </c>
      <c r="AU690" s="216" t="s">
        <v>90</v>
      </c>
      <c r="AV690" s="13" t="s">
        <v>90</v>
      </c>
      <c r="AW690" s="13" t="s">
        <v>41</v>
      </c>
      <c r="AX690" s="13" t="s">
        <v>80</v>
      </c>
      <c r="AY690" s="216" t="s">
        <v>155</v>
      </c>
    </row>
    <row r="691" spans="2:51" s="12" customFormat="1">
      <c r="B691" s="195"/>
      <c r="C691" s="196"/>
      <c r="D691" s="197" t="s">
        <v>164</v>
      </c>
      <c r="E691" s="198" t="s">
        <v>35</v>
      </c>
      <c r="F691" s="199" t="s">
        <v>308</v>
      </c>
      <c r="G691" s="196"/>
      <c r="H691" s="198" t="s">
        <v>35</v>
      </c>
      <c r="I691" s="200"/>
      <c r="J691" s="196"/>
      <c r="K691" s="196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164</v>
      </c>
      <c r="AU691" s="205" t="s">
        <v>90</v>
      </c>
      <c r="AV691" s="12" t="s">
        <v>88</v>
      </c>
      <c r="AW691" s="12" t="s">
        <v>41</v>
      </c>
      <c r="AX691" s="12" t="s">
        <v>80</v>
      </c>
      <c r="AY691" s="205" t="s">
        <v>155</v>
      </c>
    </row>
    <row r="692" spans="2:51" s="13" customFormat="1">
      <c r="B692" s="206"/>
      <c r="C692" s="207"/>
      <c r="D692" s="197" t="s">
        <v>164</v>
      </c>
      <c r="E692" s="208" t="s">
        <v>35</v>
      </c>
      <c r="F692" s="209" t="s">
        <v>634</v>
      </c>
      <c r="G692" s="207"/>
      <c r="H692" s="210">
        <v>95.3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164</v>
      </c>
      <c r="AU692" s="216" t="s">
        <v>90</v>
      </c>
      <c r="AV692" s="13" t="s">
        <v>90</v>
      </c>
      <c r="AW692" s="13" t="s">
        <v>41</v>
      </c>
      <c r="AX692" s="13" t="s">
        <v>80</v>
      </c>
      <c r="AY692" s="216" t="s">
        <v>155</v>
      </c>
    </row>
    <row r="693" spans="2:51" s="12" customFormat="1">
      <c r="B693" s="195"/>
      <c r="C693" s="196"/>
      <c r="D693" s="197" t="s">
        <v>164</v>
      </c>
      <c r="E693" s="198" t="s">
        <v>35</v>
      </c>
      <c r="F693" s="199" t="s">
        <v>373</v>
      </c>
      <c r="G693" s="196"/>
      <c r="H693" s="198" t="s">
        <v>35</v>
      </c>
      <c r="I693" s="200"/>
      <c r="J693" s="196"/>
      <c r="K693" s="196"/>
      <c r="L693" s="201"/>
      <c r="M693" s="202"/>
      <c r="N693" s="203"/>
      <c r="O693" s="203"/>
      <c r="P693" s="203"/>
      <c r="Q693" s="203"/>
      <c r="R693" s="203"/>
      <c r="S693" s="203"/>
      <c r="T693" s="204"/>
      <c r="AT693" s="205" t="s">
        <v>164</v>
      </c>
      <c r="AU693" s="205" t="s">
        <v>90</v>
      </c>
      <c r="AV693" s="12" t="s">
        <v>88</v>
      </c>
      <c r="AW693" s="12" t="s">
        <v>41</v>
      </c>
      <c r="AX693" s="12" t="s">
        <v>80</v>
      </c>
      <c r="AY693" s="205" t="s">
        <v>155</v>
      </c>
    </row>
    <row r="694" spans="2:51" s="13" customFormat="1" ht="20.399999999999999">
      <c r="B694" s="206"/>
      <c r="C694" s="207"/>
      <c r="D694" s="197" t="s">
        <v>164</v>
      </c>
      <c r="E694" s="208" t="s">
        <v>35</v>
      </c>
      <c r="F694" s="209" t="s">
        <v>635</v>
      </c>
      <c r="G694" s="207"/>
      <c r="H694" s="210">
        <v>191.82</v>
      </c>
      <c r="I694" s="211"/>
      <c r="J694" s="207"/>
      <c r="K694" s="207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164</v>
      </c>
      <c r="AU694" s="216" t="s">
        <v>90</v>
      </c>
      <c r="AV694" s="13" t="s">
        <v>90</v>
      </c>
      <c r="AW694" s="13" t="s">
        <v>41</v>
      </c>
      <c r="AX694" s="13" t="s">
        <v>80</v>
      </c>
      <c r="AY694" s="216" t="s">
        <v>155</v>
      </c>
    </row>
    <row r="695" spans="2:51" s="13" customFormat="1">
      <c r="B695" s="206"/>
      <c r="C695" s="207"/>
      <c r="D695" s="197" t="s">
        <v>164</v>
      </c>
      <c r="E695" s="208" t="s">
        <v>35</v>
      </c>
      <c r="F695" s="209" t="s">
        <v>636</v>
      </c>
      <c r="G695" s="207"/>
      <c r="H695" s="210">
        <v>28.1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164</v>
      </c>
      <c r="AU695" s="216" t="s">
        <v>90</v>
      </c>
      <c r="AV695" s="13" t="s">
        <v>90</v>
      </c>
      <c r="AW695" s="13" t="s">
        <v>41</v>
      </c>
      <c r="AX695" s="13" t="s">
        <v>80</v>
      </c>
      <c r="AY695" s="216" t="s">
        <v>155</v>
      </c>
    </row>
    <row r="696" spans="2:51" s="13" customFormat="1">
      <c r="B696" s="206"/>
      <c r="C696" s="207"/>
      <c r="D696" s="197" t="s">
        <v>164</v>
      </c>
      <c r="E696" s="208" t="s">
        <v>35</v>
      </c>
      <c r="F696" s="209" t="s">
        <v>637</v>
      </c>
      <c r="G696" s="207"/>
      <c r="H696" s="210">
        <v>32.200000000000003</v>
      </c>
      <c r="I696" s="211"/>
      <c r="J696" s="207"/>
      <c r="K696" s="207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164</v>
      </c>
      <c r="AU696" s="216" t="s">
        <v>90</v>
      </c>
      <c r="AV696" s="13" t="s">
        <v>90</v>
      </c>
      <c r="AW696" s="13" t="s">
        <v>41</v>
      </c>
      <c r="AX696" s="13" t="s">
        <v>80</v>
      </c>
      <c r="AY696" s="216" t="s">
        <v>155</v>
      </c>
    </row>
    <row r="697" spans="2:51" s="13" customFormat="1" ht="30.6">
      <c r="B697" s="206"/>
      <c r="C697" s="207"/>
      <c r="D697" s="197" t="s">
        <v>164</v>
      </c>
      <c r="E697" s="208" t="s">
        <v>35</v>
      </c>
      <c r="F697" s="209" t="s">
        <v>638</v>
      </c>
      <c r="G697" s="207"/>
      <c r="H697" s="210">
        <v>201.22</v>
      </c>
      <c r="I697" s="211"/>
      <c r="J697" s="207"/>
      <c r="K697" s="207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164</v>
      </c>
      <c r="AU697" s="216" t="s">
        <v>90</v>
      </c>
      <c r="AV697" s="13" t="s">
        <v>90</v>
      </c>
      <c r="AW697" s="13" t="s">
        <v>41</v>
      </c>
      <c r="AX697" s="13" t="s">
        <v>80</v>
      </c>
      <c r="AY697" s="216" t="s">
        <v>155</v>
      </c>
    </row>
    <row r="698" spans="2:51" s="12" customFormat="1">
      <c r="B698" s="195"/>
      <c r="C698" s="196"/>
      <c r="D698" s="197" t="s">
        <v>164</v>
      </c>
      <c r="E698" s="198" t="s">
        <v>35</v>
      </c>
      <c r="F698" s="199" t="s">
        <v>308</v>
      </c>
      <c r="G698" s="196"/>
      <c r="H698" s="198" t="s">
        <v>35</v>
      </c>
      <c r="I698" s="200"/>
      <c r="J698" s="196"/>
      <c r="K698" s="196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164</v>
      </c>
      <c r="AU698" s="205" t="s">
        <v>90</v>
      </c>
      <c r="AV698" s="12" t="s">
        <v>88</v>
      </c>
      <c r="AW698" s="12" t="s">
        <v>41</v>
      </c>
      <c r="AX698" s="12" t="s">
        <v>80</v>
      </c>
      <c r="AY698" s="205" t="s">
        <v>155</v>
      </c>
    </row>
    <row r="699" spans="2:51" s="13" customFormat="1">
      <c r="B699" s="206"/>
      <c r="C699" s="207"/>
      <c r="D699" s="197" t="s">
        <v>164</v>
      </c>
      <c r="E699" s="208" t="s">
        <v>35</v>
      </c>
      <c r="F699" s="209" t="s">
        <v>639</v>
      </c>
      <c r="G699" s="207"/>
      <c r="H699" s="210">
        <v>92.8</v>
      </c>
      <c r="I699" s="211"/>
      <c r="J699" s="207"/>
      <c r="K699" s="207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164</v>
      </c>
      <c r="AU699" s="216" t="s">
        <v>90</v>
      </c>
      <c r="AV699" s="13" t="s">
        <v>90</v>
      </c>
      <c r="AW699" s="13" t="s">
        <v>41</v>
      </c>
      <c r="AX699" s="13" t="s">
        <v>80</v>
      </c>
      <c r="AY699" s="216" t="s">
        <v>155</v>
      </c>
    </row>
    <row r="700" spans="2:51" s="12" customFormat="1">
      <c r="B700" s="195"/>
      <c r="C700" s="196"/>
      <c r="D700" s="197" t="s">
        <v>164</v>
      </c>
      <c r="E700" s="198" t="s">
        <v>35</v>
      </c>
      <c r="F700" s="199" t="s">
        <v>377</v>
      </c>
      <c r="G700" s="196"/>
      <c r="H700" s="198" t="s">
        <v>35</v>
      </c>
      <c r="I700" s="200"/>
      <c r="J700" s="196"/>
      <c r="K700" s="196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164</v>
      </c>
      <c r="AU700" s="205" t="s">
        <v>90</v>
      </c>
      <c r="AV700" s="12" t="s">
        <v>88</v>
      </c>
      <c r="AW700" s="12" t="s">
        <v>41</v>
      </c>
      <c r="AX700" s="12" t="s">
        <v>80</v>
      </c>
      <c r="AY700" s="205" t="s">
        <v>155</v>
      </c>
    </row>
    <row r="701" spans="2:51" s="13" customFormat="1" ht="20.399999999999999">
      <c r="B701" s="206"/>
      <c r="C701" s="207"/>
      <c r="D701" s="197" t="s">
        <v>164</v>
      </c>
      <c r="E701" s="208" t="s">
        <v>35</v>
      </c>
      <c r="F701" s="209" t="s">
        <v>640</v>
      </c>
      <c r="G701" s="207"/>
      <c r="H701" s="210">
        <v>107.16</v>
      </c>
      <c r="I701" s="211"/>
      <c r="J701" s="207"/>
      <c r="K701" s="207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164</v>
      </c>
      <c r="AU701" s="216" t="s">
        <v>90</v>
      </c>
      <c r="AV701" s="13" t="s">
        <v>90</v>
      </c>
      <c r="AW701" s="13" t="s">
        <v>41</v>
      </c>
      <c r="AX701" s="13" t="s">
        <v>80</v>
      </c>
      <c r="AY701" s="216" t="s">
        <v>155</v>
      </c>
    </row>
    <row r="702" spans="2:51" s="13" customFormat="1">
      <c r="B702" s="206"/>
      <c r="C702" s="207"/>
      <c r="D702" s="197" t="s">
        <v>164</v>
      </c>
      <c r="E702" s="208" t="s">
        <v>35</v>
      </c>
      <c r="F702" s="209" t="s">
        <v>636</v>
      </c>
      <c r="G702" s="207"/>
      <c r="H702" s="210">
        <v>28.1</v>
      </c>
      <c r="I702" s="211"/>
      <c r="J702" s="207"/>
      <c r="K702" s="207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164</v>
      </c>
      <c r="AU702" s="216" t="s">
        <v>90</v>
      </c>
      <c r="AV702" s="13" t="s">
        <v>90</v>
      </c>
      <c r="AW702" s="13" t="s">
        <v>41</v>
      </c>
      <c r="AX702" s="13" t="s">
        <v>80</v>
      </c>
      <c r="AY702" s="216" t="s">
        <v>155</v>
      </c>
    </row>
    <row r="703" spans="2:51" s="13" customFormat="1">
      <c r="B703" s="206"/>
      <c r="C703" s="207"/>
      <c r="D703" s="197" t="s">
        <v>164</v>
      </c>
      <c r="E703" s="208" t="s">
        <v>35</v>
      </c>
      <c r="F703" s="209" t="s">
        <v>641</v>
      </c>
      <c r="G703" s="207"/>
      <c r="H703" s="210">
        <v>3.6</v>
      </c>
      <c r="I703" s="211"/>
      <c r="J703" s="207"/>
      <c r="K703" s="207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164</v>
      </c>
      <c r="AU703" s="216" t="s">
        <v>90</v>
      </c>
      <c r="AV703" s="13" t="s">
        <v>90</v>
      </c>
      <c r="AW703" s="13" t="s">
        <v>41</v>
      </c>
      <c r="AX703" s="13" t="s">
        <v>80</v>
      </c>
      <c r="AY703" s="216" t="s">
        <v>155</v>
      </c>
    </row>
    <row r="704" spans="2:51" s="13" customFormat="1" ht="20.399999999999999">
      <c r="B704" s="206"/>
      <c r="C704" s="207"/>
      <c r="D704" s="197" t="s">
        <v>164</v>
      </c>
      <c r="E704" s="208" t="s">
        <v>35</v>
      </c>
      <c r="F704" s="209" t="s">
        <v>642</v>
      </c>
      <c r="G704" s="207"/>
      <c r="H704" s="210">
        <v>93.01</v>
      </c>
      <c r="I704" s="211"/>
      <c r="J704" s="207"/>
      <c r="K704" s="207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164</v>
      </c>
      <c r="AU704" s="216" t="s">
        <v>90</v>
      </c>
      <c r="AV704" s="13" t="s">
        <v>90</v>
      </c>
      <c r="AW704" s="13" t="s">
        <v>41</v>
      </c>
      <c r="AX704" s="13" t="s">
        <v>80</v>
      </c>
      <c r="AY704" s="216" t="s">
        <v>155</v>
      </c>
    </row>
    <row r="705" spans="2:65" s="12" customFormat="1">
      <c r="B705" s="195"/>
      <c r="C705" s="196"/>
      <c r="D705" s="197" t="s">
        <v>164</v>
      </c>
      <c r="E705" s="198" t="s">
        <v>35</v>
      </c>
      <c r="F705" s="199" t="s">
        <v>308</v>
      </c>
      <c r="G705" s="196"/>
      <c r="H705" s="198" t="s">
        <v>35</v>
      </c>
      <c r="I705" s="200"/>
      <c r="J705" s="196"/>
      <c r="K705" s="196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164</v>
      </c>
      <c r="AU705" s="205" t="s">
        <v>90</v>
      </c>
      <c r="AV705" s="12" t="s">
        <v>88</v>
      </c>
      <c r="AW705" s="12" t="s">
        <v>41</v>
      </c>
      <c r="AX705" s="12" t="s">
        <v>80</v>
      </c>
      <c r="AY705" s="205" t="s">
        <v>155</v>
      </c>
    </row>
    <row r="706" spans="2:65" s="13" customFormat="1">
      <c r="B706" s="206"/>
      <c r="C706" s="207"/>
      <c r="D706" s="197" t="s">
        <v>164</v>
      </c>
      <c r="E706" s="208" t="s">
        <v>35</v>
      </c>
      <c r="F706" s="209" t="s">
        <v>643</v>
      </c>
      <c r="G706" s="207"/>
      <c r="H706" s="210">
        <v>53.6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164</v>
      </c>
      <c r="AU706" s="216" t="s">
        <v>90</v>
      </c>
      <c r="AV706" s="13" t="s">
        <v>90</v>
      </c>
      <c r="AW706" s="13" t="s">
        <v>41</v>
      </c>
      <c r="AX706" s="13" t="s">
        <v>80</v>
      </c>
      <c r="AY706" s="216" t="s">
        <v>155</v>
      </c>
    </row>
    <row r="707" spans="2:65" s="12" customFormat="1">
      <c r="B707" s="195"/>
      <c r="C707" s="196"/>
      <c r="D707" s="197" t="s">
        <v>164</v>
      </c>
      <c r="E707" s="198" t="s">
        <v>35</v>
      </c>
      <c r="F707" s="199" t="s">
        <v>512</v>
      </c>
      <c r="G707" s="196"/>
      <c r="H707" s="198" t="s">
        <v>35</v>
      </c>
      <c r="I707" s="200"/>
      <c r="J707" s="196"/>
      <c r="K707" s="196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164</v>
      </c>
      <c r="AU707" s="205" t="s">
        <v>90</v>
      </c>
      <c r="AV707" s="12" t="s">
        <v>88</v>
      </c>
      <c r="AW707" s="12" t="s">
        <v>41</v>
      </c>
      <c r="AX707" s="12" t="s">
        <v>80</v>
      </c>
      <c r="AY707" s="205" t="s">
        <v>155</v>
      </c>
    </row>
    <row r="708" spans="2:65" s="13" customFormat="1" ht="20.399999999999999">
      <c r="B708" s="206"/>
      <c r="C708" s="207"/>
      <c r="D708" s="197" t="s">
        <v>164</v>
      </c>
      <c r="E708" s="208" t="s">
        <v>35</v>
      </c>
      <c r="F708" s="209" t="s">
        <v>644</v>
      </c>
      <c r="G708" s="207"/>
      <c r="H708" s="210">
        <v>18.260000000000002</v>
      </c>
      <c r="I708" s="211"/>
      <c r="J708" s="207"/>
      <c r="K708" s="207"/>
      <c r="L708" s="212"/>
      <c r="M708" s="213"/>
      <c r="N708" s="214"/>
      <c r="O708" s="214"/>
      <c r="P708" s="214"/>
      <c r="Q708" s="214"/>
      <c r="R708" s="214"/>
      <c r="S708" s="214"/>
      <c r="T708" s="215"/>
      <c r="AT708" s="216" t="s">
        <v>164</v>
      </c>
      <c r="AU708" s="216" t="s">
        <v>90</v>
      </c>
      <c r="AV708" s="13" t="s">
        <v>90</v>
      </c>
      <c r="AW708" s="13" t="s">
        <v>41</v>
      </c>
      <c r="AX708" s="13" t="s">
        <v>80</v>
      </c>
      <c r="AY708" s="216" t="s">
        <v>155</v>
      </c>
    </row>
    <row r="709" spans="2:65" s="12" customFormat="1">
      <c r="B709" s="195"/>
      <c r="C709" s="196"/>
      <c r="D709" s="197" t="s">
        <v>164</v>
      </c>
      <c r="E709" s="198" t="s">
        <v>35</v>
      </c>
      <c r="F709" s="199" t="s">
        <v>514</v>
      </c>
      <c r="G709" s="196"/>
      <c r="H709" s="198" t="s">
        <v>35</v>
      </c>
      <c r="I709" s="200"/>
      <c r="J709" s="196"/>
      <c r="K709" s="196"/>
      <c r="L709" s="201"/>
      <c r="M709" s="202"/>
      <c r="N709" s="203"/>
      <c r="O709" s="203"/>
      <c r="P709" s="203"/>
      <c r="Q709" s="203"/>
      <c r="R709" s="203"/>
      <c r="S709" s="203"/>
      <c r="T709" s="204"/>
      <c r="AT709" s="205" t="s">
        <v>164</v>
      </c>
      <c r="AU709" s="205" t="s">
        <v>90</v>
      </c>
      <c r="AV709" s="12" t="s">
        <v>88</v>
      </c>
      <c r="AW709" s="12" t="s">
        <v>41</v>
      </c>
      <c r="AX709" s="12" t="s">
        <v>80</v>
      </c>
      <c r="AY709" s="205" t="s">
        <v>155</v>
      </c>
    </row>
    <row r="710" spans="2:65" s="13" customFormat="1">
      <c r="B710" s="206"/>
      <c r="C710" s="207"/>
      <c r="D710" s="197" t="s">
        <v>164</v>
      </c>
      <c r="E710" s="208" t="s">
        <v>35</v>
      </c>
      <c r="F710" s="209" t="s">
        <v>645</v>
      </c>
      <c r="G710" s="207"/>
      <c r="H710" s="210">
        <v>7.2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164</v>
      </c>
      <c r="AU710" s="216" t="s">
        <v>90</v>
      </c>
      <c r="AV710" s="13" t="s">
        <v>90</v>
      </c>
      <c r="AW710" s="13" t="s">
        <v>41</v>
      </c>
      <c r="AX710" s="13" t="s">
        <v>80</v>
      </c>
      <c r="AY710" s="216" t="s">
        <v>155</v>
      </c>
    </row>
    <row r="711" spans="2:65" s="12" customFormat="1">
      <c r="B711" s="195"/>
      <c r="C711" s="196"/>
      <c r="D711" s="197" t="s">
        <v>164</v>
      </c>
      <c r="E711" s="198" t="s">
        <v>35</v>
      </c>
      <c r="F711" s="199" t="s">
        <v>516</v>
      </c>
      <c r="G711" s="196"/>
      <c r="H711" s="198" t="s">
        <v>35</v>
      </c>
      <c r="I711" s="200"/>
      <c r="J711" s="196"/>
      <c r="K711" s="196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164</v>
      </c>
      <c r="AU711" s="205" t="s">
        <v>90</v>
      </c>
      <c r="AV711" s="12" t="s">
        <v>88</v>
      </c>
      <c r="AW711" s="12" t="s">
        <v>41</v>
      </c>
      <c r="AX711" s="12" t="s">
        <v>80</v>
      </c>
      <c r="AY711" s="205" t="s">
        <v>155</v>
      </c>
    </row>
    <row r="712" spans="2:65" s="13" customFormat="1">
      <c r="B712" s="206"/>
      <c r="C712" s="207"/>
      <c r="D712" s="197" t="s">
        <v>164</v>
      </c>
      <c r="E712" s="208" t="s">
        <v>35</v>
      </c>
      <c r="F712" s="209" t="s">
        <v>621</v>
      </c>
      <c r="G712" s="207"/>
      <c r="H712" s="210">
        <v>22.8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164</v>
      </c>
      <c r="AU712" s="216" t="s">
        <v>90</v>
      </c>
      <c r="AV712" s="13" t="s">
        <v>90</v>
      </c>
      <c r="AW712" s="13" t="s">
        <v>41</v>
      </c>
      <c r="AX712" s="13" t="s">
        <v>80</v>
      </c>
      <c r="AY712" s="216" t="s">
        <v>155</v>
      </c>
    </row>
    <row r="713" spans="2:65" s="13" customFormat="1">
      <c r="B713" s="206"/>
      <c r="C713" s="207"/>
      <c r="D713" s="197" t="s">
        <v>164</v>
      </c>
      <c r="E713" s="208" t="s">
        <v>35</v>
      </c>
      <c r="F713" s="209" t="s">
        <v>622</v>
      </c>
      <c r="G713" s="207"/>
      <c r="H713" s="210">
        <v>8.9</v>
      </c>
      <c r="I713" s="211"/>
      <c r="J713" s="207"/>
      <c r="K713" s="207"/>
      <c r="L713" s="212"/>
      <c r="M713" s="213"/>
      <c r="N713" s="214"/>
      <c r="O713" s="214"/>
      <c r="P713" s="214"/>
      <c r="Q713" s="214"/>
      <c r="R713" s="214"/>
      <c r="S713" s="214"/>
      <c r="T713" s="215"/>
      <c r="AT713" s="216" t="s">
        <v>164</v>
      </c>
      <c r="AU713" s="216" t="s">
        <v>90</v>
      </c>
      <c r="AV713" s="13" t="s">
        <v>90</v>
      </c>
      <c r="AW713" s="13" t="s">
        <v>41</v>
      </c>
      <c r="AX713" s="13" t="s">
        <v>80</v>
      </c>
      <c r="AY713" s="216" t="s">
        <v>155</v>
      </c>
    </row>
    <row r="714" spans="2:65" s="12" customFormat="1">
      <c r="B714" s="195"/>
      <c r="C714" s="196"/>
      <c r="D714" s="197" t="s">
        <v>164</v>
      </c>
      <c r="E714" s="198" t="s">
        <v>35</v>
      </c>
      <c r="F714" s="199" t="s">
        <v>519</v>
      </c>
      <c r="G714" s="196"/>
      <c r="H714" s="198" t="s">
        <v>35</v>
      </c>
      <c r="I714" s="200"/>
      <c r="J714" s="196"/>
      <c r="K714" s="196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164</v>
      </c>
      <c r="AU714" s="205" t="s">
        <v>90</v>
      </c>
      <c r="AV714" s="12" t="s">
        <v>88</v>
      </c>
      <c r="AW714" s="12" t="s">
        <v>41</v>
      </c>
      <c r="AX714" s="12" t="s">
        <v>80</v>
      </c>
      <c r="AY714" s="205" t="s">
        <v>155</v>
      </c>
    </row>
    <row r="715" spans="2:65" s="13" customFormat="1">
      <c r="B715" s="206"/>
      <c r="C715" s="207"/>
      <c r="D715" s="197" t="s">
        <v>164</v>
      </c>
      <c r="E715" s="208" t="s">
        <v>35</v>
      </c>
      <c r="F715" s="209" t="s">
        <v>623</v>
      </c>
      <c r="G715" s="207"/>
      <c r="H715" s="210">
        <v>14.6</v>
      </c>
      <c r="I715" s="211"/>
      <c r="J715" s="207"/>
      <c r="K715" s="207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164</v>
      </c>
      <c r="AU715" s="216" t="s">
        <v>90</v>
      </c>
      <c r="AV715" s="13" t="s">
        <v>90</v>
      </c>
      <c r="AW715" s="13" t="s">
        <v>41</v>
      </c>
      <c r="AX715" s="13" t="s">
        <v>80</v>
      </c>
      <c r="AY715" s="216" t="s">
        <v>155</v>
      </c>
    </row>
    <row r="716" spans="2:65" s="15" customFormat="1">
      <c r="B716" s="228"/>
      <c r="C716" s="229"/>
      <c r="D716" s="197" t="s">
        <v>164</v>
      </c>
      <c r="E716" s="230" t="s">
        <v>35</v>
      </c>
      <c r="F716" s="231" t="s">
        <v>177</v>
      </c>
      <c r="G716" s="229"/>
      <c r="H716" s="232">
        <v>1553.23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164</v>
      </c>
      <c r="AU716" s="238" t="s">
        <v>90</v>
      </c>
      <c r="AV716" s="15" t="s">
        <v>162</v>
      </c>
      <c r="AW716" s="15" t="s">
        <v>41</v>
      </c>
      <c r="AX716" s="15" t="s">
        <v>88</v>
      </c>
      <c r="AY716" s="238" t="s">
        <v>155</v>
      </c>
    </row>
    <row r="717" spans="2:65" s="1" customFormat="1" ht="36" customHeight="1">
      <c r="B717" s="36"/>
      <c r="C717" s="182" t="s">
        <v>646</v>
      </c>
      <c r="D717" s="182" t="s">
        <v>157</v>
      </c>
      <c r="E717" s="183" t="s">
        <v>647</v>
      </c>
      <c r="F717" s="184" t="s">
        <v>648</v>
      </c>
      <c r="G717" s="185" t="s">
        <v>160</v>
      </c>
      <c r="H717" s="186">
        <v>53.28</v>
      </c>
      <c r="I717" s="187"/>
      <c r="J717" s="188">
        <f>ROUND(I717*H717,2)</f>
        <v>0</v>
      </c>
      <c r="K717" s="184" t="s">
        <v>161</v>
      </c>
      <c r="L717" s="40"/>
      <c r="M717" s="189" t="s">
        <v>35</v>
      </c>
      <c r="N717" s="190" t="s">
        <v>51</v>
      </c>
      <c r="O717" s="65"/>
      <c r="P717" s="191">
        <f>O717*H717</f>
        <v>0</v>
      </c>
      <c r="Q717" s="191">
        <v>4.3800000000000002E-3</v>
      </c>
      <c r="R717" s="191">
        <f>Q717*H717</f>
        <v>0.23336640000000003</v>
      </c>
      <c r="S717" s="191">
        <v>0</v>
      </c>
      <c r="T717" s="192">
        <f>S717*H717</f>
        <v>0</v>
      </c>
      <c r="AR717" s="193" t="s">
        <v>162</v>
      </c>
      <c r="AT717" s="193" t="s">
        <v>157</v>
      </c>
      <c r="AU717" s="193" t="s">
        <v>90</v>
      </c>
      <c r="AY717" s="18" t="s">
        <v>155</v>
      </c>
      <c r="BE717" s="194">
        <f>IF(N717="základní",J717,0)</f>
        <v>0</v>
      </c>
      <c r="BF717" s="194">
        <f>IF(N717="snížená",J717,0)</f>
        <v>0</v>
      </c>
      <c r="BG717" s="194">
        <f>IF(N717="zákl. přenesená",J717,0)</f>
        <v>0</v>
      </c>
      <c r="BH717" s="194">
        <f>IF(N717="sníž. přenesená",J717,0)</f>
        <v>0</v>
      </c>
      <c r="BI717" s="194">
        <f>IF(N717="nulová",J717,0)</f>
        <v>0</v>
      </c>
      <c r="BJ717" s="18" t="s">
        <v>88</v>
      </c>
      <c r="BK717" s="194">
        <f>ROUND(I717*H717,2)</f>
        <v>0</v>
      </c>
      <c r="BL717" s="18" t="s">
        <v>162</v>
      </c>
      <c r="BM717" s="193" t="s">
        <v>649</v>
      </c>
    </row>
    <row r="718" spans="2:65" s="12" customFormat="1">
      <c r="B718" s="195"/>
      <c r="C718" s="196"/>
      <c r="D718" s="197" t="s">
        <v>164</v>
      </c>
      <c r="E718" s="198" t="s">
        <v>35</v>
      </c>
      <c r="F718" s="199" t="s">
        <v>650</v>
      </c>
      <c r="G718" s="196"/>
      <c r="H718" s="198" t="s">
        <v>35</v>
      </c>
      <c r="I718" s="200"/>
      <c r="J718" s="196"/>
      <c r="K718" s="196"/>
      <c r="L718" s="201"/>
      <c r="M718" s="202"/>
      <c r="N718" s="203"/>
      <c r="O718" s="203"/>
      <c r="P718" s="203"/>
      <c r="Q718" s="203"/>
      <c r="R718" s="203"/>
      <c r="S718" s="203"/>
      <c r="T718" s="204"/>
      <c r="AT718" s="205" t="s">
        <v>164</v>
      </c>
      <c r="AU718" s="205" t="s">
        <v>90</v>
      </c>
      <c r="AV718" s="12" t="s">
        <v>88</v>
      </c>
      <c r="AW718" s="12" t="s">
        <v>41</v>
      </c>
      <c r="AX718" s="12" t="s">
        <v>80</v>
      </c>
      <c r="AY718" s="205" t="s">
        <v>155</v>
      </c>
    </row>
    <row r="719" spans="2:65" s="13" customFormat="1">
      <c r="B719" s="206"/>
      <c r="C719" s="207"/>
      <c r="D719" s="197" t="s">
        <v>164</v>
      </c>
      <c r="E719" s="208" t="s">
        <v>35</v>
      </c>
      <c r="F719" s="209" t="s">
        <v>651</v>
      </c>
      <c r="G719" s="207"/>
      <c r="H719" s="210">
        <v>53.28</v>
      </c>
      <c r="I719" s="211"/>
      <c r="J719" s="207"/>
      <c r="K719" s="207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164</v>
      </c>
      <c r="AU719" s="216" t="s">
        <v>90</v>
      </c>
      <c r="AV719" s="13" t="s">
        <v>90</v>
      </c>
      <c r="AW719" s="13" t="s">
        <v>41</v>
      </c>
      <c r="AX719" s="13" t="s">
        <v>88</v>
      </c>
      <c r="AY719" s="216" t="s">
        <v>155</v>
      </c>
    </row>
    <row r="720" spans="2:65" s="1" customFormat="1" ht="24" customHeight="1">
      <c r="B720" s="36"/>
      <c r="C720" s="182" t="s">
        <v>652</v>
      </c>
      <c r="D720" s="182" t="s">
        <v>157</v>
      </c>
      <c r="E720" s="183" t="s">
        <v>653</v>
      </c>
      <c r="F720" s="184" t="s">
        <v>654</v>
      </c>
      <c r="G720" s="185" t="s">
        <v>160</v>
      </c>
      <c r="H720" s="186">
        <v>2753.5129999999999</v>
      </c>
      <c r="I720" s="187"/>
      <c r="J720" s="188">
        <f>ROUND(I720*H720,2)</f>
        <v>0</v>
      </c>
      <c r="K720" s="184" t="s">
        <v>161</v>
      </c>
      <c r="L720" s="40"/>
      <c r="M720" s="189" t="s">
        <v>35</v>
      </c>
      <c r="N720" s="190" t="s">
        <v>51</v>
      </c>
      <c r="O720" s="65"/>
      <c r="P720" s="191">
        <f>O720*H720</f>
        <v>0</v>
      </c>
      <c r="Q720" s="191">
        <v>2.5999999999999998E-4</v>
      </c>
      <c r="R720" s="191">
        <f>Q720*H720</f>
        <v>0.71591337999999993</v>
      </c>
      <c r="S720" s="191">
        <v>0</v>
      </c>
      <c r="T720" s="192">
        <f>S720*H720</f>
        <v>0</v>
      </c>
      <c r="AR720" s="193" t="s">
        <v>162</v>
      </c>
      <c r="AT720" s="193" t="s">
        <v>157</v>
      </c>
      <c r="AU720" s="193" t="s">
        <v>90</v>
      </c>
      <c r="AY720" s="18" t="s">
        <v>155</v>
      </c>
      <c r="BE720" s="194">
        <f>IF(N720="základní",J720,0)</f>
        <v>0</v>
      </c>
      <c r="BF720" s="194">
        <f>IF(N720="snížená",J720,0)</f>
        <v>0</v>
      </c>
      <c r="BG720" s="194">
        <f>IF(N720="zákl. přenesená",J720,0)</f>
        <v>0</v>
      </c>
      <c r="BH720" s="194">
        <f>IF(N720="sníž. přenesená",J720,0)</f>
        <v>0</v>
      </c>
      <c r="BI720" s="194">
        <f>IF(N720="nulová",J720,0)</f>
        <v>0</v>
      </c>
      <c r="BJ720" s="18" t="s">
        <v>88</v>
      </c>
      <c r="BK720" s="194">
        <f>ROUND(I720*H720,2)</f>
        <v>0</v>
      </c>
      <c r="BL720" s="18" t="s">
        <v>162</v>
      </c>
      <c r="BM720" s="193" t="s">
        <v>655</v>
      </c>
    </row>
    <row r="721" spans="2:51" s="12" customFormat="1">
      <c r="B721" s="195"/>
      <c r="C721" s="196"/>
      <c r="D721" s="197" t="s">
        <v>164</v>
      </c>
      <c r="E721" s="198" t="s">
        <v>35</v>
      </c>
      <c r="F721" s="199" t="s">
        <v>480</v>
      </c>
      <c r="G721" s="196"/>
      <c r="H721" s="198" t="s">
        <v>35</v>
      </c>
      <c r="I721" s="200"/>
      <c r="J721" s="196"/>
      <c r="K721" s="196"/>
      <c r="L721" s="201"/>
      <c r="M721" s="202"/>
      <c r="N721" s="203"/>
      <c r="O721" s="203"/>
      <c r="P721" s="203"/>
      <c r="Q721" s="203"/>
      <c r="R721" s="203"/>
      <c r="S721" s="203"/>
      <c r="T721" s="204"/>
      <c r="AT721" s="205" t="s">
        <v>164</v>
      </c>
      <c r="AU721" s="205" t="s">
        <v>90</v>
      </c>
      <c r="AV721" s="12" t="s">
        <v>88</v>
      </c>
      <c r="AW721" s="12" t="s">
        <v>41</v>
      </c>
      <c r="AX721" s="12" t="s">
        <v>80</v>
      </c>
      <c r="AY721" s="205" t="s">
        <v>155</v>
      </c>
    </row>
    <row r="722" spans="2:51" s="13" customFormat="1">
      <c r="B722" s="206"/>
      <c r="C722" s="207"/>
      <c r="D722" s="197" t="s">
        <v>164</v>
      </c>
      <c r="E722" s="208" t="s">
        <v>35</v>
      </c>
      <c r="F722" s="209" t="s">
        <v>656</v>
      </c>
      <c r="G722" s="207"/>
      <c r="H722" s="210">
        <v>134.97499999999999</v>
      </c>
      <c r="I722" s="211"/>
      <c r="J722" s="207"/>
      <c r="K722" s="207"/>
      <c r="L722" s="212"/>
      <c r="M722" s="213"/>
      <c r="N722" s="214"/>
      <c r="O722" s="214"/>
      <c r="P722" s="214"/>
      <c r="Q722" s="214"/>
      <c r="R722" s="214"/>
      <c r="S722" s="214"/>
      <c r="T722" s="215"/>
      <c r="AT722" s="216" t="s">
        <v>164</v>
      </c>
      <c r="AU722" s="216" t="s">
        <v>90</v>
      </c>
      <c r="AV722" s="13" t="s">
        <v>90</v>
      </c>
      <c r="AW722" s="13" t="s">
        <v>41</v>
      </c>
      <c r="AX722" s="13" t="s">
        <v>80</v>
      </c>
      <c r="AY722" s="216" t="s">
        <v>155</v>
      </c>
    </row>
    <row r="723" spans="2:51" s="13" customFormat="1" ht="30.6">
      <c r="B723" s="206"/>
      <c r="C723" s="207"/>
      <c r="D723" s="197" t="s">
        <v>164</v>
      </c>
      <c r="E723" s="208" t="s">
        <v>35</v>
      </c>
      <c r="F723" s="209" t="s">
        <v>657</v>
      </c>
      <c r="G723" s="207"/>
      <c r="H723" s="210">
        <v>383.96600000000001</v>
      </c>
      <c r="I723" s="211"/>
      <c r="J723" s="207"/>
      <c r="K723" s="207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164</v>
      </c>
      <c r="AU723" s="216" t="s">
        <v>90</v>
      </c>
      <c r="AV723" s="13" t="s">
        <v>90</v>
      </c>
      <c r="AW723" s="13" t="s">
        <v>41</v>
      </c>
      <c r="AX723" s="13" t="s">
        <v>80</v>
      </c>
      <c r="AY723" s="216" t="s">
        <v>155</v>
      </c>
    </row>
    <row r="724" spans="2:51" s="13" customFormat="1">
      <c r="B724" s="206"/>
      <c r="C724" s="207"/>
      <c r="D724" s="197" t="s">
        <v>164</v>
      </c>
      <c r="E724" s="208" t="s">
        <v>35</v>
      </c>
      <c r="F724" s="209" t="s">
        <v>658</v>
      </c>
      <c r="G724" s="207"/>
      <c r="H724" s="210">
        <v>-53.04</v>
      </c>
      <c r="I724" s="211"/>
      <c r="J724" s="207"/>
      <c r="K724" s="207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164</v>
      </c>
      <c r="AU724" s="216" t="s">
        <v>90</v>
      </c>
      <c r="AV724" s="13" t="s">
        <v>90</v>
      </c>
      <c r="AW724" s="13" t="s">
        <v>41</v>
      </c>
      <c r="AX724" s="13" t="s">
        <v>80</v>
      </c>
      <c r="AY724" s="216" t="s">
        <v>155</v>
      </c>
    </row>
    <row r="725" spans="2:51" s="12" customFormat="1">
      <c r="B725" s="195"/>
      <c r="C725" s="196"/>
      <c r="D725" s="197" t="s">
        <v>164</v>
      </c>
      <c r="E725" s="198" t="s">
        <v>35</v>
      </c>
      <c r="F725" s="199" t="s">
        <v>659</v>
      </c>
      <c r="G725" s="196"/>
      <c r="H725" s="198" t="s">
        <v>35</v>
      </c>
      <c r="I725" s="200"/>
      <c r="J725" s="196"/>
      <c r="K725" s="196"/>
      <c r="L725" s="201"/>
      <c r="M725" s="202"/>
      <c r="N725" s="203"/>
      <c r="O725" s="203"/>
      <c r="P725" s="203"/>
      <c r="Q725" s="203"/>
      <c r="R725" s="203"/>
      <c r="S725" s="203"/>
      <c r="T725" s="204"/>
      <c r="AT725" s="205" t="s">
        <v>164</v>
      </c>
      <c r="AU725" s="205" t="s">
        <v>90</v>
      </c>
      <c r="AV725" s="12" t="s">
        <v>88</v>
      </c>
      <c r="AW725" s="12" t="s">
        <v>41</v>
      </c>
      <c r="AX725" s="12" t="s">
        <v>80</v>
      </c>
      <c r="AY725" s="205" t="s">
        <v>155</v>
      </c>
    </row>
    <row r="726" spans="2:51" s="13" customFormat="1">
      <c r="B726" s="206"/>
      <c r="C726" s="207"/>
      <c r="D726" s="197" t="s">
        <v>164</v>
      </c>
      <c r="E726" s="208" t="s">
        <v>35</v>
      </c>
      <c r="F726" s="209" t="s">
        <v>660</v>
      </c>
      <c r="G726" s="207"/>
      <c r="H726" s="210">
        <v>12.103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164</v>
      </c>
      <c r="AU726" s="216" t="s">
        <v>90</v>
      </c>
      <c r="AV726" s="13" t="s">
        <v>90</v>
      </c>
      <c r="AW726" s="13" t="s">
        <v>41</v>
      </c>
      <c r="AX726" s="13" t="s">
        <v>80</v>
      </c>
      <c r="AY726" s="216" t="s">
        <v>155</v>
      </c>
    </row>
    <row r="727" spans="2:51" s="12" customFormat="1" ht="20.399999999999999">
      <c r="B727" s="195"/>
      <c r="C727" s="196"/>
      <c r="D727" s="197" t="s">
        <v>164</v>
      </c>
      <c r="E727" s="198" t="s">
        <v>35</v>
      </c>
      <c r="F727" s="199" t="s">
        <v>661</v>
      </c>
      <c r="G727" s="196"/>
      <c r="H727" s="198" t="s">
        <v>35</v>
      </c>
      <c r="I727" s="200"/>
      <c r="J727" s="196"/>
      <c r="K727" s="196"/>
      <c r="L727" s="201"/>
      <c r="M727" s="202"/>
      <c r="N727" s="203"/>
      <c r="O727" s="203"/>
      <c r="P727" s="203"/>
      <c r="Q727" s="203"/>
      <c r="R727" s="203"/>
      <c r="S727" s="203"/>
      <c r="T727" s="204"/>
      <c r="AT727" s="205" t="s">
        <v>164</v>
      </c>
      <c r="AU727" s="205" t="s">
        <v>90</v>
      </c>
      <c r="AV727" s="12" t="s">
        <v>88</v>
      </c>
      <c r="AW727" s="12" t="s">
        <v>41</v>
      </c>
      <c r="AX727" s="12" t="s">
        <v>80</v>
      </c>
      <c r="AY727" s="205" t="s">
        <v>155</v>
      </c>
    </row>
    <row r="728" spans="2:51" s="13" customFormat="1" ht="30.6">
      <c r="B728" s="206"/>
      <c r="C728" s="207"/>
      <c r="D728" s="197" t="s">
        <v>164</v>
      </c>
      <c r="E728" s="208" t="s">
        <v>35</v>
      </c>
      <c r="F728" s="209" t="s">
        <v>662</v>
      </c>
      <c r="G728" s="207"/>
      <c r="H728" s="210">
        <v>186.77</v>
      </c>
      <c r="I728" s="211"/>
      <c r="J728" s="207"/>
      <c r="K728" s="207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164</v>
      </c>
      <c r="AU728" s="216" t="s">
        <v>90</v>
      </c>
      <c r="AV728" s="13" t="s">
        <v>90</v>
      </c>
      <c r="AW728" s="13" t="s">
        <v>41</v>
      </c>
      <c r="AX728" s="13" t="s">
        <v>80</v>
      </c>
      <c r="AY728" s="216" t="s">
        <v>155</v>
      </c>
    </row>
    <row r="729" spans="2:51" s="12" customFormat="1">
      <c r="B729" s="195"/>
      <c r="C729" s="196"/>
      <c r="D729" s="197" t="s">
        <v>164</v>
      </c>
      <c r="E729" s="198" t="s">
        <v>35</v>
      </c>
      <c r="F729" s="199" t="s">
        <v>663</v>
      </c>
      <c r="G729" s="196"/>
      <c r="H729" s="198" t="s">
        <v>35</v>
      </c>
      <c r="I729" s="200"/>
      <c r="J729" s="196"/>
      <c r="K729" s="196"/>
      <c r="L729" s="201"/>
      <c r="M729" s="202"/>
      <c r="N729" s="203"/>
      <c r="O729" s="203"/>
      <c r="P729" s="203"/>
      <c r="Q729" s="203"/>
      <c r="R729" s="203"/>
      <c r="S729" s="203"/>
      <c r="T729" s="204"/>
      <c r="AT729" s="205" t="s">
        <v>164</v>
      </c>
      <c r="AU729" s="205" t="s">
        <v>90</v>
      </c>
      <c r="AV729" s="12" t="s">
        <v>88</v>
      </c>
      <c r="AW729" s="12" t="s">
        <v>41</v>
      </c>
      <c r="AX729" s="12" t="s">
        <v>80</v>
      </c>
      <c r="AY729" s="205" t="s">
        <v>155</v>
      </c>
    </row>
    <row r="730" spans="2:51" s="13" customFormat="1">
      <c r="B730" s="206"/>
      <c r="C730" s="207"/>
      <c r="D730" s="197" t="s">
        <v>164</v>
      </c>
      <c r="E730" s="208" t="s">
        <v>35</v>
      </c>
      <c r="F730" s="209" t="s">
        <v>664</v>
      </c>
      <c r="G730" s="207"/>
      <c r="H730" s="210">
        <v>51.6</v>
      </c>
      <c r="I730" s="211"/>
      <c r="J730" s="207"/>
      <c r="K730" s="207"/>
      <c r="L730" s="212"/>
      <c r="M730" s="213"/>
      <c r="N730" s="214"/>
      <c r="O730" s="214"/>
      <c r="P730" s="214"/>
      <c r="Q730" s="214"/>
      <c r="R730" s="214"/>
      <c r="S730" s="214"/>
      <c r="T730" s="215"/>
      <c r="AT730" s="216" t="s">
        <v>164</v>
      </c>
      <c r="AU730" s="216" t="s">
        <v>90</v>
      </c>
      <c r="AV730" s="13" t="s">
        <v>90</v>
      </c>
      <c r="AW730" s="13" t="s">
        <v>41</v>
      </c>
      <c r="AX730" s="13" t="s">
        <v>80</v>
      </c>
      <c r="AY730" s="216" t="s">
        <v>155</v>
      </c>
    </row>
    <row r="731" spans="2:51" s="12" customFormat="1">
      <c r="B731" s="195"/>
      <c r="C731" s="196"/>
      <c r="D731" s="197" t="s">
        <v>164</v>
      </c>
      <c r="E731" s="198" t="s">
        <v>35</v>
      </c>
      <c r="F731" s="199" t="s">
        <v>482</v>
      </c>
      <c r="G731" s="196"/>
      <c r="H731" s="198" t="s">
        <v>35</v>
      </c>
      <c r="I731" s="200"/>
      <c r="J731" s="196"/>
      <c r="K731" s="196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164</v>
      </c>
      <c r="AU731" s="205" t="s">
        <v>90</v>
      </c>
      <c r="AV731" s="12" t="s">
        <v>88</v>
      </c>
      <c r="AW731" s="12" t="s">
        <v>41</v>
      </c>
      <c r="AX731" s="12" t="s">
        <v>80</v>
      </c>
      <c r="AY731" s="205" t="s">
        <v>155</v>
      </c>
    </row>
    <row r="732" spans="2:51" s="13" customFormat="1" ht="20.399999999999999">
      <c r="B732" s="206"/>
      <c r="C732" s="207"/>
      <c r="D732" s="197" t="s">
        <v>164</v>
      </c>
      <c r="E732" s="208" t="s">
        <v>35</v>
      </c>
      <c r="F732" s="209" t="s">
        <v>665</v>
      </c>
      <c r="G732" s="207"/>
      <c r="H732" s="210">
        <v>1170.902</v>
      </c>
      <c r="I732" s="211"/>
      <c r="J732" s="207"/>
      <c r="K732" s="207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164</v>
      </c>
      <c r="AU732" s="216" t="s">
        <v>90</v>
      </c>
      <c r="AV732" s="13" t="s">
        <v>90</v>
      </c>
      <c r="AW732" s="13" t="s">
        <v>41</v>
      </c>
      <c r="AX732" s="13" t="s">
        <v>80</v>
      </c>
      <c r="AY732" s="216" t="s">
        <v>155</v>
      </c>
    </row>
    <row r="733" spans="2:51" s="13" customFormat="1" ht="30.6">
      <c r="B733" s="206"/>
      <c r="C733" s="207"/>
      <c r="D733" s="197" t="s">
        <v>164</v>
      </c>
      <c r="E733" s="208" t="s">
        <v>35</v>
      </c>
      <c r="F733" s="209" t="s">
        <v>666</v>
      </c>
      <c r="G733" s="207"/>
      <c r="H733" s="210">
        <v>-117.301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164</v>
      </c>
      <c r="AU733" s="216" t="s">
        <v>90</v>
      </c>
      <c r="AV733" s="13" t="s">
        <v>90</v>
      </c>
      <c r="AW733" s="13" t="s">
        <v>41</v>
      </c>
      <c r="AX733" s="13" t="s">
        <v>80</v>
      </c>
      <c r="AY733" s="216" t="s">
        <v>155</v>
      </c>
    </row>
    <row r="734" spans="2:51" s="13" customFormat="1" ht="30.6">
      <c r="B734" s="206"/>
      <c r="C734" s="207"/>
      <c r="D734" s="197" t="s">
        <v>164</v>
      </c>
      <c r="E734" s="208" t="s">
        <v>35</v>
      </c>
      <c r="F734" s="209" t="s">
        <v>667</v>
      </c>
      <c r="G734" s="207"/>
      <c r="H734" s="210">
        <v>-156.96</v>
      </c>
      <c r="I734" s="211"/>
      <c r="J734" s="207"/>
      <c r="K734" s="207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164</v>
      </c>
      <c r="AU734" s="216" t="s">
        <v>90</v>
      </c>
      <c r="AV734" s="13" t="s">
        <v>90</v>
      </c>
      <c r="AW734" s="13" t="s">
        <v>41</v>
      </c>
      <c r="AX734" s="13" t="s">
        <v>80</v>
      </c>
      <c r="AY734" s="216" t="s">
        <v>155</v>
      </c>
    </row>
    <row r="735" spans="2:51" s="13" customFormat="1">
      <c r="B735" s="206"/>
      <c r="C735" s="207"/>
      <c r="D735" s="197" t="s">
        <v>164</v>
      </c>
      <c r="E735" s="208" t="s">
        <v>35</v>
      </c>
      <c r="F735" s="209" t="s">
        <v>668</v>
      </c>
      <c r="G735" s="207"/>
      <c r="H735" s="210">
        <v>-164.88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164</v>
      </c>
      <c r="AU735" s="216" t="s">
        <v>90</v>
      </c>
      <c r="AV735" s="13" t="s">
        <v>90</v>
      </c>
      <c r="AW735" s="13" t="s">
        <v>41</v>
      </c>
      <c r="AX735" s="13" t="s">
        <v>80</v>
      </c>
      <c r="AY735" s="216" t="s">
        <v>155</v>
      </c>
    </row>
    <row r="736" spans="2:51" s="13" customFormat="1" ht="30.6">
      <c r="B736" s="206"/>
      <c r="C736" s="207"/>
      <c r="D736" s="197" t="s">
        <v>164</v>
      </c>
      <c r="E736" s="208" t="s">
        <v>35</v>
      </c>
      <c r="F736" s="209" t="s">
        <v>669</v>
      </c>
      <c r="G736" s="207"/>
      <c r="H736" s="210">
        <v>-90.96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164</v>
      </c>
      <c r="AU736" s="216" t="s">
        <v>90</v>
      </c>
      <c r="AV736" s="13" t="s">
        <v>90</v>
      </c>
      <c r="AW736" s="13" t="s">
        <v>41</v>
      </c>
      <c r="AX736" s="13" t="s">
        <v>80</v>
      </c>
      <c r="AY736" s="216" t="s">
        <v>155</v>
      </c>
    </row>
    <row r="737" spans="2:51" s="12" customFormat="1">
      <c r="B737" s="195"/>
      <c r="C737" s="196"/>
      <c r="D737" s="197" t="s">
        <v>164</v>
      </c>
      <c r="E737" s="198" t="s">
        <v>35</v>
      </c>
      <c r="F737" s="199" t="s">
        <v>670</v>
      </c>
      <c r="G737" s="196"/>
      <c r="H737" s="198" t="s">
        <v>35</v>
      </c>
      <c r="I737" s="200"/>
      <c r="J737" s="196"/>
      <c r="K737" s="196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164</v>
      </c>
      <c r="AU737" s="205" t="s">
        <v>90</v>
      </c>
      <c r="AV737" s="12" t="s">
        <v>88</v>
      </c>
      <c r="AW737" s="12" t="s">
        <v>41</v>
      </c>
      <c r="AX737" s="12" t="s">
        <v>80</v>
      </c>
      <c r="AY737" s="205" t="s">
        <v>155</v>
      </c>
    </row>
    <row r="738" spans="2:51" s="13" customFormat="1" ht="30.6">
      <c r="B738" s="206"/>
      <c r="C738" s="207"/>
      <c r="D738" s="197" t="s">
        <v>164</v>
      </c>
      <c r="E738" s="208" t="s">
        <v>35</v>
      </c>
      <c r="F738" s="209" t="s">
        <v>671</v>
      </c>
      <c r="G738" s="207"/>
      <c r="H738" s="210">
        <v>366.95800000000003</v>
      </c>
      <c r="I738" s="211"/>
      <c r="J738" s="207"/>
      <c r="K738" s="207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164</v>
      </c>
      <c r="AU738" s="216" t="s">
        <v>90</v>
      </c>
      <c r="AV738" s="13" t="s">
        <v>90</v>
      </c>
      <c r="AW738" s="13" t="s">
        <v>41</v>
      </c>
      <c r="AX738" s="13" t="s">
        <v>80</v>
      </c>
      <c r="AY738" s="216" t="s">
        <v>155</v>
      </c>
    </row>
    <row r="739" spans="2:51" s="12" customFormat="1">
      <c r="B739" s="195"/>
      <c r="C739" s="196"/>
      <c r="D739" s="197" t="s">
        <v>164</v>
      </c>
      <c r="E739" s="198" t="s">
        <v>35</v>
      </c>
      <c r="F739" s="199" t="s">
        <v>672</v>
      </c>
      <c r="G739" s="196"/>
      <c r="H739" s="198" t="s">
        <v>35</v>
      </c>
      <c r="I739" s="200"/>
      <c r="J739" s="196"/>
      <c r="K739" s="196"/>
      <c r="L739" s="201"/>
      <c r="M739" s="202"/>
      <c r="N739" s="203"/>
      <c r="O739" s="203"/>
      <c r="P739" s="203"/>
      <c r="Q739" s="203"/>
      <c r="R739" s="203"/>
      <c r="S739" s="203"/>
      <c r="T739" s="204"/>
      <c r="AT739" s="205" t="s">
        <v>164</v>
      </c>
      <c r="AU739" s="205" t="s">
        <v>90</v>
      </c>
      <c r="AV739" s="12" t="s">
        <v>88</v>
      </c>
      <c r="AW739" s="12" t="s">
        <v>41</v>
      </c>
      <c r="AX739" s="12" t="s">
        <v>80</v>
      </c>
      <c r="AY739" s="205" t="s">
        <v>155</v>
      </c>
    </row>
    <row r="740" spans="2:51" s="13" customFormat="1" ht="20.399999999999999">
      <c r="B740" s="206"/>
      <c r="C740" s="207"/>
      <c r="D740" s="197" t="s">
        <v>164</v>
      </c>
      <c r="E740" s="208" t="s">
        <v>35</v>
      </c>
      <c r="F740" s="209" t="s">
        <v>673</v>
      </c>
      <c r="G740" s="207"/>
      <c r="H740" s="210">
        <v>403.13799999999998</v>
      </c>
      <c r="I740" s="211"/>
      <c r="J740" s="207"/>
      <c r="K740" s="207"/>
      <c r="L740" s="212"/>
      <c r="M740" s="213"/>
      <c r="N740" s="214"/>
      <c r="O740" s="214"/>
      <c r="P740" s="214"/>
      <c r="Q740" s="214"/>
      <c r="R740" s="214"/>
      <c r="S740" s="214"/>
      <c r="T740" s="215"/>
      <c r="AT740" s="216" t="s">
        <v>164</v>
      </c>
      <c r="AU740" s="216" t="s">
        <v>90</v>
      </c>
      <c r="AV740" s="13" t="s">
        <v>90</v>
      </c>
      <c r="AW740" s="13" t="s">
        <v>41</v>
      </c>
      <c r="AX740" s="13" t="s">
        <v>80</v>
      </c>
      <c r="AY740" s="216" t="s">
        <v>155</v>
      </c>
    </row>
    <row r="741" spans="2:51" s="12" customFormat="1">
      <c r="B741" s="195"/>
      <c r="C741" s="196"/>
      <c r="D741" s="197" t="s">
        <v>164</v>
      </c>
      <c r="E741" s="198" t="s">
        <v>35</v>
      </c>
      <c r="F741" s="199" t="s">
        <v>674</v>
      </c>
      <c r="G741" s="196"/>
      <c r="H741" s="198" t="s">
        <v>35</v>
      </c>
      <c r="I741" s="200"/>
      <c r="J741" s="196"/>
      <c r="K741" s="196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164</v>
      </c>
      <c r="AU741" s="205" t="s">
        <v>90</v>
      </c>
      <c r="AV741" s="12" t="s">
        <v>88</v>
      </c>
      <c r="AW741" s="12" t="s">
        <v>41</v>
      </c>
      <c r="AX741" s="12" t="s">
        <v>80</v>
      </c>
      <c r="AY741" s="205" t="s">
        <v>155</v>
      </c>
    </row>
    <row r="742" spans="2:51" s="13" customFormat="1">
      <c r="B742" s="206"/>
      <c r="C742" s="207"/>
      <c r="D742" s="197" t="s">
        <v>164</v>
      </c>
      <c r="E742" s="208" t="s">
        <v>35</v>
      </c>
      <c r="F742" s="209" t="s">
        <v>675</v>
      </c>
      <c r="G742" s="207"/>
      <c r="H742" s="210">
        <v>56.7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164</v>
      </c>
      <c r="AU742" s="216" t="s">
        <v>90</v>
      </c>
      <c r="AV742" s="13" t="s">
        <v>90</v>
      </c>
      <c r="AW742" s="13" t="s">
        <v>41</v>
      </c>
      <c r="AX742" s="13" t="s">
        <v>80</v>
      </c>
      <c r="AY742" s="216" t="s">
        <v>155</v>
      </c>
    </row>
    <row r="743" spans="2:51" s="12" customFormat="1">
      <c r="B743" s="195"/>
      <c r="C743" s="196"/>
      <c r="D743" s="197" t="s">
        <v>164</v>
      </c>
      <c r="E743" s="198" t="s">
        <v>35</v>
      </c>
      <c r="F743" s="199" t="s">
        <v>343</v>
      </c>
      <c r="G743" s="196"/>
      <c r="H743" s="198" t="s">
        <v>35</v>
      </c>
      <c r="I743" s="200"/>
      <c r="J743" s="196"/>
      <c r="K743" s="196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164</v>
      </c>
      <c r="AU743" s="205" t="s">
        <v>90</v>
      </c>
      <c r="AV743" s="12" t="s">
        <v>88</v>
      </c>
      <c r="AW743" s="12" t="s">
        <v>41</v>
      </c>
      <c r="AX743" s="12" t="s">
        <v>80</v>
      </c>
      <c r="AY743" s="205" t="s">
        <v>155</v>
      </c>
    </row>
    <row r="744" spans="2:51" s="13" customFormat="1" ht="20.399999999999999">
      <c r="B744" s="206"/>
      <c r="C744" s="207"/>
      <c r="D744" s="197" t="s">
        <v>164</v>
      </c>
      <c r="E744" s="208" t="s">
        <v>35</v>
      </c>
      <c r="F744" s="209" t="s">
        <v>676</v>
      </c>
      <c r="G744" s="207"/>
      <c r="H744" s="210">
        <v>527.62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164</v>
      </c>
      <c r="AU744" s="216" t="s">
        <v>90</v>
      </c>
      <c r="AV744" s="13" t="s">
        <v>90</v>
      </c>
      <c r="AW744" s="13" t="s">
        <v>41</v>
      </c>
      <c r="AX744" s="13" t="s">
        <v>80</v>
      </c>
      <c r="AY744" s="216" t="s">
        <v>155</v>
      </c>
    </row>
    <row r="745" spans="2:51" s="12" customFormat="1">
      <c r="B745" s="195"/>
      <c r="C745" s="196"/>
      <c r="D745" s="197" t="s">
        <v>164</v>
      </c>
      <c r="E745" s="198" t="s">
        <v>35</v>
      </c>
      <c r="F745" s="199" t="s">
        <v>677</v>
      </c>
      <c r="G745" s="196"/>
      <c r="H745" s="198" t="s">
        <v>35</v>
      </c>
      <c r="I745" s="200"/>
      <c r="J745" s="196"/>
      <c r="K745" s="196"/>
      <c r="L745" s="201"/>
      <c r="M745" s="202"/>
      <c r="N745" s="203"/>
      <c r="O745" s="203"/>
      <c r="P745" s="203"/>
      <c r="Q745" s="203"/>
      <c r="R745" s="203"/>
      <c r="S745" s="203"/>
      <c r="T745" s="204"/>
      <c r="AT745" s="205" t="s">
        <v>164</v>
      </c>
      <c r="AU745" s="205" t="s">
        <v>90</v>
      </c>
      <c r="AV745" s="12" t="s">
        <v>88</v>
      </c>
      <c r="AW745" s="12" t="s">
        <v>41</v>
      </c>
      <c r="AX745" s="12" t="s">
        <v>80</v>
      </c>
      <c r="AY745" s="205" t="s">
        <v>155</v>
      </c>
    </row>
    <row r="746" spans="2:51" s="12" customFormat="1">
      <c r="B746" s="195"/>
      <c r="C746" s="196"/>
      <c r="D746" s="197" t="s">
        <v>164</v>
      </c>
      <c r="E746" s="198" t="s">
        <v>35</v>
      </c>
      <c r="F746" s="199" t="s">
        <v>201</v>
      </c>
      <c r="G746" s="196"/>
      <c r="H746" s="198" t="s">
        <v>35</v>
      </c>
      <c r="I746" s="200"/>
      <c r="J746" s="196"/>
      <c r="K746" s="196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164</v>
      </c>
      <c r="AU746" s="205" t="s">
        <v>90</v>
      </c>
      <c r="AV746" s="12" t="s">
        <v>88</v>
      </c>
      <c r="AW746" s="12" t="s">
        <v>41</v>
      </c>
      <c r="AX746" s="12" t="s">
        <v>80</v>
      </c>
      <c r="AY746" s="205" t="s">
        <v>155</v>
      </c>
    </row>
    <row r="747" spans="2:51" s="13" customFormat="1">
      <c r="B747" s="206"/>
      <c r="C747" s="207"/>
      <c r="D747" s="197" t="s">
        <v>164</v>
      </c>
      <c r="E747" s="208" t="s">
        <v>35</v>
      </c>
      <c r="F747" s="209" t="s">
        <v>354</v>
      </c>
      <c r="G747" s="207"/>
      <c r="H747" s="210">
        <v>54.55</v>
      </c>
      <c r="I747" s="211"/>
      <c r="J747" s="207"/>
      <c r="K747" s="207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164</v>
      </c>
      <c r="AU747" s="216" t="s">
        <v>90</v>
      </c>
      <c r="AV747" s="13" t="s">
        <v>90</v>
      </c>
      <c r="AW747" s="13" t="s">
        <v>41</v>
      </c>
      <c r="AX747" s="13" t="s">
        <v>80</v>
      </c>
      <c r="AY747" s="216" t="s">
        <v>155</v>
      </c>
    </row>
    <row r="748" spans="2:51" s="12" customFormat="1">
      <c r="B748" s="195"/>
      <c r="C748" s="196"/>
      <c r="D748" s="197" t="s">
        <v>164</v>
      </c>
      <c r="E748" s="198" t="s">
        <v>35</v>
      </c>
      <c r="F748" s="199" t="s">
        <v>203</v>
      </c>
      <c r="G748" s="196"/>
      <c r="H748" s="198" t="s">
        <v>35</v>
      </c>
      <c r="I748" s="200"/>
      <c r="J748" s="196"/>
      <c r="K748" s="196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164</v>
      </c>
      <c r="AU748" s="205" t="s">
        <v>90</v>
      </c>
      <c r="AV748" s="12" t="s">
        <v>88</v>
      </c>
      <c r="AW748" s="12" t="s">
        <v>41</v>
      </c>
      <c r="AX748" s="12" t="s">
        <v>80</v>
      </c>
      <c r="AY748" s="205" t="s">
        <v>155</v>
      </c>
    </row>
    <row r="749" spans="2:51" s="13" customFormat="1" ht="30.6">
      <c r="B749" s="206"/>
      <c r="C749" s="207"/>
      <c r="D749" s="197" t="s">
        <v>164</v>
      </c>
      <c r="E749" s="208" t="s">
        <v>35</v>
      </c>
      <c r="F749" s="209" t="s">
        <v>355</v>
      </c>
      <c r="G749" s="207"/>
      <c r="H749" s="210">
        <v>66.38</v>
      </c>
      <c r="I749" s="211"/>
      <c r="J749" s="207"/>
      <c r="K749" s="207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164</v>
      </c>
      <c r="AU749" s="216" t="s">
        <v>90</v>
      </c>
      <c r="AV749" s="13" t="s">
        <v>90</v>
      </c>
      <c r="AW749" s="13" t="s">
        <v>41</v>
      </c>
      <c r="AX749" s="13" t="s">
        <v>80</v>
      </c>
      <c r="AY749" s="216" t="s">
        <v>155</v>
      </c>
    </row>
    <row r="750" spans="2:51" s="12" customFormat="1">
      <c r="B750" s="195"/>
      <c r="C750" s="196"/>
      <c r="D750" s="197" t="s">
        <v>164</v>
      </c>
      <c r="E750" s="198" t="s">
        <v>35</v>
      </c>
      <c r="F750" s="199" t="s">
        <v>205</v>
      </c>
      <c r="G750" s="196"/>
      <c r="H750" s="198" t="s">
        <v>35</v>
      </c>
      <c r="I750" s="200"/>
      <c r="J750" s="196"/>
      <c r="K750" s="196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164</v>
      </c>
      <c r="AU750" s="205" t="s">
        <v>90</v>
      </c>
      <c r="AV750" s="12" t="s">
        <v>88</v>
      </c>
      <c r="AW750" s="12" t="s">
        <v>41</v>
      </c>
      <c r="AX750" s="12" t="s">
        <v>80</v>
      </c>
      <c r="AY750" s="205" t="s">
        <v>155</v>
      </c>
    </row>
    <row r="751" spans="2:51" s="13" customFormat="1">
      <c r="B751" s="206"/>
      <c r="C751" s="207"/>
      <c r="D751" s="197" t="s">
        <v>164</v>
      </c>
      <c r="E751" s="208" t="s">
        <v>35</v>
      </c>
      <c r="F751" s="209" t="s">
        <v>356</v>
      </c>
      <c r="G751" s="207"/>
      <c r="H751" s="210">
        <v>38.5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164</v>
      </c>
      <c r="AU751" s="216" t="s">
        <v>90</v>
      </c>
      <c r="AV751" s="13" t="s">
        <v>90</v>
      </c>
      <c r="AW751" s="13" t="s">
        <v>41</v>
      </c>
      <c r="AX751" s="13" t="s">
        <v>80</v>
      </c>
      <c r="AY751" s="216" t="s">
        <v>155</v>
      </c>
    </row>
    <row r="752" spans="2:51" s="12" customFormat="1">
      <c r="B752" s="195"/>
      <c r="C752" s="196"/>
      <c r="D752" s="197" t="s">
        <v>164</v>
      </c>
      <c r="E752" s="198" t="s">
        <v>35</v>
      </c>
      <c r="F752" s="199" t="s">
        <v>175</v>
      </c>
      <c r="G752" s="196"/>
      <c r="H752" s="198" t="s">
        <v>35</v>
      </c>
      <c r="I752" s="200"/>
      <c r="J752" s="196"/>
      <c r="K752" s="196"/>
      <c r="L752" s="201"/>
      <c r="M752" s="202"/>
      <c r="N752" s="203"/>
      <c r="O752" s="203"/>
      <c r="P752" s="203"/>
      <c r="Q752" s="203"/>
      <c r="R752" s="203"/>
      <c r="S752" s="203"/>
      <c r="T752" s="204"/>
      <c r="AT752" s="205" t="s">
        <v>164</v>
      </c>
      <c r="AU752" s="205" t="s">
        <v>90</v>
      </c>
      <c r="AV752" s="12" t="s">
        <v>88</v>
      </c>
      <c r="AW752" s="12" t="s">
        <v>41</v>
      </c>
      <c r="AX752" s="12" t="s">
        <v>80</v>
      </c>
      <c r="AY752" s="205" t="s">
        <v>155</v>
      </c>
    </row>
    <row r="753" spans="2:65" s="13" customFormat="1">
      <c r="B753" s="206"/>
      <c r="C753" s="207"/>
      <c r="D753" s="197" t="s">
        <v>164</v>
      </c>
      <c r="E753" s="208" t="s">
        <v>35</v>
      </c>
      <c r="F753" s="209" t="s">
        <v>678</v>
      </c>
      <c r="G753" s="207"/>
      <c r="H753" s="210">
        <v>-125.776</v>
      </c>
      <c r="I753" s="211"/>
      <c r="J753" s="207"/>
      <c r="K753" s="207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164</v>
      </c>
      <c r="AU753" s="216" t="s">
        <v>90</v>
      </c>
      <c r="AV753" s="13" t="s">
        <v>90</v>
      </c>
      <c r="AW753" s="13" t="s">
        <v>41</v>
      </c>
      <c r="AX753" s="13" t="s">
        <v>80</v>
      </c>
      <c r="AY753" s="216" t="s">
        <v>155</v>
      </c>
    </row>
    <row r="754" spans="2:65" s="12" customFormat="1">
      <c r="B754" s="195"/>
      <c r="C754" s="196"/>
      <c r="D754" s="197" t="s">
        <v>164</v>
      </c>
      <c r="E754" s="198" t="s">
        <v>35</v>
      </c>
      <c r="F754" s="199" t="s">
        <v>679</v>
      </c>
      <c r="G754" s="196"/>
      <c r="H754" s="198" t="s">
        <v>35</v>
      </c>
      <c r="I754" s="200"/>
      <c r="J754" s="196"/>
      <c r="K754" s="196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164</v>
      </c>
      <c r="AU754" s="205" t="s">
        <v>90</v>
      </c>
      <c r="AV754" s="12" t="s">
        <v>88</v>
      </c>
      <c r="AW754" s="12" t="s">
        <v>41</v>
      </c>
      <c r="AX754" s="12" t="s">
        <v>80</v>
      </c>
      <c r="AY754" s="205" t="s">
        <v>155</v>
      </c>
    </row>
    <row r="755" spans="2:65" s="13" customFormat="1" ht="20.399999999999999">
      <c r="B755" s="206"/>
      <c r="C755" s="207"/>
      <c r="D755" s="197" t="s">
        <v>164</v>
      </c>
      <c r="E755" s="208" t="s">
        <v>35</v>
      </c>
      <c r="F755" s="209" t="s">
        <v>680</v>
      </c>
      <c r="G755" s="207"/>
      <c r="H755" s="210">
        <v>8.2680000000000007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164</v>
      </c>
      <c r="AU755" s="216" t="s">
        <v>90</v>
      </c>
      <c r="AV755" s="13" t="s">
        <v>90</v>
      </c>
      <c r="AW755" s="13" t="s">
        <v>41</v>
      </c>
      <c r="AX755" s="13" t="s">
        <v>80</v>
      </c>
      <c r="AY755" s="216" t="s">
        <v>155</v>
      </c>
    </row>
    <row r="756" spans="2:65" s="15" customFormat="1">
      <c r="B756" s="228"/>
      <c r="C756" s="229"/>
      <c r="D756" s="197" t="s">
        <v>164</v>
      </c>
      <c r="E756" s="230" t="s">
        <v>35</v>
      </c>
      <c r="F756" s="231" t="s">
        <v>177</v>
      </c>
      <c r="G756" s="229"/>
      <c r="H756" s="232">
        <v>2753.5129999999999</v>
      </c>
      <c r="I756" s="233"/>
      <c r="J756" s="229"/>
      <c r="K756" s="229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164</v>
      </c>
      <c r="AU756" s="238" t="s">
        <v>90</v>
      </c>
      <c r="AV756" s="15" t="s">
        <v>162</v>
      </c>
      <c r="AW756" s="15" t="s">
        <v>41</v>
      </c>
      <c r="AX756" s="15" t="s">
        <v>88</v>
      </c>
      <c r="AY756" s="238" t="s">
        <v>155</v>
      </c>
    </row>
    <row r="757" spans="2:65" s="1" customFormat="1" ht="36" customHeight="1">
      <c r="B757" s="36"/>
      <c r="C757" s="182" t="s">
        <v>681</v>
      </c>
      <c r="D757" s="182" t="s">
        <v>157</v>
      </c>
      <c r="E757" s="183" t="s">
        <v>682</v>
      </c>
      <c r="F757" s="184" t="s">
        <v>683</v>
      </c>
      <c r="G757" s="185" t="s">
        <v>160</v>
      </c>
      <c r="H757" s="186">
        <v>143.13200000000001</v>
      </c>
      <c r="I757" s="187"/>
      <c r="J757" s="188">
        <f>ROUND(I757*H757,2)</f>
        <v>0</v>
      </c>
      <c r="K757" s="184" t="s">
        <v>161</v>
      </c>
      <c r="L757" s="40"/>
      <c r="M757" s="189" t="s">
        <v>35</v>
      </c>
      <c r="N757" s="190" t="s">
        <v>51</v>
      </c>
      <c r="O757" s="65"/>
      <c r="P757" s="191">
        <f>O757*H757</f>
        <v>0</v>
      </c>
      <c r="Q757" s="191">
        <v>4.3800000000000002E-3</v>
      </c>
      <c r="R757" s="191">
        <f>Q757*H757</f>
        <v>0.62691816</v>
      </c>
      <c r="S757" s="191">
        <v>0</v>
      </c>
      <c r="T757" s="192">
        <f>S757*H757</f>
        <v>0</v>
      </c>
      <c r="AR757" s="193" t="s">
        <v>162</v>
      </c>
      <c r="AT757" s="193" t="s">
        <v>157</v>
      </c>
      <c r="AU757" s="193" t="s">
        <v>90</v>
      </c>
      <c r="AY757" s="18" t="s">
        <v>155</v>
      </c>
      <c r="BE757" s="194">
        <f>IF(N757="základní",J757,0)</f>
        <v>0</v>
      </c>
      <c r="BF757" s="194">
        <f>IF(N757="snížená",J757,0)</f>
        <v>0</v>
      </c>
      <c r="BG757" s="194">
        <f>IF(N757="zákl. přenesená",J757,0)</f>
        <v>0</v>
      </c>
      <c r="BH757" s="194">
        <f>IF(N757="sníž. přenesená",J757,0)</f>
        <v>0</v>
      </c>
      <c r="BI757" s="194">
        <f>IF(N757="nulová",J757,0)</f>
        <v>0</v>
      </c>
      <c r="BJ757" s="18" t="s">
        <v>88</v>
      </c>
      <c r="BK757" s="194">
        <f>ROUND(I757*H757,2)</f>
        <v>0</v>
      </c>
      <c r="BL757" s="18" t="s">
        <v>162</v>
      </c>
      <c r="BM757" s="193" t="s">
        <v>684</v>
      </c>
    </row>
    <row r="758" spans="2:65" s="12" customFormat="1">
      <c r="B758" s="195"/>
      <c r="C758" s="196"/>
      <c r="D758" s="197" t="s">
        <v>164</v>
      </c>
      <c r="E758" s="198" t="s">
        <v>35</v>
      </c>
      <c r="F758" s="199" t="s">
        <v>685</v>
      </c>
      <c r="G758" s="196"/>
      <c r="H758" s="198" t="s">
        <v>35</v>
      </c>
      <c r="I758" s="200"/>
      <c r="J758" s="196"/>
      <c r="K758" s="196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164</v>
      </c>
      <c r="AU758" s="205" t="s">
        <v>90</v>
      </c>
      <c r="AV758" s="12" t="s">
        <v>88</v>
      </c>
      <c r="AW758" s="12" t="s">
        <v>41</v>
      </c>
      <c r="AX758" s="12" t="s">
        <v>80</v>
      </c>
      <c r="AY758" s="205" t="s">
        <v>155</v>
      </c>
    </row>
    <row r="759" spans="2:65" s="13" customFormat="1">
      <c r="B759" s="206"/>
      <c r="C759" s="207"/>
      <c r="D759" s="197" t="s">
        <v>164</v>
      </c>
      <c r="E759" s="208" t="s">
        <v>35</v>
      </c>
      <c r="F759" s="209" t="s">
        <v>686</v>
      </c>
      <c r="G759" s="207"/>
      <c r="H759" s="210">
        <v>91.531999999999996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164</v>
      </c>
      <c r="AU759" s="216" t="s">
        <v>90</v>
      </c>
      <c r="AV759" s="13" t="s">
        <v>90</v>
      </c>
      <c r="AW759" s="13" t="s">
        <v>41</v>
      </c>
      <c r="AX759" s="13" t="s">
        <v>80</v>
      </c>
      <c r="AY759" s="216" t="s">
        <v>155</v>
      </c>
    </row>
    <row r="760" spans="2:65" s="12" customFormat="1">
      <c r="B760" s="195"/>
      <c r="C760" s="196"/>
      <c r="D760" s="197" t="s">
        <v>164</v>
      </c>
      <c r="E760" s="198" t="s">
        <v>35</v>
      </c>
      <c r="F760" s="199" t="s">
        <v>663</v>
      </c>
      <c r="G760" s="196"/>
      <c r="H760" s="198" t="s">
        <v>35</v>
      </c>
      <c r="I760" s="200"/>
      <c r="J760" s="196"/>
      <c r="K760" s="196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164</v>
      </c>
      <c r="AU760" s="205" t="s">
        <v>90</v>
      </c>
      <c r="AV760" s="12" t="s">
        <v>88</v>
      </c>
      <c r="AW760" s="12" t="s">
        <v>41</v>
      </c>
      <c r="AX760" s="12" t="s">
        <v>80</v>
      </c>
      <c r="AY760" s="205" t="s">
        <v>155</v>
      </c>
    </row>
    <row r="761" spans="2:65" s="13" customFormat="1">
      <c r="B761" s="206"/>
      <c r="C761" s="207"/>
      <c r="D761" s="197" t="s">
        <v>164</v>
      </c>
      <c r="E761" s="208" t="s">
        <v>35</v>
      </c>
      <c r="F761" s="209" t="s">
        <v>664</v>
      </c>
      <c r="G761" s="207"/>
      <c r="H761" s="210">
        <v>51.6</v>
      </c>
      <c r="I761" s="211"/>
      <c r="J761" s="207"/>
      <c r="K761" s="207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164</v>
      </c>
      <c r="AU761" s="216" t="s">
        <v>90</v>
      </c>
      <c r="AV761" s="13" t="s">
        <v>90</v>
      </c>
      <c r="AW761" s="13" t="s">
        <v>41</v>
      </c>
      <c r="AX761" s="13" t="s">
        <v>80</v>
      </c>
      <c r="AY761" s="216" t="s">
        <v>155</v>
      </c>
    </row>
    <row r="762" spans="2:65" s="15" customFormat="1">
      <c r="B762" s="228"/>
      <c r="C762" s="229"/>
      <c r="D762" s="197" t="s">
        <v>164</v>
      </c>
      <c r="E762" s="230" t="s">
        <v>35</v>
      </c>
      <c r="F762" s="231" t="s">
        <v>177</v>
      </c>
      <c r="G762" s="229"/>
      <c r="H762" s="232">
        <v>143.13200000000001</v>
      </c>
      <c r="I762" s="233"/>
      <c r="J762" s="229"/>
      <c r="K762" s="229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164</v>
      </c>
      <c r="AU762" s="238" t="s">
        <v>90</v>
      </c>
      <c r="AV762" s="15" t="s">
        <v>162</v>
      </c>
      <c r="AW762" s="15" t="s">
        <v>41</v>
      </c>
      <c r="AX762" s="15" t="s">
        <v>88</v>
      </c>
      <c r="AY762" s="238" t="s">
        <v>155</v>
      </c>
    </row>
    <row r="763" spans="2:65" s="1" customFormat="1" ht="36" customHeight="1">
      <c r="B763" s="36"/>
      <c r="C763" s="182" t="s">
        <v>687</v>
      </c>
      <c r="D763" s="182" t="s">
        <v>157</v>
      </c>
      <c r="E763" s="183" t="s">
        <v>688</v>
      </c>
      <c r="F763" s="184" t="s">
        <v>689</v>
      </c>
      <c r="G763" s="185" t="s">
        <v>360</v>
      </c>
      <c r="H763" s="186">
        <v>47.5</v>
      </c>
      <c r="I763" s="187"/>
      <c r="J763" s="188">
        <f>ROUND(I763*H763,2)</f>
        <v>0</v>
      </c>
      <c r="K763" s="184" t="s">
        <v>161</v>
      </c>
      <c r="L763" s="40"/>
      <c r="M763" s="189" t="s">
        <v>35</v>
      </c>
      <c r="N763" s="190" t="s">
        <v>51</v>
      </c>
      <c r="O763" s="65"/>
      <c r="P763" s="191">
        <f>O763*H763</f>
        <v>0</v>
      </c>
      <c r="Q763" s="191">
        <v>0</v>
      </c>
      <c r="R763" s="191">
        <f>Q763*H763</f>
        <v>0</v>
      </c>
      <c r="S763" s="191">
        <v>0</v>
      </c>
      <c r="T763" s="192">
        <f>S763*H763</f>
        <v>0</v>
      </c>
      <c r="AR763" s="193" t="s">
        <v>162</v>
      </c>
      <c r="AT763" s="193" t="s">
        <v>157</v>
      </c>
      <c r="AU763" s="193" t="s">
        <v>90</v>
      </c>
      <c r="AY763" s="18" t="s">
        <v>155</v>
      </c>
      <c r="BE763" s="194">
        <f>IF(N763="základní",J763,0)</f>
        <v>0</v>
      </c>
      <c r="BF763" s="194">
        <f>IF(N763="snížená",J763,0)</f>
        <v>0</v>
      </c>
      <c r="BG763" s="194">
        <f>IF(N763="zákl. přenesená",J763,0)</f>
        <v>0</v>
      </c>
      <c r="BH763" s="194">
        <f>IF(N763="sníž. přenesená",J763,0)</f>
        <v>0</v>
      </c>
      <c r="BI763" s="194">
        <f>IF(N763="nulová",J763,0)</f>
        <v>0</v>
      </c>
      <c r="BJ763" s="18" t="s">
        <v>88</v>
      </c>
      <c r="BK763" s="194">
        <f>ROUND(I763*H763,2)</f>
        <v>0</v>
      </c>
      <c r="BL763" s="18" t="s">
        <v>162</v>
      </c>
      <c r="BM763" s="193" t="s">
        <v>690</v>
      </c>
    </row>
    <row r="764" spans="2:65" s="12" customFormat="1" ht="20.399999999999999">
      <c r="B764" s="195"/>
      <c r="C764" s="196"/>
      <c r="D764" s="197" t="s">
        <v>164</v>
      </c>
      <c r="E764" s="198" t="s">
        <v>35</v>
      </c>
      <c r="F764" s="199" t="s">
        <v>691</v>
      </c>
      <c r="G764" s="196"/>
      <c r="H764" s="198" t="s">
        <v>35</v>
      </c>
      <c r="I764" s="200"/>
      <c r="J764" s="196"/>
      <c r="K764" s="196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164</v>
      </c>
      <c r="AU764" s="205" t="s">
        <v>90</v>
      </c>
      <c r="AV764" s="12" t="s">
        <v>88</v>
      </c>
      <c r="AW764" s="12" t="s">
        <v>41</v>
      </c>
      <c r="AX764" s="12" t="s">
        <v>80</v>
      </c>
      <c r="AY764" s="205" t="s">
        <v>155</v>
      </c>
    </row>
    <row r="765" spans="2:65" s="13" customFormat="1">
      <c r="B765" s="206"/>
      <c r="C765" s="207"/>
      <c r="D765" s="197" t="s">
        <v>164</v>
      </c>
      <c r="E765" s="208" t="s">
        <v>35</v>
      </c>
      <c r="F765" s="209" t="s">
        <v>692</v>
      </c>
      <c r="G765" s="207"/>
      <c r="H765" s="210">
        <v>18.3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164</v>
      </c>
      <c r="AU765" s="216" t="s">
        <v>90</v>
      </c>
      <c r="AV765" s="13" t="s">
        <v>90</v>
      </c>
      <c r="AW765" s="13" t="s">
        <v>41</v>
      </c>
      <c r="AX765" s="13" t="s">
        <v>80</v>
      </c>
      <c r="AY765" s="216" t="s">
        <v>155</v>
      </c>
    </row>
    <row r="766" spans="2:65" s="12" customFormat="1">
      <c r="B766" s="195"/>
      <c r="C766" s="196"/>
      <c r="D766" s="197" t="s">
        <v>164</v>
      </c>
      <c r="E766" s="198" t="s">
        <v>35</v>
      </c>
      <c r="F766" s="199" t="s">
        <v>169</v>
      </c>
      <c r="G766" s="196"/>
      <c r="H766" s="198" t="s">
        <v>35</v>
      </c>
      <c r="I766" s="200"/>
      <c r="J766" s="196"/>
      <c r="K766" s="196"/>
      <c r="L766" s="201"/>
      <c r="M766" s="202"/>
      <c r="N766" s="203"/>
      <c r="O766" s="203"/>
      <c r="P766" s="203"/>
      <c r="Q766" s="203"/>
      <c r="R766" s="203"/>
      <c r="S766" s="203"/>
      <c r="T766" s="204"/>
      <c r="AT766" s="205" t="s">
        <v>164</v>
      </c>
      <c r="AU766" s="205" t="s">
        <v>90</v>
      </c>
      <c r="AV766" s="12" t="s">
        <v>88</v>
      </c>
      <c r="AW766" s="12" t="s">
        <v>41</v>
      </c>
      <c r="AX766" s="12" t="s">
        <v>80</v>
      </c>
      <c r="AY766" s="205" t="s">
        <v>155</v>
      </c>
    </row>
    <row r="767" spans="2:65" s="13" customFormat="1">
      <c r="B767" s="206"/>
      <c r="C767" s="207"/>
      <c r="D767" s="197" t="s">
        <v>164</v>
      </c>
      <c r="E767" s="208" t="s">
        <v>35</v>
      </c>
      <c r="F767" s="209" t="s">
        <v>693</v>
      </c>
      <c r="G767" s="207"/>
      <c r="H767" s="210">
        <v>29.2</v>
      </c>
      <c r="I767" s="211"/>
      <c r="J767" s="207"/>
      <c r="K767" s="207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164</v>
      </c>
      <c r="AU767" s="216" t="s">
        <v>90</v>
      </c>
      <c r="AV767" s="13" t="s">
        <v>90</v>
      </c>
      <c r="AW767" s="13" t="s">
        <v>41</v>
      </c>
      <c r="AX767" s="13" t="s">
        <v>80</v>
      </c>
      <c r="AY767" s="216" t="s">
        <v>155</v>
      </c>
    </row>
    <row r="768" spans="2:65" s="15" customFormat="1">
      <c r="B768" s="228"/>
      <c r="C768" s="229"/>
      <c r="D768" s="197" t="s">
        <v>164</v>
      </c>
      <c r="E768" s="230" t="s">
        <v>35</v>
      </c>
      <c r="F768" s="231" t="s">
        <v>177</v>
      </c>
      <c r="G768" s="229"/>
      <c r="H768" s="232">
        <v>47.5</v>
      </c>
      <c r="I768" s="233"/>
      <c r="J768" s="229"/>
      <c r="K768" s="229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164</v>
      </c>
      <c r="AU768" s="238" t="s">
        <v>90</v>
      </c>
      <c r="AV768" s="15" t="s">
        <v>162</v>
      </c>
      <c r="AW768" s="15" t="s">
        <v>41</v>
      </c>
      <c r="AX768" s="15" t="s">
        <v>88</v>
      </c>
      <c r="AY768" s="238" t="s">
        <v>155</v>
      </c>
    </row>
    <row r="769" spans="2:65" s="1" customFormat="1" ht="16.5" customHeight="1">
      <c r="B769" s="36"/>
      <c r="C769" s="239" t="s">
        <v>694</v>
      </c>
      <c r="D769" s="239" t="s">
        <v>455</v>
      </c>
      <c r="E769" s="240" t="s">
        <v>695</v>
      </c>
      <c r="F769" s="241" t="s">
        <v>696</v>
      </c>
      <c r="G769" s="242" t="s">
        <v>360</v>
      </c>
      <c r="H769" s="243">
        <v>52.25</v>
      </c>
      <c r="I769" s="244"/>
      <c r="J769" s="245">
        <f>ROUND(I769*H769,2)</f>
        <v>0</v>
      </c>
      <c r="K769" s="241" t="s">
        <v>161</v>
      </c>
      <c r="L769" s="246"/>
      <c r="M769" s="247" t="s">
        <v>35</v>
      </c>
      <c r="N769" s="248" t="s">
        <v>51</v>
      </c>
      <c r="O769" s="65"/>
      <c r="P769" s="191">
        <f>O769*H769</f>
        <v>0</v>
      </c>
      <c r="Q769" s="191">
        <v>5.0000000000000001E-4</v>
      </c>
      <c r="R769" s="191">
        <f>Q769*H769</f>
        <v>2.6124999999999999E-2</v>
      </c>
      <c r="S769" s="191">
        <v>0</v>
      </c>
      <c r="T769" s="192">
        <f>S769*H769</f>
        <v>0</v>
      </c>
      <c r="AR769" s="193" t="s">
        <v>224</v>
      </c>
      <c r="AT769" s="193" t="s">
        <v>455</v>
      </c>
      <c r="AU769" s="193" t="s">
        <v>90</v>
      </c>
      <c r="AY769" s="18" t="s">
        <v>155</v>
      </c>
      <c r="BE769" s="194">
        <f>IF(N769="základní",J769,0)</f>
        <v>0</v>
      </c>
      <c r="BF769" s="194">
        <f>IF(N769="snížená",J769,0)</f>
        <v>0</v>
      </c>
      <c r="BG769" s="194">
        <f>IF(N769="zákl. přenesená",J769,0)</f>
        <v>0</v>
      </c>
      <c r="BH769" s="194">
        <f>IF(N769="sníž. přenesená",J769,0)</f>
        <v>0</v>
      </c>
      <c r="BI769" s="194">
        <f>IF(N769="nulová",J769,0)</f>
        <v>0</v>
      </c>
      <c r="BJ769" s="18" t="s">
        <v>88</v>
      </c>
      <c r="BK769" s="194">
        <f>ROUND(I769*H769,2)</f>
        <v>0</v>
      </c>
      <c r="BL769" s="18" t="s">
        <v>162</v>
      </c>
      <c r="BM769" s="193" t="s">
        <v>697</v>
      </c>
    </row>
    <row r="770" spans="2:65" s="13" customFormat="1">
      <c r="B770" s="206"/>
      <c r="C770" s="207"/>
      <c r="D770" s="197" t="s">
        <v>164</v>
      </c>
      <c r="E770" s="208" t="s">
        <v>35</v>
      </c>
      <c r="F770" s="209" t="s">
        <v>698</v>
      </c>
      <c r="G770" s="207"/>
      <c r="H770" s="210">
        <v>52.25</v>
      </c>
      <c r="I770" s="211"/>
      <c r="J770" s="207"/>
      <c r="K770" s="207"/>
      <c r="L770" s="212"/>
      <c r="M770" s="213"/>
      <c r="N770" s="214"/>
      <c r="O770" s="214"/>
      <c r="P770" s="214"/>
      <c r="Q770" s="214"/>
      <c r="R770" s="214"/>
      <c r="S770" s="214"/>
      <c r="T770" s="215"/>
      <c r="AT770" s="216" t="s">
        <v>164</v>
      </c>
      <c r="AU770" s="216" t="s">
        <v>90</v>
      </c>
      <c r="AV770" s="13" t="s">
        <v>90</v>
      </c>
      <c r="AW770" s="13" t="s">
        <v>41</v>
      </c>
      <c r="AX770" s="13" t="s">
        <v>88</v>
      </c>
      <c r="AY770" s="216" t="s">
        <v>155</v>
      </c>
    </row>
    <row r="771" spans="2:65" s="1" customFormat="1" ht="36" customHeight="1">
      <c r="B771" s="36"/>
      <c r="C771" s="182" t="s">
        <v>699</v>
      </c>
      <c r="D771" s="182" t="s">
        <v>157</v>
      </c>
      <c r="E771" s="183" t="s">
        <v>700</v>
      </c>
      <c r="F771" s="184" t="s">
        <v>701</v>
      </c>
      <c r="G771" s="185" t="s">
        <v>360</v>
      </c>
      <c r="H771" s="186">
        <v>383</v>
      </c>
      <c r="I771" s="187"/>
      <c r="J771" s="188">
        <f>ROUND(I771*H771,2)</f>
        <v>0</v>
      </c>
      <c r="K771" s="184" t="s">
        <v>161</v>
      </c>
      <c r="L771" s="40"/>
      <c r="M771" s="189" t="s">
        <v>35</v>
      </c>
      <c r="N771" s="190" t="s">
        <v>51</v>
      </c>
      <c r="O771" s="65"/>
      <c r="P771" s="191">
        <f>O771*H771</f>
        <v>0</v>
      </c>
      <c r="Q771" s="191">
        <v>0</v>
      </c>
      <c r="R771" s="191">
        <f>Q771*H771</f>
        <v>0</v>
      </c>
      <c r="S771" s="191">
        <v>0</v>
      </c>
      <c r="T771" s="192">
        <f>S771*H771</f>
        <v>0</v>
      </c>
      <c r="AR771" s="193" t="s">
        <v>162</v>
      </c>
      <c r="AT771" s="193" t="s">
        <v>157</v>
      </c>
      <c r="AU771" s="193" t="s">
        <v>90</v>
      </c>
      <c r="AY771" s="18" t="s">
        <v>155</v>
      </c>
      <c r="BE771" s="194">
        <f>IF(N771="základní",J771,0)</f>
        <v>0</v>
      </c>
      <c r="BF771" s="194">
        <f>IF(N771="snížená",J771,0)</f>
        <v>0</v>
      </c>
      <c r="BG771" s="194">
        <f>IF(N771="zákl. přenesená",J771,0)</f>
        <v>0</v>
      </c>
      <c r="BH771" s="194">
        <f>IF(N771="sníž. přenesená",J771,0)</f>
        <v>0</v>
      </c>
      <c r="BI771" s="194">
        <f>IF(N771="nulová",J771,0)</f>
        <v>0</v>
      </c>
      <c r="BJ771" s="18" t="s">
        <v>88</v>
      </c>
      <c r="BK771" s="194">
        <f>ROUND(I771*H771,2)</f>
        <v>0</v>
      </c>
      <c r="BL771" s="18" t="s">
        <v>162</v>
      </c>
      <c r="BM771" s="193" t="s">
        <v>702</v>
      </c>
    </row>
    <row r="772" spans="2:65" s="12" customFormat="1">
      <c r="B772" s="195"/>
      <c r="C772" s="196"/>
      <c r="D772" s="197" t="s">
        <v>164</v>
      </c>
      <c r="E772" s="198" t="s">
        <v>35</v>
      </c>
      <c r="F772" s="199" t="s">
        <v>703</v>
      </c>
      <c r="G772" s="196"/>
      <c r="H772" s="198" t="s">
        <v>35</v>
      </c>
      <c r="I772" s="200"/>
      <c r="J772" s="196"/>
      <c r="K772" s="196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164</v>
      </c>
      <c r="AU772" s="205" t="s">
        <v>90</v>
      </c>
      <c r="AV772" s="12" t="s">
        <v>88</v>
      </c>
      <c r="AW772" s="12" t="s">
        <v>41</v>
      </c>
      <c r="AX772" s="12" t="s">
        <v>80</v>
      </c>
      <c r="AY772" s="205" t="s">
        <v>155</v>
      </c>
    </row>
    <row r="773" spans="2:65" s="12" customFormat="1">
      <c r="B773" s="195"/>
      <c r="C773" s="196"/>
      <c r="D773" s="197" t="s">
        <v>164</v>
      </c>
      <c r="E773" s="198" t="s">
        <v>35</v>
      </c>
      <c r="F773" s="199" t="s">
        <v>545</v>
      </c>
      <c r="G773" s="196"/>
      <c r="H773" s="198" t="s">
        <v>35</v>
      </c>
      <c r="I773" s="200"/>
      <c r="J773" s="196"/>
      <c r="K773" s="196"/>
      <c r="L773" s="201"/>
      <c r="M773" s="202"/>
      <c r="N773" s="203"/>
      <c r="O773" s="203"/>
      <c r="P773" s="203"/>
      <c r="Q773" s="203"/>
      <c r="R773" s="203"/>
      <c r="S773" s="203"/>
      <c r="T773" s="204"/>
      <c r="AT773" s="205" t="s">
        <v>164</v>
      </c>
      <c r="AU773" s="205" t="s">
        <v>90</v>
      </c>
      <c r="AV773" s="12" t="s">
        <v>88</v>
      </c>
      <c r="AW773" s="12" t="s">
        <v>41</v>
      </c>
      <c r="AX773" s="12" t="s">
        <v>80</v>
      </c>
      <c r="AY773" s="205" t="s">
        <v>155</v>
      </c>
    </row>
    <row r="774" spans="2:65" s="12" customFormat="1">
      <c r="B774" s="195"/>
      <c r="C774" s="196"/>
      <c r="D774" s="197" t="s">
        <v>164</v>
      </c>
      <c r="E774" s="198" t="s">
        <v>35</v>
      </c>
      <c r="F774" s="199" t="s">
        <v>363</v>
      </c>
      <c r="G774" s="196"/>
      <c r="H774" s="198" t="s">
        <v>35</v>
      </c>
      <c r="I774" s="200"/>
      <c r="J774" s="196"/>
      <c r="K774" s="196"/>
      <c r="L774" s="201"/>
      <c r="M774" s="202"/>
      <c r="N774" s="203"/>
      <c r="O774" s="203"/>
      <c r="P774" s="203"/>
      <c r="Q774" s="203"/>
      <c r="R774" s="203"/>
      <c r="S774" s="203"/>
      <c r="T774" s="204"/>
      <c r="AT774" s="205" t="s">
        <v>164</v>
      </c>
      <c r="AU774" s="205" t="s">
        <v>90</v>
      </c>
      <c r="AV774" s="12" t="s">
        <v>88</v>
      </c>
      <c r="AW774" s="12" t="s">
        <v>41</v>
      </c>
      <c r="AX774" s="12" t="s">
        <v>80</v>
      </c>
      <c r="AY774" s="205" t="s">
        <v>155</v>
      </c>
    </row>
    <row r="775" spans="2:65" s="13" customFormat="1">
      <c r="B775" s="206"/>
      <c r="C775" s="207"/>
      <c r="D775" s="197" t="s">
        <v>164</v>
      </c>
      <c r="E775" s="208" t="s">
        <v>35</v>
      </c>
      <c r="F775" s="209" t="s">
        <v>704</v>
      </c>
      <c r="G775" s="207"/>
      <c r="H775" s="210">
        <v>16.8</v>
      </c>
      <c r="I775" s="211"/>
      <c r="J775" s="207"/>
      <c r="K775" s="207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164</v>
      </c>
      <c r="AU775" s="216" t="s">
        <v>90</v>
      </c>
      <c r="AV775" s="13" t="s">
        <v>90</v>
      </c>
      <c r="AW775" s="13" t="s">
        <v>41</v>
      </c>
      <c r="AX775" s="13" t="s">
        <v>80</v>
      </c>
      <c r="AY775" s="216" t="s">
        <v>155</v>
      </c>
    </row>
    <row r="776" spans="2:65" s="12" customFormat="1">
      <c r="B776" s="195"/>
      <c r="C776" s="196"/>
      <c r="D776" s="197" t="s">
        <v>164</v>
      </c>
      <c r="E776" s="198" t="s">
        <v>35</v>
      </c>
      <c r="F776" s="199" t="s">
        <v>368</v>
      </c>
      <c r="G776" s="196"/>
      <c r="H776" s="198" t="s">
        <v>35</v>
      </c>
      <c r="I776" s="200"/>
      <c r="J776" s="196"/>
      <c r="K776" s="196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164</v>
      </c>
      <c r="AU776" s="205" t="s">
        <v>90</v>
      </c>
      <c r="AV776" s="12" t="s">
        <v>88</v>
      </c>
      <c r="AW776" s="12" t="s">
        <v>41</v>
      </c>
      <c r="AX776" s="12" t="s">
        <v>80</v>
      </c>
      <c r="AY776" s="205" t="s">
        <v>155</v>
      </c>
    </row>
    <row r="777" spans="2:65" s="13" customFormat="1">
      <c r="B777" s="206"/>
      <c r="C777" s="207"/>
      <c r="D777" s="197" t="s">
        <v>164</v>
      </c>
      <c r="E777" s="208" t="s">
        <v>35</v>
      </c>
      <c r="F777" s="209" t="s">
        <v>705</v>
      </c>
      <c r="G777" s="207"/>
      <c r="H777" s="210">
        <v>72</v>
      </c>
      <c r="I777" s="211"/>
      <c r="J777" s="207"/>
      <c r="K777" s="207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164</v>
      </c>
      <c r="AU777" s="216" t="s">
        <v>90</v>
      </c>
      <c r="AV777" s="13" t="s">
        <v>90</v>
      </c>
      <c r="AW777" s="13" t="s">
        <v>41</v>
      </c>
      <c r="AX777" s="13" t="s">
        <v>80</v>
      </c>
      <c r="AY777" s="216" t="s">
        <v>155</v>
      </c>
    </row>
    <row r="778" spans="2:65" s="12" customFormat="1">
      <c r="B778" s="195"/>
      <c r="C778" s="196"/>
      <c r="D778" s="197" t="s">
        <v>164</v>
      </c>
      <c r="E778" s="198" t="s">
        <v>35</v>
      </c>
      <c r="F778" s="199" t="s">
        <v>308</v>
      </c>
      <c r="G778" s="196"/>
      <c r="H778" s="198" t="s">
        <v>35</v>
      </c>
      <c r="I778" s="200"/>
      <c r="J778" s="196"/>
      <c r="K778" s="196"/>
      <c r="L778" s="201"/>
      <c r="M778" s="202"/>
      <c r="N778" s="203"/>
      <c r="O778" s="203"/>
      <c r="P778" s="203"/>
      <c r="Q778" s="203"/>
      <c r="R778" s="203"/>
      <c r="S778" s="203"/>
      <c r="T778" s="204"/>
      <c r="AT778" s="205" t="s">
        <v>164</v>
      </c>
      <c r="AU778" s="205" t="s">
        <v>90</v>
      </c>
      <c r="AV778" s="12" t="s">
        <v>88</v>
      </c>
      <c r="AW778" s="12" t="s">
        <v>41</v>
      </c>
      <c r="AX778" s="12" t="s">
        <v>80</v>
      </c>
      <c r="AY778" s="205" t="s">
        <v>155</v>
      </c>
    </row>
    <row r="779" spans="2:65" s="13" customFormat="1">
      <c r="B779" s="206"/>
      <c r="C779" s="207"/>
      <c r="D779" s="197" t="s">
        <v>164</v>
      </c>
      <c r="E779" s="208" t="s">
        <v>35</v>
      </c>
      <c r="F779" s="209" t="s">
        <v>706</v>
      </c>
      <c r="G779" s="207"/>
      <c r="H779" s="210">
        <v>70.400000000000006</v>
      </c>
      <c r="I779" s="211"/>
      <c r="J779" s="207"/>
      <c r="K779" s="207"/>
      <c r="L779" s="212"/>
      <c r="M779" s="213"/>
      <c r="N779" s="214"/>
      <c r="O779" s="214"/>
      <c r="P779" s="214"/>
      <c r="Q779" s="214"/>
      <c r="R779" s="214"/>
      <c r="S779" s="214"/>
      <c r="T779" s="215"/>
      <c r="AT779" s="216" t="s">
        <v>164</v>
      </c>
      <c r="AU779" s="216" t="s">
        <v>90</v>
      </c>
      <c r="AV779" s="13" t="s">
        <v>90</v>
      </c>
      <c r="AW779" s="13" t="s">
        <v>41</v>
      </c>
      <c r="AX779" s="13" t="s">
        <v>80</v>
      </c>
      <c r="AY779" s="216" t="s">
        <v>155</v>
      </c>
    </row>
    <row r="780" spans="2:65" s="12" customFormat="1">
      <c r="B780" s="195"/>
      <c r="C780" s="196"/>
      <c r="D780" s="197" t="s">
        <v>164</v>
      </c>
      <c r="E780" s="198" t="s">
        <v>35</v>
      </c>
      <c r="F780" s="199" t="s">
        <v>373</v>
      </c>
      <c r="G780" s="196"/>
      <c r="H780" s="198" t="s">
        <v>35</v>
      </c>
      <c r="I780" s="200"/>
      <c r="J780" s="196"/>
      <c r="K780" s="196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164</v>
      </c>
      <c r="AU780" s="205" t="s">
        <v>90</v>
      </c>
      <c r="AV780" s="12" t="s">
        <v>88</v>
      </c>
      <c r="AW780" s="12" t="s">
        <v>41</v>
      </c>
      <c r="AX780" s="12" t="s">
        <v>80</v>
      </c>
      <c r="AY780" s="205" t="s">
        <v>155</v>
      </c>
    </row>
    <row r="781" spans="2:65" s="13" customFormat="1">
      <c r="B781" s="206"/>
      <c r="C781" s="207"/>
      <c r="D781" s="197" t="s">
        <v>164</v>
      </c>
      <c r="E781" s="208" t="s">
        <v>35</v>
      </c>
      <c r="F781" s="209" t="s">
        <v>707</v>
      </c>
      <c r="G781" s="207"/>
      <c r="H781" s="210">
        <v>100.8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164</v>
      </c>
      <c r="AU781" s="216" t="s">
        <v>90</v>
      </c>
      <c r="AV781" s="13" t="s">
        <v>90</v>
      </c>
      <c r="AW781" s="13" t="s">
        <v>41</v>
      </c>
      <c r="AX781" s="13" t="s">
        <v>80</v>
      </c>
      <c r="AY781" s="216" t="s">
        <v>155</v>
      </c>
    </row>
    <row r="782" spans="2:65" s="12" customFormat="1">
      <c r="B782" s="195"/>
      <c r="C782" s="196"/>
      <c r="D782" s="197" t="s">
        <v>164</v>
      </c>
      <c r="E782" s="198" t="s">
        <v>35</v>
      </c>
      <c r="F782" s="199" t="s">
        <v>308</v>
      </c>
      <c r="G782" s="196"/>
      <c r="H782" s="198" t="s">
        <v>35</v>
      </c>
      <c r="I782" s="200"/>
      <c r="J782" s="196"/>
      <c r="K782" s="196"/>
      <c r="L782" s="201"/>
      <c r="M782" s="202"/>
      <c r="N782" s="203"/>
      <c r="O782" s="203"/>
      <c r="P782" s="203"/>
      <c r="Q782" s="203"/>
      <c r="R782" s="203"/>
      <c r="S782" s="203"/>
      <c r="T782" s="204"/>
      <c r="AT782" s="205" t="s">
        <v>164</v>
      </c>
      <c r="AU782" s="205" t="s">
        <v>90</v>
      </c>
      <c r="AV782" s="12" t="s">
        <v>88</v>
      </c>
      <c r="AW782" s="12" t="s">
        <v>41</v>
      </c>
      <c r="AX782" s="12" t="s">
        <v>80</v>
      </c>
      <c r="AY782" s="205" t="s">
        <v>155</v>
      </c>
    </row>
    <row r="783" spans="2:65" s="13" customFormat="1">
      <c r="B783" s="206"/>
      <c r="C783" s="207"/>
      <c r="D783" s="197" t="s">
        <v>164</v>
      </c>
      <c r="E783" s="208" t="s">
        <v>35</v>
      </c>
      <c r="F783" s="209" t="s">
        <v>708</v>
      </c>
      <c r="G783" s="207"/>
      <c r="H783" s="210">
        <v>57.6</v>
      </c>
      <c r="I783" s="211"/>
      <c r="J783" s="207"/>
      <c r="K783" s="207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164</v>
      </c>
      <c r="AU783" s="216" t="s">
        <v>90</v>
      </c>
      <c r="AV783" s="13" t="s">
        <v>90</v>
      </c>
      <c r="AW783" s="13" t="s">
        <v>41</v>
      </c>
      <c r="AX783" s="13" t="s">
        <v>80</v>
      </c>
      <c r="AY783" s="216" t="s">
        <v>155</v>
      </c>
    </row>
    <row r="784" spans="2:65" s="12" customFormat="1">
      <c r="B784" s="195"/>
      <c r="C784" s="196"/>
      <c r="D784" s="197" t="s">
        <v>164</v>
      </c>
      <c r="E784" s="198" t="s">
        <v>35</v>
      </c>
      <c r="F784" s="199" t="s">
        <v>377</v>
      </c>
      <c r="G784" s="196"/>
      <c r="H784" s="198" t="s">
        <v>35</v>
      </c>
      <c r="I784" s="200"/>
      <c r="J784" s="196"/>
      <c r="K784" s="196"/>
      <c r="L784" s="201"/>
      <c r="M784" s="202"/>
      <c r="N784" s="203"/>
      <c r="O784" s="203"/>
      <c r="P784" s="203"/>
      <c r="Q784" s="203"/>
      <c r="R784" s="203"/>
      <c r="S784" s="203"/>
      <c r="T784" s="204"/>
      <c r="AT784" s="205" t="s">
        <v>164</v>
      </c>
      <c r="AU784" s="205" t="s">
        <v>90</v>
      </c>
      <c r="AV784" s="12" t="s">
        <v>88</v>
      </c>
      <c r="AW784" s="12" t="s">
        <v>41</v>
      </c>
      <c r="AX784" s="12" t="s">
        <v>80</v>
      </c>
      <c r="AY784" s="205" t="s">
        <v>155</v>
      </c>
    </row>
    <row r="785" spans="2:65" s="13" customFormat="1">
      <c r="B785" s="206"/>
      <c r="C785" s="207"/>
      <c r="D785" s="197" t="s">
        <v>164</v>
      </c>
      <c r="E785" s="208" t="s">
        <v>35</v>
      </c>
      <c r="F785" s="209" t="s">
        <v>709</v>
      </c>
      <c r="G785" s="207"/>
      <c r="H785" s="210">
        <v>43.2</v>
      </c>
      <c r="I785" s="211"/>
      <c r="J785" s="207"/>
      <c r="K785" s="207"/>
      <c r="L785" s="212"/>
      <c r="M785" s="213"/>
      <c r="N785" s="214"/>
      <c r="O785" s="214"/>
      <c r="P785" s="214"/>
      <c r="Q785" s="214"/>
      <c r="R785" s="214"/>
      <c r="S785" s="214"/>
      <c r="T785" s="215"/>
      <c r="AT785" s="216" t="s">
        <v>164</v>
      </c>
      <c r="AU785" s="216" t="s">
        <v>90</v>
      </c>
      <c r="AV785" s="13" t="s">
        <v>90</v>
      </c>
      <c r="AW785" s="13" t="s">
        <v>41</v>
      </c>
      <c r="AX785" s="13" t="s">
        <v>80</v>
      </c>
      <c r="AY785" s="216" t="s">
        <v>155</v>
      </c>
    </row>
    <row r="786" spans="2:65" s="12" customFormat="1">
      <c r="B786" s="195"/>
      <c r="C786" s="196"/>
      <c r="D786" s="197" t="s">
        <v>164</v>
      </c>
      <c r="E786" s="198" t="s">
        <v>35</v>
      </c>
      <c r="F786" s="199" t="s">
        <v>308</v>
      </c>
      <c r="G786" s="196"/>
      <c r="H786" s="198" t="s">
        <v>35</v>
      </c>
      <c r="I786" s="200"/>
      <c r="J786" s="196"/>
      <c r="K786" s="196"/>
      <c r="L786" s="201"/>
      <c r="M786" s="202"/>
      <c r="N786" s="203"/>
      <c r="O786" s="203"/>
      <c r="P786" s="203"/>
      <c r="Q786" s="203"/>
      <c r="R786" s="203"/>
      <c r="S786" s="203"/>
      <c r="T786" s="204"/>
      <c r="AT786" s="205" t="s">
        <v>164</v>
      </c>
      <c r="AU786" s="205" t="s">
        <v>90</v>
      </c>
      <c r="AV786" s="12" t="s">
        <v>88</v>
      </c>
      <c r="AW786" s="12" t="s">
        <v>41</v>
      </c>
      <c r="AX786" s="12" t="s">
        <v>80</v>
      </c>
      <c r="AY786" s="205" t="s">
        <v>155</v>
      </c>
    </row>
    <row r="787" spans="2:65" s="13" customFormat="1">
      <c r="B787" s="206"/>
      <c r="C787" s="207"/>
      <c r="D787" s="197" t="s">
        <v>164</v>
      </c>
      <c r="E787" s="208" t="s">
        <v>35</v>
      </c>
      <c r="F787" s="209" t="s">
        <v>710</v>
      </c>
      <c r="G787" s="207"/>
      <c r="H787" s="210">
        <v>14.4</v>
      </c>
      <c r="I787" s="211"/>
      <c r="J787" s="207"/>
      <c r="K787" s="207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164</v>
      </c>
      <c r="AU787" s="216" t="s">
        <v>90</v>
      </c>
      <c r="AV787" s="13" t="s">
        <v>90</v>
      </c>
      <c r="AW787" s="13" t="s">
        <v>41</v>
      </c>
      <c r="AX787" s="13" t="s">
        <v>80</v>
      </c>
      <c r="AY787" s="216" t="s">
        <v>155</v>
      </c>
    </row>
    <row r="788" spans="2:65" s="12" customFormat="1">
      <c r="B788" s="195"/>
      <c r="C788" s="196"/>
      <c r="D788" s="197" t="s">
        <v>164</v>
      </c>
      <c r="E788" s="198" t="s">
        <v>35</v>
      </c>
      <c r="F788" s="199" t="s">
        <v>512</v>
      </c>
      <c r="G788" s="196"/>
      <c r="H788" s="198" t="s">
        <v>35</v>
      </c>
      <c r="I788" s="200"/>
      <c r="J788" s="196"/>
      <c r="K788" s="196"/>
      <c r="L788" s="201"/>
      <c r="M788" s="202"/>
      <c r="N788" s="203"/>
      <c r="O788" s="203"/>
      <c r="P788" s="203"/>
      <c r="Q788" s="203"/>
      <c r="R788" s="203"/>
      <c r="S788" s="203"/>
      <c r="T788" s="204"/>
      <c r="AT788" s="205" t="s">
        <v>164</v>
      </c>
      <c r="AU788" s="205" t="s">
        <v>90</v>
      </c>
      <c r="AV788" s="12" t="s">
        <v>88</v>
      </c>
      <c r="AW788" s="12" t="s">
        <v>41</v>
      </c>
      <c r="AX788" s="12" t="s">
        <v>80</v>
      </c>
      <c r="AY788" s="205" t="s">
        <v>155</v>
      </c>
    </row>
    <row r="789" spans="2:65" s="13" customFormat="1">
      <c r="B789" s="206"/>
      <c r="C789" s="207"/>
      <c r="D789" s="197" t="s">
        <v>164</v>
      </c>
      <c r="E789" s="208" t="s">
        <v>35</v>
      </c>
      <c r="F789" s="209" t="s">
        <v>711</v>
      </c>
      <c r="G789" s="207"/>
      <c r="H789" s="210">
        <v>7.8</v>
      </c>
      <c r="I789" s="211"/>
      <c r="J789" s="207"/>
      <c r="K789" s="207"/>
      <c r="L789" s="212"/>
      <c r="M789" s="213"/>
      <c r="N789" s="214"/>
      <c r="O789" s="214"/>
      <c r="P789" s="214"/>
      <c r="Q789" s="214"/>
      <c r="R789" s="214"/>
      <c r="S789" s="214"/>
      <c r="T789" s="215"/>
      <c r="AT789" s="216" t="s">
        <v>164</v>
      </c>
      <c r="AU789" s="216" t="s">
        <v>90</v>
      </c>
      <c r="AV789" s="13" t="s">
        <v>90</v>
      </c>
      <c r="AW789" s="13" t="s">
        <v>41</v>
      </c>
      <c r="AX789" s="13" t="s">
        <v>80</v>
      </c>
      <c r="AY789" s="216" t="s">
        <v>155</v>
      </c>
    </row>
    <row r="790" spans="2:65" s="15" customFormat="1">
      <c r="B790" s="228"/>
      <c r="C790" s="229"/>
      <c r="D790" s="197" t="s">
        <v>164</v>
      </c>
      <c r="E790" s="230" t="s">
        <v>35</v>
      </c>
      <c r="F790" s="231" t="s">
        <v>177</v>
      </c>
      <c r="G790" s="229"/>
      <c r="H790" s="232">
        <v>383</v>
      </c>
      <c r="I790" s="233"/>
      <c r="J790" s="229"/>
      <c r="K790" s="229"/>
      <c r="L790" s="234"/>
      <c r="M790" s="235"/>
      <c r="N790" s="236"/>
      <c r="O790" s="236"/>
      <c r="P790" s="236"/>
      <c r="Q790" s="236"/>
      <c r="R790" s="236"/>
      <c r="S790" s="236"/>
      <c r="T790" s="237"/>
      <c r="AT790" s="238" t="s">
        <v>164</v>
      </c>
      <c r="AU790" s="238" t="s">
        <v>90</v>
      </c>
      <c r="AV790" s="15" t="s">
        <v>162</v>
      </c>
      <c r="AW790" s="15" t="s">
        <v>41</v>
      </c>
      <c r="AX790" s="15" t="s">
        <v>88</v>
      </c>
      <c r="AY790" s="238" t="s">
        <v>155</v>
      </c>
    </row>
    <row r="791" spans="2:65" s="1" customFormat="1" ht="16.5" customHeight="1">
      <c r="B791" s="36"/>
      <c r="C791" s="239" t="s">
        <v>712</v>
      </c>
      <c r="D791" s="239" t="s">
        <v>455</v>
      </c>
      <c r="E791" s="240" t="s">
        <v>713</v>
      </c>
      <c r="F791" s="241" t="s">
        <v>714</v>
      </c>
      <c r="G791" s="242" t="s">
        <v>360</v>
      </c>
      <c r="H791" s="243">
        <v>402.15</v>
      </c>
      <c r="I791" s="244"/>
      <c r="J791" s="245">
        <f>ROUND(I791*H791,2)</f>
        <v>0</v>
      </c>
      <c r="K791" s="241" t="s">
        <v>161</v>
      </c>
      <c r="L791" s="246"/>
      <c r="M791" s="247" t="s">
        <v>35</v>
      </c>
      <c r="N791" s="248" t="s">
        <v>51</v>
      </c>
      <c r="O791" s="65"/>
      <c r="P791" s="191">
        <f>O791*H791</f>
        <v>0</v>
      </c>
      <c r="Q791" s="191">
        <v>3.0000000000000001E-5</v>
      </c>
      <c r="R791" s="191">
        <f>Q791*H791</f>
        <v>1.2064499999999999E-2</v>
      </c>
      <c r="S791" s="191">
        <v>0</v>
      </c>
      <c r="T791" s="192">
        <f>S791*H791</f>
        <v>0</v>
      </c>
      <c r="AR791" s="193" t="s">
        <v>224</v>
      </c>
      <c r="AT791" s="193" t="s">
        <v>455</v>
      </c>
      <c r="AU791" s="193" t="s">
        <v>90</v>
      </c>
      <c r="AY791" s="18" t="s">
        <v>155</v>
      </c>
      <c r="BE791" s="194">
        <f>IF(N791="základní",J791,0)</f>
        <v>0</v>
      </c>
      <c r="BF791" s="194">
        <f>IF(N791="snížená",J791,0)</f>
        <v>0</v>
      </c>
      <c r="BG791" s="194">
        <f>IF(N791="zákl. přenesená",J791,0)</f>
        <v>0</v>
      </c>
      <c r="BH791" s="194">
        <f>IF(N791="sníž. přenesená",J791,0)</f>
        <v>0</v>
      </c>
      <c r="BI791" s="194">
        <f>IF(N791="nulová",J791,0)</f>
        <v>0</v>
      </c>
      <c r="BJ791" s="18" t="s">
        <v>88</v>
      </c>
      <c r="BK791" s="194">
        <f>ROUND(I791*H791,2)</f>
        <v>0</v>
      </c>
      <c r="BL791" s="18" t="s">
        <v>162</v>
      </c>
      <c r="BM791" s="193" t="s">
        <v>715</v>
      </c>
    </row>
    <row r="792" spans="2:65" s="13" customFormat="1">
      <c r="B792" s="206"/>
      <c r="C792" s="207"/>
      <c r="D792" s="197" t="s">
        <v>164</v>
      </c>
      <c r="E792" s="208" t="s">
        <v>35</v>
      </c>
      <c r="F792" s="209" t="s">
        <v>716</v>
      </c>
      <c r="G792" s="207"/>
      <c r="H792" s="210">
        <v>402.15</v>
      </c>
      <c r="I792" s="211"/>
      <c r="J792" s="207"/>
      <c r="K792" s="207"/>
      <c r="L792" s="212"/>
      <c r="M792" s="213"/>
      <c r="N792" s="214"/>
      <c r="O792" s="214"/>
      <c r="P792" s="214"/>
      <c r="Q792" s="214"/>
      <c r="R792" s="214"/>
      <c r="S792" s="214"/>
      <c r="T792" s="215"/>
      <c r="AT792" s="216" t="s">
        <v>164</v>
      </c>
      <c r="AU792" s="216" t="s">
        <v>90</v>
      </c>
      <c r="AV792" s="13" t="s">
        <v>90</v>
      </c>
      <c r="AW792" s="13" t="s">
        <v>41</v>
      </c>
      <c r="AX792" s="13" t="s">
        <v>88</v>
      </c>
      <c r="AY792" s="216" t="s">
        <v>155</v>
      </c>
    </row>
    <row r="793" spans="2:65" s="1" customFormat="1" ht="48" customHeight="1">
      <c r="B793" s="36"/>
      <c r="C793" s="182" t="s">
        <v>717</v>
      </c>
      <c r="D793" s="182" t="s">
        <v>157</v>
      </c>
      <c r="E793" s="183" t="s">
        <v>718</v>
      </c>
      <c r="F793" s="184" t="s">
        <v>719</v>
      </c>
      <c r="G793" s="185" t="s">
        <v>360</v>
      </c>
      <c r="H793" s="186">
        <v>1555.63</v>
      </c>
      <c r="I793" s="187"/>
      <c r="J793" s="188">
        <f>ROUND(I793*H793,2)</f>
        <v>0</v>
      </c>
      <c r="K793" s="184" t="s">
        <v>161</v>
      </c>
      <c r="L793" s="40"/>
      <c r="M793" s="189" t="s">
        <v>35</v>
      </c>
      <c r="N793" s="190" t="s">
        <v>51</v>
      </c>
      <c r="O793" s="65"/>
      <c r="P793" s="191">
        <f>O793*H793</f>
        <v>0</v>
      </c>
      <c r="Q793" s="191">
        <v>0</v>
      </c>
      <c r="R793" s="191">
        <f>Q793*H793</f>
        <v>0</v>
      </c>
      <c r="S793" s="191">
        <v>0</v>
      </c>
      <c r="T793" s="192">
        <f>S793*H793</f>
        <v>0</v>
      </c>
      <c r="AR793" s="193" t="s">
        <v>162</v>
      </c>
      <c r="AT793" s="193" t="s">
        <v>157</v>
      </c>
      <c r="AU793" s="193" t="s">
        <v>90</v>
      </c>
      <c r="AY793" s="18" t="s">
        <v>155</v>
      </c>
      <c r="BE793" s="194">
        <f>IF(N793="základní",J793,0)</f>
        <v>0</v>
      </c>
      <c r="BF793" s="194">
        <f>IF(N793="snížená",J793,0)</f>
        <v>0</v>
      </c>
      <c r="BG793" s="194">
        <f>IF(N793="zákl. přenesená",J793,0)</f>
        <v>0</v>
      </c>
      <c r="BH793" s="194">
        <f>IF(N793="sníž. přenesená",J793,0)</f>
        <v>0</v>
      </c>
      <c r="BI793" s="194">
        <f>IF(N793="nulová",J793,0)</f>
        <v>0</v>
      </c>
      <c r="BJ793" s="18" t="s">
        <v>88</v>
      </c>
      <c r="BK793" s="194">
        <f>ROUND(I793*H793,2)</f>
        <v>0</v>
      </c>
      <c r="BL793" s="18" t="s">
        <v>162</v>
      </c>
      <c r="BM793" s="193" t="s">
        <v>720</v>
      </c>
    </row>
    <row r="794" spans="2:65" s="12" customFormat="1">
      <c r="B794" s="195"/>
      <c r="C794" s="196"/>
      <c r="D794" s="197" t="s">
        <v>164</v>
      </c>
      <c r="E794" s="198" t="s">
        <v>35</v>
      </c>
      <c r="F794" s="199" t="s">
        <v>363</v>
      </c>
      <c r="G794" s="196"/>
      <c r="H794" s="198" t="s">
        <v>35</v>
      </c>
      <c r="I794" s="200"/>
      <c r="J794" s="196"/>
      <c r="K794" s="196"/>
      <c r="L794" s="201"/>
      <c r="M794" s="202"/>
      <c r="N794" s="203"/>
      <c r="O794" s="203"/>
      <c r="P794" s="203"/>
      <c r="Q794" s="203"/>
      <c r="R794" s="203"/>
      <c r="S794" s="203"/>
      <c r="T794" s="204"/>
      <c r="AT794" s="205" t="s">
        <v>164</v>
      </c>
      <c r="AU794" s="205" t="s">
        <v>90</v>
      </c>
      <c r="AV794" s="12" t="s">
        <v>88</v>
      </c>
      <c r="AW794" s="12" t="s">
        <v>41</v>
      </c>
      <c r="AX794" s="12" t="s">
        <v>80</v>
      </c>
      <c r="AY794" s="205" t="s">
        <v>155</v>
      </c>
    </row>
    <row r="795" spans="2:65" s="13" customFormat="1" ht="30.6">
      <c r="B795" s="206"/>
      <c r="C795" s="207"/>
      <c r="D795" s="197" t="s">
        <v>164</v>
      </c>
      <c r="E795" s="208" t="s">
        <v>35</v>
      </c>
      <c r="F795" s="209" t="s">
        <v>721</v>
      </c>
      <c r="G795" s="207"/>
      <c r="H795" s="210">
        <v>95.15</v>
      </c>
      <c r="I795" s="211"/>
      <c r="J795" s="207"/>
      <c r="K795" s="207"/>
      <c r="L795" s="212"/>
      <c r="M795" s="213"/>
      <c r="N795" s="214"/>
      <c r="O795" s="214"/>
      <c r="P795" s="214"/>
      <c r="Q795" s="214"/>
      <c r="R795" s="214"/>
      <c r="S795" s="214"/>
      <c r="T795" s="215"/>
      <c r="AT795" s="216" t="s">
        <v>164</v>
      </c>
      <c r="AU795" s="216" t="s">
        <v>90</v>
      </c>
      <c r="AV795" s="13" t="s">
        <v>90</v>
      </c>
      <c r="AW795" s="13" t="s">
        <v>41</v>
      </c>
      <c r="AX795" s="13" t="s">
        <v>80</v>
      </c>
      <c r="AY795" s="216" t="s">
        <v>155</v>
      </c>
    </row>
    <row r="796" spans="2:65" s="13" customFormat="1" ht="20.399999999999999">
      <c r="B796" s="206"/>
      <c r="C796" s="207"/>
      <c r="D796" s="197" t="s">
        <v>164</v>
      </c>
      <c r="E796" s="208" t="s">
        <v>35</v>
      </c>
      <c r="F796" s="209" t="s">
        <v>722</v>
      </c>
      <c r="G796" s="207"/>
      <c r="H796" s="210">
        <v>85.28</v>
      </c>
      <c r="I796" s="211"/>
      <c r="J796" s="207"/>
      <c r="K796" s="207"/>
      <c r="L796" s="212"/>
      <c r="M796" s="213"/>
      <c r="N796" s="214"/>
      <c r="O796" s="214"/>
      <c r="P796" s="214"/>
      <c r="Q796" s="214"/>
      <c r="R796" s="214"/>
      <c r="S796" s="214"/>
      <c r="T796" s="215"/>
      <c r="AT796" s="216" t="s">
        <v>164</v>
      </c>
      <c r="AU796" s="216" t="s">
        <v>90</v>
      </c>
      <c r="AV796" s="13" t="s">
        <v>90</v>
      </c>
      <c r="AW796" s="13" t="s">
        <v>41</v>
      </c>
      <c r="AX796" s="13" t="s">
        <v>80</v>
      </c>
      <c r="AY796" s="216" t="s">
        <v>155</v>
      </c>
    </row>
    <row r="797" spans="2:65" s="12" customFormat="1">
      <c r="B797" s="195"/>
      <c r="C797" s="196"/>
      <c r="D797" s="197" t="s">
        <v>164</v>
      </c>
      <c r="E797" s="198" t="s">
        <v>35</v>
      </c>
      <c r="F797" s="199" t="s">
        <v>497</v>
      </c>
      <c r="G797" s="196"/>
      <c r="H797" s="198" t="s">
        <v>35</v>
      </c>
      <c r="I797" s="200"/>
      <c r="J797" s="196"/>
      <c r="K797" s="196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164</v>
      </c>
      <c r="AU797" s="205" t="s">
        <v>90</v>
      </c>
      <c r="AV797" s="12" t="s">
        <v>88</v>
      </c>
      <c r="AW797" s="12" t="s">
        <v>41</v>
      </c>
      <c r="AX797" s="12" t="s">
        <v>80</v>
      </c>
      <c r="AY797" s="205" t="s">
        <v>155</v>
      </c>
    </row>
    <row r="798" spans="2:65" s="13" customFormat="1" ht="30.6">
      <c r="B798" s="206"/>
      <c r="C798" s="207"/>
      <c r="D798" s="197" t="s">
        <v>164</v>
      </c>
      <c r="E798" s="208" t="s">
        <v>35</v>
      </c>
      <c r="F798" s="209" t="s">
        <v>723</v>
      </c>
      <c r="G798" s="207"/>
      <c r="H798" s="210">
        <v>186.92</v>
      </c>
      <c r="I798" s="211"/>
      <c r="J798" s="207"/>
      <c r="K798" s="207"/>
      <c r="L798" s="212"/>
      <c r="M798" s="213"/>
      <c r="N798" s="214"/>
      <c r="O798" s="214"/>
      <c r="P798" s="214"/>
      <c r="Q798" s="214"/>
      <c r="R798" s="214"/>
      <c r="S798" s="214"/>
      <c r="T798" s="215"/>
      <c r="AT798" s="216" t="s">
        <v>164</v>
      </c>
      <c r="AU798" s="216" t="s">
        <v>90</v>
      </c>
      <c r="AV798" s="13" t="s">
        <v>90</v>
      </c>
      <c r="AW798" s="13" t="s">
        <v>41</v>
      </c>
      <c r="AX798" s="13" t="s">
        <v>80</v>
      </c>
      <c r="AY798" s="216" t="s">
        <v>155</v>
      </c>
    </row>
    <row r="799" spans="2:65" s="13" customFormat="1">
      <c r="B799" s="206"/>
      <c r="C799" s="207"/>
      <c r="D799" s="197" t="s">
        <v>164</v>
      </c>
      <c r="E799" s="208" t="s">
        <v>35</v>
      </c>
      <c r="F799" s="209" t="s">
        <v>724</v>
      </c>
      <c r="G799" s="207"/>
      <c r="H799" s="210">
        <v>29.81</v>
      </c>
      <c r="I799" s="211"/>
      <c r="J799" s="207"/>
      <c r="K799" s="207"/>
      <c r="L799" s="212"/>
      <c r="M799" s="213"/>
      <c r="N799" s="214"/>
      <c r="O799" s="214"/>
      <c r="P799" s="214"/>
      <c r="Q799" s="214"/>
      <c r="R799" s="214"/>
      <c r="S799" s="214"/>
      <c r="T799" s="215"/>
      <c r="AT799" s="216" t="s">
        <v>164</v>
      </c>
      <c r="AU799" s="216" t="s">
        <v>90</v>
      </c>
      <c r="AV799" s="13" t="s">
        <v>90</v>
      </c>
      <c r="AW799" s="13" t="s">
        <v>41</v>
      </c>
      <c r="AX799" s="13" t="s">
        <v>80</v>
      </c>
      <c r="AY799" s="216" t="s">
        <v>155</v>
      </c>
    </row>
    <row r="800" spans="2:65" s="13" customFormat="1">
      <c r="B800" s="206"/>
      <c r="C800" s="207"/>
      <c r="D800" s="197" t="s">
        <v>164</v>
      </c>
      <c r="E800" s="208" t="s">
        <v>35</v>
      </c>
      <c r="F800" s="209" t="s">
        <v>725</v>
      </c>
      <c r="G800" s="207"/>
      <c r="H800" s="210">
        <v>33.74</v>
      </c>
      <c r="I800" s="211"/>
      <c r="J800" s="207"/>
      <c r="K800" s="207"/>
      <c r="L800" s="212"/>
      <c r="M800" s="213"/>
      <c r="N800" s="214"/>
      <c r="O800" s="214"/>
      <c r="P800" s="214"/>
      <c r="Q800" s="214"/>
      <c r="R800" s="214"/>
      <c r="S800" s="214"/>
      <c r="T800" s="215"/>
      <c r="AT800" s="216" t="s">
        <v>164</v>
      </c>
      <c r="AU800" s="216" t="s">
        <v>90</v>
      </c>
      <c r="AV800" s="13" t="s">
        <v>90</v>
      </c>
      <c r="AW800" s="13" t="s">
        <v>41</v>
      </c>
      <c r="AX800" s="13" t="s">
        <v>80</v>
      </c>
      <c r="AY800" s="216" t="s">
        <v>155</v>
      </c>
    </row>
    <row r="801" spans="2:51" s="13" customFormat="1" ht="20.399999999999999">
      <c r="B801" s="206"/>
      <c r="C801" s="207"/>
      <c r="D801" s="197" t="s">
        <v>164</v>
      </c>
      <c r="E801" s="208" t="s">
        <v>35</v>
      </c>
      <c r="F801" s="209" t="s">
        <v>726</v>
      </c>
      <c r="G801" s="207"/>
      <c r="H801" s="210">
        <v>123.36</v>
      </c>
      <c r="I801" s="211"/>
      <c r="J801" s="207"/>
      <c r="K801" s="207"/>
      <c r="L801" s="212"/>
      <c r="M801" s="213"/>
      <c r="N801" s="214"/>
      <c r="O801" s="214"/>
      <c r="P801" s="214"/>
      <c r="Q801" s="214"/>
      <c r="R801" s="214"/>
      <c r="S801" s="214"/>
      <c r="T801" s="215"/>
      <c r="AT801" s="216" t="s">
        <v>164</v>
      </c>
      <c r="AU801" s="216" t="s">
        <v>90</v>
      </c>
      <c r="AV801" s="13" t="s">
        <v>90</v>
      </c>
      <c r="AW801" s="13" t="s">
        <v>41</v>
      </c>
      <c r="AX801" s="13" t="s">
        <v>80</v>
      </c>
      <c r="AY801" s="216" t="s">
        <v>155</v>
      </c>
    </row>
    <row r="802" spans="2:51" s="12" customFormat="1">
      <c r="B802" s="195"/>
      <c r="C802" s="196"/>
      <c r="D802" s="197" t="s">
        <v>164</v>
      </c>
      <c r="E802" s="198" t="s">
        <v>35</v>
      </c>
      <c r="F802" s="199" t="s">
        <v>308</v>
      </c>
      <c r="G802" s="196"/>
      <c r="H802" s="198" t="s">
        <v>35</v>
      </c>
      <c r="I802" s="200"/>
      <c r="J802" s="196"/>
      <c r="K802" s="196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164</v>
      </c>
      <c r="AU802" s="205" t="s">
        <v>90</v>
      </c>
      <c r="AV802" s="12" t="s">
        <v>88</v>
      </c>
      <c r="AW802" s="12" t="s">
        <v>41</v>
      </c>
      <c r="AX802" s="12" t="s">
        <v>80</v>
      </c>
      <c r="AY802" s="205" t="s">
        <v>155</v>
      </c>
    </row>
    <row r="803" spans="2:51" s="13" customFormat="1">
      <c r="B803" s="206"/>
      <c r="C803" s="207"/>
      <c r="D803" s="197" t="s">
        <v>164</v>
      </c>
      <c r="E803" s="208" t="s">
        <v>35</v>
      </c>
      <c r="F803" s="209" t="s">
        <v>634</v>
      </c>
      <c r="G803" s="207"/>
      <c r="H803" s="210">
        <v>95.3</v>
      </c>
      <c r="I803" s="211"/>
      <c r="J803" s="207"/>
      <c r="K803" s="207"/>
      <c r="L803" s="212"/>
      <c r="M803" s="213"/>
      <c r="N803" s="214"/>
      <c r="O803" s="214"/>
      <c r="P803" s="214"/>
      <c r="Q803" s="214"/>
      <c r="R803" s="214"/>
      <c r="S803" s="214"/>
      <c r="T803" s="215"/>
      <c r="AT803" s="216" t="s">
        <v>164</v>
      </c>
      <c r="AU803" s="216" t="s">
        <v>90</v>
      </c>
      <c r="AV803" s="13" t="s">
        <v>90</v>
      </c>
      <c r="AW803" s="13" t="s">
        <v>41</v>
      </c>
      <c r="AX803" s="13" t="s">
        <v>80</v>
      </c>
      <c r="AY803" s="216" t="s">
        <v>155</v>
      </c>
    </row>
    <row r="804" spans="2:51" s="12" customFormat="1">
      <c r="B804" s="195"/>
      <c r="C804" s="196"/>
      <c r="D804" s="197" t="s">
        <v>164</v>
      </c>
      <c r="E804" s="198" t="s">
        <v>35</v>
      </c>
      <c r="F804" s="199" t="s">
        <v>373</v>
      </c>
      <c r="G804" s="196"/>
      <c r="H804" s="198" t="s">
        <v>35</v>
      </c>
      <c r="I804" s="200"/>
      <c r="J804" s="196"/>
      <c r="K804" s="196"/>
      <c r="L804" s="201"/>
      <c r="M804" s="202"/>
      <c r="N804" s="203"/>
      <c r="O804" s="203"/>
      <c r="P804" s="203"/>
      <c r="Q804" s="203"/>
      <c r="R804" s="203"/>
      <c r="S804" s="203"/>
      <c r="T804" s="204"/>
      <c r="AT804" s="205" t="s">
        <v>164</v>
      </c>
      <c r="AU804" s="205" t="s">
        <v>90</v>
      </c>
      <c r="AV804" s="12" t="s">
        <v>88</v>
      </c>
      <c r="AW804" s="12" t="s">
        <v>41</v>
      </c>
      <c r="AX804" s="12" t="s">
        <v>80</v>
      </c>
      <c r="AY804" s="205" t="s">
        <v>155</v>
      </c>
    </row>
    <row r="805" spans="2:51" s="13" customFormat="1" ht="20.399999999999999">
      <c r="B805" s="206"/>
      <c r="C805" s="207"/>
      <c r="D805" s="197" t="s">
        <v>164</v>
      </c>
      <c r="E805" s="208" t="s">
        <v>35</v>
      </c>
      <c r="F805" s="209" t="s">
        <v>727</v>
      </c>
      <c r="G805" s="207"/>
      <c r="H805" s="210">
        <v>191.52</v>
      </c>
      <c r="I805" s="211"/>
      <c r="J805" s="207"/>
      <c r="K805" s="207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164</v>
      </c>
      <c r="AU805" s="216" t="s">
        <v>90</v>
      </c>
      <c r="AV805" s="13" t="s">
        <v>90</v>
      </c>
      <c r="AW805" s="13" t="s">
        <v>41</v>
      </c>
      <c r="AX805" s="13" t="s">
        <v>80</v>
      </c>
      <c r="AY805" s="216" t="s">
        <v>155</v>
      </c>
    </row>
    <row r="806" spans="2:51" s="13" customFormat="1">
      <c r="B806" s="206"/>
      <c r="C806" s="207"/>
      <c r="D806" s="197" t="s">
        <v>164</v>
      </c>
      <c r="E806" s="208" t="s">
        <v>35</v>
      </c>
      <c r="F806" s="209" t="s">
        <v>728</v>
      </c>
      <c r="G806" s="207"/>
      <c r="H806" s="210">
        <v>28.1</v>
      </c>
      <c r="I806" s="211"/>
      <c r="J806" s="207"/>
      <c r="K806" s="207"/>
      <c r="L806" s="212"/>
      <c r="M806" s="213"/>
      <c r="N806" s="214"/>
      <c r="O806" s="214"/>
      <c r="P806" s="214"/>
      <c r="Q806" s="214"/>
      <c r="R806" s="214"/>
      <c r="S806" s="214"/>
      <c r="T806" s="215"/>
      <c r="AT806" s="216" t="s">
        <v>164</v>
      </c>
      <c r="AU806" s="216" t="s">
        <v>90</v>
      </c>
      <c r="AV806" s="13" t="s">
        <v>90</v>
      </c>
      <c r="AW806" s="13" t="s">
        <v>41</v>
      </c>
      <c r="AX806" s="13" t="s">
        <v>80</v>
      </c>
      <c r="AY806" s="216" t="s">
        <v>155</v>
      </c>
    </row>
    <row r="807" spans="2:51" s="13" customFormat="1">
      <c r="B807" s="206"/>
      <c r="C807" s="207"/>
      <c r="D807" s="197" t="s">
        <v>164</v>
      </c>
      <c r="E807" s="208" t="s">
        <v>35</v>
      </c>
      <c r="F807" s="209" t="s">
        <v>729</v>
      </c>
      <c r="G807" s="207"/>
      <c r="H807" s="210">
        <v>32.200000000000003</v>
      </c>
      <c r="I807" s="211"/>
      <c r="J807" s="207"/>
      <c r="K807" s="207"/>
      <c r="L807" s="212"/>
      <c r="M807" s="213"/>
      <c r="N807" s="214"/>
      <c r="O807" s="214"/>
      <c r="P807" s="214"/>
      <c r="Q807" s="214"/>
      <c r="R807" s="214"/>
      <c r="S807" s="214"/>
      <c r="T807" s="215"/>
      <c r="AT807" s="216" t="s">
        <v>164</v>
      </c>
      <c r="AU807" s="216" t="s">
        <v>90</v>
      </c>
      <c r="AV807" s="13" t="s">
        <v>90</v>
      </c>
      <c r="AW807" s="13" t="s">
        <v>41</v>
      </c>
      <c r="AX807" s="13" t="s">
        <v>80</v>
      </c>
      <c r="AY807" s="216" t="s">
        <v>155</v>
      </c>
    </row>
    <row r="808" spans="2:51" s="13" customFormat="1" ht="30.6">
      <c r="B808" s="206"/>
      <c r="C808" s="207"/>
      <c r="D808" s="197" t="s">
        <v>164</v>
      </c>
      <c r="E808" s="208" t="s">
        <v>35</v>
      </c>
      <c r="F808" s="209" t="s">
        <v>730</v>
      </c>
      <c r="G808" s="207"/>
      <c r="H808" s="210">
        <v>201.22</v>
      </c>
      <c r="I808" s="211"/>
      <c r="J808" s="207"/>
      <c r="K808" s="207"/>
      <c r="L808" s="212"/>
      <c r="M808" s="213"/>
      <c r="N808" s="214"/>
      <c r="O808" s="214"/>
      <c r="P808" s="214"/>
      <c r="Q808" s="214"/>
      <c r="R808" s="214"/>
      <c r="S808" s="214"/>
      <c r="T808" s="215"/>
      <c r="AT808" s="216" t="s">
        <v>164</v>
      </c>
      <c r="AU808" s="216" t="s">
        <v>90</v>
      </c>
      <c r="AV808" s="13" t="s">
        <v>90</v>
      </c>
      <c r="AW808" s="13" t="s">
        <v>41</v>
      </c>
      <c r="AX808" s="13" t="s">
        <v>80</v>
      </c>
      <c r="AY808" s="216" t="s">
        <v>155</v>
      </c>
    </row>
    <row r="809" spans="2:51" s="12" customFormat="1">
      <c r="B809" s="195"/>
      <c r="C809" s="196"/>
      <c r="D809" s="197" t="s">
        <v>164</v>
      </c>
      <c r="E809" s="198" t="s">
        <v>35</v>
      </c>
      <c r="F809" s="199" t="s">
        <v>308</v>
      </c>
      <c r="G809" s="196"/>
      <c r="H809" s="198" t="s">
        <v>35</v>
      </c>
      <c r="I809" s="200"/>
      <c r="J809" s="196"/>
      <c r="K809" s="196"/>
      <c r="L809" s="201"/>
      <c r="M809" s="202"/>
      <c r="N809" s="203"/>
      <c r="O809" s="203"/>
      <c r="P809" s="203"/>
      <c r="Q809" s="203"/>
      <c r="R809" s="203"/>
      <c r="S809" s="203"/>
      <c r="T809" s="204"/>
      <c r="AT809" s="205" t="s">
        <v>164</v>
      </c>
      <c r="AU809" s="205" t="s">
        <v>90</v>
      </c>
      <c r="AV809" s="12" t="s">
        <v>88</v>
      </c>
      <c r="AW809" s="12" t="s">
        <v>41</v>
      </c>
      <c r="AX809" s="12" t="s">
        <v>80</v>
      </c>
      <c r="AY809" s="205" t="s">
        <v>155</v>
      </c>
    </row>
    <row r="810" spans="2:51" s="13" customFormat="1">
      <c r="B810" s="206"/>
      <c r="C810" s="207"/>
      <c r="D810" s="197" t="s">
        <v>164</v>
      </c>
      <c r="E810" s="208" t="s">
        <v>35</v>
      </c>
      <c r="F810" s="209" t="s">
        <v>639</v>
      </c>
      <c r="G810" s="207"/>
      <c r="H810" s="210">
        <v>92.8</v>
      </c>
      <c r="I810" s="211"/>
      <c r="J810" s="207"/>
      <c r="K810" s="207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164</v>
      </c>
      <c r="AU810" s="216" t="s">
        <v>90</v>
      </c>
      <c r="AV810" s="13" t="s">
        <v>90</v>
      </c>
      <c r="AW810" s="13" t="s">
        <v>41</v>
      </c>
      <c r="AX810" s="13" t="s">
        <v>80</v>
      </c>
      <c r="AY810" s="216" t="s">
        <v>155</v>
      </c>
    </row>
    <row r="811" spans="2:51" s="12" customFormat="1">
      <c r="B811" s="195"/>
      <c r="C811" s="196"/>
      <c r="D811" s="197" t="s">
        <v>164</v>
      </c>
      <c r="E811" s="198" t="s">
        <v>35</v>
      </c>
      <c r="F811" s="199" t="s">
        <v>377</v>
      </c>
      <c r="G811" s="196"/>
      <c r="H811" s="198" t="s">
        <v>35</v>
      </c>
      <c r="I811" s="200"/>
      <c r="J811" s="196"/>
      <c r="K811" s="196"/>
      <c r="L811" s="201"/>
      <c r="M811" s="202"/>
      <c r="N811" s="203"/>
      <c r="O811" s="203"/>
      <c r="P811" s="203"/>
      <c r="Q811" s="203"/>
      <c r="R811" s="203"/>
      <c r="S811" s="203"/>
      <c r="T811" s="204"/>
      <c r="AT811" s="205" t="s">
        <v>164</v>
      </c>
      <c r="AU811" s="205" t="s">
        <v>90</v>
      </c>
      <c r="AV811" s="12" t="s">
        <v>88</v>
      </c>
      <c r="AW811" s="12" t="s">
        <v>41</v>
      </c>
      <c r="AX811" s="12" t="s">
        <v>80</v>
      </c>
      <c r="AY811" s="205" t="s">
        <v>155</v>
      </c>
    </row>
    <row r="812" spans="2:51" s="13" customFormat="1" ht="20.399999999999999">
      <c r="B812" s="206"/>
      <c r="C812" s="207"/>
      <c r="D812" s="197" t="s">
        <v>164</v>
      </c>
      <c r="E812" s="208" t="s">
        <v>35</v>
      </c>
      <c r="F812" s="209" t="s">
        <v>731</v>
      </c>
      <c r="G812" s="207"/>
      <c r="H812" s="210">
        <v>103.32</v>
      </c>
      <c r="I812" s="211"/>
      <c r="J812" s="207"/>
      <c r="K812" s="207"/>
      <c r="L812" s="212"/>
      <c r="M812" s="213"/>
      <c r="N812" s="214"/>
      <c r="O812" s="214"/>
      <c r="P812" s="214"/>
      <c r="Q812" s="214"/>
      <c r="R812" s="214"/>
      <c r="S812" s="214"/>
      <c r="T812" s="215"/>
      <c r="AT812" s="216" t="s">
        <v>164</v>
      </c>
      <c r="AU812" s="216" t="s">
        <v>90</v>
      </c>
      <c r="AV812" s="13" t="s">
        <v>90</v>
      </c>
      <c r="AW812" s="13" t="s">
        <v>41</v>
      </c>
      <c r="AX812" s="13" t="s">
        <v>80</v>
      </c>
      <c r="AY812" s="216" t="s">
        <v>155</v>
      </c>
    </row>
    <row r="813" spans="2:51" s="13" customFormat="1">
      <c r="B813" s="206"/>
      <c r="C813" s="207"/>
      <c r="D813" s="197" t="s">
        <v>164</v>
      </c>
      <c r="E813" s="208" t="s">
        <v>35</v>
      </c>
      <c r="F813" s="209" t="s">
        <v>728</v>
      </c>
      <c r="G813" s="207"/>
      <c r="H813" s="210">
        <v>28.1</v>
      </c>
      <c r="I813" s="211"/>
      <c r="J813" s="207"/>
      <c r="K813" s="207"/>
      <c r="L813" s="212"/>
      <c r="M813" s="213"/>
      <c r="N813" s="214"/>
      <c r="O813" s="214"/>
      <c r="P813" s="214"/>
      <c r="Q813" s="214"/>
      <c r="R813" s="214"/>
      <c r="S813" s="214"/>
      <c r="T813" s="215"/>
      <c r="AT813" s="216" t="s">
        <v>164</v>
      </c>
      <c r="AU813" s="216" t="s">
        <v>90</v>
      </c>
      <c r="AV813" s="13" t="s">
        <v>90</v>
      </c>
      <c r="AW813" s="13" t="s">
        <v>41</v>
      </c>
      <c r="AX813" s="13" t="s">
        <v>80</v>
      </c>
      <c r="AY813" s="216" t="s">
        <v>155</v>
      </c>
    </row>
    <row r="814" spans="2:51" s="13" customFormat="1">
      <c r="B814" s="206"/>
      <c r="C814" s="207"/>
      <c r="D814" s="197" t="s">
        <v>164</v>
      </c>
      <c r="E814" s="208" t="s">
        <v>35</v>
      </c>
      <c r="F814" s="209" t="s">
        <v>732</v>
      </c>
      <c r="G814" s="207"/>
      <c r="H814" s="210">
        <v>3.6</v>
      </c>
      <c r="I814" s="211"/>
      <c r="J814" s="207"/>
      <c r="K814" s="207"/>
      <c r="L814" s="212"/>
      <c r="M814" s="213"/>
      <c r="N814" s="214"/>
      <c r="O814" s="214"/>
      <c r="P814" s="214"/>
      <c r="Q814" s="214"/>
      <c r="R814" s="214"/>
      <c r="S814" s="214"/>
      <c r="T814" s="215"/>
      <c r="AT814" s="216" t="s">
        <v>164</v>
      </c>
      <c r="AU814" s="216" t="s">
        <v>90</v>
      </c>
      <c r="AV814" s="13" t="s">
        <v>90</v>
      </c>
      <c r="AW814" s="13" t="s">
        <v>41</v>
      </c>
      <c r="AX814" s="13" t="s">
        <v>80</v>
      </c>
      <c r="AY814" s="216" t="s">
        <v>155</v>
      </c>
    </row>
    <row r="815" spans="2:51" s="13" customFormat="1" ht="20.399999999999999">
      <c r="B815" s="206"/>
      <c r="C815" s="207"/>
      <c r="D815" s="197" t="s">
        <v>164</v>
      </c>
      <c r="E815" s="208" t="s">
        <v>35</v>
      </c>
      <c r="F815" s="209" t="s">
        <v>733</v>
      </c>
      <c r="G815" s="207"/>
      <c r="H815" s="210">
        <v>93.01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164</v>
      </c>
      <c r="AU815" s="216" t="s">
        <v>90</v>
      </c>
      <c r="AV815" s="13" t="s">
        <v>90</v>
      </c>
      <c r="AW815" s="13" t="s">
        <v>41</v>
      </c>
      <c r="AX815" s="13" t="s">
        <v>80</v>
      </c>
      <c r="AY815" s="216" t="s">
        <v>155</v>
      </c>
    </row>
    <row r="816" spans="2:51" s="12" customFormat="1">
      <c r="B816" s="195"/>
      <c r="C816" s="196"/>
      <c r="D816" s="197" t="s">
        <v>164</v>
      </c>
      <c r="E816" s="198" t="s">
        <v>35</v>
      </c>
      <c r="F816" s="199" t="s">
        <v>308</v>
      </c>
      <c r="G816" s="196"/>
      <c r="H816" s="198" t="s">
        <v>35</v>
      </c>
      <c r="I816" s="200"/>
      <c r="J816" s="196"/>
      <c r="K816" s="196"/>
      <c r="L816" s="201"/>
      <c r="M816" s="202"/>
      <c r="N816" s="203"/>
      <c r="O816" s="203"/>
      <c r="P816" s="203"/>
      <c r="Q816" s="203"/>
      <c r="R816" s="203"/>
      <c r="S816" s="203"/>
      <c r="T816" s="204"/>
      <c r="AT816" s="205" t="s">
        <v>164</v>
      </c>
      <c r="AU816" s="205" t="s">
        <v>90</v>
      </c>
      <c r="AV816" s="12" t="s">
        <v>88</v>
      </c>
      <c r="AW816" s="12" t="s">
        <v>41</v>
      </c>
      <c r="AX816" s="12" t="s">
        <v>80</v>
      </c>
      <c r="AY816" s="205" t="s">
        <v>155</v>
      </c>
    </row>
    <row r="817" spans="2:65" s="13" customFormat="1">
      <c r="B817" s="206"/>
      <c r="C817" s="207"/>
      <c r="D817" s="197" t="s">
        <v>164</v>
      </c>
      <c r="E817" s="208" t="s">
        <v>35</v>
      </c>
      <c r="F817" s="209" t="s">
        <v>734</v>
      </c>
      <c r="G817" s="207"/>
      <c r="H817" s="210">
        <v>53.6</v>
      </c>
      <c r="I817" s="211"/>
      <c r="J817" s="207"/>
      <c r="K817" s="207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164</v>
      </c>
      <c r="AU817" s="216" t="s">
        <v>90</v>
      </c>
      <c r="AV817" s="13" t="s">
        <v>90</v>
      </c>
      <c r="AW817" s="13" t="s">
        <v>41</v>
      </c>
      <c r="AX817" s="13" t="s">
        <v>80</v>
      </c>
      <c r="AY817" s="216" t="s">
        <v>155</v>
      </c>
    </row>
    <row r="818" spans="2:65" s="12" customFormat="1">
      <c r="B818" s="195"/>
      <c r="C818" s="196"/>
      <c r="D818" s="197" t="s">
        <v>164</v>
      </c>
      <c r="E818" s="198" t="s">
        <v>35</v>
      </c>
      <c r="F818" s="199" t="s">
        <v>512</v>
      </c>
      <c r="G818" s="196"/>
      <c r="H818" s="198" t="s">
        <v>35</v>
      </c>
      <c r="I818" s="200"/>
      <c r="J818" s="196"/>
      <c r="K818" s="196"/>
      <c r="L818" s="201"/>
      <c r="M818" s="202"/>
      <c r="N818" s="203"/>
      <c r="O818" s="203"/>
      <c r="P818" s="203"/>
      <c r="Q818" s="203"/>
      <c r="R818" s="203"/>
      <c r="S818" s="203"/>
      <c r="T818" s="204"/>
      <c r="AT818" s="205" t="s">
        <v>164</v>
      </c>
      <c r="AU818" s="205" t="s">
        <v>90</v>
      </c>
      <c r="AV818" s="12" t="s">
        <v>88</v>
      </c>
      <c r="AW818" s="12" t="s">
        <v>41</v>
      </c>
      <c r="AX818" s="12" t="s">
        <v>80</v>
      </c>
      <c r="AY818" s="205" t="s">
        <v>155</v>
      </c>
    </row>
    <row r="819" spans="2:65" s="13" customFormat="1" ht="20.399999999999999">
      <c r="B819" s="206"/>
      <c r="C819" s="207"/>
      <c r="D819" s="197" t="s">
        <v>164</v>
      </c>
      <c r="E819" s="208" t="s">
        <v>35</v>
      </c>
      <c r="F819" s="209" t="s">
        <v>735</v>
      </c>
      <c r="G819" s="207"/>
      <c r="H819" s="210">
        <v>18.260000000000002</v>
      </c>
      <c r="I819" s="211"/>
      <c r="J819" s="207"/>
      <c r="K819" s="207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164</v>
      </c>
      <c r="AU819" s="216" t="s">
        <v>90</v>
      </c>
      <c r="AV819" s="13" t="s">
        <v>90</v>
      </c>
      <c r="AW819" s="13" t="s">
        <v>41</v>
      </c>
      <c r="AX819" s="13" t="s">
        <v>80</v>
      </c>
      <c r="AY819" s="216" t="s">
        <v>155</v>
      </c>
    </row>
    <row r="820" spans="2:65" s="12" customFormat="1">
      <c r="B820" s="195"/>
      <c r="C820" s="196"/>
      <c r="D820" s="197" t="s">
        <v>164</v>
      </c>
      <c r="E820" s="198" t="s">
        <v>35</v>
      </c>
      <c r="F820" s="199" t="s">
        <v>514</v>
      </c>
      <c r="G820" s="196"/>
      <c r="H820" s="198" t="s">
        <v>35</v>
      </c>
      <c r="I820" s="200"/>
      <c r="J820" s="196"/>
      <c r="K820" s="196"/>
      <c r="L820" s="201"/>
      <c r="M820" s="202"/>
      <c r="N820" s="203"/>
      <c r="O820" s="203"/>
      <c r="P820" s="203"/>
      <c r="Q820" s="203"/>
      <c r="R820" s="203"/>
      <c r="S820" s="203"/>
      <c r="T820" s="204"/>
      <c r="AT820" s="205" t="s">
        <v>164</v>
      </c>
      <c r="AU820" s="205" t="s">
        <v>90</v>
      </c>
      <c r="AV820" s="12" t="s">
        <v>88</v>
      </c>
      <c r="AW820" s="12" t="s">
        <v>41</v>
      </c>
      <c r="AX820" s="12" t="s">
        <v>80</v>
      </c>
      <c r="AY820" s="205" t="s">
        <v>155</v>
      </c>
    </row>
    <row r="821" spans="2:65" s="13" customFormat="1">
      <c r="B821" s="206"/>
      <c r="C821" s="207"/>
      <c r="D821" s="197" t="s">
        <v>164</v>
      </c>
      <c r="E821" s="208" t="s">
        <v>35</v>
      </c>
      <c r="F821" s="209" t="s">
        <v>645</v>
      </c>
      <c r="G821" s="207"/>
      <c r="H821" s="210">
        <v>7.2</v>
      </c>
      <c r="I821" s="211"/>
      <c r="J821" s="207"/>
      <c r="K821" s="207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164</v>
      </c>
      <c r="AU821" s="216" t="s">
        <v>90</v>
      </c>
      <c r="AV821" s="13" t="s">
        <v>90</v>
      </c>
      <c r="AW821" s="13" t="s">
        <v>41</v>
      </c>
      <c r="AX821" s="13" t="s">
        <v>80</v>
      </c>
      <c r="AY821" s="216" t="s">
        <v>155</v>
      </c>
    </row>
    <row r="822" spans="2:65" s="12" customFormat="1">
      <c r="B822" s="195"/>
      <c r="C822" s="196"/>
      <c r="D822" s="197" t="s">
        <v>164</v>
      </c>
      <c r="E822" s="198" t="s">
        <v>35</v>
      </c>
      <c r="F822" s="199" t="s">
        <v>516</v>
      </c>
      <c r="G822" s="196"/>
      <c r="H822" s="198" t="s">
        <v>35</v>
      </c>
      <c r="I822" s="200"/>
      <c r="J822" s="196"/>
      <c r="K822" s="196"/>
      <c r="L822" s="201"/>
      <c r="M822" s="202"/>
      <c r="N822" s="203"/>
      <c r="O822" s="203"/>
      <c r="P822" s="203"/>
      <c r="Q822" s="203"/>
      <c r="R822" s="203"/>
      <c r="S822" s="203"/>
      <c r="T822" s="204"/>
      <c r="AT822" s="205" t="s">
        <v>164</v>
      </c>
      <c r="AU822" s="205" t="s">
        <v>90</v>
      </c>
      <c r="AV822" s="12" t="s">
        <v>88</v>
      </c>
      <c r="AW822" s="12" t="s">
        <v>41</v>
      </c>
      <c r="AX822" s="12" t="s">
        <v>80</v>
      </c>
      <c r="AY822" s="205" t="s">
        <v>155</v>
      </c>
    </row>
    <row r="823" spans="2:65" s="13" customFormat="1">
      <c r="B823" s="206"/>
      <c r="C823" s="207"/>
      <c r="D823" s="197" t="s">
        <v>164</v>
      </c>
      <c r="E823" s="208" t="s">
        <v>35</v>
      </c>
      <c r="F823" s="209" t="s">
        <v>621</v>
      </c>
      <c r="G823" s="207"/>
      <c r="H823" s="210">
        <v>22.8</v>
      </c>
      <c r="I823" s="211"/>
      <c r="J823" s="207"/>
      <c r="K823" s="207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164</v>
      </c>
      <c r="AU823" s="216" t="s">
        <v>90</v>
      </c>
      <c r="AV823" s="13" t="s">
        <v>90</v>
      </c>
      <c r="AW823" s="13" t="s">
        <v>41</v>
      </c>
      <c r="AX823" s="13" t="s">
        <v>80</v>
      </c>
      <c r="AY823" s="216" t="s">
        <v>155</v>
      </c>
    </row>
    <row r="824" spans="2:65" s="13" customFormat="1">
      <c r="B824" s="206"/>
      <c r="C824" s="207"/>
      <c r="D824" s="197" t="s">
        <v>164</v>
      </c>
      <c r="E824" s="208" t="s">
        <v>35</v>
      </c>
      <c r="F824" s="209" t="s">
        <v>622</v>
      </c>
      <c r="G824" s="207"/>
      <c r="H824" s="210">
        <v>8.9</v>
      </c>
      <c r="I824" s="211"/>
      <c r="J824" s="207"/>
      <c r="K824" s="207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164</v>
      </c>
      <c r="AU824" s="216" t="s">
        <v>90</v>
      </c>
      <c r="AV824" s="13" t="s">
        <v>90</v>
      </c>
      <c r="AW824" s="13" t="s">
        <v>41</v>
      </c>
      <c r="AX824" s="13" t="s">
        <v>80</v>
      </c>
      <c r="AY824" s="216" t="s">
        <v>155</v>
      </c>
    </row>
    <row r="825" spans="2:65" s="12" customFormat="1">
      <c r="B825" s="195"/>
      <c r="C825" s="196"/>
      <c r="D825" s="197" t="s">
        <v>164</v>
      </c>
      <c r="E825" s="198" t="s">
        <v>35</v>
      </c>
      <c r="F825" s="199" t="s">
        <v>736</v>
      </c>
      <c r="G825" s="196"/>
      <c r="H825" s="198" t="s">
        <v>35</v>
      </c>
      <c r="I825" s="200"/>
      <c r="J825" s="196"/>
      <c r="K825" s="196"/>
      <c r="L825" s="201"/>
      <c r="M825" s="202"/>
      <c r="N825" s="203"/>
      <c r="O825" s="203"/>
      <c r="P825" s="203"/>
      <c r="Q825" s="203"/>
      <c r="R825" s="203"/>
      <c r="S825" s="203"/>
      <c r="T825" s="204"/>
      <c r="AT825" s="205" t="s">
        <v>164</v>
      </c>
      <c r="AU825" s="205" t="s">
        <v>90</v>
      </c>
      <c r="AV825" s="12" t="s">
        <v>88</v>
      </c>
      <c r="AW825" s="12" t="s">
        <v>41</v>
      </c>
      <c r="AX825" s="12" t="s">
        <v>80</v>
      </c>
      <c r="AY825" s="205" t="s">
        <v>155</v>
      </c>
    </row>
    <row r="826" spans="2:65" s="13" customFormat="1">
      <c r="B826" s="206"/>
      <c r="C826" s="207"/>
      <c r="D826" s="197" t="s">
        <v>164</v>
      </c>
      <c r="E826" s="208" t="s">
        <v>35</v>
      </c>
      <c r="F826" s="209" t="s">
        <v>737</v>
      </c>
      <c r="G826" s="207"/>
      <c r="H826" s="210">
        <v>21.44</v>
      </c>
      <c r="I826" s="211"/>
      <c r="J826" s="207"/>
      <c r="K826" s="207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164</v>
      </c>
      <c r="AU826" s="216" t="s">
        <v>90</v>
      </c>
      <c r="AV826" s="13" t="s">
        <v>90</v>
      </c>
      <c r="AW826" s="13" t="s">
        <v>41</v>
      </c>
      <c r="AX826" s="13" t="s">
        <v>80</v>
      </c>
      <c r="AY826" s="216" t="s">
        <v>155</v>
      </c>
    </row>
    <row r="827" spans="2:65" s="15" customFormat="1">
      <c r="B827" s="228"/>
      <c r="C827" s="229"/>
      <c r="D827" s="197" t="s">
        <v>164</v>
      </c>
      <c r="E827" s="230" t="s">
        <v>35</v>
      </c>
      <c r="F827" s="231" t="s">
        <v>177</v>
      </c>
      <c r="G827" s="229"/>
      <c r="H827" s="232">
        <v>1555.63</v>
      </c>
      <c r="I827" s="233"/>
      <c r="J827" s="229"/>
      <c r="K827" s="229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164</v>
      </c>
      <c r="AU827" s="238" t="s">
        <v>90</v>
      </c>
      <c r="AV827" s="15" t="s">
        <v>162</v>
      </c>
      <c r="AW827" s="15" t="s">
        <v>41</v>
      </c>
      <c r="AX827" s="15" t="s">
        <v>88</v>
      </c>
      <c r="AY827" s="238" t="s">
        <v>155</v>
      </c>
    </row>
    <row r="828" spans="2:65" s="1" customFormat="1" ht="24" customHeight="1">
      <c r="B828" s="36"/>
      <c r="C828" s="239" t="s">
        <v>738</v>
      </c>
      <c r="D828" s="239" t="s">
        <v>455</v>
      </c>
      <c r="E828" s="240" t="s">
        <v>739</v>
      </c>
      <c r="F828" s="241" t="s">
        <v>740</v>
      </c>
      <c r="G828" s="242" t="s">
        <v>360</v>
      </c>
      <c r="H828" s="243">
        <v>1711.193</v>
      </c>
      <c r="I828" s="244"/>
      <c r="J828" s="245">
        <f>ROUND(I828*H828,2)</f>
        <v>0</v>
      </c>
      <c r="K828" s="241" t="s">
        <v>161</v>
      </c>
      <c r="L828" s="246"/>
      <c r="M828" s="247" t="s">
        <v>35</v>
      </c>
      <c r="N828" s="248" t="s">
        <v>51</v>
      </c>
      <c r="O828" s="65"/>
      <c r="P828" s="191">
        <f>O828*H828</f>
        <v>0</v>
      </c>
      <c r="Q828" s="191">
        <v>4.0000000000000003E-5</v>
      </c>
      <c r="R828" s="191">
        <f>Q828*H828</f>
        <v>6.8447720000000004E-2</v>
      </c>
      <c r="S828" s="191">
        <v>0</v>
      </c>
      <c r="T828" s="192">
        <f>S828*H828</f>
        <v>0</v>
      </c>
      <c r="AR828" s="193" t="s">
        <v>224</v>
      </c>
      <c r="AT828" s="193" t="s">
        <v>455</v>
      </c>
      <c r="AU828" s="193" t="s">
        <v>90</v>
      </c>
      <c r="AY828" s="18" t="s">
        <v>155</v>
      </c>
      <c r="BE828" s="194">
        <f>IF(N828="základní",J828,0)</f>
        <v>0</v>
      </c>
      <c r="BF828" s="194">
        <f>IF(N828="snížená",J828,0)</f>
        <v>0</v>
      </c>
      <c r="BG828" s="194">
        <f>IF(N828="zákl. přenesená",J828,0)</f>
        <v>0</v>
      </c>
      <c r="BH828" s="194">
        <f>IF(N828="sníž. přenesená",J828,0)</f>
        <v>0</v>
      </c>
      <c r="BI828" s="194">
        <f>IF(N828="nulová",J828,0)</f>
        <v>0</v>
      </c>
      <c r="BJ828" s="18" t="s">
        <v>88</v>
      </c>
      <c r="BK828" s="194">
        <f>ROUND(I828*H828,2)</f>
        <v>0</v>
      </c>
      <c r="BL828" s="18" t="s">
        <v>162</v>
      </c>
      <c r="BM828" s="193" t="s">
        <v>741</v>
      </c>
    </row>
    <row r="829" spans="2:65" s="13" customFormat="1">
      <c r="B829" s="206"/>
      <c r="C829" s="207"/>
      <c r="D829" s="197" t="s">
        <v>164</v>
      </c>
      <c r="E829" s="208" t="s">
        <v>35</v>
      </c>
      <c r="F829" s="209" t="s">
        <v>742</v>
      </c>
      <c r="G829" s="207"/>
      <c r="H829" s="210">
        <v>1711.193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164</v>
      </c>
      <c r="AU829" s="216" t="s">
        <v>90</v>
      </c>
      <c r="AV829" s="13" t="s">
        <v>90</v>
      </c>
      <c r="AW829" s="13" t="s">
        <v>41</v>
      </c>
      <c r="AX829" s="13" t="s">
        <v>88</v>
      </c>
      <c r="AY829" s="216" t="s">
        <v>155</v>
      </c>
    </row>
    <row r="830" spans="2:65" s="1" customFormat="1" ht="36" customHeight="1">
      <c r="B830" s="36"/>
      <c r="C830" s="182" t="s">
        <v>743</v>
      </c>
      <c r="D830" s="182" t="s">
        <v>157</v>
      </c>
      <c r="E830" s="183" t="s">
        <v>744</v>
      </c>
      <c r="F830" s="184" t="s">
        <v>745</v>
      </c>
      <c r="G830" s="185" t="s">
        <v>160</v>
      </c>
      <c r="H830" s="186">
        <v>28.71</v>
      </c>
      <c r="I830" s="187"/>
      <c r="J830" s="188">
        <f>ROUND(I830*H830,2)</f>
        <v>0</v>
      </c>
      <c r="K830" s="184" t="s">
        <v>161</v>
      </c>
      <c r="L830" s="40"/>
      <c r="M830" s="189" t="s">
        <v>35</v>
      </c>
      <c r="N830" s="190" t="s">
        <v>51</v>
      </c>
      <c r="O830" s="65"/>
      <c r="P830" s="191">
        <f>O830*H830</f>
        <v>0</v>
      </c>
      <c r="Q830" s="191">
        <v>8.2500000000000004E-3</v>
      </c>
      <c r="R830" s="191">
        <f>Q830*H830</f>
        <v>0.23685750000000003</v>
      </c>
      <c r="S830" s="191">
        <v>0</v>
      </c>
      <c r="T830" s="192">
        <f>S830*H830</f>
        <v>0</v>
      </c>
      <c r="AR830" s="193" t="s">
        <v>162</v>
      </c>
      <c r="AT830" s="193" t="s">
        <v>157</v>
      </c>
      <c r="AU830" s="193" t="s">
        <v>90</v>
      </c>
      <c r="AY830" s="18" t="s">
        <v>155</v>
      </c>
      <c r="BE830" s="194">
        <f>IF(N830="základní",J830,0)</f>
        <v>0</v>
      </c>
      <c r="BF830" s="194">
        <f>IF(N830="snížená",J830,0)</f>
        <v>0</v>
      </c>
      <c r="BG830" s="194">
        <f>IF(N830="zákl. přenesená",J830,0)</f>
        <v>0</v>
      </c>
      <c r="BH830" s="194">
        <f>IF(N830="sníž. přenesená",J830,0)</f>
        <v>0</v>
      </c>
      <c r="BI830" s="194">
        <f>IF(N830="nulová",J830,0)</f>
        <v>0</v>
      </c>
      <c r="BJ830" s="18" t="s">
        <v>88</v>
      </c>
      <c r="BK830" s="194">
        <f>ROUND(I830*H830,2)</f>
        <v>0</v>
      </c>
      <c r="BL830" s="18" t="s">
        <v>162</v>
      </c>
      <c r="BM830" s="193" t="s">
        <v>746</v>
      </c>
    </row>
    <row r="831" spans="2:65" s="12" customFormat="1">
      <c r="B831" s="195"/>
      <c r="C831" s="196"/>
      <c r="D831" s="197" t="s">
        <v>164</v>
      </c>
      <c r="E831" s="198" t="s">
        <v>35</v>
      </c>
      <c r="F831" s="199" t="s">
        <v>747</v>
      </c>
      <c r="G831" s="196"/>
      <c r="H831" s="198" t="s">
        <v>35</v>
      </c>
      <c r="I831" s="200"/>
      <c r="J831" s="196"/>
      <c r="K831" s="196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164</v>
      </c>
      <c r="AU831" s="205" t="s">
        <v>90</v>
      </c>
      <c r="AV831" s="12" t="s">
        <v>88</v>
      </c>
      <c r="AW831" s="12" t="s">
        <v>41</v>
      </c>
      <c r="AX831" s="12" t="s">
        <v>80</v>
      </c>
      <c r="AY831" s="205" t="s">
        <v>155</v>
      </c>
    </row>
    <row r="832" spans="2:65" s="13" customFormat="1">
      <c r="B832" s="206"/>
      <c r="C832" s="207"/>
      <c r="D832" s="197" t="s">
        <v>164</v>
      </c>
      <c r="E832" s="208" t="s">
        <v>35</v>
      </c>
      <c r="F832" s="209" t="s">
        <v>748</v>
      </c>
      <c r="G832" s="207"/>
      <c r="H832" s="210">
        <v>28.71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164</v>
      </c>
      <c r="AU832" s="216" t="s">
        <v>90</v>
      </c>
      <c r="AV832" s="13" t="s">
        <v>90</v>
      </c>
      <c r="AW832" s="13" t="s">
        <v>41</v>
      </c>
      <c r="AX832" s="13" t="s">
        <v>88</v>
      </c>
      <c r="AY832" s="216" t="s">
        <v>155</v>
      </c>
    </row>
    <row r="833" spans="2:65" s="1" customFormat="1" ht="16.5" customHeight="1">
      <c r="B833" s="36"/>
      <c r="C833" s="239" t="s">
        <v>749</v>
      </c>
      <c r="D833" s="239" t="s">
        <v>455</v>
      </c>
      <c r="E833" s="240" t="s">
        <v>750</v>
      </c>
      <c r="F833" s="241" t="s">
        <v>751</v>
      </c>
      <c r="G833" s="242" t="s">
        <v>160</v>
      </c>
      <c r="H833" s="243">
        <v>30.146000000000001</v>
      </c>
      <c r="I833" s="244"/>
      <c r="J833" s="245">
        <f>ROUND(I833*H833,2)</f>
        <v>0</v>
      </c>
      <c r="K833" s="241" t="s">
        <v>161</v>
      </c>
      <c r="L833" s="246"/>
      <c r="M833" s="247" t="s">
        <v>35</v>
      </c>
      <c r="N833" s="248" t="s">
        <v>51</v>
      </c>
      <c r="O833" s="65"/>
      <c r="P833" s="191">
        <f>O833*H833</f>
        <v>0</v>
      </c>
      <c r="Q833" s="191">
        <v>7.5000000000000002E-4</v>
      </c>
      <c r="R833" s="191">
        <f>Q833*H833</f>
        <v>2.2609500000000001E-2</v>
      </c>
      <c r="S833" s="191">
        <v>0</v>
      </c>
      <c r="T833" s="192">
        <f>S833*H833</f>
        <v>0</v>
      </c>
      <c r="AR833" s="193" t="s">
        <v>224</v>
      </c>
      <c r="AT833" s="193" t="s">
        <v>455</v>
      </c>
      <c r="AU833" s="193" t="s">
        <v>90</v>
      </c>
      <c r="AY833" s="18" t="s">
        <v>155</v>
      </c>
      <c r="BE833" s="194">
        <f>IF(N833="základní",J833,0)</f>
        <v>0</v>
      </c>
      <c r="BF833" s="194">
        <f>IF(N833="snížená",J833,0)</f>
        <v>0</v>
      </c>
      <c r="BG833" s="194">
        <f>IF(N833="zákl. přenesená",J833,0)</f>
        <v>0</v>
      </c>
      <c r="BH833" s="194">
        <f>IF(N833="sníž. přenesená",J833,0)</f>
        <v>0</v>
      </c>
      <c r="BI833" s="194">
        <f>IF(N833="nulová",J833,0)</f>
        <v>0</v>
      </c>
      <c r="BJ833" s="18" t="s">
        <v>88</v>
      </c>
      <c r="BK833" s="194">
        <f>ROUND(I833*H833,2)</f>
        <v>0</v>
      </c>
      <c r="BL833" s="18" t="s">
        <v>162</v>
      </c>
      <c r="BM833" s="193" t="s">
        <v>752</v>
      </c>
    </row>
    <row r="834" spans="2:65" s="13" customFormat="1">
      <c r="B834" s="206"/>
      <c r="C834" s="207"/>
      <c r="D834" s="197" t="s">
        <v>164</v>
      </c>
      <c r="E834" s="208" t="s">
        <v>35</v>
      </c>
      <c r="F834" s="209" t="s">
        <v>753</v>
      </c>
      <c r="G834" s="207"/>
      <c r="H834" s="210">
        <v>30.146000000000001</v>
      </c>
      <c r="I834" s="211"/>
      <c r="J834" s="207"/>
      <c r="K834" s="207"/>
      <c r="L834" s="212"/>
      <c r="M834" s="213"/>
      <c r="N834" s="214"/>
      <c r="O834" s="214"/>
      <c r="P834" s="214"/>
      <c r="Q834" s="214"/>
      <c r="R834" s="214"/>
      <c r="S834" s="214"/>
      <c r="T834" s="215"/>
      <c r="AT834" s="216" t="s">
        <v>164</v>
      </c>
      <c r="AU834" s="216" t="s">
        <v>90</v>
      </c>
      <c r="AV834" s="13" t="s">
        <v>90</v>
      </c>
      <c r="AW834" s="13" t="s">
        <v>41</v>
      </c>
      <c r="AX834" s="13" t="s">
        <v>88</v>
      </c>
      <c r="AY834" s="216" t="s">
        <v>155</v>
      </c>
    </row>
    <row r="835" spans="2:65" s="1" customFormat="1" ht="36" customHeight="1">
      <c r="B835" s="36"/>
      <c r="C835" s="182" t="s">
        <v>754</v>
      </c>
      <c r="D835" s="182" t="s">
        <v>157</v>
      </c>
      <c r="E835" s="183" t="s">
        <v>755</v>
      </c>
      <c r="F835" s="184" t="s">
        <v>756</v>
      </c>
      <c r="G835" s="185" t="s">
        <v>160</v>
      </c>
      <c r="H835" s="186">
        <v>64.680000000000007</v>
      </c>
      <c r="I835" s="187"/>
      <c r="J835" s="188">
        <f>ROUND(I835*H835,2)</f>
        <v>0</v>
      </c>
      <c r="K835" s="184" t="s">
        <v>161</v>
      </c>
      <c r="L835" s="40"/>
      <c r="M835" s="189" t="s">
        <v>35</v>
      </c>
      <c r="N835" s="190" t="s">
        <v>51</v>
      </c>
      <c r="O835" s="65"/>
      <c r="P835" s="191">
        <f>O835*H835</f>
        <v>0</v>
      </c>
      <c r="Q835" s="191">
        <v>8.3199999999999993E-3</v>
      </c>
      <c r="R835" s="191">
        <f>Q835*H835</f>
        <v>0.53813759999999999</v>
      </c>
      <c r="S835" s="191">
        <v>0</v>
      </c>
      <c r="T835" s="192">
        <f>S835*H835</f>
        <v>0</v>
      </c>
      <c r="AR835" s="193" t="s">
        <v>162</v>
      </c>
      <c r="AT835" s="193" t="s">
        <v>157</v>
      </c>
      <c r="AU835" s="193" t="s">
        <v>90</v>
      </c>
      <c r="AY835" s="18" t="s">
        <v>155</v>
      </c>
      <c r="BE835" s="194">
        <f>IF(N835="základní",J835,0)</f>
        <v>0</v>
      </c>
      <c r="BF835" s="194">
        <f>IF(N835="snížená",J835,0)</f>
        <v>0</v>
      </c>
      <c r="BG835" s="194">
        <f>IF(N835="zákl. přenesená",J835,0)</f>
        <v>0</v>
      </c>
      <c r="BH835" s="194">
        <f>IF(N835="sníž. přenesená",J835,0)</f>
        <v>0</v>
      </c>
      <c r="BI835" s="194">
        <f>IF(N835="nulová",J835,0)</f>
        <v>0</v>
      </c>
      <c r="BJ835" s="18" t="s">
        <v>88</v>
      </c>
      <c r="BK835" s="194">
        <f>ROUND(I835*H835,2)</f>
        <v>0</v>
      </c>
      <c r="BL835" s="18" t="s">
        <v>162</v>
      </c>
      <c r="BM835" s="193" t="s">
        <v>757</v>
      </c>
    </row>
    <row r="836" spans="2:65" s="12" customFormat="1">
      <c r="B836" s="195"/>
      <c r="C836" s="196"/>
      <c r="D836" s="197" t="s">
        <v>164</v>
      </c>
      <c r="E836" s="198" t="s">
        <v>35</v>
      </c>
      <c r="F836" s="199" t="s">
        <v>758</v>
      </c>
      <c r="G836" s="196"/>
      <c r="H836" s="198" t="s">
        <v>35</v>
      </c>
      <c r="I836" s="200"/>
      <c r="J836" s="196"/>
      <c r="K836" s="196"/>
      <c r="L836" s="201"/>
      <c r="M836" s="202"/>
      <c r="N836" s="203"/>
      <c r="O836" s="203"/>
      <c r="P836" s="203"/>
      <c r="Q836" s="203"/>
      <c r="R836" s="203"/>
      <c r="S836" s="203"/>
      <c r="T836" s="204"/>
      <c r="AT836" s="205" t="s">
        <v>164</v>
      </c>
      <c r="AU836" s="205" t="s">
        <v>90</v>
      </c>
      <c r="AV836" s="12" t="s">
        <v>88</v>
      </c>
      <c r="AW836" s="12" t="s">
        <v>41</v>
      </c>
      <c r="AX836" s="12" t="s">
        <v>80</v>
      </c>
      <c r="AY836" s="205" t="s">
        <v>155</v>
      </c>
    </row>
    <row r="837" spans="2:65" s="12" customFormat="1">
      <c r="B837" s="195"/>
      <c r="C837" s="196"/>
      <c r="D837" s="197" t="s">
        <v>164</v>
      </c>
      <c r="E837" s="198" t="s">
        <v>35</v>
      </c>
      <c r="F837" s="199" t="s">
        <v>670</v>
      </c>
      <c r="G837" s="196"/>
      <c r="H837" s="198" t="s">
        <v>35</v>
      </c>
      <c r="I837" s="200"/>
      <c r="J837" s="196"/>
      <c r="K837" s="196"/>
      <c r="L837" s="201"/>
      <c r="M837" s="202"/>
      <c r="N837" s="203"/>
      <c r="O837" s="203"/>
      <c r="P837" s="203"/>
      <c r="Q837" s="203"/>
      <c r="R837" s="203"/>
      <c r="S837" s="203"/>
      <c r="T837" s="204"/>
      <c r="AT837" s="205" t="s">
        <v>164</v>
      </c>
      <c r="AU837" s="205" t="s">
        <v>90</v>
      </c>
      <c r="AV837" s="12" t="s">
        <v>88</v>
      </c>
      <c r="AW837" s="12" t="s">
        <v>41</v>
      </c>
      <c r="AX837" s="12" t="s">
        <v>80</v>
      </c>
      <c r="AY837" s="205" t="s">
        <v>155</v>
      </c>
    </row>
    <row r="838" spans="2:65" s="13" customFormat="1">
      <c r="B838" s="206"/>
      <c r="C838" s="207"/>
      <c r="D838" s="197" t="s">
        <v>164</v>
      </c>
      <c r="E838" s="208" t="s">
        <v>35</v>
      </c>
      <c r="F838" s="209" t="s">
        <v>759</v>
      </c>
      <c r="G838" s="207"/>
      <c r="H838" s="210">
        <v>25.68</v>
      </c>
      <c r="I838" s="211"/>
      <c r="J838" s="207"/>
      <c r="K838" s="207"/>
      <c r="L838" s="212"/>
      <c r="M838" s="213"/>
      <c r="N838" s="214"/>
      <c r="O838" s="214"/>
      <c r="P838" s="214"/>
      <c r="Q838" s="214"/>
      <c r="R838" s="214"/>
      <c r="S838" s="214"/>
      <c r="T838" s="215"/>
      <c r="AT838" s="216" t="s">
        <v>164</v>
      </c>
      <c r="AU838" s="216" t="s">
        <v>90</v>
      </c>
      <c r="AV838" s="13" t="s">
        <v>90</v>
      </c>
      <c r="AW838" s="13" t="s">
        <v>41</v>
      </c>
      <c r="AX838" s="13" t="s">
        <v>80</v>
      </c>
      <c r="AY838" s="216" t="s">
        <v>155</v>
      </c>
    </row>
    <row r="839" spans="2:65" s="12" customFormat="1">
      <c r="B839" s="195"/>
      <c r="C839" s="196"/>
      <c r="D839" s="197" t="s">
        <v>164</v>
      </c>
      <c r="E839" s="198" t="s">
        <v>35</v>
      </c>
      <c r="F839" s="199" t="s">
        <v>672</v>
      </c>
      <c r="G839" s="196"/>
      <c r="H839" s="198" t="s">
        <v>35</v>
      </c>
      <c r="I839" s="200"/>
      <c r="J839" s="196"/>
      <c r="K839" s="196"/>
      <c r="L839" s="201"/>
      <c r="M839" s="202"/>
      <c r="N839" s="203"/>
      <c r="O839" s="203"/>
      <c r="P839" s="203"/>
      <c r="Q839" s="203"/>
      <c r="R839" s="203"/>
      <c r="S839" s="203"/>
      <c r="T839" s="204"/>
      <c r="AT839" s="205" t="s">
        <v>164</v>
      </c>
      <c r="AU839" s="205" t="s">
        <v>90</v>
      </c>
      <c r="AV839" s="12" t="s">
        <v>88</v>
      </c>
      <c r="AW839" s="12" t="s">
        <v>41</v>
      </c>
      <c r="AX839" s="12" t="s">
        <v>80</v>
      </c>
      <c r="AY839" s="205" t="s">
        <v>155</v>
      </c>
    </row>
    <row r="840" spans="2:65" s="13" customFormat="1">
      <c r="B840" s="206"/>
      <c r="C840" s="207"/>
      <c r="D840" s="197" t="s">
        <v>164</v>
      </c>
      <c r="E840" s="208" t="s">
        <v>35</v>
      </c>
      <c r="F840" s="209" t="s">
        <v>760</v>
      </c>
      <c r="G840" s="207"/>
      <c r="H840" s="210">
        <v>39</v>
      </c>
      <c r="I840" s="211"/>
      <c r="J840" s="207"/>
      <c r="K840" s="207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164</v>
      </c>
      <c r="AU840" s="216" t="s">
        <v>90</v>
      </c>
      <c r="AV840" s="13" t="s">
        <v>90</v>
      </c>
      <c r="AW840" s="13" t="s">
        <v>41</v>
      </c>
      <c r="AX840" s="13" t="s">
        <v>80</v>
      </c>
      <c r="AY840" s="216" t="s">
        <v>155</v>
      </c>
    </row>
    <row r="841" spans="2:65" s="15" customFormat="1">
      <c r="B841" s="228"/>
      <c r="C841" s="229"/>
      <c r="D841" s="197" t="s">
        <v>164</v>
      </c>
      <c r="E841" s="230" t="s">
        <v>35</v>
      </c>
      <c r="F841" s="231" t="s">
        <v>177</v>
      </c>
      <c r="G841" s="229"/>
      <c r="H841" s="232">
        <v>64.680000000000007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164</v>
      </c>
      <c r="AU841" s="238" t="s">
        <v>90</v>
      </c>
      <c r="AV841" s="15" t="s">
        <v>162</v>
      </c>
      <c r="AW841" s="15" t="s">
        <v>41</v>
      </c>
      <c r="AX841" s="15" t="s">
        <v>88</v>
      </c>
      <c r="AY841" s="238" t="s">
        <v>155</v>
      </c>
    </row>
    <row r="842" spans="2:65" s="1" customFormat="1" ht="16.5" customHeight="1">
      <c r="B842" s="36"/>
      <c r="C842" s="239" t="s">
        <v>761</v>
      </c>
      <c r="D842" s="239" t="s">
        <v>455</v>
      </c>
      <c r="E842" s="240" t="s">
        <v>762</v>
      </c>
      <c r="F842" s="241" t="s">
        <v>763</v>
      </c>
      <c r="G842" s="242" t="s">
        <v>160</v>
      </c>
      <c r="H842" s="243">
        <v>67.914000000000001</v>
      </c>
      <c r="I842" s="244"/>
      <c r="J842" s="245">
        <f>ROUND(I842*H842,2)</f>
        <v>0</v>
      </c>
      <c r="K842" s="241" t="s">
        <v>161</v>
      </c>
      <c r="L842" s="246"/>
      <c r="M842" s="247" t="s">
        <v>35</v>
      </c>
      <c r="N842" s="248" t="s">
        <v>51</v>
      </c>
      <c r="O842" s="65"/>
      <c r="P842" s="191">
        <f>O842*H842</f>
        <v>0</v>
      </c>
      <c r="Q842" s="191">
        <v>1.5E-3</v>
      </c>
      <c r="R842" s="191">
        <f>Q842*H842</f>
        <v>0.101871</v>
      </c>
      <c r="S842" s="191">
        <v>0</v>
      </c>
      <c r="T842" s="192">
        <f>S842*H842</f>
        <v>0</v>
      </c>
      <c r="AR842" s="193" t="s">
        <v>224</v>
      </c>
      <c r="AT842" s="193" t="s">
        <v>455</v>
      </c>
      <c r="AU842" s="193" t="s">
        <v>90</v>
      </c>
      <c r="AY842" s="18" t="s">
        <v>155</v>
      </c>
      <c r="BE842" s="194">
        <f>IF(N842="základní",J842,0)</f>
        <v>0</v>
      </c>
      <c r="BF842" s="194">
        <f>IF(N842="snížená",J842,0)</f>
        <v>0</v>
      </c>
      <c r="BG842" s="194">
        <f>IF(N842="zákl. přenesená",J842,0)</f>
        <v>0</v>
      </c>
      <c r="BH842" s="194">
        <f>IF(N842="sníž. přenesená",J842,0)</f>
        <v>0</v>
      </c>
      <c r="BI842" s="194">
        <f>IF(N842="nulová",J842,0)</f>
        <v>0</v>
      </c>
      <c r="BJ842" s="18" t="s">
        <v>88</v>
      </c>
      <c r="BK842" s="194">
        <f>ROUND(I842*H842,2)</f>
        <v>0</v>
      </c>
      <c r="BL842" s="18" t="s">
        <v>162</v>
      </c>
      <c r="BM842" s="193" t="s">
        <v>764</v>
      </c>
    </row>
    <row r="843" spans="2:65" s="13" customFormat="1">
      <c r="B843" s="206"/>
      <c r="C843" s="207"/>
      <c r="D843" s="197" t="s">
        <v>164</v>
      </c>
      <c r="E843" s="208" t="s">
        <v>35</v>
      </c>
      <c r="F843" s="209" t="s">
        <v>765</v>
      </c>
      <c r="G843" s="207"/>
      <c r="H843" s="210">
        <v>67.914000000000001</v>
      </c>
      <c r="I843" s="211"/>
      <c r="J843" s="207"/>
      <c r="K843" s="207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164</v>
      </c>
      <c r="AU843" s="216" t="s">
        <v>90</v>
      </c>
      <c r="AV843" s="13" t="s">
        <v>90</v>
      </c>
      <c r="AW843" s="13" t="s">
        <v>41</v>
      </c>
      <c r="AX843" s="13" t="s">
        <v>88</v>
      </c>
      <c r="AY843" s="216" t="s">
        <v>155</v>
      </c>
    </row>
    <row r="844" spans="2:65" s="1" customFormat="1" ht="36" customHeight="1">
      <c r="B844" s="36"/>
      <c r="C844" s="182" t="s">
        <v>766</v>
      </c>
      <c r="D844" s="182" t="s">
        <v>157</v>
      </c>
      <c r="E844" s="183" t="s">
        <v>767</v>
      </c>
      <c r="F844" s="184" t="s">
        <v>768</v>
      </c>
      <c r="G844" s="185" t="s">
        <v>160</v>
      </c>
      <c r="H844" s="186">
        <v>1915.463</v>
      </c>
      <c r="I844" s="187"/>
      <c r="J844" s="188">
        <f>ROUND(I844*H844,2)</f>
        <v>0</v>
      </c>
      <c r="K844" s="184" t="s">
        <v>161</v>
      </c>
      <c r="L844" s="40"/>
      <c r="M844" s="189" t="s">
        <v>35</v>
      </c>
      <c r="N844" s="190" t="s">
        <v>51</v>
      </c>
      <c r="O844" s="65"/>
      <c r="P844" s="191">
        <f>O844*H844</f>
        <v>0</v>
      </c>
      <c r="Q844" s="191">
        <v>8.5000000000000006E-3</v>
      </c>
      <c r="R844" s="191">
        <f>Q844*H844</f>
        <v>16.281435500000001</v>
      </c>
      <c r="S844" s="191">
        <v>0</v>
      </c>
      <c r="T844" s="192">
        <f>S844*H844</f>
        <v>0</v>
      </c>
      <c r="AR844" s="193" t="s">
        <v>162</v>
      </c>
      <c r="AT844" s="193" t="s">
        <v>157</v>
      </c>
      <c r="AU844" s="193" t="s">
        <v>90</v>
      </c>
      <c r="AY844" s="18" t="s">
        <v>155</v>
      </c>
      <c r="BE844" s="194">
        <f>IF(N844="základní",J844,0)</f>
        <v>0</v>
      </c>
      <c r="BF844" s="194">
        <f>IF(N844="snížená",J844,0)</f>
        <v>0</v>
      </c>
      <c r="BG844" s="194">
        <f>IF(N844="zákl. přenesená",J844,0)</f>
        <v>0</v>
      </c>
      <c r="BH844" s="194">
        <f>IF(N844="sníž. přenesená",J844,0)</f>
        <v>0</v>
      </c>
      <c r="BI844" s="194">
        <f>IF(N844="nulová",J844,0)</f>
        <v>0</v>
      </c>
      <c r="BJ844" s="18" t="s">
        <v>88</v>
      </c>
      <c r="BK844" s="194">
        <f>ROUND(I844*H844,2)</f>
        <v>0</v>
      </c>
      <c r="BL844" s="18" t="s">
        <v>162</v>
      </c>
      <c r="BM844" s="193" t="s">
        <v>769</v>
      </c>
    </row>
    <row r="845" spans="2:65" s="12" customFormat="1">
      <c r="B845" s="195"/>
      <c r="C845" s="196"/>
      <c r="D845" s="197" t="s">
        <v>164</v>
      </c>
      <c r="E845" s="198" t="s">
        <v>35</v>
      </c>
      <c r="F845" s="199" t="s">
        <v>770</v>
      </c>
      <c r="G845" s="196"/>
      <c r="H845" s="198" t="s">
        <v>35</v>
      </c>
      <c r="I845" s="200"/>
      <c r="J845" s="196"/>
      <c r="K845" s="196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164</v>
      </c>
      <c r="AU845" s="205" t="s">
        <v>90</v>
      </c>
      <c r="AV845" s="12" t="s">
        <v>88</v>
      </c>
      <c r="AW845" s="12" t="s">
        <v>41</v>
      </c>
      <c r="AX845" s="12" t="s">
        <v>80</v>
      </c>
      <c r="AY845" s="205" t="s">
        <v>155</v>
      </c>
    </row>
    <row r="846" spans="2:65" s="12" customFormat="1">
      <c r="B846" s="195"/>
      <c r="C846" s="196"/>
      <c r="D846" s="197" t="s">
        <v>164</v>
      </c>
      <c r="E846" s="198" t="s">
        <v>35</v>
      </c>
      <c r="F846" s="199" t="s">
        <v>201</v>
      </c>
      <c r="G846" s="196"/>
      <c r="H846" s="198" t="s">
        <v>35</v>
      </c>
      <c r="I846" s="200"/>
      <c r="J846" s="196"/>
      <c r="K846" s="196"/>
      <c r="L846" s="201"/>
      <c r="M846" s="202"/>
      <c r="N846" s="203"/>
      <c r="O846" s="203"/>
      <c r="P846" s="203"/>
      <c r="Q846" s="203"/>
      <c r="R846" s="203"/>
      <c r="S846" s="203"/>
      <c r="T846" s="204"/>
      <c r="AT846" s="205" t="s">
        <v>164</v>
      </c>
      <c r="AU846" s="205" t="s">
        <v>90</v>
      </c>
      <c r="AV846" s="12" t="s">
        <v>88</v>
      </c>
      <c r="AW846" s="12" t="s">
        <v>41</v>
      </c>
      <c r="AX846" s="12" t="s">
        <v>80</v>
      </c>
      <c r="AY846" s="205" t="s">
        <v>155</v>
      </c>
    </row>
    <row r="847" spans="2:65" s="13" customFormat="1">
      <c r="B847" s="206"/>
      <c r="C847" s="207"/>
      <c r="D847" s="197" t="s">
        <v>164</v>
      </c>
      <c r="E847" s="208" t="s">
        <v>35</v>
      </c>
      <c r="F847" s="209" t="s">
        <v>354</v>
      </c>
      <c r="G847" s="207"/>
      <c r="H847" s="210">
        <v>54.55</v>
      </c>
      <c r="I847" s="211"/>
      <c r="J847" s="207"/>
      <c r="K847" s="207"/>
      <c r="L847" s="212"/>
      <c r="M847" s="213"/>
      <c r="N847" s="214"/>
      <c r="O847" s="214"/>
      <c r="P847" s="214"/>
      <c r="Q847" s="214"/>
      <c r="R847" s="214"/>
      <c r="S847" s="214"/>
      <c r="T847" s="215"/>
      <c r="AT847" s="216" t="s">
        <v>164</v>
      </c>
      <c r="AU847" s="216" t="s">
        <v>90</v>
      </c>
      <c r="AV847" s="13" t="s">
        <v>90</v>
      </c>
      <c r="AW847" s="13" t="s">
        <v>41</v>
      </c>
      <c r="AX847" s="13" t="s">
        <v>80</v>
      </c>
      <c r="AY847" s="216" t="s">
        <v>155</v>
      </c>
    </row>
    <row r="848" spans="2:65" s="12" customFormat="1">
      <c r="B848" s="195"/>
      <c r="C848" s="196"/>
      <c r="D848" s="197" t="s">
        <v>164</v>
      </c>
      <c r="E848" s="198" t="s">
        <v>35</v>
      </c>
      <c r="F848" s="199" t="s">
        <v>203</v>
      </c>
      <c r="G848" s="196"/>
      <c r="H848" s="198" t="s">
        <v>35</v>
      </c>
      <c r="I848" s="200"/>
      <c r="J848" s="196"/>
      <c r="K848" s="196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164</v>
      </c>
      <c r="AU848" s="205" t="s">
        <v>90</v>
      </c>
      <c r="AV848" s="12" t="s">
        <v>88</v>
      </c>
      <c r="AW848" s="12" t="s">
        <v>41</v>
      </c>
      <c r="AX848" s="12" t="s">
        <v>80</v>
      </c>
      <c r="AY848" s="205" t="s">
        <v>155</v>
      </c>
    </row>
    <row r="849" spans="2:51" s="13" customFormat="1" ht="30.6">
      <c r="B849" s="206"/>
      <c r="C849" s="207"/>
      <c r="D849" s="197" t="s">
        <v>164</v>
      </c>
      <c r="E849" s="208" t="s">
        <v>35</v>
      </c>
      <c r="F849" s="209" t="s">
        <v>355</v>
      </c>
      <c r="G849" s="207"/>
      <c r="H849" s="210">
        <v>66.38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164</v>
      </c>
      <c r="AU849" s="216" t="s">
        <v>90</v>
      </c>
      <c r="AV849" s="13" t="s">
        <v>90</v>
      </c>
      <c r="AW849" s="13" t="s">
        <v>41</v>
      </c>
      <c r="AX849" s="13" t="s">
        <v>80</v>
      </c>
      <c r="AY849" s="216" t="s">
        <v>155</v>
      </c>
    </row>
    <row r="850" spans="2:51" s="12" customFormat="1">
      <c r="B850" s="195"/>
      <c r="C850" s="196"/>
      <c r="D850" s="197" t="s">
        <v>164</v>
      </c>
      <c r="E850" s="198" t="s">
        <v>35</v>
      </c>
      <c r="F850" s="199" t="s">
        <v>205</v>
      </c>
      <c r="G850" s="196"/>
      <c r="H850" s="198" t="s">
        <v>35</v>
      </c>
      <c r="I850" s="200"/>
      <c r="J850" s="196"/>
      <c r="K850" s="196"/>
      <c r="L850" s="201"/>
      <c r="M850" s="202"/>
      <c r="N850" s="203"/>
      <c r="O850" s="203"/>
      <c r="P850" s="203"/>
      <c r="Q850" s="203"/>
      <c r="R850" s="203"/>
      <c r="S850" s="203"/>
      <c r="T850" s="204"/>
      <c r="AT850" s="205" t="s">
        <v>164</v>
      </c>
      <c r="AU850" s="205" t="s">
        <v>90</v>
      </c>
      <c r="AV850" s="12" t="s">
        <v>88</v>
      </c>
      <c r="AW850" s="12" t="s">
        <v>41</v>
      </c>
      <c r="AX850" s="12" t="s">
        <v>80</v>
      </c>
      <c r="AY850" s="205" t="s">
        <v>155</v>
      </c>
    </row>
    <row r="851" spans="2:51" s="13" customFormat="1">
      <c r="B851" s="206"/>
      <c r="C851" s="207"/>
      <c r="D851" s="197" t="s">
        <v>164</v>
      </c>
      <c r="E851" s="208" t="s">
        <v>35</v>
      </c>
      <c r="F851" s="209" t="s">
        <v>356</v>
      </c>
      <c r="G851" s="207"/>
      <c r="H851" s="210">
        <v>38.5</v>
      </c>
      <c r="I851" s="211"/>
      <c r="J851" s="207"/>
      <c r="K851" s="207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164</v>
      </c>
      <c r="AU851" s="216" t="s">
        <v>90</v>
      </c>
      <c r="AV851" s="13" t="s">
        <v>90</v>
      </c>
      <c r="AW851" s="13" t="s">
        <v>41</v>
      </c>
      <c r="AX851" s="13" t="s">
        <v>80</v>
      </c>
      <c r="AY851" s="216" t="s">
        <v>155</v>
      </c>
    </row>
    <row r="852" spans="2:51" s="12" customFormat="1">
      <c r="B852" s="195"/>
      <c r="C852" s="196"/>
      <c r="D852" s="197" t="s">
        <v>164</v>
      </c>
      <c r="E852" s="198" t="s">
        <v>35</v>
      </c>
      <c r="F852" s="199" t="s">
        <v>771</v>
      </c>
      <c r="G852" s="196"/>
      <c r="H852" s="198" t="s">
        <v>35</v>
      </c>
      <c r="I852" s="200"/>
      <c r="J852" s="196"/>
      <c r="K852" s="196"/>
      <c r="L852" s="201"/>
      <c r="M852" s="202"/>
      <c r="N852" s="203"/>
      <c r="O852" s="203"/>
      <c r="P852" s="203"/>
      <c r="Q852" s="203"/>
      <c r="R852" s="203"/>
      <c r="S852" s="203"/>
      <c r="T852" s="204"/>
      <c r="AT852" s="205" t="s">
        <v>164</v>
      </c>
      <c r="AU852" s="205" t="s">
        <v>90</v>
      </c>
      <c r="AV852" s="12" t="s">
        <v>88</v>
      </c>
      <c r="AW852" s="12" t="s">
        <v>41</v>
      </c>
      <c r="AX852" s="12" t="s">
        <v>80</v>
      </c>
      <c r="AY852" s="205" t="s">
        <v>155</v>
      </c>
    </row>
    <row r="853" spans="2:51" s="13" customFormat="1">
      <c r="B853" s="206"/>
      <c r="C853" s="207"/>
      <c r="D853" s="197" t="s">
        <v>164</v>
      </c>
      <c r="E853" s="208" t="s">
        <v>35</v>
      </c>
      <c r="F853" s="209" t="s">
        <v>772</v>
      </c>
      <c r="G853" s="207"/>
      <c r="H853" s="210">
        <v>-16.420000000000002</v>
      </c>
      <c r="I853" s="211"/>
      <c r="J853" s="207"/>
      <c r="K853" s="207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164</v>
      </c>
      <c r="AU853" s="216" t="s">
        <v>90</v>
      </c>
      <c r="AV853" s="13" t="s">
        <v>90</v>
      </c>
      <c r="AW853" s="13" t="s">
        <v>41</v>
      </c>
      <c r="AX853" s="13" t="s">
        <v>80</v>
      </c>
      <c r="AY853" s="216" t="s">
        <v>155</v>
      </c>
    </row>
    <row r="854" spans="2:51" s="14" customFormat="1">
      <c r="B854" s="217"/>
      <c r="C854" s="218"/>
      <c r="D854" s="197" t="s">
        <v>164</v>
      </c>
      <c r="E854" s="219" t="s">
        <v>35</v>
      </c>
      <c r="F854" s="220" t="s">
        <v>173</v>
      </c>
      <c r="G854" s="218"/>
      <c r="H854" s="221">
        <v>143.01</v>
      </c>
      <c r="I854" s="222"/>
      <c r="J854" s="218"/>
      <c r="K854" s="218"/>
      <c r="L854" s="223"/>
      <c r="M854" s="224"/>
      <c r="N854" s="225"/>
      <c r="O854" s="225"/>
      <c r="P854" s="225"/>
      <c r="Q854" s="225"/>
      <c r="R854" s="225"/>
      <c r="S854" s="225"/>
      <c r="T854" s="226"/>
      <c r="AT854" s="227" t="s">
        <v>164</v>
      </c>
      <c r="AU854" s="227" t="s">
        <v>90</v>
      </c>
      <c r="AV854" s="14" t="s">
        <v>174</v>
      </c>
      <c r="AW854" s="14" t="s">
        <v>41</v>
      </c>
      <c r="AX854" s="14" t="s">
        <v>80</v>
      </c>
      <c r="AY854" s="227" t="s">
        <v>155</v>
      </c>
    </row>
    <row r="855" spans="2:51" s="12" customFormat="1">
      <c r="B855" s="195"/>
      <c r="C855" s="196"/>
      <c r="D855" s="197" t="s">
        <v>164</v>
      </c>
      <c r="E855" s="198" t="s">
        <v>35</v>
      </c>
      <c r="F855" s="199" t="s">
        <v>773</v>
      </c>
      <c r="G855" s="196"/>
      <c r="H855" s="198" t="s">
        <v>35</v>
      </c>
      <c r="I855" s="200"/>
      <c r="J855" s="196"/>
      <c r="K855" s="196"/>
      <c r="L855" s="201"/>
      <c r="M855" s="202"/>
      <c r="N855" s="203"/>
      <c r="O855" s="203"/>
      <c r="P855" s="203"/>
      <c r="Q855" s="203"/>
      <c r="R855" s="203"/>
      <c r="S855" s="203"/>
      <c r="T855" s="204"/>
      <c r="AT855" s="205" t="s">
        <v>164</v>
      </c>
      <c r="AU855" s="205" t="s">
        <v>90</v>
      </c>
      <c r="AV855" s="12" t="s">
        <v>88</v>
      </c>
      <c r="AW855" s="12" t="s">
        <v>41</v>
      </c>
      <c r="AX855" s="12" t="s">
        <v>80</v>
      </c>
      <c r="AY855" s="205" t="s">
        <v>155</v>
      </c>
    </row>
    <row r="856" spans="2:51" s="12" customFormat="1">
      <c r="B856" s="195"/>
      <c r="C856" s="196"/>
      <c r="D856" s="197" t="s">
        <v>164</v>
      </c>
      <c r="E856" s="198" t="s">
        <v>35</v>
      </c>
      <c r="F856" s="199" t="s">
        <v>201</v>
      </c>
      <c r="G856" s="196"/>
      <c r="H856" s="198" t="s">
        <v>35</v>
      </c>
      <c r="I856" s="200"/>
      <c r="J856" s="196"/>
      <c r="K856" s="196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164</v>
      </c>
      <c r="AU856" s="205" t="s">
        <v>90</v>
      </c>
      <c r="AV856" s="12" t="s">
        <v>88</v>
      </c>
      <c r="AW856" s="12" t="s">
        <v>41</v>
      </c>
      <c r="AX856" s="12" t="s">
        <v>80</v>
      </c>
      <c r="AY856" s="205" t="s">
        <v>155</v>
      </c>
    </row>
    <row r="857" spans="2:51" s="13" customFormat="1">
      <c r="B857" s="206"/>
      <c r="C857" s="207"/>
      <c r="D857" s="197" t="s">
        <v>164</v>
      </c>
      <c r="E857" s="208" t="s">
        <v>35</v>
      </c>
      <c r="F857" s="209" t="s">
        <v>774</v>
      </c>
      <c r="G857" s="207"/>
      <c r="H857" s="210">
        <v>21.82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164</v>
      </c>
      <c r="AU857" s="216" t="s">
        <v>90</v>
      </c>
      <c r="AV857" s="13" t="s">
        <v>90</v>
      </c>
      <c r="AW857" s="13" t="s">
        <v>41</v>
      </c>
      <c r="AX857" s="13" t="s">
        <v>80</v>
      </c>
      <c r="AY857" s="216" t="s">
        <v>155</v>
      </c>
    </row>
    <row r="858" spans="2:51" s="12" customFormat="1">
      <c r="B858" s="195"/>
      <c r="C858" s="196"/>
      <c r="D858" s="197" t="s">
        <v>164</v>
      </c>
      <c r="E858" s="198" t="s">
        <v>35</v>
      </c>
      <c r="F858" s="199" t="s">
        <v>203</v>
      </c>
      <c r="G858" s="196"/>
      <c r="H858" s="198" t="s">
        <v>35</v>
      </c>
      <c r="I858" s="200"/>
      <c r="J858" s="196"/>
      <c r="K858" s="196"/>
      <c r="L858" s="201"/>
      <c r="M858" s="202"/>
      <c r="N858" s="203"/>
      <c r="O858" s="203"/>
      <c r="P858" s="203"/>
      <c r="Q858" s="203"/>
      <c r="R858" s="203"/>
      <c r="S858" s="203"/>
      <c r="T858" s="204"/>
      <c r="AT858" s="205" t="s">
        <v>164</v>
      </c>
      <c r="AU858" s="205" t="s">
        <v>90</v>
      </c>
      <c r="AV858" s="12" t="s">
        <v>88</v>
      </c>
      <c r="AW858" s="12" t="s">
        <v>41</v>
      </c>
      <c r="AX858" s="12" t="s">
        <v>80</v>
      </c>
      <c r="AY858" s="205" t="s">
        <v>155</v>
      </c>
    </row>
    <row r="859" spans="2:51" s="13" customFormat="1" ht="30.6">
      <c r="B859" s="206"/>
      <c r="C859" s="207"/>
      <c r="D859" s="197" t="s">
        <v>164</v>
      </c>
      <c r="E859" s="208" t="s">
        <v>35</v>
      </c>
      <c r="F859" s="209" t="s">
        <v>775</v>
      </c>
      <c r="G859" s="207"/>
      <c r="H859" s="210">
        <v>26.552</v>
      </c>
      <c r="I859" s="211"/>
      <c r="J859" s="207"/>
      <c r="K859" s="207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164</v>
      </c>
      <c r="AU859" s="216" t="s">
        <v>90</v>
      </c>
      <c r="AV859" s="13" t="s">
        <v>90</v>
      </c>
      <c r="AW859" s="13" t="s">
        <v>41</v>
      </c>
      <c r="AX859" s="13" t="s">
        <v>80</v>
      </c>
      <c r="AY859" s="216" t="s">
        <v>155</v>
      </c>
    </row>
    <row r="860" spans="2:51" s="12" customFormat="1">
      <c r="B860" s="195"/>
      <c r="C860" s="196"/>
      <c r="D860" s="197" t="s">
        <v>164</v>
      </c>
      <c r="E860" s="198" t="s">
        <v>35</v>
      </c>
      <c r="F860" s="199" t="s">
        <v>776</v>
      </c>
      <c r="G860" s="196"/>
      <c r="H860" s="198" t="s">
        <v>35</v>
      </c>
      <c r="I860" s="200"/>
      <c r="J860" s="196"/>
      <c r="K860" s="196"/>
      <c r="L860" s="201"/>
      <c r="M860" s="202"/>
      <c r="N860" s="203"/>
      <c r="O860" s="203"/>
      <c r="P860" s="203"/>
      <c r="Q860" s="203"/>
      <c r="R860" s="203"/>
      <c r="S860" s="203"/>
      <c r="T860" s="204"/>
      <c r="AT860" s="205" t="s">
        <v>164</v>
      </c>
      <c r="AU860" s="205" t="s">
        <v>90</v>
      </c>
      <c r="AV860" s="12" t="s">
        <v>88</v>
      </c>
      <c r="AW860" s="12" t="s">
        <v>41</v>
      </c>
      <c r="AX860" s="12" t="s">
        <v>80</v>
      </c>
      <c r="AY860" s="205" t="s">
        <v>155</v>
      </c>
    </row>
    <row r="861" spans="2:51" s="13" customFormat="1">
      <c r="B861" s="206"/>
      <c r="C861" s="207"/>
      <c r="D861" s="197" t="s">
        <v>164</v>
      </c>
      <c r="E861" s="208" t="s">
        <v>35</v>
      </c>
      <c r="F861" s="209" t="s">
        <v>777</v>
      </c>
      <c r="G861" s="207"/>
      <c r="H861" s="210">
        <v>15.4</v>
      </c>
      <c r="I861" s="211"/>
      <c r="J861" s="207"/>
      <c r="K861" s="207"/>
      <c r="L861" s="212"/>
      <c r="M861" s="213"/>
      <c r="N861" s="214"/>
      <c r="O861" s="214"/>
      <c r="P861" s="214"/>
      <c r="Q861" s="214"/>
      <c r="R861" s="214"/>
      <c r="S861" s="214"/>
      <c r="T861" s="215"/>
      <c r="AT861" s="216" t="s">
        <v>164</v>
      </c>
      <c r="AU861" s="216" t="s">
        <v>90</v>
      </c>
      <c r="AV861" s="13" t="s">
        <v>90</v>
      </c>
      <c r="AW861" s="13" t="s">
        <v>41</v>
      </c>
      <c r="AX861" s="13" t="s">
        <v>80</v>
      </c>
      <c r="AY861" s="216" t="s">
        <v>155</v>
      </c>
    </row>
    <row r="862" spans="2:51" s="12" customFormat="1">
      <c r="B862" s="195"/>
      <c r="C862" s="196"/>
      <c r="D862" s="197" t="s">
        <v>164</v>
      </c>
      <c r="E862" s="198" t="s">
        <v>35</v>
      </c>
      <c r="F862" s="199" t="s">
        <v>771</v>
      </c>
      <c r="G862" s="196"/>
      <c r="H862" s="198" t="s">
        <v>35</v>
      </c>
      <c r="I862" s="200"/>
      <c r="J862" s="196"/>
      <c r="K862" s="196"/>
      <c r="L862" s="201"/>
      <c r="M862" s="202"/>
      <c r="N862" s="203"/>
      <c r="O862" s="203"/>
      <c r="P862" s="203"/>
      <c r="Q862" s="203"/>
      <c r="R862" s="203"/>
      <c r="S862" s="203"/>
      <c r="T862" s="204"/>
      <c r="AT862" s="205" t="s">
        <v>164</v>
      </c>
      <c r="AU862" s="205" t="s">
        <v>90</v>
      </c>
      <c r="AV862" s="12" t="s">
        <v>88</v>
      </c>
      <c r="AW862" s="12" t="s">
        <v>41</v>
      </c>
      <c r="AX862" s="12" t="s">
        <v>80</v>
      </c>
      <c r="AY862" s="205" t="s">
        <v>155</v>
      </c>
    </row>
    <row r="863" spans="2:51" s="13" customFormat="1">
      <c r="B863" s="206"/>
      <c r="C863" s="207"/>
      <c r="D863" s="197" t="s">
        <v>164</v>
      </c>
      <c r="E863" s="208" t="s">
        <v>35</v>
      </c>
      <c r="F863" s="209" t="s">
        <v>778</v>
      </c>
      <c r="G863" s="207"/>
      <c r="H863" s="210">
        <v>-6.5679999999999996</v>
      </c>
      <c r="I863" s="211"/>
      <c r="J863" s="207"/>
      <c r="K863" s="207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164</v>
      </c>
      <c r="AU863" s="216" t="s">
        <v>90</v>
      </c>
      <c r="AV863" s="13" t="s">
        <v>90</v>
      </c>
      <c r="AW863" s="13" t="s">
        <v>41</v>
      </c>
      <c r="AX863" s="13" t="s">
        <v>80</v>
      </c>
      <c r="AY863" s="216" t="s">
        <v>155</v>
      </c>
    </row>
    <row r="864" spans="2:51" s="14" customFormat="1">
      <c r="B864" s="217"/>
      <c r="C864" s="218"/>
      <c r="D864" s="197" t="s">
        <v>164</v>
      </c>
      <c r="E864" s="219" t="s">
        <v>35</v>
      </c>
      <c r="F864" s="220" t="s">
        <v>173</v>
      </c>
      <c r="G864" s="218"/>
      <c r="H864" s="221">
        <v>57.204000000000001</v>
      </c>
      <c r="I864" s="222"/>
      <c r="J864" s="218"/>
      <c r="K864" s="218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164</v>
      </c>
      <c r="AU864" s="227" t="s">
        <v>90</v>
      </c>
      <c r="AV864" s="14" t="s">
        <v>174</v>
      </c>
      <c r="AW864" s="14" t="s">
        <v>41</v>
      </c>
      <c r="AX864" s="14" t="s">
        <v>80</v>
      </c>
      <c r="AY864" s="227" t="s">
        <v>155</v>
      </c>
    </row>
    <row r="865" spans="2:51" s="12" customFormat="1">
      <c r="B865" s="195"/>
      <c r="C865" s="196"/>
      <c r="D865" s="197" t="s">
        <v>164</v>
      </c>
      <c r="E865" s="198" t="s">
        <v>35</v>
      </c>
      <c r="F865" s="199" t="s">
        <v>779</v>
      </c>
      <c r="G865" s="196"/>
      <c r="H865" s="198" t="s">
        <v>35</v>
      </c>
      <c r="I865" s="200"/>
      <c r="J865" s="196"/>
      <c r="K865" s="196"/>
      <c r="L865" s="201"/>
      <c r="M865" s="202"/>
      <c r="N865" s="203"/>
      <c r="O865" s="203"/>
      <c r="P865" s="203"/>
      <c r="Q865" s="203"/>
      <c r="R865" s="203"/>
      <c r="S865" s="203"/>
      <c r="T865" s="204"/>
      <c r="AT865" s="205" t="s">
        <v>164</v>
      </c>
      <c r="AU865" s="205" t="s">
        <v>90</v>
      </c>
      <c r="AV865" s="12" t="s">
        <v>88</v>
      </c>
      <c r="AW865" s="12" t="s">
        <v>41</v>
      </c>
      <c r="AX865" s="12" t="s">
        <v>80</v>
      </c>
      <c r="AY865" s="205" t="s">
        <v>155</v>
      </c>
    </row>
    <row r="866" spans="2:51" s="12" customFormat="1">
      <c r="B866" s="195"/>
      <c r="C866" s="196"/>
      <c r="D866" s="197" t="s">
        <v>164</v>
      </c>
      <c r="E866" s="198" t="s">
        <v>35</v>
      </c>
      <c r="F866" s="199" t="s">
        <v>480</v>
      </c>
      <c r="G866" s="196"/>
      <c r="H866" s="198" t="s">
        <v>35</v>
      </c>
      <c r="I866" s="200"/>
      <c r="J866" s="196"/>
      <c r="K866" s="196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164</v>
      </c>
      <c r="AU866" s="205" t="s">
        <v>90</v>
      </c>
      <c r="AV866" s="12" t="s">
        <v>88</v>
      </c>
      <c r="AW866" s="12" t="s">
        <v>41</v>
      </c>
      <c r="AX866" s="12" t="s">
        <v>80</v>
      </c>
      <c r="AY866" s="205" t="s">
        <v>155</v>
      </c>
    </row>
    <row r="867" spans="2:51" s="13" customFormat="1">
      <c r="B867" s="206"/>
      <c r="C867" s="207"/>
      <c r="D867" s="197" t="s">
        <v>164</v>
      </c>
      <c r="E867" s="208" t="s">
        <v>35</v>
      </c>
      <c r="F867" s="209" t="s">
        <v>780</v>
      </c>
      <c r="G867" s="207"/>
      <c r="H867" s="210">
        <v>141.101</v>
      </c>
      <c r="I867" s="211"/>
      <c r="J867" s="207"/>
      <c r="K867" s="207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164</v>
      </c>
      <c r="AU867" s="216" t="s">
        <v>90</v>
      </c>
      <c r="AV867" s="13" t="s">
        <v>90</v>
      </c>
      <c r="AW867" s="13" t="s">
        <v>41</v>
      </c>
      <c r="AX867" s="13" t="s">
        <v>80</v>
      </c>
      <c r="AY867" s="216" t="s">
        <v>155</v>
      </c>
    </row>
    <row r="868" spans="2:51" s="13" customFormat="1" ht="30.6">
      <c r="B868" s="206"/>
      <c r="C868" s="207"/>
      <c r="D868" s="197" t="s">
        <v>164</v>
      </c>
      <c r="E868" s="208" t="s">
        <v>35</v>
      </c>
      <c r="F868" s="209" t="s">
        <v>781</v>
      </c>
      <c r="G868" s="207"/>
      <c r="H868" s="210">
        <v>397.45100000000002</v>
      </c>
      <c r="I868" s="211"/>
      <c r="J868" s="207"/>
      <c r="K868" s="207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164</v>
      </c>
      <c r="AU868" s="216" t="s">
        <v>90</v>
      </c>
      <c r="AV868" s="13" t="s">
        <v>90</v>
      </c>
      <c r="AW868" s="13" t="s">
        <v>41</v>
      </c>
      <c r="AX868" s="13" t="s">
        <v>80</v>
      </c>
      <c r="AY868" s="216" t="s">
        <v>155</v>
      </c>
    </row>
    <row r="869" spans="2:51" s="13" customFormat="1">
      <c r="B869" s="206"/>
      <c r="C869" s="207"/>
      <c r="D869" s="197" t="s">
        <v>164</v>
      </c>
      <c r="E869" s="208" t="s">
        <v>35</v>
      </c>
      <c r="F869" s="209" t="s">
        <v>782</v>
      </c>
      <c r="G869" s="207"/>
      <c r="H869" s="210">
        <v>-46.06</v>
      </c>
      <c r="I869" s="211"/>
      <c r="J869" s="207"/>
      <c r="K869" s="207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164</v>
      </c>
      <c r="AU869" s="216" t="s">
        <v>90</v>
      </c>
      <c r="AV869" s="13" t="s">
        <v>90</v>
      </c>
      <c r="AW869" s="13" t="s">
        <v>41</v>
      </c>
      <c r="AX869" s="13" t="s">
        <v>80</v>
      </c>
      <c r="AY869" s="216" t="s">
        <v>155</v>
      </c>
    </row>
    <row r="870" spans="2:51" s="12" customFormat="1">
      <c r="B870" s="195"/>
      <c r="C870" s="196"/>
      <c r="D870" s="197" t="s">
        <v>164</v>
      </c>
      <c r="E870" s="198" t="s">
        <v>35</v>
      </c>
      <c r="F870" s="199" t="s">
        <v>783</v>
      </c>
      <c r="G870" s="196"/>
      <c r="H870" s="198" t="s">
        <v>35</v>
      </c>
      <c r="I870" s="200"/>
      <c r="J870" s="196"/>
      <c r="K870" s="196"/>
      <c r="L870" s="201"/>
      <c r="M870" s="202"/>
      <c r="N870" s="203"/>
      <c r="O870" s="203"/>
      <c r="P870" s="203"/>
      <c r="Q870" s="203"/>
      <c r="R870" s="203"/>
      <c r="S870" s="203"/>
      <c r="T870" s="204"/>
      <c r="AT870" s="205" t="s">
        <v>164</v>
      </c>
      <c r="AU870" s="205" t="s">
        <v>90</v>
      </c>
      <c r="AV870" s="12" t="s">
        <v>88</v>
      </c>
      <c r="AW870" s="12" t="s">
        <v>41</v>
      </c>
      <c r="AX870" s="12" t="s">
        <v>80</v>
      </c>
      <c r="AY870" s="205" t="s">
        <v>155</v>
      </c>
    </row>
    <row r="871" spans="2:51" s="13" customFormat="1">
      <c r="B871" s="206"/>
      <c r="C871" s="207"/>
      <c r="D871" s="197" t="s">
        <v>164</v>
      </c>
      <c r="E871" s="208" t="s">
        <v>35</v>
      </c>
      <c r="F871" s="209" t="s">
        <v>784</v>
      </c>
      <c r="G871" s="207"/>
      <c r="H871" s="210">
        <v>12.363</v>
      </c>
      <c r="I871" s="211"/>
      <c r="J871" s="207"/>
      <c r="K871" s="207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164</v>
      </c>
      <c r="AU871" s="216" t="s">
        <v>90</v>
      </c>
      <c r="AV871" s="13" t="s">
        <v>90</v>
      </c>
      <c r="AW871" s="13" t="s">
        <v>41</v>
      </c>
      <c r="AX871" s="13" t="s">
        <v>80</v>
      </c>
      <c r="AY871" s="216" t="s">
        <v>155</v>
      </c>
    </row>
    <row r="872" spans="2:51" s="12" customFormat="1">
      <c r="B872" s="195"/>
      <c r="C872" s="196"/>
      <c r="D872" s="197" t="s">
        <v>164</v>
      </c>
      <c r="E872" s="198" t="s">
        <v>35</v>
      </c>
      <c r="F872" s="199" t="s">
        <v>482</v>
      </c>
      <c r="G872" s="196"/>
      <c r="H872" s="198" t="s">
        <v>35</v>
      </c>
      <c r="I872" s="200"/>
      <c r="J872" s="196"/>
      <c r="K872" s="196"/>
      <c r="L872" s="201"/>
      <c r="M872" s="202"/>
      <c r="N872" s="203"/>
      <c r="O872" s="203"/>
      <c r="P872" s="203"/>
      <c r="Q872" s="203"/>
      <c r="R872" s="203"/>
      <c r="S872" s="203"/>
      <c r="T872" s="204"/>
      <c r="AT872" s="205" t="s">
        <v>164</v>
      </c>
      <c r="AU872" s="205" t="s">
        <v>90</v>
      </c>
      <c r="AV872" s="12" t="s">
        <v>88</v>
      </c>
      <c r="AW872" s="12" t="s">
        <v>41</v>
      </c>
      <c r="AX872" s="12" t="s">
        <v>80</v>
      </c>
      <c r="AY872" s="205" t="s">
        <v>155</v>
      </c>
    </row>
    <row r="873" spans="2:51" s="13" customFormat="1" ht="20.399999999999999">
      <c r="B873" s="206"/>
      <c r="C873" s="207"/>
      <c r="D873" s="197" t="s">
        <v>164</v>
      </c>
      <c r="E873" s="208" t="s">
        <v>35</v>
      </c>
      <c r="F873" s="209" t="s">
        <v>785</v>
      </c>
      <c r="G873" s="207"/>
      <c r="H873" s="210">
        <v>1164.951</v>
      </c>
      <c r="I873" s="211"/>
      <c r="J873" s="207"/>
      <c r="K873" s="207"/>
      <c r="L873" s="212"/>
      <c r="M873" s="213"/>
      <c r="N873" s="214"/>
      <c r="O873" s="214"/>
      <c r="P873" s="214"/>
      <c r="Q873" s="214"/>
      <c r="R873" s="214"/>
      <c r="S873" s="214"/>
      <c r="T873" s="215"/>
      <c r="AT873" s="216" t="s">
        <v>164</v>
      </c>
      <c r="AU873" s="216" t="s">
        <v>90</v>
      </c>
      <c r="AV873" s="13" t="s">
        <v>90</v>
      </c>
      <c r="AW873" s="13" t="s">
        <v>41</v>
      </c>
      <c r="AX873" s="13" t="s">
        <v>80</v>
      </c>
      <c r="AY873" s="216" t="s">
        <v>155</v>
      </c>
    </row>
    <row r="874" spans="2:51" s="13" customFormat="1" ht="30.6">
      <c r="B874" s="206"/>
      <c r="C874" s="207"/>
      <c r="D874" s="197" t="s">
        <v>164</v>
      </c>
      <c r="E874" s="208" t="s">
        <v>35</v>
      </c>
      <c r="F874" s="209" t="s">
        <v>786</v>
      </c>
      <c r="G874" s="207"/>
      <c r="H874" s="210">
        <v>-107.352</v>
      </c>
      <c r="I874" s="211"/>
      <c r="J874" s="207"/>
      <c r="K874" s="207"/>
      <c r="L874" s="212"/>
      <c r="M874" s="213"/>
      <c r="N874" s="214"/>
      <c r="O874" s="214"/>
      <c r="P874" s="214"/>
      <c r="Q874" s="214"/>
      <c r="R874" s="214"/>
      <c r="S874" s="214"/>
      <c r="T874" s="215"/>
      <c r="AT874" s="216" t="s">
        <v>164</v>
      </c>
      <c r="AU874" s="216" t="s">
        <v>90</v>
      </c>
      <c r="AV874" s="13" t="s">
        <v>90</v>
      </c>
      <c r="AW874" s="13" t="s">
        <v>41</v>
      </c>
      <c r="AX874" s="13" t="s">
        <v>80</v>
      </c>
      <c r="AY874" s="216" t="s">
        <v>155</v>
      </c>
    </row>
    <row r="875" spans="2:51" s="13" customFormat="1" ht="30.6">
      <c r="B875" s="206"/>
      <c r="C875" s="207"/>
      <c r="D875" s="197" t="s">
        <v>164</v>
      </c>
      <c r="E875" s="208" t="s">
        <v>35</v>
      </c>
      <c r="F875" s="209" t="s">
        <v>787</v>
      </c>
      <c r="G875" s="207"/>
      <c r="H875" s="210">
        <v>-145.36000000000001</v>
      </c>
      <c r="I875" s="211"/>
      <c r="J875" s="207"/>
      <c r="K875" s="207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164</v>
      </c>
      <c r="AU875" s="216" t="s">
        <v>90</v>
      </c>
      <c r="AV875" s="13" t="s">
        <v>90</v>
      </c>
      <c r="AW875" s="13" t="s">
        <v>41</v>
      </c>
      <c r="AX875" s="13" t="s">
        <v>80</v>
      </c>
      <c r="AY875" s="216" t="s">
        <v>155</v>
      </c>
    </row>
    <row r="876" spans="2:51" s="13" customFormat="1">
      <c r="B876" s="206"/>
      <c r="C876" s="207"/>
      <c r="D876" s="197" t="s">
        <v>164</v>
      </c>
      <c r="E876" s="208" t="s">
        <v>35</v>
      </c>
      <c r="F876" s="209" t="s">
        <v>788</v>
      </c>
      <c r="G876" s="207"/>
      <c r="H876" s="210">
        <v>-152.94999999999999</v>
      </c>
      <c r="I876" s="211"/>
      <c r="J876" s="207"/>
      <c r="K876" s="207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164</v>
      </c>
      <c r="AU876" s="216" t="s">
        <v>90</v>
      </c>
      <c r="AV876" s="13" t="s">
        <v>90</v>
      </c>
      <c r="AW876" s="13" t="s">
        <v>41</v>
      </c>
      <c r="AX876" s="13" t="s">
        <v>80</v>
      </c>
      <c r="AY876" s="216" t="s">
        <v>155</v>
      </c>
    </row>
    <row r="877" spans="2:51" s="13" customFormat="1" ht="30.6">
      <c r="B877" s="206"/>
      <c r="C877" s="207"/>
      <c r="D877" s="197" t="s">
        <v>164</v>
      </c>
      <c r="E877" s="208" t="s">
        <v>35</v>
      </c>
      <c r="F877" s="209" t="s">
        <v>789</v>
      </c>
      <c r="G877" s="207"/>
      <c r="H877" s="210">
        <v>-83.55</v>
      </c>
      <c r="I877" s="211"/>
      <c r="J877" s="207"/>
      <c r="K877" s="207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164</v>
      </c>
      <c r="AU877" s="216" t="s">
        <v>90</v>
      </c>
      <c r="AV877" s="13" t="s">
        <v>90</v>
      </c>
      <c r="AW877" s="13" t="s">
        <v>41</v>
      </c>
      <c r="AX877" s="13" t="s">
        <v>80</v>
      </c>
      <c r="AY877" s="216" t="s">
        <v>155</v>
      </c>
    </row>
    <row r="878" spans="2:51" s="12" customFormat="1">
      <c r="B878" s="195"/>
      <c r="C878" s="196"/>
      <c r="D878" s="197" t="s">
        <v>164</v>
      </c>
      <c r="E878" s="198" t="s">
        <v>35</v>
      </c>
      <c r="F878" s="199" t="s">
        <v>670</v>
      </c>
      <c r="G878" s="196"/>
      <c r="H878" s="198" t="s">
        <v>35</v>
      </c>
      <c r="I878" s="200"/>
      <c r="J878" s="196"/>
      <c r="K878" s="196"/>
      <c r="L878" s="201"/>
      <c r="M878" s="202"/>
      <c r="N878" s="203"/>
      <c r="O878" s="203"/>
      <c r="P878" s="203"/>
      <c r="Q878" s="203"/>
      <c r="R878" s="203"/>
      <c r="S878" s="203"/>
      <c r="T878" s="204"/>
      <c r="AT878" s="205" t="s">
        <v>164</v>
      </c>
      <c r="AU878" s="205" t="s">
        <v>90</v>
      </c>
      <c r="AV878" s="12" t="s">
        <v>88</v>
      </c>
      <c r="AW878" s="12" t="s">
        <v>41</v>
      </c>
      <c r="AX878" s="12" t="s">
        <v>80</v>
      </c>
      <c r="AY878" s="205" t="s">
        <v>155</v>
      </c>
    </row>
    <row r="879" spans="2:51" s="13" customFormat="1" ht="30.6">
      <c r="B879" s="206"/>
      <c r="C879" s="207"/>
      <c r="D879" s="197" t="s">
        <v>164</v>
      </c>
      <c r="E879" s="208" t="s">
        <v>35</v>
      </c>
      <c r="F879" s="209" t="s">
        <v>790</v>
      </c>
      <c r="G879" s="207"/>
      <c r="H879" s="210">
        <v>291.51100000000002</v>
      </c>
      <c r="I879" s="211"/>
      <c r="J879" s="207"/>
      <c r="K879" s="207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164</v>
      </c>
      <c r="AU879" s="216" t="s">
        <v>90</v>
      </c>
      <c r="AV879" s="13" t="s">
        <v>90</v>
      </c>
      <c r="AW879" s="13" t="s">
        <v>41</v>
      </c>
      <c r="AX879" s="13" t="s">
        <v>80</v>
      </c>
      <c r="AY879" s="216" t="s">
        <v>155</v>
      </c>
    </row>
    <row r="880" spans="2:51" s="12" customFormat="1">
      <c r="B880" s="195"/>
      <c r="C880" s="196"/>
      <c r="D880" s="197" t="s">
        <v>164</v>
      </c>
      <c r="E880" s="198" t="s">
        <v>35</v>
      </c>
      <c r="F880" s="199" t="s">
        <v>672</v>
      </c>
      <c r="G880" s="196"/>
      <c r="H880" s="198" t="s">
        <v>35</v>
      </c>
      <c r="I880" s="200"/>
      <c r="J880" s="196"/>
      <c r="K880" s="196"/>
      <c r="L880" s="201"/>
      <c r="M880" s="202"/>
      <c r="N880" s="203"/>
      <c r="O880" s="203"/>
      <c r="P880" s="203"/>
      <c r="Q880" s="203"/>
      <c r="R880" s="203"/>
      <c r="S880" s="203"/>
      <c r="T880" s="204"/>
      <c r="AT880" s="205" t="s">
        <v>164</v>
      </c>
      <c r="AU880" s="205" t="s">
        <v>90</v>
      </c>
      <c r="AV880" s="12" t="s">
        <v>88</v>
      </c>
      <c r="AW880" s="12" t="s">
        <v>41</v>
      </c>
      <c r="AX880" s="12" t="s">
        <v>80</v>
      </c>
      <c r="AY880" s="205" t="s">
        <v>155</v>
      </c>
    </row>
    <row r="881" spans="2:51" s="13" customFormat="1" ht="20.399999999999999">
      <c r="B881" s="206"/>
      <c r="C881" s="207"/>
      <c r="D881" s="197" t="s">
        <v>164</v>
      </c>
      <c r="E881" s="208" t="s">
        <v>35</v>
      </c>
      <c r="F881" s="209" t="s">
        <v>791</v>
      </c>
      <c r="G881" s="207"/>
      <c r="H881" s="210">
        <v>366.87599999999998</v>
      </c>
      <c r="I881" s="211"/>
      <c r="J881" s="207"/>
      <c r="K881" s="207"/>
      <c r="L881" s="212"/>
      <c r="M881" s="213"/>
      <c r="N881" s="214"/>
      <c r="O881" s="214"/>
      <c r="P881" s="214"/>
      <c r="Q881" s="214"/>
      <c r="R881" s="214"/>
      <c r="S881" s="214"/>
      <c r="T881" s="215"/>
      <c r="AT881" s="216" t="s">
        <v>164</v>
      </c>
      <c r="AU881" s="216" t="s">
        <v>90</v>
      </c>
      <c r="AV881" s="13" t="s">
        <v>90</v>
      </c>
      <c r="AW881" s="13" t="s">
        <v>41</v>
      </c>
      <c r="AX881" s="13" t="s">
        <v>80</v>
      </c>
      <c r="AY881" s="216" t="s">
        <v>155</v>
      </c>
    </row>
    <row r="882" spans="2:51" s="12" customFormat="1">
      <c r="B882" s="195"/>
      <c r="C882" s="196"/>
      <c r="D882" s="197" t="s">
        <v>164</v>
      </c>
      <c r="E882" s="198" t="s">
        <v>35</v>
      </c>
      <c r="F882" s="199" t="s">
        <v>792</v>
      </c>
      <c r="G882" s="196"/>
      <c r="H882" s="198" t="s">
        <v>35</v>
      </c>
      <c r="I882" s="200"/>
      <c r="J882" s="196"/>
      <c r="K882" s="196"/>
      <c r="L882" s="201"/>
      <c r="M882" s="202"/>
      <c r="N882" s="203"/>
      <c r="O882" s="203"/>
      <c r="P882" s="203"/>
      <c r="Q882" s="203"/>
      <c r="R882" s="203"/>
      <c r="S882" s="203"/>
      <c r="T882" s="204"/>
      <c r="AT882" s="205" t="s">
        <v>164</v>
      </c>
      <c r="AU882" s="205" t="s">
        <v>90</v>
      </c>
      <c r="AV882" s="12" t="s">
        <v>88</v>
      </c>
      <c r="AW882" s="12" t="s">
        <v>41</v>
      </c>
      <c r="AX882" s="12" t="s">
        <v>80</v>
      </c>
      <c r="AY882" s="205" t="s">
        <v>155</v>
      </c>
    </row>
    <row r="883" spans="2:51" s="13" customFormat="1">
      <c r="B883" s="206"/>
      <c r="C883" s="207"/>
      <c r="D883" s="197" t="s">
        <v>164</v>
      </c>
      <c r="E883" s="208" t="s">
        <v>35</v>
      </c>
      <c r="F883" s="209" t="s">
        <v>793</v>
      </c>
      <c r="G883" s="207"/>
      <c r="H883" s="210">
        <v>-158.739</v>
      </c>
      <c r="I883" s="211"/>
      <c r="J883" s="207"/>
      <c r="K883" s="207"/>
      <c r="L883" s="212"/>
      <c r="M883" s="213"/>
      <c r="N883" s="214"/>
      <c r="O883" s="214"/>
      <c r="P883" s="214"/>
      <c r="Q883" s="214"/>
      <c r="R883" s="214"/>
      <c r="S883" s="214"/>
      <c r="T883" s="215"/>
      <c r="AT883" s="216" t="s">
        <v>164</v>
      </c>
      <c r="AU883" s="216" t="s">
        <v>90</v>
      </c>
      <c r="AV883" s="13" t="s">
        <v>90</v>
      </c>
      <c r="AW883" s="13" t="s">
        <v>41</v>
      </c>
      <c r="AX883" s="13" t="s">
        <v>80</v>
      </c>
      <c r="AY883" s="216" t="s">
        <v>155</v>
      </c>
    </row>
    <row r="884" spans="2:51" s="12" customFormat="1">
      <c r="B884" s="195"/>
      <c r="C884" s="196"/>
      <c r="D884" s="197" t="s">
        <v>164</v>
      </c>
      <c r="E884" s="198" t="s">
        <v>35</v>
      </c>
      <c r="F884" s="199" t="s">
        <v>794</v>
      </c>
      <c r="G884" s="196"/>
      <c r="H884" s="198" t="s">
        <v>35</v>
      </c>
      <c r="I884" s="200"/>
      <c r="J884" s="196"/>
      <c r="K884" s="196"/>
      <c r="L884" s="201"/>
      <c r="M884" s="202"/>
      <c r="N884" s="203"/>
      <c r="O884" s="203"/>
      <c r="P884" s="203"/>
      <c r="Q884" s="203"/>
      <c r="R884" s="203"/>
      <c r="S884" s="203"/>
      <c r="T884" s="204"/>
      <c r="AT884" s="205" t="s">
        <v>164</v>
      </c>
      <c r="AU884" s="205" t="s">
        <v>90</v>
      </c>
      <c r="AV884" s="12" t="s">
        <v>88</v>
      </c>
      <c r="AW884" s="12" t="s">
        <v>41</v>
      </c>
      <c r="AX884" s="12" t="s">
        <v>80</v>
      </c>
      <c r="AY884" s="205" t="s">
        <v>155</v>
      </c>
    </row>
    <row r="885" spans="2:51" s="13" customFormat="1">
      <c r="B885" s="206"/>
      <c r="C885" s="207"/>
      <c r="D885" s="197" t="s">
        <v>164</v>
      </c>
      <c r="E885" s="208" t="s">
        <v>35</v>
      </c>
      <c r="F885" s="209" t="s">
        <v>795</v>
      </c>
      <c r="G885" s="207"/>
      <c r="H885" s="210">
        <v>-123.732</v>
      </c>
      <c r="I885" s="211"/>
      <c r="J885" s="207"/>
      <c r="K885" s="207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164</v>
      </c>
      <c r="AU885" s="216" t="s">
        <v>90</v>
      </c>
      <c r="AV885" s="13" t="s">
        <v>90</v>
      </c>
      <c r="AW885" s="13" t="s">
        <v>41</v>
      </c>
      <c r="AX885" s="13" t="s">
        <v>80</v>
      </c>
      <c r="AY885" s="216" t="s">
        <v>155</v>
      </c>
    </row>
    <row r="886" spans="2:51" s="14" customFormat="1">
      <c r="B886" s="217"/>
      <c r="C886" s="218"/>
      <c r="D886" s="197" t="s">
        <v>164</v>
      </c>
      <c r="E886" s="219" t="s">
        <v>35</v>
      </c>
      <c r="F886" s="220" t="s">
        <v>173</v>
      </c>
      <c r="G886" s="218"/>
      <c r="H886" s="221">
        <v>1556.51</v>
      </c>
      <c r="I886" s="222"/>
      <c r="J886" s="218"/>
      <c r="K886" s="218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164</v>
      </c>
      <c r="AU886" s="227" t="s">
        <v>90</v>
      </c>
      <c r="AV886" s="14" t="s">
        <v>174</v>
      </c>
      <c r="AW886" s="14" t="s">
        <v>41</v>
      </c>
      <c r="AX886" s="14" t="s">
        <v>80</v>
      </c>
      <c r="AY886" s="227" t="s">
        <v>155</v>
      </c>
    </row>
    <row r="887" spans="2:51" s="12" customFormat="1">
      <c r="B887" s="195"/>
      <c r="C887" s="196"/>
      <c r="D887" s="197" t="s">
        <v>164</v>
      </c>
      <c r="E887" s="198" t="s">
        <v>35</v>
      </c>
      <c r="F887" s="199" t="s">
        <v>796</v>
      </c>
      <c r="G887" s="196"/>
      <c r="H887" s="198" t="s">
        <v>35</v>
      </c>
      <c r="I887" s="200"/>
      <c r="J887" s="196"/>
      <c r="K887" s="196"/>
      <c r="L887" s="201"/>
      <c r="M887" s="202"/>
      <c r="N887" s="203"/>
      <c r="O887" s="203"/>
      <c r="P887" s="203"/>
      <c r="Q887" s="203"/>
      <c r="R887" s="203"/>
      <c r="S887" s="203"/>
      <c r="T887" s="204"/>
      <c r="AT887" s="205" t="s">
        <v>164</v>
      </c>
      <c r="AU887" s="205" t="s">
        <v>90</v>
      </c>
      <c r="AV887" s="12" t="s">
        <v>88</v>
      </c>
      <c r="AW887" s="12" t="s">
        <v>41</v>
      </c>
      <c r="AX887" s="12" t="s">
        <v>80</v>
      </c>
      <c r="AY887" s="205" t="s">
        <v>155</v>
      </c>
    </row>
    <row r="888" spans="2:51" s="13" customFormat="1">
      <c r="B888" s="206"/>
      <c r="C888" s="207"/>
      <c r="D888" s="197" t="s">
        <v>164</v>
      </c>
      <c r="E888" s="208" t="s">
        <v>35</v>
      </c>
      <c r="F888" s="209" t="s">
        <v>797</v>
      </c>
      <c r="G888" s="207"/>
      <c r="H888" s="210">
        <v>25.8</v>
      </c>
      <c r="I888" s="211"/>
      <c r="J888" s="207"/>
      <c r="K888" s="207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164</v>
      </c>
      <c r="AU888" s="216" t="s">
        <v>90</v>
      </c>
      <c r="AV888" s="13" t="s">
        <v>90</v>
      </c>
      <c r="AW888" s="13" t="s">
        <v>41</v>
      </c>
      <c r="AX888" s="13" t="s">
        <v>80</v>
      </c>
      <c r="AY888" s="216" t="s">
        <v>155</v>
      </c>
    </row>
    <row r="889" spans="2:51" s="13" customFormat="1">
      <c r="B889" s="206"/>
      <c r="C889" s="207"/>
      <c r="D889" s="197" t="s">
        <v>164</v>
      </c>
      <c r="E889" s="208" t="s">
        <v>35</v>
      </c>
      <c r="F889" s="209" t="s">
        <v>309</v>
      </c>
      <c r="G889" s="207"/>
      <c r="H889" s="210">
        <v>23.04</v>
      </c>
      <c r="I889" s="211"/>
      <c r="J889" s="207"/>
      <c r="K889" s="207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164</v>
      </c>
      <c r="AU889" s="216" t="s">
        <v>90</v>
      </c>
      <c r="AV889" s="13" t="s">
        <v>90</v>
      </c>
      <c r="AW889" s="13" t="s">
        <v>41</v>
      </c>
      <c r="AX889" s="13" t="s">
        <v>80</v>
      </c>
      <c r="AY889" s="216" t="s">
        <v>155</v>
      </c>
    </row>
    <row r="890" spans="2:51" s="13" customFormat="1">
      <c r="B890" s="206"/>
      <c r="C890" s="207"/>
      <c r="D890" s="197" t="s">
        <v>164</v>
      </c>
      <c r="E890" s="208" t="s">
        <v>35</v>
      </c>
      <c r="F890" s="209" t="s">
        <v>798</v>
      </c>
      <c r="G890" s="207"/>
      <c r="H890" s="210">
        <v>28.8</v>
      </c>
      <c r="I890" s="211"/>
      <c r="J890" s="207"/>
      <c r="K890" s="207"/>
      <c r="L890" s="212"/>
      <c r="M890" s="213"/>
      <c r="N890" s="214"/>
      <c r="O890" s="214"/>
      <c r="P890" s="214"/>
      <c r="Q890" s="214"/>
      <c r="R890" s="214"/>
      <c r="S890" s="214"/>
      <c r="T890" s="215"/>
      <c r="AT890" s="216" t="s">
        <v>164</v>
      </c>
      <c r="AU890" s="216" t="s">
        <v>90</v>
      </c>
      <c r="AV890" s="13" t="s">
        <v>90</v>
      </c>
      <c r="AW890" s="13" t="s">
        <v>41</v>
      </c>
      <c r="AX890" s="13" t="s">
        <v>80</v>
      </c>
      <c r="AY890" s="216" t="s">
        <v>155</v>
      </c>
    </row>
    <row r="891" spans="2:51" s="13" customFormat="1">
      <c r="B891" s="206"/>
      <c r="C891" s="207"/>
      <c r="D891" s="197" t="s">
        <v>164</v>
      </c>
      <c r="E891" s="208" t="s">
        <v>35</v>
      </c>
      <c r="F891" s="209" t="s">
        <v>315</v>
      </c>
      <c r="G891" s="207"/>
      <c r="H891" s="210">
        <v>20.16</v>
      </c>
      <c r="I891" s="211"/>
      <c r="J891" s="207"/>
      <c r="K891" s="207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164</v>
      </c>
      <c r="AU891" s="216" t="s">
        <v>90</v>
      </c>
      <c r="AV891" s="13" t="s">
        <v>90</v>
      </c>
      <c r="AW891" s="13" t="s">
        <v>41</v>
      </c>
      <c r="AX891" s="13" t="s">
        <v>80</v>
      </c>
      <c r="AY891" s="216" t="s">
        <v>155</v>
      </c>
    </row>
    <row r="892" spans="2:51" s="13" customFormat="1">
      <c r="B892" s="206"/>
      <c r="C892" s="207"/>
      <c r="D892" s="197" t="s">
        <v>164</v>
      </c>
      <c r="E892" s="208" t="s">
        <v>35</v>
      </c>
      <c r="F892" s="209" t="s">
        <v>799</v>
      </c>
      <c r="G892" s="207"/>
      <c r="H892" s="210">
        <v>12.24</v>
      </c>
      <c r="I892" s="211"/>
      <c r="J892" s="207"/>
      <c r="K892" s="207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164</v>
      </c>
      <c r="AU892" s="216" t="s">
        <v>90</v>
      </c>
      <c r="AV892" s="13" t="s">
        <v>90</v>
      </c>
      <c r="AW892" s="13" t="s">
        <v>41</v>
      </c>
      <c r="AX892" s="13" t="s">
        <v>80</v>
      </c>
      <c r="AY892" s="216" t="s">
        <v>155</v>
      </c>
    </row>
    <row r="893" spans="2:51" s="13" customFormat="1">
      <c r="B893" s="206"/>
      <c r="C893" s="207"/>
      <c r="D893" s="197" t="s">
        <v>164</v>
      </c>
      <c r="E893" s="208" t="s">
        <v>35</v>
      </c>
      <c r="F893" s="209" t="s">
        <v>318</v>
      </c>
      <c r="G893" s="207"/>
      <c r="H893" s="210">
        <v>10.08</v>
      </c>
      <c r="I893" s="211"/>
      <c r="J893" s="207"/>
      <c r="K893" s="207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164</v>
      </c>
      <c r="AU893" s="216" t="s">
        <v>90</v>
      </c>
      <c r="AV893" s="13" t="s">
        <v>90</v>
      </c>
      <c r="AW893" s="13" t="s">
        <v>41</v>
      </c>
      <c r="AX893" s="13" t="s">
        <v>80</v>
      </c>
      <c r="AY893" s="216" t="s">
        <v>155</v>
      </c>
    </row>
    <row r="894" spans="2:51" s="14" customFormat="1">
      <c r="B894" s="217"/>
      <c r="C894" s="218"/>
      <c r="D894" s="197" t="s">
        <v>164</v>
      </c>
      <c r="E894" s="219" t="s">
        <v>35</v>
      </c>
      <c r="F894" s="220" t="s">
        <v>173</v>
      </c>
      <c r="G894" s="218"/>
      <c r="H894" s="221">
        <v>120.12</v>
      </c>
      <c r="I894" s="222"/>
      <c r="J894" s="218"/>
      <c r="K894" s="218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164</v>
      </c>
      <c r="AU894" s="227" t="s">
        <v>90</v>
      </c>
      <c r="AV894" s="14" t="s">
        <v>174</v>
      </c>
      <c r="AW894" s="14" t="s">
        <v>41</v>
      </c>
      <c r="AX894" s="14" t="s">
        <v>80</v>
      </c>
      <c r="AY894" s="227" t="s">
        <v>155</v>
      </c>
    </row>
    <row r="895" spans="2:51" s="12" customFormat="1">
      <c r="B895" s="195"/>
      <c r="C895" s="196"/>
      <c r="D895" s="197" t="s">
        <v>164</v>
      </c>
      <c r="E895" s="198" t="s">
        <v>35</v>
      </c>
      <c r="F895" s="199" t="s">
        <v>800</v>
      </c>
      <c r="G895" s="196"/>
      <c r="H895" s="198" t="s">
        <v>35</v>
      </c>
      <c r="I895" s="200"/>
      <c r="J895" s="196"/>
      <c r="K895" s="196"/>
      <c r="L895" s="201"/>
      <c r="M895" s="202"/>
      <c r="N895" s="203"/>
      <c r="O895" s="203"/>
      <c r="P895" s="203"/>
      <c r="Q895" s="203"/>
      <c r="R895" s="203"/>
      <c r="S895" s="203"/>
      <c r="T895" s="204"/>
      <c r="AT895" s="205" t="s">
        <v>164</v>
      </c>
      <c r="AU895" s="205" t="s">
        <v>90</v>
      </c>
      <c r="AV895" s="12" t="s">
        <v>88</v>
      </c>
      <c r="AW895" s="12" t="s">
        <v>41</v>
      </c>
      <c r="AX895" s="12" t="s">
        <v>80</v>
      </c>
      <c r="AY895" s="205" t="s">
        <v>155</v>
      </c>
    </row>
    <row r="896" spans="2:51" s="12" customFormat="1">
      <c r="B896" s="195"/>
      <c r="C896" s="196"/>
      <c r="D896" s="197" t="s">
        <v>164</v>
      </c>
      <c r="E896" s="198" t="s">
        <v>35</v>
      </c>
      <c r="F896" s="199" t="s">
        <v>323</v>
      </c>
      <c r="G896" s="196"/>
      <c r="H896" s="198" t="s">
        <v>35</v>
      </c>
      <c r="I896" s="200"/>
      <c r="J896" s="196"/>
      <c r="K896" s="196"/>
      <c r="L896" s="201"/>
      <c r="M896" s="202"/>
      <c r="N896" s="203"/>
      <c r="O896" s="203"/>
      <c r="P896" s="203"/>
      <c r="Q896" s="203"/>
      <c r="R896" s="203"/>
      <c r="S896" s="203"/>
      <c r="T896" s="204"/>
      <c r="AT896" s="205" t="s">
        <v>164</v>
      </c>
      <c r="AU896" s="205" t="s">
        <v>90</v>
      </c>
      <c r="AV896" s="12" t="s">
        <v>88</v>
      </c>
      <c r="AW896" s="12" t="s">
        <v>41</v>
      </c>
      <c r="AX896" s="12" t="s">
        <v>80</v>
      </c>
      <c r="AY896" s="205" t="s">
        <v>155</v>
      </c>
    </row>
    <row r="897" spans="2:65" s="13" customFormat="1">
      <c r="B897" s="206"/>
      <c r="C897" s="207"/>
      <c r="D897" s="197" t="s">
        <v>164</v>
      </c>
      <c r="E897" s="208" t="s">
        <v>35</v>
      </c>
      <c r="F897" s="209" t="s">
        <v>784</v>
      </c>
      <c r="G897" s="207"/>
      <c r="H897" s="210">
        <v>12.363</v>
      </c>
      <c r="I897" s="211"/>
      <c r="J897" s="207"/>
      <c r="K897" s="207"/>
      <c r="L897" s="212"/>
      <c r="M897" s="213"/>
      <c r="N897" s="214"/>
      <c r="O897" s="214"/>
      <c r="P897" s="214"/>
      <c r="Q897" s="214"/>
      <c r="R897" s="214"/>
      <c r="S897" s="214"/>
      <c r="T897" s="215"/>
      <c r="AT897" s="216" t="s">
        <v>164</v>
      </c>
      <c r="AU897" s="216" t="s">
        <v>90</v>
      </c>
      <c r="AV897" s="13" t="s">
        <v>90</v>
      </c>
      <c r="AW897" s="13" t="s">
        <v>41</v>
      </c>
      <c r="AX897" s="13" t="s">
        <v>80</v>
      </c>
      <c r="AY897" s="216" t="s">
        <v>155</v>
      </c>
    </row>
    <row r="898" spans="2:65" s="12" customFormat="1">
      <c r="B898" s="195"/>
      <c r="C898" s="196"/>
      <c r="D898" s="197" t="s">
        <v>164</v>
      </c>
      <c r="E898" s="198" t="s">
        <v>35</v>
      </c>
      <c r="F898" s="199" t="s">
        <v>325</v>
      </c>
      <c r="G898" s="196"/>
      <c r="H898" s="198" t="s">
        <v>35</v>
      </c>
      <c r="I898" s="200"/>
      <c r="J898" s="196"/>
      <c r="K898" s="196"/>
      <c r="L898" s="201"/>
      <c r="M898" s="202"/>
      <c r="N898" s="203"/>
      <c r="O898" s="203"/>
      <c r="P898" s="203"/>
      <c r="Q898" s="203"/>
      <c r="R898" s="203"/>
      <c r="S898" s="203"/>
      <c r="T898" s="204"/>
      <c r="AT898" s="205" t="s">
        <v>164</v>
      </c>
      <c r="AU898" s="205" t="s">
        <v>90</v>
      </c>
      <c r="AV898" s="12" t="s">
        <v>88</v>
      </c>
      <c r="AW898" s="12" t="s">
        <v>41</v>
      </c>
      <c r="AX898" s="12" t="s">
        <v>80</v>
      </c>
      <c r="AY898" s="205" t="s">
        <v>155</v>
      </c>
    </row>
    <row r="899" spans="2:65" s="13" customFormat="1">
      <c r="B899" s="206"/>
      <c r="C899" s="207"/>
      <c r="D899" s="197" t="s">
        <v>164</v>
      </c>
      <c r="E899" s="208" t="s">
        <v>35</v>
      </c>
      <c r="F899" s="209" t="s">
        <v>326</v>
      </c>
      <c r="G899" s="207"/>
      <c r="H899" s="210">
        <v>6.7619999999999996</v>
      </c>
      <c r="I899" s="211"/>
      <c r="J899" s="207"/>
      <c r="K899" s="207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164</v>
      </c>
      <c r="AU899" s="216" t="s">
        <v>90</v>
      </c>
      <c r="AV899" s="13" t="s">
        <v>90</v>
      </c>
      <c r="AW899" s="13" t="s">
        <v>41</v>
      </c>
      <c r="AX899" s="13" t="s">
        <v>80</v>
      </c>
      <c r="AY899" s="216" t="s">
        <v>155</v>
      </c>
    </row>
    <row r="900" spans="2:65" s="12" customFormat="1">
      <c r="B900" s="195"/>
      <c r="C900" s="196"/>
      <c r="D900" s="197" t="s">
        <v>164</v>
      </c>
      <c r="E900" s="198" t="s">
        <v>35</v>
      </c>
      <c r="F900" s="199" t="s">
        <v>327</v>
      </c>
      <c r="G900" s="196"/>
      <c r="H900" s="198" t="s">
        <v>35</v>
      </c>
      <c r="I900" s="200"/>
      <c r="J900" s="196"/>
      <c r="K900" s="196"/>
      <c r="L900" s="201"/>
      <c r="M900" s="202"/>
      <c r="N900" s="203"/>
      <c r="O900" s="203"/>
      <c r="P900" s="203"/>
      <c r="Q900" s="203"/>
      <c r="R900" s="203"/>
      <c r="S900" s="203"/>
      <c r="T900" s="204"/>
      <c r="AT900" s="205" t="s">
        <v>164</v>
      </c>
      <c r="AU900" s="205" t="s">
        <v>90</v>
      </c>
      <c r="AV900" s="12" t="s">
        <v>88</v>
      </c>
      <c r="AW900" s="12" t="s">
        <v>41</v>
      </c>
      <c r="AX900" s="12" t="s">
        <v>80</v>
      </c>
      <c r="AY900" s="205" t="s">
        <v>155</v>
      </c>
    </row>
    <row r="901" spans="2:65" s="13" customFormat="1">
      <c r="B901" s="206"/>
      <c r="C901" s="207"/>
      <c r="D901" s="197" t="s">
        <v>164</v>
      </c>
      <c r="E901" s="208" t="s">
        <v>35</v>
      </c>
      <c r="F901" s="209" t="s">
        <v>328</v>
      </c>
      <c r="G901" s="207"/>
      <c r="H901" s="210">
        <v>14.784000000000001</v>
      </c>
      <c r="I901" s="211"/>
      <c r="J901" s="207"/>
      <c r="K901" s="207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164</v>
      </c>
      <c r="AU901" s="216" t="s">
        <v>90</v>
      </c>
      <c r="AV901" s="13" t="s">
        <v>90</v>
      </c>
      <c r="AW901" s="13" t="s">
        <v>41</v>
      </c>
      <c r="AX901" s="13" t="s">
        <v>80</v>
      </c>
      <c r="AY901" s="216" t="s">
        <v>155</v>
      </c>
    </row>
    <row r="902" spans="2:65" s="12" customFormat="1">
      <c r="B902" s="195"/>
      <c r="C902" s="196"/>
      <c r="D902" s="197" t="s">
        <v>164</v>
      </c>
      <c r="E902" s="198" t="s">
        <v>35</v>
      </c>
      <c r="F902" s="199" t="s">
        <v>329</v>
      </c>
      <c r="G902" s="196"/>
      <c r="H902" s="198" t="s">
        <v>35</v>
      </c>
      <c r="I902" s="200"/>
      <c r="J902" s="196"/>
      <c r="K902" s="196"/>
      <c r="L902" s="201"/>
      <c r="M902" s="202"/>
      <c r="N902" s="203"/>
      <c r="O902" s="203"/>
      <c r="P902" s="203"/>
      <c r="Q902" s="203"/>
      <c r="R902" s="203"/>
      <c r="S902" s="203"/>
      <c r="T902" s="204"/>
      <c r="AT902" s="205" t="s">
        <v>164</v>
      </c>
      <c r="AU902" s="205" t="s">
        <v>90</v>
      </c>
      <c r="AV902" s="12" t="s">
        <v>88</v>
      </c>
      <c r="AW902" s="12" t="s">
        <v>41</v>
      </c>
      <c r="AX902" s="12" t="s">
        <v>80</v>
      </c>
      <c r="AY902" s="205" t="s">
        <v>155</v>
      </c>
    </row>
    <row r="903" spans="2:65" s="13" customFormat="1">
      <c r="B903" s="206"/>
      <c r="C903" s="207"/>
      <c r="D903" s="197" t="s">
        <v>164</v>
      </c>
      <c r="E903" s="208" t="s">
        <v>35</v>
      </c>
      <c r="F903" s="209" t="s">
        <v>801</v>
      </c>
      <c r="G903" s="207"/>
      <c r="H903" s="210">
        <v>4.71</v>
      </c>
      <c r="I903" s="211"/>
      <c r="J903" s="207"/>
      <c r="K903" s="207"/>
      <c r="L903" s="212"/>
      <c r="M903" s="213"/>
      <c r="N903" s="214"/>
      <c r="O903" s="214"/>
      <c r="P903" s="214"/>
      <c r="Q903" s="214"/>
      <c r="R903" s="214"/>
      <c r="S903" s="214"/>
      <c r="T903" s="215"/>
      <c r="AT903" s="216" t="s">
        <v>164</v>
      </c>
      <c r="AU903" s="216" t="s">
        <v>90</v>
      </c>
      <c r="AV903" s="13" t="s">
        <v>90</v>
      </c>
      <c r="AW903" s="13" t="s">
        <v>41</v>
      </c>
      <c r="AX903" s="13" t="s">
        <v>80</v>
      </c>
      <c r="AY903" s="216" t="s">
        <v>155</v>
      </c>
    </row>
    <row r="904" spans="2:65" s="14" customFormat="1">
      <c r="B904" s="217"/>
      <c r="C904" s="218"/>
      <c r="D904" s="197" t="s">
        <v>164</v>
      </c>
      <c r="E904" s="219" t="s">
        <v>35</v>
      </c>
      <c r="F904" s="220" t="s">
        <v>173</v>
      </c>
      <c r="G904" s="218"/>
      <c r="H904" s="221">
        <v>38.619</v>
      </c>
      <c r="I904" s="222"/>
      <c r="J904" s="218"/>
      <c r="K904" s="218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164</v>
      </c>
      <c r="AU904" s="227" t="s">
        <v>90</v>
      </c>
      <c r="AV904" s="14" t="s">
        <v>174</v>
      </c>
      <c r="AW904" s="14" t="s">
        <v>41</v>
      </c>
      <c r="AX904" s="14" t="s">
        <v>80</v>
      </c>
      <c r="AY904" s="227" t="s">
        <v>155</v>
      </c>
    </row>
    <row r="905" spans="2:65" s="15" customFormat="1">
      <c r="B905" s="228"/>
      <c r="C905" s="229"/>
      <c r="D905" s="197" t="s">
        <v>164</v>
      </c>
      <c r="E905" s="230" t="s">
        <v>35</v>
      </c>
      <c r="F905" s="231" t="s">
        <v>177</v>
      </c>
      <c r="G905" s="229"/>
      <c r="H905" s="232">
        <v>1915.463</v>
      </c>
      <c r="I905" s="233"/>
      <c r="J905" s="229"/>
      <c r="K905" s="229"/>
      <c r="L905" s="234"/>
      <c r="M905" s="235"/>
      <c r="N905" s="236"/>
      <c r="O905" s="236"/>
      <c r="P905" s="236"/>
      <c r="Q905" s="236"/>
      <c r="R905" s="236"/>
      <c r="S905" s="236"/>
      <c r="T905" s="237"/>
      <c r="AT905" s="238" t="s">
        <v>164</v>
      </c>
      <c r="AU905" s="238" t="s">
        <v>90</v>
      </c>
      <c r="AV905" s="15" t="s">
        <v>162</v>
      </c>
      <c r="AW905" s="15" t="s">
        <v>41</v>
      </c>
      <c r="AX905" s="15" t="s">
        <v>88</v>
      </c>
      <c r="AY905" s="238" t="s">
        <v>155</v>
      </c>
    </row>
    <row r="906" spans="2:65" s="1" customFormat="1" ht="16.5" customHeight="1">
      <c r="B906" s="36"/>
      <c r="C906" s="239" t="s">
        <v>802</v>
      </c>
      <c r="D906" s="239" t="s">
        <v>455</v>
      </c>
      <c r="E906" s="240" t="s">
        <v>803</v>
      </c>
      <c r="F906" s="241" t="s">
        <v>804</v>
      </c>
      <c r="G906" s="242" t="s">
        <v>160</v>
      </c>
      <c r="H906" s="243">
        <v>126.126</v>
      </c>
      <c r="I906" s="244"/>
      <c r="J906" s="245">
        <f>ROUND(I906*H906,2)</f>
        <v>0</v>
      </c>
      <c r="K906" s="241" t="s">
        <v>161</v>
      </c>
      <c r="L906" s="246"/>
      <c r="M906" s="247" t="s">
        <v>35</v>
      </c>
      <c r="N906" s="248" t="s">
        <v>51</v>
      </c>
      <c r="O906" s="65"/>
      <c r="P906" s="191">
        <f>O906*H906</f>
        <v>0</v>
      </c>
      <c r="Q906" s="191">
        <v>2.0999999999999999E-3</v>
      </c>
      <c r="R906" s="191">
        <f>Q906*H906</f>
        <v>0.26486460000000001</v>
      </c>
      <c r="S906" s="191">
        <v>0</v>
      </c>
      <c r="T906" s="192">
        <f>S906*H906</f>
        <v>0</v>
      </c>
      <c r="AR906" s="193" t="s">
        <v>224</v>
      </c>
      <c r="AT906" s="193" t="s">
        <v>455</v>
      </c>
      <c r="AU906" s="193" t="s">
        <v>90</v>
      </c>
      <c r="AY906" s="18" t="s">
        <v>155</v>
      </c>
      <c r="BE906" s="194">
        <f>IF(N906="základní",J906,0)</f>
        <v>0</v>
      </c>
      <c r="BF906" s="194">
        <f>IF(N906="snížená",J906,0)</f>
        <v>0</v>
      </c>
      <c r="BG906" s="194">
        <f>IF(N906="zákl. přenesená",J906,0)</f>
        <v>0</v>
      </c>
      <c r="BH906" s="194">
        <f>IF(N906="sníž. přenesená",J906,0)</f>
        <v>0</v>
      </c>
      <c r="BI906" s="194">
        <f>IF(N906="nulová",J906,0)</f>
        <v>0</v>
      </c>
      <c r="BJ906" s="18" t="s">
        <v>88</v>
      </c>
      <c r="BK906" s="194">
        <f>ROUND(I906*H906,2)</f>
        <v>0</v>
      </c>
      <c r="BL906" s="18" t="s">
        <v>162</v>
      </c>
      <c r="BM906" s="193" t="s">
        <v>805</v>
      </c>
    </row>
    <row r="907" spans="2:65" s="12" customFormat="1">
      <c r="B907" s="195"/>
      <c r="C907" s="196"/>
      <c r="D907" s="197" t="s">
        <v>164</v>
      </c>
      <c r="E907" s="198" t="s">
        <v>35</v>
      </c>
      <c r="F907" s="199" t="s">
        <v>796</v>
      </c>
      <c r="G907" s="196"/>
      <c r="H907" s="198" t="s">
        <v>35</v>
      </c>
      <c r="I907" s="200"/>
      <c r="J907" s="196"/>
      <c r="K907" s="196"/>
      <c r="L907" s="201"/>
      <c r="M907" s="202"/>
      <c r="N907" s="203"/>
      <c r="O907" s="203"/>
      <c r="P907" s="203"/>
      <c r="Q907" s="203"/>
      <c r="R907" s="203"/>
      <c r="S907" s="203"/>
      <c r="T907" s="204"/>
      <c r="AT907" s="205" t="s">
        <v>164</v>
      </c>
      <c r="AU907" s="205" t="s">
        <v>90</v>
      </c>
      <c r="AV907" s="12" t="s">
        <v>88</v>
      </c>
      <c r="AW907" s="12" t="s">
        <v>41</v>
      </c>
      <c r="AX907" s="12" t="s">
        <v>80</v>
      </c>
      <c r="AY907" s="205" t="s">
        <v>155</v>
      </c>
    </row>
    <row r="908" spans="2:65" s="13" customFormat="1">
      <c r="B908" s="206"/>
      <c r="C908" s="207"/>
      <c r="D908" s="197" t="s">
        <v>164</v>
      </c>
      <c r="E908" s="208" t="s">
        <v>35</v>
      </c>
      <c r="F908" s="209" t="s">
        <v>797</v>
      </c>
      <c r="G908" s="207"/>
      <c r="H908" s="210">
        <v>25.8</v>
      </c>
      <c r="I908" s="211"/>
      <c r="J908" s="207"/>
      <c r="K908" s="207"/>
      <c r="L908" s="212"/>
      <c r="M908" s="213"/>
      <c r="N908" s="214"/>
      <c r="O908" s="214"/>
      <c r="P908" s="214"/>
      <c r="Q908" s="214"/>
      <c r="R908" s="214"/>
      <c r="S908" s="214"/>
      <c r="T908" s="215"/>
      <c r="AT908" s="216" t="s">
        <v>164</v>
      </c>
      <c r="AU908" s="216" t="s">
        <v>90</v>
      </c>
      <c r="AV908" s="13" t="s">
        <v>90</v>
      </c>
      <c r="AW908" s="13" t="s">
        <v>41</v>
      </c>
      <c r="AX908" s="13" t="s">
        <v>80</v>
      </c>
      <c r="AY908" s="216" t="s">
        <v>155</v>
      </c>
    </row>
    <row r="909" spans="2:65" s="13" customFormat="1">
      <c r="B909" s="206"/>
      <c r="C909" s="207"/>
      <c r="D909" s="197" t="s">
        <v>164</v>
      </c>
      <c r="E909" s="208" t="s">
        <v>35</v>
      </c>
      <c r="F909" s="209" t="s">
        <v>309</v>
      </c>
      <c r="G909" s="207"/>
      <c r="H909" s="210">
        <v>23.04</v>
      </c>
      <c r="I909" s="211"/>
      <c r="J909" s="207"/>
      <c r="K909" s="207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164</v>
      </c>
      <c r="AU909" s="216" t="s">
        <v>90</v>
      </c>
      <c r="AV909" s="13" t="s">
        <v>90</v>
      </c>
      <c r="AW909" s="13" t="s">
        <v>41</v>
      </c>
      <c r="AX909" s="13" t="s">
        <v>80</v>
      </c>
      <c r="AY909" s="216" t="s">
        <v>155</v>
      </c>
    </row>
    <row r="910" spans="2:65" s="13" customFormat="1">
      <c r="B910" s="206"/>
      <c r="C910" s="207"/>
      <c r="D910" s="197" t="s">
        <v>164</v>
      </c>
      <c r="E910" s="208" t="s">
        <v>35</v>
      </c>
      <c r="F910" s="209" t="s">
        <v>798</v>
      </c>
      <c r="G910" s="207"/>
      <c r="H910" s="210">
        <v>28.8</v>
      </c>
      <c r="I910" s="211"/>
      <c r="J910" s="207"/>
      <c r="K910" s="207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164</v>
      </c>
      <c r="AU910" s="216" t="s">
        <v>90</v>
      </c>
      <c r="AV910" s="13" t="s">
        <v>90</v>
      </c>
      <c r="AW910" s="13" t="s">
        <v>41</v>
      </c>
      <c r="AX910" s="13" t="s">
        <v>80</v>
      </c>
      <c r="AY910" s="216" t="s">
        <v>155</v>
      </c>
    </row>
    <row r="911" spans="2:65" s="13" customFormat="1">
      <c r="B911" s="206"/>
      <c r="C911" s="207"/>
      <c r="D911" s="197" t="s">
        <v>164</v>
      </c>
      <c r="E911" s="208" t="s">
        <v>35</v>
      </c>
      <c r="F911" s="209" t="s">
        <v>315</v>
      </c>
      <c r="G911" s="207"/>
      <c r="H911" s="210">
        <v>20.16</v>
      </c>
      <c r="I911" s="211"/>
      <c r="J911" s="207"/>
      <c r="K911" s="207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164</v>
      </c>
      <c r="AU911" s="216" t="s">
        <v>90</v>
      </c>
      <c r="AV911" s="13" t="s">
        <v>90</v>
      </c>
      <c r="AW911" s="13" t="s">
        <v>41</v>
      </c>
      <c r="AX911" s="13" t="s">
        <v>80</v>
      </c>
      <c r="AY911" s="216" t="s">
        <v>155</v>
      </c>
    </row>
    <row r="912" spans="2:65" s="13" customFormat="1">
      <c r="B912" s="206"/>
      <c r="C912" s="207"/>
      <c r="D912" s="197" t="s">
        <v>164</v>
      </c>
      <c r="E912" s="208" t="s">
        <v>35</v>
      </c>
      <c r="F912" s="209" t="s">
        <v>799</v>
      </c>
      <c r="G912" s="207"/>
      <c r="H912" s="210">
        <v>12.24</v>
      </c>
      <c r="I912" s="211"/>
      <c r="J912" s="207"/>
      <c r="K912" s="207"/>
      <c r="L912" s="212"/>
      <c r="M912" s="213"/>
      <c r="N912" s="214"/>
      <c r="O912" s="214"/>
      <c r="P912" s="214"/>
      <c r="Q912" s="214"/>
      <c r="R912" s="214"/>
      <c r="S912" s="214"/>
      <c r="T912" s="215"/>
      <c r="AT912" s="216" t="s">
        <v>164</v>
      </c>
      <c r="AU912" s="216" t="s">
        <v>90</v>
      </c>
      <c r="AV912" s="13" t="s">
        <v>90</v>
      </c>
      <c r="AW912" s="13" t="s">
        <v>41</v>
      </c>
      <c r="AX912" s="13" t="s">
        <v>80</v>
      </c>
      <c r="AY912" s="216" t="s">
        <v>155</v>
      </c>
    </row>
    <row r="913" spans="2:65" s="13" customFormat="1">
      <c r="B913" s="206"/>
      <c r="C913" s="207"/>
      <c r="D913" s="197" t="s">
        <v>164</v>
      </c>
      <c r="E913" s="208" t="s">
        <v>35</v>
      </c>
      <c r="F913" s="209" t="s">
        <v>318</v>
      </c>
      <c r="G913" s="207"/>
      <c r="H913" s="210">
        <v>10.08</v>
      </c>
      <c r="I913" s="211"/>
      <c r="J913" s="207"/>
      <c r="K913" s="207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164</v>
      </c>
      <c r="AU913" s="216" t="s">
        <v>90</v>
      </c>
      <c r="AV913" s="13" t="s">
        <v>90</v>
      </c>
      <c r="AW913" s="13" t="s">
        <v>41</v>
      </c>
      <c r="AX913" s="13" t="s">
        <v>80</v>
      </c>
      <c r="AY913" s="216" t="s">
        <v>155</v>
      </c>
    </row>
    <row r="914" spans="2:65" s="14" customFormat="1">
      <c r="B914" s="217"/>
      <c r="C914" s="218"/>
      <c r="D914" s="197" t="s">
        <v>164</v>
      </c>
      <c r="E914" s="219" t="s">
        <v>35</v>
      </c>
      <c r="F914" s="220" t="s">
        <v>173</v>
      </c>
      <c r="G914" s="218"/>
      <c r="H914" s="221">
        <v>120.12</v>
      </c>
      <c r="I914" s="222"/>
      <c r="J914" s="218"/>
      <c r="K914" s="218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164</v>
      </c>
      <c r="AU914" s="227" t="s">
        <v>90</v>
      </c>
      <c r="AV914" s="14" t="s">
        <v>174</v>
      </c>
      <c r="AW914" s="14" t="s">
        <v>41</v>
      </c>
      <c r="AX914" s="14" t="s">
        <v>80</v>
      </c>
      <c r="AY914" s="227" t="s">
        <v>155</v>
      </c>
    </row>
    <row r="915" spans="2:65" s="12" customFormat="1">
      <c r="B915" s="195"/>
      <c r="C915" s="196"/>
      <c r="D915" s="197" t="s">
        <v>164</v>
      </c>
      <c r="E915" s="198" t="s">
        <v>35</v>
      </c>
      <c r="F915" s="199" t="s">
        <v>806</v>
      </c>
      <c r="G915" s="196"/>
      <c r="H915" s="198" t="s">
        <v>35</v>
      </c>
      <c r="I915" s="200"/>
      <c r="J915" s="196"/>
      <c r="K915" s="196"/>
      <c r="L915" s="201"/>
      <c r="M915" s="202"/>
      <c r="N915" s="203"/>
      <c r="O915" s="203"/>
      <c r="P915" s="203"/>
      <c r="Q915" s="203"/>
      <c r="R915" s="203"/>
      <c r="S915" s="203"/>
      <c r="T915" s="204"/>
      <c r="AT915" s="205" t="s">
        <v>164</v>
      </c>
      <c r="AU915" s="205" t="s">
        <v>90</v>
      </c>
      <c r="AV915" s="12" t="s">
        <v>88</v>
      </c>
      <c r="AW915" s="12" t="s">
        <v>41</v>
      </c>
      <c r="AX915" s="12" t="s">
        <v>80</v>
      </c>
      <c r="AY915" s="205" t="s">
        <v>155</v>
      </c>
    </row>
    <row r="916" spans="2:65" s="13" customFormat="1">
      <c r="B916" s="206"/>
      <c r="C916" s="207"/>
      <c r="D916" s="197" t="s">
        <v>164</v>
      </c>
      <c r="E916" s="208" t="s">
        <v>35</v>
      </c>
      <c r="F916" s="209" t="s">
        <v>807</v>
      </c>
      <c r="G916" s="207"/>
      <c r="H916" s="210">
        <v>126.126</v>
      </c>
      <c r="I916" s="211"/>
      <c r="J916" s="207"/>
      <c r="K916" s="207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164</v>
      </c>
      <c r="AU916" s="216" t="s">
        <v>90</v>
      </c>
      <c r="AV916" s="13" t="s">
        <v>90</v>
      </c>
      <c r="AW916" s="13" t="s">
        <v>41</v>
      </c>
      <c r="AX916" s="13" t="s">
        <v>88</v>
      </c>
      <c r="AY916" s="216" t="s">
        <v>155</v>
      </c>
    </row>
    <row r="917" spans="2:65" s="1" customFormat="1" ht="16.5" customHeight="1">
      <c r="B917" s="36"/>
      <c r="C917" s="239" t="s">
        <v>808</v>
      </c>
      <c r="D917" s="239" t="s">
        <v>455</v>
      </c>
      <c r="E917" s="240" t="s">
        <v>809</v>
      </c>
      <c r="F917" s="241" t="s">
        <v>810</v>
      </c>
      <c r="G917" s="242" t="s">
        <v>160</v>
      </c>
      <c r="H917" s="243">
        <v>1675.1320000000001</v>
      </c>
      <c r="I917" s="244"/>
      <c r="J917" s="245">
        <f>ROUND(I917*H917,2)</f>
        <v>0</v>
      </c>
      <c r="K917" s="241" t="s">
        <v>161</v>
      </c>
      <c r="L917" s="246"/>
      <c r="M917" s="247" t="s">
        <v>35</v>
      </c>
      <c r="N917" s="248" t="s">
        <v>51</v>
      </c>
      <c r="O917" s="65"/>
      <c r="P917" s="191">
        <f>O917*H917</f>
        <v>0</v>
      </c>
      <c r="Q917" s="191">
        <v>2.3999999999999998E-3</v>
      </c>
      <c r="R917" s="191">
        <f>Q917*H917</f>
        <v>4.0203167999999998</v>
      </c>
      <c r="S917" s="191">
        <v>0</v>
      </c>
      <c r="T917" s="192">
        <f>S917*H917</f>
        <v>0</v>
      </c>
      <c r="AR917" s="193" t="s">
        <v>224</v>
      </c>
      <c r="AT917" s="193" t="s">
        <v>455</v>
      </c>
      <c r="AU917" s="193" t="s">
        <v>90</v>
      </c>
      <c r="AY917" s="18" t="s">
        <v>155</v>
      </c>
      <c r="BE917" s="194">
        <f>IF(N917="základní",J917,0)</f>
        <v>0</v>
      </c>
      <c r="BF917" s="194">
        <f>IF(N917="snížená",J917,0)</f>
        <v>0</v>
      </c>
      <c r="BG917" s="194">
        <f>IF(N917="zákl. přenesená",J917,0)</f>
        <v>0</v>
      </c>
      <c r="BH917" s="194">
        <f>IF(N917="sníž. přenesená",J917,0)</f>
        <v>0</v>
      </c>
      <c r="BI917" s="194">
        <f>IF(N917="nulová",J917,0)</f>
        <v>0</v>
      </c>
      <c r="BJ917" s="18" t="s">
        <v>88</v>
      </c>
      <c r="BK917" s="194">
        <f>ROUND(I917*H917,2)</f>
        <v>0</v>
      </c>
      <c r="BL917" s="18" t="s">
        <v>162</v>
      </c>
      <c r="BM917" s="193" t="s">
        <v>811</v>
      </c>
    </row>
    <row r="918" spans="2:65" s="12" customFormat="1">
      <c r="B918" s="195"/>
      <c r="C918" s="196"/>
      <c r="D918" s="197" t="s">
        <v>164</v>
      </c>
      <c r="E918" s="198" t="s">
        <v>35</v>
      </c>
      <c r="F918" s="199" t="s">
        <v>812</v>
      </c>
      <c r="G918" s="196"/>
      <c r="H918" s="198" t="s">
        <v>35</v>
      </c>
      <c r="I918" s="200"/>
      <c r="J918" s="196"/>
      <c r="K918" s="196"/>
      <c r="L918" s="201"/>
      <c r="M918" s="202"/>
      <c r="N918" s="203"/>
      <c r="O918" s="203"/>
      <c r="P918" s="203"/>
      <c r="Q918" s="203"/>
      <c r="R918" s="203"/>
      <c r="S918" s="203"/>
      <c r="T918" s="204"/>
      <c r="AT918" s="205" t="s">
        <v>164</v>
      </c>
      <c r="AU918" s="205" t="s">
        <v>90</v>
      </c>
      <c r="AV918" s="12" t="s">
        <v>88</v>
      </c>
      <c r="AW918" s="12" t="s">
        <v>41</v>
      </c>
      <c r="AX918" s="12" t="s">
        <v>80</v>
      </c>
      <c r="AY918" s="205" t="s">
        <v>155</v>
      </c>
    </row>
    <row r="919" spans="2:65" s="12" customFormat="1">
      <c r="B919" s="195"/>
      <c r="C919" s="196"/>
      <c r="D919" s="197" t="s">
        <v>164</v>
      </c>
      <c r="E919" s="198" t="s">
        <v>35</v>
      </c>
      <c r="F919" s="199" t="s">
        <v>480</v>
      </c>
      <c r="G919" s="196"/>
      <c r="H919" s="198" t="s">
        <v>35</v>
      </c>
      <c r="I919" s="200"/>
      <c r="J919" s="196"/>
      <c r="K919" s="196"/>
      <c r="L919" s="201"/>
      <c r="M919" s="202"/>
      <c r="N919" s="203"/>
      <c r="O919" s="203"/>
      <c r="P919" s="203"/>
      <c r="Q919" s="203"/>
      <c r="R919" s="203"/>
      <c r="S919" s="203"/>
      <c r="T919" s="204"/>
      <c r="AT919" s="205" t="s">
        <v>164</v>
      </c>
      <c r="AU919" s="205" t="s">
        <v>90</v>
      </c>
      <c r="AV919" s="12" t="s">
        <v>88</v>
      </c>
      <c r="AW919" s="12" t="s">
        <v>41</v>
      </c>
      <c r="AX919" s="12" t="s">
        <v>80</v>
      </c>
      <c r="AY919" s="205" t="s">
        <v>155</v>
      </c>
    </row>
    <row r="920" spans="2:65" s="13" customFormat="1">
      <c r="B920" s="206"/>
      <c r="C920" s="207"/>
      <c r="D920" s="197" t="s">
        <v>164</v>
      </c>
      <c r="E920" s="208" t="s">
        <v>35</v>
      </c>
      <c r="F920" s="209" t="s">
        <v>780</v>
      </c>
      <c r="G920" s="207"/>
      <c r="H920" s="210">
        <v>141.101</v>
      </c>
      <c r="I920" s="211"/>
      <c r="J920" s="207"/>
      <c r="K920" s="207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164</v>
      </c>
      <c r="AU920" s="216" t="s">
        <v>90</v>
      </c>
      <c r="AV920" s="13" t="s">
        <v>90</v>
      </c>
      <c r="AW920" s="13" t="s">
        <v>41</v>
      </c>
      <c r="AX920" s="13" t="s">
        <v>80</v>
      </c>
      <c r="AY920" s="216" t="s">
        <v>155</v>
      </c>
    </row>
    <row r="921" spans="2:65" s="13" customFormat="1" ht="30.6">
      <c r="B921" s="206"/>
      <c r="C921" s="207"/>
      <c r="D921" s="197" t="s">
        <v>164</v>
      </c>
      <c r="E921" s="208" t="s">
        <v>35</v>
      </c>
      <c r="F921" s="209" t="s">
        <v>781</v>
      </c>
      <c r="G921" s="207"/>
      <c r="H921" s="210">
        <v>397.45100000000002</v>
      </c>
      <c r="I921" s="211"/>
      <c r="J921" s="207"/>
      <c r="K921" s="207"/>
      <c r="L921" s="212"/>
      <c r="M921" s="213"/>
      <c r="N921" s="214"/>
      <c r="O921" s="214"/>
      <c r="P921" s="214"/>
      <c r="Q921" s="214"/>
      <c r="R921" s="214"/>
      <c r="S921" s="214"/>
      <c r="T921" s="215"/>
      <c r="AT921" s="216" t="s">
        <v>164</v>
      </c>
      <c r="AU921" s="216" t="s">
        <v>90</v>
      </c>
      <c r="AV921" s="13" t="s">
        <v>90</v>
      </c>
      <c r="AW921" s="13" t="s">
        <v>41</v>
      </c>
      <c r="AX921" s="13" t="s">
        <v>80</v>
      </c>
      <c r="AY921" s="216" t="s">
        <v>155</v>
      </c>
    </row>
    <row r="922" spans="2:65" s="13" customFormat="1">
      <c r="B922" s="206"/>
      <c r="C922" s="207"/>
      <c r="D922" s="197" t="s">
        <v>164</v>
      </c>
      <c r="E922" s="208" t="s">
        <v>35</v>
      </c>
      <c r="F922" s="209" t="s">
        <v>813</v>
      </c>
      <c r="G922" s="207"/>
      <c r="H922" s="210">
        <v>-45.825000000000003</v>
      </c>
      <c r="I922" s="211"/>
      <c r="J922" s="207"/>
      <c r="K922" s="207"/>
      <c r="L922" s="212"/>
      <c r="M922" s="213"/>
      <c r="N922" s="214"/>
      <c r="O922" s="214"/>
      <c r="P922" s="214"/>
      <c r="Q922" s="214"/>
      <c r="R922" s="214"/>
      <c r="S922" s="214"/>
      <c r="T922" s="215"/>
      <c r="AT922" s="216" t="s">
        <v>164</v>
      </c>
      <c r="AU922" s="216" t="s">
        <v>90</v>
      </c>
      <c r="AV922" s="13" t="s">
        <v>90</v>
      </c>
      <c r="AW922" s="13" t="s">
        <v>41</v>
      </c>
      <c r="AX922" s="13" t="s">
        <v>80</v>
      </c>
      <c r="AY922" s="216" t="s">
        <v>155</v>
      </c>
    </row>
    <row r="923" spans="2:65" s="12" customFormat="1">
      <c r="B923" s="195"/>
      <c r="C923" s="196"/>
      <c r="D923" s="197" t="s">
        <v>164</v>
      </c>
      <c r="E923" s="198" t="s">
        <v>35</v>
      </c>
      <c r="F923" s="199" t="s">
        <v>783</v>
      </c>
      <c r="G923" s="196"/>
      <c r="H923" s="198" t="s">
        <v>35</v>
      </c>
      <c r="I923" s="200"/>
      <c r="J923" s="196"/>
      <c r="K923" s="196"/>
      <c r="L923" s="201"/>
      <c r="M923" s="202"/>
      <c r="N923" s="203"/>
      <c r="O923" s="203"/>
      <c r="P923" s="203"/>
      <c r="Q923" s="203"/>
      <c r="R923" s="203"/>
      <c r="S923" s="203"/>
      <c r="T923" s="204"/>
      <c r="AT923" s="205" t="s">
        <v>164</v>
      </c>
      <c r="AU923" s="205" t="s">
        <v>90</v>
      </c>
      <c r="AV923" s="12" t="s">
        <v>88</v>
      </c>
      <c r="AW923" s="12" t="s">
        <v>41</v>
      </c>
      <c r="AX923" s="12" t="s">
        <v>80</v>
      </c>
      <c r="AY923" s="205" t="s">
        <v>155</v>
      </c>
    </row>
    <row r="924" spans="2:65" s="13" customFormat="1">
      <c r="B924" s="206"/>
      <c r="C924" s="207"/>
      <c r="D924" s="197" t="s">
        <v>164</v>
      </c>
      <c r="E924" s="208" t="s">
        <v>35</v>
      </c>
      <c r="F924" s="209" t="s">
        <v>784</v>
      </c>
      <c r="G924" s="207"/>
      <c r="H924" s="210">
        <v>12.363</v>
      </c>
      <c r="I924" s="211"/>
      <c r="J924" s="207"/>
      <c r="K924" s="207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164</v>
      </c>
      <c r="AU924" s="216" t="s">
        <v>90</v>
      </c>
      <c r="AV924" s="13" t="s">
        <v>90</v>
      </c>
      <c r="AW924" s="13" t="s">
        <v>41</v>
      </c>
      <c r="AX924" s="13" t="s">
        <v>80</v>
      </c>
      <c r="AY924" s="216" t="s">
        <v>155</v>
      </c>
    </row>
    <row r="925" spans="2:65" s="12" customFormat="1">
      <c r="B925" s="195"/>
      <c r="C925" s="196"/>
      <c r="D925" s="197" t="s">
        <v>164</v>
      </c>
      <c r="E925" s="198" t="s">
        <v>35</v>
      </c>
      <c r="F925" s="199" t="s">
        <v>482</v>
      </c>
      <c r="G925" s="196"/>
      <c r="H925" s="198" t="s">
        <v>35</v>
      </c>
      <c r="I925" s="200"/>
      <c r="J925" s="196"/>
      <c r="K925" s="196"/>
      <c r="L925" s="201"/>
      <c r="M925" s="202"/>
      <c r="N925" s="203"/>
      <c r="O925" s="203"/>
      <c r="P925" s="203"/>
      <c r="Q925" s="203"/>
      <c r="R925" s="203"/>
      <c r="S925" s="203"/>
      <c r="T925" s="204"/>
      <c r="AT925" s="205" t="s">
        <v>164</v>
      </c>
      <c r="AU925" s="205" t="s">
        <v>90</v>
      </c>
      <c r="AV925" s="12" t="s">
        <v>88</v>
      </c>
      <c r="AW925" s="12" t="s">
        <v>41</v>
      </c>
      <c r="AX925" s="12" t="s">
        <v>80</v>
      </c>
      <c r="AY925" s="205" t="s">
        <v>155</v>
      </c>
    </row>
    <row r="926" spans="2:65" s="13" customFormat="1" ht="20.399999999999999">
      <c r="B926" s="206"/>
      <c r="C926" s="207"/>
      <c r="D926" s="197" t="s">
        <v>164</v>
      </c>
      <c r="E926" s="208" t="s">
        <v>35</v>
      </c>
      <c r="F926" s="209" t="s">
        <v>785</v>
      </c>
      <c r="G926" s="207"/>
      <c r="H926" s="210">
        <v>1164.951</v>
      </c>
      <c r="I926" s="211"/>
      <c r="J926" s="207"/>
      <c r="K926" s="207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164</v>
      </c>
      <c r="AU926" s="216" t="s">
        <v>90</v>
      </c>
      <c r="AV926" s="13" t="s">
        <v>90</v>
      </c>
      <c r="AW926" s="13" t="s">
        <v>41</v>
      </c>
      <c r="AX926" s="13" t="s">
        <v>80</v>
      </c>
      <c r="AY926" s="216" t="s">
        <v>155</v>
      </c>
    </row>
    <row r="927" spans="2:65" s="13" customFormat="1" ht="30.6">
      <c r="B927" s="206"/>
      <c r="C927" s="207"/>
      <c r="D927" s="197" t="s">
        <v>164</v>
      </c>
      <c r="E927" s="208" t="s">
        <v>35</v>
      </c>
      <c r="F927" s="209" t="s">
        <v>786</v>
      </c>
      <c r="G927" s="207"/>
      <c r="H927" s="210">
        <v>-107.352</v>
      </c>
      <c r="I927" s="211"/>
      <c r="J927" s="207"/>
      <c r="K927" s="207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164</v>
      </c>
      <c r="AU927" s="216" t="s">
        <v>90</v>
      </c>
      <c r="AV927" s="13" t="s">
        <v>90</v>
      </c>
      <c r="AW927" s="13" t="s">
        <v>41</v>
      </c>
      <c r="AX927" s="13" t="s">
        <v>80</v>
      </c>
      <c r="AY927" s="216" t="s">
        <v>155</v>
      </c>
    </row>
    <row r="928" spans="2:65" s="13" customFormat="1" ht="30.6">
      <c r="B928" s="206"/>
      <c r="C928" s="207"/>
      <c r="D928" s="197" t="s">
        <v>164</v>
      </c>
      <c r="E928" s="208" t="s">
        <v>35</v>
      </c>
      <c r="F928" s="209" t="s">
        <v>787</v>
      </c>
      <c r="G928" s="207"/>
      <c r="H928" s="210">
        <v>-145.36000000000001</v>
      </c>
      <c r="I928" s="211"/>
      <c r="J928" s="207"/>
      <c r="K928" s="207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164</v>
      </c>
      <c r="AU928" s="216" t="s">
        <v>90</v>
      </c>
      <c r="AV928" s="13" t="s">
        <v>90</v>
      </c>
      <c r="AW928" s="13" t="s">
        <v>41</v>
      </c>
      <c r="AX928" s="13" t="s">
        <v>80</v>
      </c>
      <c r="AY928" s="216" t="s">
        <v>155</v>
      </c>
    </row>
    <row r="929" spans="2:65" s="13" customFormat="1">
      <c r="B929" s="206"/>
      <c r="C929" s="207"/>
      <c r="D929" s="197" t="s">
        <v>164</v>
      </c>
      <c r="E929" s="208" t="s">
        <v>35</v>
      </c>
      <c r="F929" s="209" t="s">
        <v>788</v>
      </c>
      <c r="G929" s="207"/>
      <c r="H929" s="210">
        <v>-152.94999999999999</v>
      </c>
      <c r="I929" s="211"/>
      <c r="J929" s="207"/>
      <c r="K929" s="207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164</v>
      </c>
      <c r="AU929" s="216" t="s">
        <v>90</v>
      </c>
      <c r="AV929" s="13" t="s">
        <v>90</v>
      </c>
      <c r="AW929" s="13" t="s">
        <v>41</v>
      </c>
      <c r="AX929" s="13" t="s">
        <v>80</v>
      </c>
      <c r="AY929" s="216" t="s">
        <v>155</v>
      </c>
    </row>
    <row r="930" spans="2:65" s="13" customFormat="1" ht="30.6">
      <c r="B930" s="206"/>
      <c r="C930" s="207"/>
      <c r="D930" s="197" t="s">
        <v>164</v>
      </c>
      <c r="E930" s="208" t="s">
        <v>35</v>
      </c>
      <c r="F930" s="209" t="s">
        <v>789</v>
      </c>
      <c r="G930" s="207"/>
      <c r="H930" s="210">
        <v>-83.55</v>
      </c>
      <c r="I930" s="211"/>
      <c r="J930" s="207"/>
      <c r="K930" s="207"/>
      <c r="L930" s="212"/>
      <c r="M930" s="213"/>
      <c r="N930" s="214"/>
      <c r="O930" s="214"/>
      <c r="P930" s="214"/>
      <c r="Q930" s="214"/>
      <c r="R930" s="214"/>
      <c r="S930" s="214"/>
      <c r="T930" s="215"/>
      <c r="AT930" s="216" t="s">
        <v>164</v>
      </c>
      <c r="AU930" s="216" t="s">
        <v>90</v>
      </c>
      <c r="AV930" s="13" t="s">
        <v>90</v>
      </c>
      <c r="AW930" s="13" t="s">
        <v>41</v>
      </c>
      <c r="AX930" s="13" t="s">
        <v>80</v>
      </c>
      <c r="AY930" s="216" t="s">
        <v>155</v>
      </c>
    </row>
    <row r="931" spans="2:65" s="12" customFormat="1">
      <c r="B931" s="195"/>
      <c r="C931" s="196"/>
      <c r="D931" s="197" t="s">
        <v>164</v>
      </c>
      <c r="E931" s="198" t="s">
        <v>35</v>
      </c>
      <c r="F931" s="199" t="s">
        <v>670</v>
      </c>
      <c r="G931" s="196"/>
      <c r="H931" s="198" t="s">
        <v>35</v>
      </c>
      <c r="I931" s="200"/>
      <c r="J931" s="196"/>
      <c r="K931" s="196"/>
      <c r="L931" s="201"/>
      <c r="M931" s="202"/>
      <c r="N931" s="203"/>
      <c r="O931" s="203"/>
      <c r="P931" s="203"/>
      <c r="Q931" s="203"/>
      <c r="R931" s="203"/>
      <c r="S931" s="203"/>
      <c r="T931" s="204"/>
      <c r="AT931" s="205" t="s">
        <v>164</v>
      </c>
      <c r="AU931" s="205" t="s">
        <v>90</v>
      </c>
      <c r="AV931" s="12" t="s">
        <v>88</v>
      </c>
      <c r="AW931" s="12" t="s">
        <v>41</v>
      </c>
      <c r="AX931" s="12" t="s">
        <v>80</v>
      </c>
      <c r="AY931" s="205" t="s">
        <v>155</v>
      </c>
    </row>
    <row r="932" spans="2:65" s="13" customFormat="1" ht="30.6">
      <c r="B932" s="206"/>
      <c r="C932" s="207"/>
      <c r="D932" s="197" t="s">
        <v>164</v>
      </c>
      <c r="E932" s="208" t="s">
        <v>35</v>
      </c>
      <c r="F932" s="209" t="s">
        <v>790</v>
      </c>
      <c r="G932" s="207"/>
      <c r="H932" s="210">
        <v>291.51100000000002</v>
      </c>
      <c r="I932" s="211"/>
      <c r="J932" s="207"/>
      <c r="K932" s="207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164</v>
      </c>
      <c r="AU932" s="216" t="s">
        <v>90</v>
      </c>
      <c r="AV932" s="13" t="s">
        <v>90</v>
      </c>
      <c r="AW932" s="13" t="s">
        <v>41</v>
      </c>
      <c r="AX932" s="13" t="s">
        <v>80</v>
      </c>
      <c r="AY932" s="216" t="s">
        <v>155</v>
      </c>
    </row>
    <row r="933" spans="2:65" s="12" customFormat="1">
      <c r="B933" s="195"/>
      <c r="C933" s="196"/>
      <c r="D933" s="197" t="s">
        <v>164</v>
      </c>
      <c r="E933" s="198" t="s">
        <v>35</v>
      </c>
      <c r="F933" s="199" t="s">
        <v>672</v>
      </c>
      <c r="G933" s="196"/>
      <c r="H933" s="198" t="s">
        <v>35</v>
      </c>
      <c r="I933" s="200"/>
      <c r="J933" s="196"/>
      <c r="K933" s="196"/>
      <c r="L933" s="201"/>
      <c r="M933" s="202"/>
      <c r="N933" s="203"/>
      <c r="O933" s="203"/>
      <c r="P933" s="203"/>
      <c r="Q933" s="203"/>
      <c r="R933" s="203"/>
      <c r="S933" s="203"/>
      <c r="T933" s="204"/>
      <c r="AT933" s="205" t="s">
        <v>164</v>
      </c>
      <c r="AU933" s="205" t="s">
        <v>90</v>
      </c>
      <c r="AV933" s="12" t="s">
        <v>88</v>
      </c>
      <c r="AW933" s="12" t="s">
        <v>41</v>
      </c>
      <c r="AX933" s="12" t="s">
        <v>80</v>
      </c>
      <c r="AY933" s="205" t="s">
        <v>155</v>
      </c>
    </row>
    <row r="934" spans="2:65" s="13" customFormat="1" ht="20.399999999999999">
      <c r="B934" s="206"/>
      <c r="C934" s="207"/>
      <c r="D934" s="197" t="s">
        <v>164</v>
      </c>
      <c r="E934" s="208" t="s">
        <v>35</v>
      </c>
      <c r="F934" s="209" t="s">
        <v>791</v>
      </c>
      <c r="G934" s="207"/>
      <c r="H934" s="210">
        <v>366.87599999999998</v>
      </c>
      <c r="I934" s="211"/>
      <c r="J934" s="207"/>
      <c r="K934" s="207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164</v>
      </c>
      <c r="AU934" s="216" t="s">
        <v>90</v>
      </c>
      <c r="AV934" s="13" t="s">
        <v>90</v>
      </c>
      <c r="AW934" s="13" t="s">
        <v>41</v>
      </c>
      <c r="AX934" s="13" t="s">
        <v>80</v>
      </c>
      <c r="AY934" s="216" t="s">
        <v>155</v>
      </c>
    </row>
    <row r="935" spans="2:65" s="12" customFormat="1">
      <c r="B935" s="195"/>
      <c r="C935" s="196"/>
      <c r="D935" s="197" t="s">
        <v>164</v>
      </c>
      <c r="E935" s="198" t="s">
        <v>35</v>
      </c>
      <c r="F935" s="199" t="s">
        <v>814</v>
      </c>
      <c r="G935" s="196"/>
      <c r="H935" s="198" t="s">
        <v>35</v>
      </c>
      <c r="I935" s="200"/>
      <c r="J935" s="196"/>
      <c r="K935" s="196"/>
      <c r="L935" s="201"/>
      <c r="M935" s="202"/>
      <c r="N935" s="203"/>
      <c r="O935" s="203"/>
      <c r="P935" s="203"/>
      <c r="Q935" s="203"/>
      <c r="R935" s="203"/>
      <c r="S935" s="203"/>
      <c r="T935" s="204"/>
      <c r="AT935" s="205" t="s">
        <v>164</v>
      </c>
      <c r="AU935" s="205" t="s">
        <v>90</v>
      </c>
      <c r="AV935" s="12" t="s">
        <v>88</v>
      </c>
      <c r="AW935" s="12" t="s">
        <v>41</v>
      </c>
      <c r="AX935" s="12" t="s">
        <v>80</v>
      </c>
      <c r="AY935" s="205" t="s">
        <v>155</v>
      </c>
    </row>
    <row r="936" spans="2:65" s="13" customFormat="1">
      <c r="B936" s="206"/>
      <c r="C936" s="207"/>
      <c r="D936" s="197" t="s">
        <v>164</v>
      </c>
      <c r="E936" s="208" t="s">
        <v>35</v>
      </c>
      <c r="F936" s="209" t="s">
        <v>815</v>
      </c>
      <c r="G936" s="207"/>
      <c r="H936" s="210">
        <v>-120.12</v>
      </c>
      <c r="I936" s="211"/>
      <c r="J936" s="207"/>
      <c r="K936" s="207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164</v>
      </c>
      <c r="AU936" s="216" t="s">
        <v>90</v>
      </c>
      <c r="AV936" s="13" t="s">
        <v>90</v>
      </c>
      <c r="AW936" s="13" t="s">
        <v>41</v>
      </c>
      <c r="AX936" s="13" t="s">
        <v>80</v>
      </c>
      <c r="AY936" s="216" t="s">
        <v>155</v>
      </c>
    </row>
    <row r="937" spans="2:65" s="12" customFormat="1">
      <c r="B937" s="195"/>
      <c r="C937" s="196"/>
      <c r="D937" s="197" t="s">
        <v>164</v>
      </c>
      <c r="E937" s="198" t="s">
        <v>35</v>
      </c>
      <c r="F937" s="199" t="s">
        <v>794</v>
      </c>
      <c r="G937" s="196"/>
      <c r="H937" s="198" t="s">
        <v>35</v>
      </c>
      <c r="I937" s="200"/>
      <c r="J937" s="196"/>
      <c r="K937" s="196"/>
      <c r="L937" s="201"/>
      <c r="M937" s="202"/>
      <c r="N937" s="203"/>
      <c r="O937" s="203"/>
      <c r="P937" s="203"/>
      <c r="Q937" s="203"/>
      <c r="R937" s="203"/>
      <c r="S937" s="203"/>
      <c r="T937" s="204"/>
      <c r="AT937" s="205" t="s">
        <v>164</v>
      </c>
      <c r="AU937" s="205" t="s">
        <v>90</v>
      </c>
      <c r="AV937" s="12" t="s">
        <v>88</v>
      </c>
      <c r="AW937" s="12" t="s">
        <v>41</v>
      </c>
      <c r="AX937" s="12" t="s">
        <v>80</v>
      </c>
      <c r="AY937" s="205" t="s">
        <v>155</v>
      </c>
    </row>
    <row r="938" spans="2:65" s="13" customFormat="1">
      <c r="B938" s="206"/>
      <c r="C938" s="207"/>
      <c r="D938" s="197" t="s">
        <v>164</v>
      </c>
      <c r="E938" s="208" t="s">
        <v>35</v>
      </c>
      <c r="F938" s="209" t="s">
        <v>795</v>
      </c>
      <c r="G938" s="207"/>
      <c r="H938" s="210">
        <v>-123.732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164</v>
      </c>
      <c r="AU938" s="216" t="s">
        <v>90</v>
      </c>
      <c r="AV938" s="13" t="s">
        <v>90</v>
      </c>
      <c r="AW938" s="13" t="s">
        <v>41</v>
      </c>
      <c r="AX938" s="13" t="s">
        <v>80</v>
      </c>
      <c r="AY938" s="216" t="s">
        <v>155</v>
      </c>
    </row>
    <row r="939" spans="2:65" s="14" customFormat="1">
      <c r="B939" s="217"/>
      <c r="C939" s="218"/>
      <c r="D939" s="197" t="s">
        <v>164</v>
      </c>
      <c r="E939" s="219" t="s">
        <v>35</v>
      </c>
      <c r="F939" s="220" t="s">
        <v>173</v>
      </c>
      <c r="G939" s="218"/>
      <c r="H939" s="221">
        <v>1595.364</v>
      </c>
      <c r="I939" s="222"/>
      <c r="J939" s="218"/>
      <c r="K939" s="218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164</v>
      </c>
      <c r="AU939" s="227" t="s">
        <v>90</v>
      </c>
      <c r="AV939" s="14" t="s">
        <v>174</v>
      </c>
      <c r="AW939" s="14" t="s">
        <v>41</v>
      </c>
      <c r="AX939" s="14" t="s">
        <v>80</v>
      </c>
      <c r="AY939" s="227" t="s">
        <v>155</v>
      </c>
    </row>
    <row r="940" spans="2:65" s="12" customFormat="1">
      <c r="B940" s="195"/>
      <c r="C940" s="196"/>
      <c r="D940" s="197" t="s">
        <v>164</v>
      </c>
      <c r="E940" s="198" t="s">
        <v>35</v>
      </c>
      <c r="F940" s="199" t="s">
        <v>806</v>
      </c>
      <c r="G940" s="196"/>
      <c r="H940" s="198" t="s">
        <v>35</v>
      </c>
      <c r="I940" s="200"/>
      <c r="J940" s="196"/>
      <c r="K940" s="196"/>
      <c r="L940" s="201"/>
      <c r="M940" s="202"/>
      <c r="N940" s="203"/>
      <c r="O940" s="203"/>
      <c r="P940" s="203"/>
      <c r="Q940" s="203"/>
      <c r="R940" s="203"/>
      <c r="S940" s="203"/>
      <c r="T940" s="204"/>
      <c r="AT940" s="205" t="s">
        <v>164</v>
      </c>
      <c r="AU940" s="205" t="s">
        <v>90</v>
      </c>
      <c r="AV940" s="12" t="s">
        <v>88</v>
      </c>
      <c r="AW940" s="12" t="s">
        <v>41</v>
      </c>
      <c r="AX940" s="12" t="s">
        <v>80</v>
      </c>
      <c r="AY940" s="205" t="s">
        <v>155</v>
      </c>
    </row>
    <row r="941" spans="2:65" s="13" customFormat="1">
      <c r="B941" s="206"/>
      <c r="C941" s="207"/>
      <c r="D941" s="197" t="s">
        <v>164</v>
      </c>
      <c r="E941" s="208" t="s">
        <v>35</v>
      </c>
      <c r="F941" s="209" t="s">
        <v>816</v>
      </c>
      <c r="G941" s="207"/>
      <c r="H941" s="210">
        <v>1675.1320000000001</v>
      </c>
      <c r="I941" s="211"/>
      <c r="J941" s="207"/>
      <c r="K941" s="207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164</v>
      </c>
      <c r="AU941" s="216" t="s">
        <v>90</v>
      </c>
      <c r="AV941" s="13" t="s">
        <v>90</v>
      </c>
      <c r="AW941" s="13" t="s">
        <v>41</v>
      </c>
      <c r="AX941" s="13" t="s">
        <v>88</v>
      </c>
      <c r="AY941" s="216" t="s">
        <v>155</v>
      </c>
    </row>
    <row r="942" spans="2:65" s="1" customFormat="1" ht="24" customHeight="1">
      <c r="B942" s="36"/>
      <c r="C942" s="239" t="s">
        <v>817</v>
      </c>
      <c r="D942" s="239" t="s">
        <v>455</v>
      </c>
      <c r="E942" s="240" t="s">
        <v>818</v>
      </c>
      <c r="F942" s="241" t="s">
        <v>4566</v>
      </c>
      <c r="G942" s="242" t="s">
        <v>160</v>
      </c>
      <c r="H942" s="243">
        <v>210.22499999999999</v>
      </c>
      <c r="I942" s="244"/>
      <c r="J942" s="245">
        <f>ROUND(I942*H942,2)</f>
        <v>0</v>
      </c>
      <c r="K942" s="241" t="s">
        <v>35</v>
      </c>
      <c r="L942" s="246"/>
      <c r="M942" s="247" t="s">
        <v>35</v>
      </c>
      <c r="N942" s="248" t="s">
        <v>51</v>
      </c>
      <c r="O942" s="65"/>
      <c r="P942" s="191">
        <f>O942*H942</f>
        <v>0</v>
      </c>
      <c r="Q942" s="191">
        <v>4.8999999999999998E-3</v>
      </c>
      <c r="R942" s="191">
        <f>Q942*H942</f>
        <v>1.0301024999999999</v>
      </c>
      <c r="S942" s="191">
        <v>0</v>
      </c>
      <c r="T942" s="192">
        <f>S942*H942</f>
        <v>0</v>
      </c>
      <c r="AR942" s="193" t="s">
        <v>224</v>
      </c>
      <c r="AT942" s="193" t="s">
        <v>455</v>
      </c>
      <c r="AU942" s="193" t="s">
        <v>90</v>
      </c>
      <c r="AY942" s="18" t="s">
        <v>155</v>
      </c>
      <c r="BE942" s="194">
        <f>IF(N942="základní",J942,0)</f>
        <v>0</v>
      </c>
      <c r="BF942" s="194">
        <f>IF(N942="snížená",J942,0)</f>
        <v>0</v>
      </c>
      <c r="BG942" s="194">
        <f>IF(N942="zákl. přenesená",J942,0)</f>
        <v>0</v>
      </c>
      <c r="BH942" s="194">
        <f>IF(N942="sníž. přenesená",J942,0)</f>
        <v>0</v>
      </c>
      <c r="BI942" s="194">
        <f>IF(N942="nulová",J942,0)</f>
        <v>0</v>
      </c>
      <c r="BJ942" s="18" t="s">
        <v>88</v>
      </c>
      <c r="BK942" s="194">
        <f>ROUND(I942*H942,2)</f>
        <v>0</v>
      </c>
      <c r="BL942" s="18" t="s">
        <v>162</v>
      </c>
      <c r="BM942" s="193" t="s">
        <v>819</v>
      </c>
    </row>
    <row r="943" spans="2:65" s="12" customFormat="1">
      <c r="B943" s="195"/>
      <c r="C943" s="196"/>
      <c r="D943" s="197" t="s">
        <v>164</v>
      </c>
      <c r="E943" s="198" t="s">
        <v>35</v>
      </c>
      <c r="F943" s="199" t="s">
        <v>770</v>
      </c>
      <c r="G943" s="196"/>
      <c r="H943" s="198" t="s">
        <v>35</v>
      </c>
      <c r="I943" s="200"/>
      <c r="J943" s="196"/>
      <c r="K943" s="196"/>
      <c r="L943" s="201"/>
      <c r="M943" s="202"/>
      <c r="N943" s="203"/>
      <c r="O943" s="203"/>
      <c r="P943" s="203"/>
      <c r="Q943" s="203"/>
      <c r="R943" s="203"/>
      <c r="S943" s="203"/>
      <c r="T943" s="204"/>
      <c r="AT943" s="205" t="s">
        <v>164</v>
      </c>
      <c r="AU943" s="205" t="s">
        <v>90</v>
      </c>
      <c r="AV943" s="12" t="s">
        <v>88</v>
      </c>
      <c r="AW943" s="12" t="s">
        <v>41</v>
      </c>
      <c r="AX943" s="12" t="s">
        <v>80</v>
      </c>
      <c r="AY943" s="205" t="s">
        <v>155</v>
      </c>
    </row>
    <row r="944" spans="2:65" s="12" customFormat="1">
      <c r="B944" s="195"/>
      <c r="C944" s="196"/>
      <c r="D944" s="197" t="s">
        <v>164</v>
      </c>
      <c r="E944" s="198" t="s">
        <v>35</v>
      </c>
      <c r="F944" s="199" t="s">
        <v>201</v>
      </c>
      <c r="G944" s="196"/>
      <c r="H944" s="198" t="s">
        <v>35</v>
      </c>
      <c r="I944" s="200"/>
      <c r="J944" s="196"/>
      <c r="K944" s="196"/>
      <c r="L944" s="201"/>
      <c r="M944" s="202"/>
      <c r="N944" s="203"/>
      <c r="O944" s="203"/>
      <c r="P944" s="203"/>
      <c r="Q944" s="203"/>
      <c r="R944" s="203"/>
      <c r="S944" s="203"/>
      <c r="T944" s="204"/>
      <c r="AT944" s="205" t="s">
        <v>164</v>
      </c>
      <c r="AU944" s="205" t="s">
        <v>90</v>
      </c>
      <c r="AV944" s="12" t="s">
        <v>88</v>
      </c>
      <c r="AW944" s="12" t="s">
        <v>41</v>
      </c>
      <c r="AX944" s="12" t="s">
        <v>80</v>
      </c>
      <c r="AY944" s="205" t="s">
        <v>155</v>
      </c>
    </row>
    <row r="945" spans="2:51" s="13" customFormat="1">
      <c r="B945" s="206"/>
      <c r="C945" s="207"/>
      <c r="D945" s="197" t="s">
        <v>164</v>
      </c>
      <c r="E945" s="208" t="s">
        <v>35</v>
      </c>
      <c r="F945" s="209" t="s">
        <v>354</v>
      </c>
      <c r="G945" s="207"/>
      <c r="H945" s="210">
        <v>54.55</v>
      </c>
      <c r="I945" s="211"/>
      <c r="J945" s="207"/>
      <c r="K945" s="207"/>
      <c r="L945" s="212"/>
      <c r="M945" s="213"/>
      <c r="N945" s="214"/>
      <c r="O945" s="214"/>
      <c r="P945" s="214"/>
      <c r="Q945" s="214"/>
      <c r="R945" s="214"/>
      <c r="S945" s="214"/>
      <c r="T945" s="215"/>
      <c r="AT945" s="216" t="s">
        <v>164</v>
      </c>
      <c r="AU945" s="216" t="s">
        <v>90</v>
      </c>
      <c r="AV945" s="13" t="s">
        <v>90</v>
      </c>
      <c r="AW945" s="13" t="s">
        <v>41</v>
      </c>
      <c r="AX945" s="13" t="s">
        <v>80</v>
      </c>
      <c r="AY945" s="216" t="s">
        <v>155</v>
      </c>
    </row>
    <row r="946" spans="2:51" s="12" customFormat="1">
      <c r="B946" s="195"/>
      <c r="C946" s="196"/>
      <c r="D946" s="197" t="s">
        <v>164</v>
      </c>
      <c r="E946" s="198" t="s">
        <v>35</v>
      </c>
      <c r="F946" s="199" t="s">
        <v>203</v>
      </c>
      <c r="G946" s="196"/>
      <c r="H946" s="198" t="s">
        <v>35</v>
      </c>
      <c r="I946" s="200"/>
      <c r="J946" s="196"/>
      <c r="K946" s="196"/>
      <c r="L946" s="201"/>
      <c r="M946" s="202"/>
      <c r="N946" s="203"/>
      <c r="O946" s="203"/>
      <c r="P946" s="203"/>
      <c r="Q946" s="203"/>
      <c r="R946" s="203"/>
      <c r="S946" s="203"/>
      <c r="T946" s="204"/>
      <c r="AT946" s="205" t="s">
        <v>164</v>
      </c>
      <c r="AU946" s="205" t="s">
        <v>90</v>
      </c>
      <c r="AV946" s="12" t="s">
        <v>88</v>
      </c>
      <c r="AW946" s="12" t="s">
        <v>41</v>
      </c>
      <c r="AX946" s="12" t="s">
        <v>80</v>
      </c>
      <c r="AY946" s="205" t="s">
        <v>155</v>
      </c>
    </row>
    <row r="947" spans="2:51" s="13" customFormat="1" ht="30.6">
      <c r="B947" s="206"/>
      <c r="C947" s="207"/>
      <c r="D947" s="197" t="s">
        <v>164</v>
      </c>
      <c r="E947" s="208" t="s">
        <v>35</v>
      </c>
      <c r="F947" s="209" t="s">
        <v>355</v>
      </c>
      <c r="G947" s="207"/>
      <c r="H947" s="210">
        <v>66.38</v>
      </c>
      <c r="I947" s="211"/>
      <c r="J947" s="207"/>
      <c r="K947" s="207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164</v>
      </c>
      <c r="AU947" s="216" t="s">
        <v>90</v>
      </c>
      <c r="AV947" s="13" t="s">
        <v>90</v>
      </c>
      <c r="AW947" s="13" t="s">
        <v>41</v>
      </c>
      <c r="AX947" s="13" t="s">
        <v>80</v>
      </c>
      <c r="AY947" s="216" t="s">
        <v>155</v>
      </c>
    </row>
    <row r="948" spans="2:51" s="12" customFormat="1">
      <c r="B948" s="195"/>
      <c r="C948" s="196"/>
      <c r="D948" s="197" t="s">
        <v>164</v>
      </c>
      <c r="E948" s="198" t="s">
        <v>35</v>
      </c>
      <c r="F948" s="199" t="s">
        <v>205</v>
      </c>
      <c r="G948" s="196"/>
      <c r="H948" s="198" t="s">
        <v>35</v>
      </c>
      <c r="I948" s="200"/>
      <c r="J948" s="196"/>
      <c r="K948" s="196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164</v>
      </c>
      <c r="AU948" s="205" t="s">
        <v>90</v>
      </c>
      <c r="AV948" s="12" t="s">
        <v>88</v>
      </c>
      <c r="AW948" s="12" t="s">
        <v>41</v>
      </c>
      <c r="AX948" s="12" t="s">
        <v>80</v>
      </c>
      <c r="AY948" s="205" t="s">
        <v>155</v>
      </c>
    </row>
    <row r="949" spans="2:51" s="13" customFormat="1">
      <c r="B949" s="206"/>
      <c r="C949" s="207"/>
      <c r="D949" s="197" t="s">
        <v>164</v>
      </c>
      <c r="E949" s="208" t="s">
        <v>35</v>
      </c>
      <c r="F949" s="209" t="s">
        <v>356</v>
      </c>
      <c r="G949" s="207"/>
      <c r="H949" s="210">
        <v>38.5</v>
      </c>
      <c r="I949" s="211"/>
      <c r="J949" s="207"/>
      <c r="K949" s="207"/>
      <c r="L949" s="212"/>
      <c r="M949" s="213"/>
      <c r="N949" s="214"/>
      <c r="O949" s="214"/>
      <c r="P949" s="214"/>
      <c r="Q949" s="214"/>
      <c r="R949" s="214"/>
      <c r="S949" s="214"/>
      <c r="T949" s="215"/>
      <c r="AT949" s="216" t="s">
        <v>164</v>
      </c>
      <c r="AU949" s="216" t="s">
        <v>90</v>
      </c>
      <c r="AV949" s="13" t="s">
        <v>90</v>
      </c>
      <c r="AW949" s="13" t="s">
        <v>41</v>
      </c>
      <c r="AX949" s="13" t="s">
        <v>80</v>
      </c>
      <c r="AY949" s="216" t="s">
        <v>155</v>
      </c>
    </row>
    <row r="950" spans="2:51" s="12" customFormat="1">
      <c r="B950" s="195"/>
      <c r="C950" s="196"/>
      <c r="D950" s="197" t="s">
        <v>164</v>
      </c>
      <c r="E950" s="198" t="s">
        <v>35</v>
      </c>
      <c r="F950" s="199" t="s">
        <v>771</v>
      </c>
      <c r="G950" s="196"/>
      <c r="H950" s="198" t="s">
        <v>35</v>
      </c>
      <c r="I950" s="200"/>
      <c r="J950" s="196"/>
      <c r="K950" s="196"/>
      <c r="L950" s="201"/>
      <c r="M950" s="202"/>
      <c r="N950" s="203"/>
      <c r="O950" s="203"/>
      <c r="P950" s="203"/>
      <c r="Q950" s="203"/>
      <c r="R950" s="203"/>
      <c r="S950" s="203"/>
      <c r="T950" s="204"/>
      <c r="AT950" s="205" t="s">
        <v>164</v>
      </c>
      <c r="AU950" s="205" t="s">
        <v>90</v>
      </c>
      <c r="AV950" s="12" t="s">
        <v>88</v>
      </c>
      <c r="AW950" s="12" t="s">
        <v>41</v>
      </c>
      <c r="AX950" s="12" t="s">
        <v>80</v>
      </c>
      <c r="AY950" s="205" t="s">
        <v>155</v>
      </c>
    </row>
    <row r="951" spans="2:51" s="13" customFormat="1">
      <c r="B951" s="206"/>
      <c r="C951" s="207"/>
      <c r="D951" s="197" t="s">
        <v>164</v>
      </c>
      <c r="E951" s="208" t="s">
        <v>35</v>
      </c>
      <c r="F951" s="209" t="s">
        <v>772</v>
      </c>
      <c r="G951" s="207"/>
      <c r="H951" s="210">
        <v>-16.420000000000002</v>
      </c>
      <c r="I951" s="211"/>
      <c r="J951" s="207"/>
      <c r="K951" s="207"/>
      <c r="L951" s="212"/>
      <c r="M951" s="213"/>
      <c r="N951" s="214"/>
      <c r="O951" s="214"/>
      <c r="P951" s="214"/>
      <c r="Q951" s="214"/>
      <c r="R951" s="214"/>
      <c r="S951" s="214"/>
      <c r="T951" s="215"/>
      <c r="AT951" s="216" t="s">
        <v>164</v>
      </c>
      <c r="AU951" s="216" t="s">
        <v>90</v>
      </c>
      <c r="AV951" s="13" t="s">
        <v>90</v>
      </c>
      <c r="AW951" s="13" t="s">
        <v>41</v>
      </c>
      <c r="AX951" s="13" t="s">
        <v>80</v>
      </c>
      <c r="AY951" s="216" t="s">
        <v>155</v>
      </c>
    </row>
    <row r="952" spans="2:51" s="12" customFormat="1">
      <c r="B952" s="195"/>
      <c r="C952" s="196"/>
      <c r="D952" s="197" t="s">
        <v>164</v>
      </c>
      <c r="E952" s="198" t="s">
        <v>35</v>
      </c>
      <c r="F952" s="199" t="s">
        <v>773</v>
      </c>
      <c r="G952" s="196"/>
      <c r="H952" s="198" t="s">
        <v>35</v>
      </c>
      <c r="I952" s="200"/>
      <c r="J952" s="196"/>
      <c r="K952" s="196"/>
      <c r="L952" s="201"/>
      <c r="M952" s="202"/>
      <c r="N952" s="203"/>
      <c r="O952" s="203"/>
      <c r="P952" s="203"/>
      <c r="Q952" s="203"/>
      <c r="R952" s="203"/>
      <c r="S952" s="203"/>
      <c r="T952" s="204"/>
      <c r="AT952" s="205" t="s">
        <v>164</v>
      </c>
      <c r="AU952" s="205" t="s">
        <v>90</v>
      </c>
      <c r="AV952" s="12" t="s">
        <v>88</v>
      </c>
      <c r="AW952" s="12" t="s">
        <v>41</v>
      </c>
      <c r="AX952" s="12" t="s">
        <v>80</v>
      </c>
      <c r="AY952" s="205" t="s">
        <v>155</v>
      </c>
    </row>
    <row r="953" spans="2:51" s="12" customFormat="1">
      <c r="B953" s="195"/>
      <c r="C953" s="196"/>
      <c r="D953" s="197" t="s">
        <v>164</v>
      </c>
      <c r="E953" s="198" t="s">
        <v>35</v>
      </c>
      <c r="F953" s="199" t="s">
        <v>201</v>
      </c>
      <c r="G953" s="196"/>
      <c r="H953" s="198" t="s">
        <v>35</v>
      </c>
      <c r="I953" s="200"/>
      <c r="J953" s="196"/>
      <c r="K953" s="196"/>
      <c r="L953" s="201"/>
      <c r="M953" s="202"/>
      <c r="N953" s="203"/>
      <c r="O953" s="203"/>
      <c r="P953" s="203"/>
      <c r="Q953" s="203"/>
      <c r="R953" s="203"/>
      <c r="S953" s="203"/>
      <c r="T953" s="204"/>
      <c r="AT953" s="205" t="s">
        <v>164</v>
      </c>
      <c r="AU953" s="205" t="s">
        <v>90</v>
      </c>
      <c r="AV953" s="12" t="s">
        <v>88</v>
      </c>
      <c r="AW953" s="12" t="s">
        <v>41</v>
      </c>
      <c r="AX953" s="12" t="s">
        <v>80</v>
      </c>
      <c r="AY953" s="205" t="s">
        <v>155</v>
      </c>
    </row>
    <row r="954" spans="2:51" s="13" customFormat="1">
      <c r="B954" s="206"/>
      <c r="C954" s="207"/>
      <c r="D954" s="197" t="s">
        <v>164</v>
      </c>
      <c r="E954" s="208" t="s">
        <v>35</v>
      </c>
      <c r="F954" s="209" t="s">
        <v>774</v>
      </c>
      <c r="G954" s="207"/>
      <c r="H954" s="210">
        <v>21.82</v>
      </c>
      <c r="I954" s="211"/>
      <c r="J954" s="207"/>
      <c r="K954" s="207"/>
      <c r="L954" s="212"/>
      <c r="M954" s="213"/>
      <c r="N954" s="214"/>
      <c r="O954" s="214"/>
      <c r="P954" s="214"/>
      <c r="Q954" s="214"/>
      <c r="R954" s="214"/>
      <c r="S954" s="214"/>
      <c r="T954" s="215"/>
      <c r="AT954" s="216" t="s">
        <v>164</v>
      </c>
      <c r="AU954" s="216" t="s">
        <v>90</v>
      </c>
      <c r="AV954" s="13" t="s">
        <v>90</v>
      </c>
      <c r="AW954" s="13" t="s">
        <v>41</v>
      </c>
      <c r="AX954" s="13" t="s">
        <v>80</v>
      </c>
      <c r="AY954" s="216" t="s">
        <v>155</v>
      </c>
    </row>
    <row r="955" spans="2:51" s="12" customFormat="1">
      <c r="B955" s="195"/>
      <c r="C955" s="196"/>
      <c r="D955" s="197" t="s">
        <v>164</v>
      </c>
      <c r="E955" s="198" t="s">
        <v>35</v>
      </c>
      <c r="F955" s="199" t="s">
        <v>203</v>
      </c>
      <c r="G955" s="196"/>
      <c r="H955" s="198" t="s">
        <v>35</v>
      </c>
      <c r="I955" s="200"/>
      <c r="J955" s="196"/>
      <c r="K955" s="196"/>
      <c r="L955" s="201"/>
      <c r="M955" s="202"/>
      <c r="N955" s="203"/>
      <c r="O955" s="203"/>
      <c r="P955" s="203"/>
      <c r="Q955" s="203"/>
      <c r="R955" s="203"/>
      <c r="S955" s="203"/>
      <c r="T955" s="204"/>
      <c r="AT955" s="205" t="s">
        <v>164</v>
      </c>
      <c r="AU955" s="205" t="s">
        <v>90</v>
      </c>
      <c r="AV955" s="12" t="s">
        <v>88</v>
      </c>
      <c r="AW955" s="12" t="s">
        <v>41</v>
      </c>
      <c r="AX955" s="12" t="s">
        <v>80</v>
      </c>
      <c r="AY955" s="205" t="s">
        <v>155</v>
      </c>
    </row>
    <row r="956" spans="2:51" s="13" customFormat="1" ht="30.6">
      <c r="B956" s="206"/>
      <c r="C956" s="207"/>
      <c r="D956" s="197" t="s">
        <v>164</v>
      </c>
      <c r="E956" s="208" t="s">
        <v>35</v>
      </c>
      <c r="F956" s="209" t="s">
        <v>775</v>
      </c>
      <c r="G956" s="207"/>
      <c r="H956" s="210">
        <v>26.552</v>
      </c>
      <c r="I956" s="211"/>
      <c r="J956" s="207"/>
      <c r="K956" s="207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164</v>
      </c>
      <c r="AU956" s="216" t="s">
        <v>90</v>
      </c>
      <c r="AV956" s="13" t="s">
        <v>90</v>
      </c>
      <c r="AW956" s="13" t="s">
        <v>41</v>
      </c>
      <c r="AX956" s="13" t="s">
        <v>80</v>
      </c>
      <c r="AY956" s="216" t="s">
        <v>155</v>
      </c>
    </row>
    <row r="957" spans="2:51" s="12" customFormat="1">
      <c r="B957" s="195"/>
      <c r="C957" s="196"/>
      <c r="D957" s="197" t="s">
        <v>164</v>
      </c>
      <c r="E957" s="198" t="s">
        <v>35</v>
      </c>
      <c r="F957" s="199" t="s">
        <v>776</v>
      </c>
      <c r="G957" s="196"/>
      <c r="H957" s="198" t="s">
        <v>35</v>
      </c>
      <c r="I957" s="200"/>
      <c r="J957" s="196"/>
      <c r="K957" s="196"/>
      <c r="L957" s="201"/>
      <c r="M957" s="202"/>
      <c r="N957" s="203"/>
      <c r="O957" s="203"/>
      <c r="P957" s="203"/>
      <c r="Q957" s="203"/>
      <c r="R957" s="203"/>
      <c r="S957" s="203"/>
      <c r="T957" s="204"/>
      <c r="AT957" s="205" t="s">
        <v>164</v>
      </c>
      <c r="AU957" s="205" t="s">
        <v>90</v>
      </c>
      <c r="AV957" s="12" t="s">
        <v>88</v>
      </c>
      <c r="AW957" s="12" t="s">
        <v>41</v>
      </c>
      <c r="AX957" s="12" t="s">
        <v>80</v>
      </c>
      <c r="AY957" s="205" t="s">
        <v>155</v>
      </c>
    </row>
    <row r="958" spans="2:51" s="13" customFormat="1">
      <c r="B958" s="206"/>
      <c r="C958" s="207"/>
      <c r="D958" s="197" t="s">
        <v>164</v>
      </c>
      <c r="E958" s="208" t="s">
        <v>35</v>
      </c>
      <c r="F958" s="209" t="s">
        <v>777</v>
      </c>
      <c r="G958" s="207"/>
      <c r="H958" s="210">
        <v>15.4</v>
      </c>
      <c r="I958" s="211"/>
      <c r="J958" s="207"/>
      <c r="K958" s="207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164</v>
      </c>
      <c r="AU958" s="216" t="s">
        <v>90</v>
      </c>
      <c r="AV958" s="13" t="s">
        <v>90</v>
      </c>
      <c r="AW958" s="13" t="s">
        <v>41</v>
      </c>
      <c r="AX958" s="13" t="s">
        <v>80</v>
      </c>
      <c r="AY958" s="216" t="s">
        <v>155</v>
      </c>
    </row>
    <row r="959" spans="2:51" s="12" customFormat="1">
      <c r="B959" s="195"/>
      <c r="C959" s="196"/>
      <c r="D959" s="197" t="s">
        <v>164</v>
      </c>
      <c r="E959" s="198" t="s">
        <v>35</v>
      </c>
      <c r="F959" s="199" t="s">
        <v>771</v>
      </c>
      <c r="G959" s="196"/>
      <c r="H959" s="198" t="s">
        <v>35</v>
      </c>
      <c r="I959" s="200"/>
      <c r="J959" s="196"/>
      <c r="K959" s="196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164</v>
      </c>
      <c r="AU959" s="205" t="s">
        <v>90</v>
      </c>
      <c r="AV959" s="12" t="s">
        <v>88</v>
      </c>
      <c r="AW959" s="12" t="s">
        <v>41</v>
      </c>
      <c r="AX959" s="12" t="s">
        <v>80</v>
      </c>
      <c r="AY959" s="205" t="s">
        <v>155</v>
      </c>
    </row>
    <row r="960" spans="2:51" s="13" customFormat="1">
      <c r="B960" s="206"/>
      <c r="C960" s="207"/>
      <c r="D960" s="197" t="s">
        <v>164</v>
      </c>
      <c r="E960" s="208" t="s">
        <v>35</v>
      </c>
      <c r="F960" s="209" t="s">
        <v>778</v>
      </c>
      <c r="G960" s="207"/>
      <c r="H960" s="210">
        <v>-6.5679999999999996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164</v>
      </c>
      <c r="AU960" s="216" t="s">
        <v>90</v>
      </c>
      <c r="AV960" s="13" t="s">
        <v>90</v>
      </c>
      <c r="AW960" s="13" t="s">
        <v>41</v>
      </c>
      <c r="AX960" s="13" t="s">
        <v>80</v>
      </c>
      <c r="AY960" s="216" t="s">
        <v>155</v>
      </c>
    </row>
    <row r="961" spans="2:65" s="14" customFormat="1">
      <c r="B961" s="217"/>
      <c r="C961" s="218"/>
      <c r="D961" s="197" t="s">
        <v>164</v>
      </c>
      <c r="E961" s="219" t="s">
        <v>35</v>
      </c>
      <c r="F961" s="220" t="s">
        <v>173</v>
      </c>
      <c r="G961" s="218"/>
      <c r="H961" s="221">
        <v>200.214</v>
      </c>
      <c r="I961" s="222"/>
      <c r="J961" s="218"/>
      <c r="K961" s="218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164</v>
      </c>
      <c r="AU961" s="227" t="s">
        <v>90</v>
      </c>
      <c r="AV961" s="14" t="s">
        <v>174</v>
      </c>
      <c r="AW961" s="14" t="s">
        <v>41</v>
      </c>
      <c r="AX961" s="14" t="s">
        <v>80</v>
      </c>
      <c r="AY961" s="227" t="s">
        <v>155</v>
      </c>
    </row>
    <row r="962" spans="2:65" s="12" customFormat="1">
      <c r="B962" s="195"/>
      <c r="C962" s="196"/>
      <c r="D962" s="197" t="s">
        <v>164</v>
      </c>
      <c r="E962" s="198" t="s">
        <v>35</v>
      </c>
      <c r="F962" s="199" t="s">
        <v>806</v>
      </c>
      <c r="G962" s="196"/>
      <c r="H962" s="198" t="s">
        <v>35</v>
      </c>
      <c r="I962" s="200"/>
      <c r="J962" s="196"/>
      <c r="K962" s="196"/>
      <c r="L962" s="201"/>
      <c r="M962" s="202"/>
      <c r="N962" s="203"/>
      <c r="O962" s="203"/>
      <c r="P962" s="203"/>
      <c r="Q962" s="203"/>
      <c r="R962" s="203"/>
      <c r="S962" s="203"/>
      <c r="T962" s="204"/>
      <c r="AT962" s="205" t="s">
        <v>164</v>
      </c>
      <c r="AU962" s="205" t="s">
        <v>90</v>
      </c>
      <c r="AV962" s="12" t="s">
        <v>88</v>
      </c>
      <c r="AW962" s="12" t="s">
        <v>41</v>
      </c>
      <c r="AX962" s="12" t="s">
        <v>80</v>
      </c>
      <c r="AY962" s="205" t="s">
        <v>155</v>
      </c>
    </row>
    <row r="963" spans="2:65" s="13" customFormat="1">
      <c r="B963" s="206"/>
      <c r="C963" s="207"/>
      <c r="D963" s="197" t="s">
        <v>164</v>
      </c>
      <c r="E963" s="208" t="s">
        <v>35</v>
      </c>
      <c r="F963" s="209" t="s">
        <v>820</v>
      </c>
      <c r="G963" s="207"/>
      <c r="H963" s="210">
        <v>210.22499999999999</v>
      </c>
      <c r="I963" s="211"/>
      <c r="J963" s="207"/>
      <c r="K963" s="207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164</v>
      </c>
      <c r="AU963" s="216" t="s">
        <v>90</v>
      </c>
      <c r="AV963" s="13" t="s">
        <v>90</v>
      </c>
      <c r="AW963" s="13" t="s">
        <v>41</v>
      </c>
      <c r="AX963" s="13" t="s">
        <v>88</v>
      </c>
      <c r="AY963" s="216" t="s">
        <v>155</v>
      </c>
    </row>
    <row r="964" spans="2:65" s="1" customFormat="1" ht="24" customHeight="1">
      <c r="B964" s="36"/>
      <c r="C964" s="182" t="s">
        <v>821</v>
      </c>
      <c r="D964" s="182" t="s">
        <v>157</v>
      </c>
      <c r="E964" s="183" t="s">
        <v>822</v>
      </c>
      <c r="F964" s="184" t="s">
        <v>823</v>
      </c>
      <c r="G964" s="185" t="s">
        <v>160</v>
      </c>
      <c r="H964" s="186">
        <v>200.214</v>
      </c>
      <c r="I964" s="187"/>
      <c r="J964" s="188">
        <f>ROUND(I964*H964,2)</f>
        <v>0</v>
      </c>
      <c r="K964" s="184" t="s">
        <v>35</v>
      </c>
      <c r="L964" s="40"/>
      <c r="M964" s="189" t="s">
        <v>35</v>
      </c>
      <c r="N964" s="190" t="s">
        <v>51</v>
      </c>
      <c r="O964" s="65"/>
      <c r="P964" s="191">
        <f>O964*H964</f>
        <v>0</v>
      </c>
      <c r="Q964" s="191">
        <v>-2E-3</v>
      </c>
      <c r="R964" s="191">
        <f>Q964*H964</f>
        <v>-0.40042800000000001</v>
      </c>
      <c r="S964" s="191">
        <v>0</v>
      </c>
      <c r="T964" s="192">
        <f>S964*H964</f>
        <v>0</v>
      </c>
      <c r="AR964" s="193" t="s">
        <v>162</v>
      </c>
      <c r="AT964" s="193" t="s">
        <v>157</v>
      </c>
      <c r="AU964" s="193" t="s">
        <v>90</v>
      </c>
      <c r="AY964" s="18" t="s">
        <v>155</v>
      </c>
      <c r="BE964" s="194">
        <f>IF(N964="základní",J964,0)</f>
        <v>0</v>
      </c>
      <c r="BF964" s="194">
        <f>IF(N964="snížená",J964,0)</f>
        <v>0</v>
      </c>
      <c r="BG964" s="194">
        <f>IF(N964="zákl. přenesená",J964,0)</f>
        <v>0</v>
      </c>
      <c r="BH964" s="194">
        <f>IF(N964="sníž. přenesená",J964,0)</f>
        <v>0</v>
      </c>
      <c r="BI964" s="194">
        <f>IF(N964="nulová",J964,0)</f>
        <v>0</v>
      </c>
      <c r="BJ964" s="18" t="s">
        <v>88</v>
      </c>
      <c r="BK964" s="194">
        <f>ROUND(I964*H964,2)</f>
        <v>0</v>
      </c>
      <c r="BL964" s="18" t="s">
        <v>162</v>
      </c>
      <c r="BM964" s="193" t="s">
        <v>824</v>
      </c>
    </row>
    <row r="965" spans="2:65" s="12" customFormat="1">
      <c r="B965" s="195"/>
      <c r="C965" s="196"/>
      <c r="D965" s="197" t="s">
        <v>164</v>
      </c>
      <c r="E965" s="198" t="s">
        <v>35</v>
      </c>
      <c r="F965" s="199" t="s">
        <v>770</v>
      </c>
      <c r="G965" s="196"/>
      <c r="H965" s="198" t="s">
        <v>35</v>
      </c>
      <c r="I965" s="200"/>
      <c r="J965" s="196"/>
      <c r="K965" s="196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164</v>
      </c>
      <c r="AU965" s="205" t="s">
        <v>90</v>
      </c>
      <c r="AV965" s="12" t="s">
        <v>88</v>
      </c>
      <c r="AW965" s="12" t="s">
        <v>41</v>
      </c>
      <c r="AX965" s="12" t="s">
        <v>80</v>
      </c>
      <c r="AY965" s="205" t="s">
        <v>155</v>
      </c>
    </row>
    <row r="966" spans="2:65" s="12" customFormat="1">
      <c r="B966" s="195"/>
      <c r="C966" s="196"/>
      <c r="D966" s="197" t="s">
        <v>164</v>
      </c>
      <c r="E966" s="198" t="s">
        <v>35</v>
      </c>
      <c r="F966" s="199" t="s">
        <v>201</v>
      </c>
      <c r="G966" s="196"/>
      <c r="H966" s="198" t="s">
        <v>35</v>
      </c>
      <c r="I966" s="200"/>
      <c r="J966" s="196"/>
      <c r="K966" s="196"/>
      <c r="L966" s="201"/>
      <c r="M966" s="202"/>
      <c r="N966" s="203"/>
      <c r="O966" s="203"/>
      <c r="P966" s="203"/>
      <c r="Q966" s="203"/>
      <c r="R966" s="203"/>
      <c r="S966" s="203"/>
      <c r="T966" s="204"/>
      <c r="AT966" s="205" t="s">
        <v>164</v>
      </c>
      <c r="AU966" s="205" t="s">
        <v>90</v>
      </c>
      <c r="AV966" s="12" t="s">
        <v>88</v>
      </c>
      <c r="AW966" s="12" t="s">
        <v>41</v>
      </c>
      <c r="AX966" s="12" t="s">
        <v>80</v>
      </c>
      <c r="AY966" s="205" t="s">
        <v>155</v>
      </c>
    </row>
    <row r="967" spans="2:65" s="13" customFormat="1">
      <c r="B967" s="206"/>
      <c r="C967" s="207"/>
      <c r="D967" s="197" t="s">
        <v>164</v>
      </c>
      <c r="E967" s="208" t="s">
        <v>35</v>
      </c>
      <c r="F967" s="209" t="s">
        <v>354</v>
      </c>
      <c r="G967" s="207"/>
      <c r="H967" s="210">
        <v>54.55</v>
      </c>
      <c r="I967" s="211"/>
      <c r="J967" s="207"/>
      <c r="K967" s="207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164</v>
      </c>
      <c r="AU967" s="216" t="s">
        <v>90</v>
      </c>
      <c r="AV967" s="13" t="s">
        <v>90</v>
      </c>
      <c r="AW967" s="13" t="s">
        <v>41</v>
      </c>
      <c r="AX967" s="13" t="s">
        <v>80</v>
      </c>
      <c r="AY967" s="216" t="s">
        <v>155</v>
      </c>
    </row>
    <row r="968" spans="2:65" s="12" customFormat="1">
      <c r="B968" s="195"/>
      <c r="C968" s="196"/>
      <c r="D968" s="197" t="s">
        <v>164</v>
      </c>
      <c r="E968" s="198" t="s">
        <v>35</v>
      </c>
      <c r="F968" s="199" t="s">
        <v>203</v>
      </c>
      <c r="G968" s="196"/>
      <c r="H968" s="198" t="s">
        <v>35</v>
      </c>
      <c r="I968" s="200"/>
      <c r="J968" s="196"/>
      <c r="K968" s="196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164</v>
      </c>
      <c r="AU968" s="205" t="s">
        <v>90</v>
      </c>
      <c r="AV968" s="12" t="s">
        <v>88</v>
      </c>
      <c r="AW968" s="12" t="s">
        <v>41</v>
      </c>
      <c r="AX968" s="12" t="s">
        <v>80</v>
      </c>
      <c r="AY968" s="205" t="s">
        <v>155</v>
      </c>
    </row>
    <row r="969" spans="2:65" s="13" customFormat="1" ht="30.6">
      <c r="B969" s="206"/>
      <c r="C969" s="207"/>
      <c r="D969" s="197" t="s">
        <v>164</v>
      </c>
      <c r="E969" s="208" t="s">
        <v>35</v>
      </c>
      <c r="F969" s="209" t="s">
        <v>355</v>
      </c>
      <c r="G969" s="207"/>
      <c r="H969" s="210">
        <v>66.38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164</v>
      </c>
      <c r="AU969" s="216" t="s">
        <v>90</v>
      </c>
      <c r="AV969" s="13" t="s">
        <v>90</v>
      </c>
      <c r="AW969" s="13" t="s">
        <v>41</v>
      </c>
      <c r="AX969" s="13" t="s">
        <v>80</v>
      </c>
      <c r="AY969" s="216" t="s">
        <v>155</v>
      </c>
    </row>
    <row r="970" spans="2:65" s="12" customFormat="1">
      <c r="B970" s="195"/>
      <c r="C970" s="196"/>
      <c r="D970" s="197" t="s">
        <v>164</v>
      </c>
      <c r="E970" s="198" t="s">
        <v>35</v>
      </c>
      <c r="F970" s="199" t="s">
        <v>205</v>
      </c>
      <c r="G970" s="196"/>
      <c r="H970" s="198" t="s">
        <v>35</v>
      </c>
      <c r="I970" s="200"/>
      <c r="J970" s="196"/>
      <c r="K970" s="196"/>
      <c r="L970" s="201"/>
      <c r="M970" s="202"/>
      <c r="N970" s="203"/>
      <c r="O970" s="203"/>
      <c r="P970" s="203"/>
      <c r="Q970" s="203"/>
      <c r="R970" s="203"/>
      <c r="S970" s="203"/>
      <c r="T970" s="204"/>
      <c r="AT970" s="205" t="s">
        <v>164</v>
      </c>
      <c r="AU970" s="205" t="s">
        <v>90</v>
      </c>
      <c r="AV970" s="12" t="s">
        <v>88</v>
      </c>
      <c r="AW970" s="12" t="s">
        <v>41</v>
      </c>
      <c r="AX970" s="12" t="s">
        <v>80</v>
      </c>
      <c r="AY970" s="205" t="s">
        <v>155</v>
      </c>
    </row>
    <row r="971" spans="2:65" s="13" customFormat="1">
      <c r="B971" s="206"/>
      <c r="C971" s="207"/>
      <c r="D971" s="197" t="s">
        <v>164</v>
      </c>
      <c r="E971" s="208" t="s">
        <v>35</v>
      </c>
      <c r="F971" s="209" t="s">
        <v>356</v>
      </c>
      <c r="G971" s="207"/>
      <c r="H971" s="210">
        <v>38.5</v>
      </c>
      <c r="I971" s="211"/>
      <c r="J971" s="207"/>
      <c r="K971" s="207"/>
      <c r="L971" s="212"/>
      <c r="M971" s="213"/>
      <c r="N971" s="214"/>
      <c r="O971" s="214"/>
      <c r="P971" s="214"/>
      <c r="Q971" s="214"/>
      <c r="R971" s="214"/>
      <c r="S971" s="214"/>
      <c r="T971" s="215"/>
      <c r="AT971" s="216" t="s">
        <v>164</v>
      </c>
      <c r="AU971" s="216" t="s">
        <v>90</v>
      </c>
      <c r="AV971" s="13" t="s">
        <v>90</v>
      </c>
      <c r="AW971" s="13" t="s">
        <v>41</v>
      </c>
      <c r="AX971" s="13" t="s">
        <v>80</v>
      </c>
      <c r="AY971" s="216" t="s">
        <v>155</v>
      </c>
    </row>
    <row r="972" spans="2:65" s="12" customFormat="1">
      <c r="B972" s="195"/>
      <c r="C972" s="196"/>
      <c r="D972" s="197" t="s">
        <v>164</v>
      </c>
      <c r="E972" s="198" t="s">
        <v>35</v>
      </c>
      <c r="F972" s="199" t="s">
        <v>771</v>
      </c>
      <c r="G972" s="196"/>
      <c r="H972" s="198" t="s">
        <v>35</v>
      </c>
      <c r="I972" s="200"/>
      <c r="J972" s="196"/>
      <c r="K972" s="196"/>
      <c r="L972" s="201"/>
      <c r="M972" s="202"/>
      <c r="N972" s="203"/>
      <c r="O972" s="203"/>
      <c r="P972" s="203"/>
      <c r="Q972" s="203"/>
      <c r="R972" s="203"/>
      <c r="S972" s="203"/>
      <c r="T972" s="204"/>
      <c r="AT972" s="205" t="s">
        <v>164</v>
      </c>
      <c r="AU972" s="205" t="s">
        <v>90</v>
      </c>
      <c r="AV972" s="12" t="s">
        <v>88</v>
      </c>
      <c r="AW972" s="12" t="s">
        <v>41</v>
      </c>
      <c r="AX972" s="12" t="s">
        <v>80</v>
      </c>
      <c r="AY972" s="205" t="s">
        <v>155</v>
      </c>
    </row>
    <row r="973" spans="2:65" s="13" customFormat="1">
      <c r="B973" s="206"/>
      <c r="C973" s="207"/>
      <c r="D973" s="197" t="s">
        <v>164</v>
      </c>
      <c r="E973" s="208" t="s">
        <v>35</v>
      </c>
      <c r="F973" s="209" t="s">
        <v>772</v>
      </c>
      <c r="G973" s="207"/>
      <c r="H973" s="210">
        <v>-16.420000000000002</v>
      </c>
      <c r="I973" s="211"/>
      <c r="J973" s="207"/>
      <c r="K973" s="207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164</v>
      </c>
      <c r="AU973" s="216" t="s">
        <v>90</v>
      </c>
      <c r="AV973" s="13" t="s">
        <v>90</v>
      </c>
      <c r="AW973" s="13" t="s">
        <v>41</v>
      </c>
      <c r="AX973" s="13" t="s">
        <v>80</v>
      </c>
      <c r="AY973" s="216" t="s">
        <v>155</v>
      </c>
    </row>
    <row r="974" spans="2:65" s="12" customFormat="1">
      <c r="B974" s="195"/>
      <c r="C974" s="196"/>
      <c r="D974" s="197" t="s">
        <v>164</v>
      </c>
      <c r="E974" s="198" t="s">
        <v>35</v>
      </c>
      <c r="F974" s="199" t="s">
        <v>773</v>
      </c>
      <c r="G974" s="196"/>
      <c r="H974" s="198" t="s">
        <v>35</v>
      </c>
      <c r="I974" s="200"/>
      <c r="J974" s="196"/>
      <c r="K974" s="196"/>
      <c r="L974" s="201"/>
      <c r="M974" s="202"/>
      <c r="N974" s="203"/>
      <c r="O974" s="203"/>
      <c r="P974" s="203"/>
      <c r="Q974" s="203"/>
      <c r="R974" s="203"/>
      <c r="S974" s="203"/>
      <c r="T974" s="204"/>
      <c r="AT974" s="205" t="s">
        <v>164</v>
      </c>
      <c r="AU974" s="205" t="s">
        <v>90</v>
      </c>
      <c r="AV974" s="12" t="s">
        <v>88</v>
      </c>
      <c r="AW974" s="12" t="s">
        <v>41</v>
      </c>
      <c r="AX974" s="12" t="s">
        <v>80</v>
      </c>
      <c r="AY974" s="205" t="s">
        <v>155</v>
      </c>
    </row>
    <row r="975" spans="2:65" s="12" customFormat="1">
      <c r="B975" s="195"/>
      <c r="C975" s="196"/>
      <c r="D975" s="197" t="s">
        <v>164</v>
      </c>
      <c r="E975" s="198" t="s">
        <v>35</v>
      </c>
      <c r="F975" s="199" t="s">
        <v>201</v>
      </c>
      <c r="G975" s="196"/>
      <c r="H975" s="198" t="s">
        <v>35</v>
      </c>
      <c r="I975" s="200"/>
      <c r="J975" s="196"/>
      <c r="K975" s="196"/>
      <c r="L975" s="201"/>
      <c r="M975" s="202"/>
      <c r="N975" s="203"/>
      <c r="O975" s="203"/>
      <c r="P975" s="203"/>
      <c r="Q975" s="203"/>
      <c r="R975" s="203"/>
      <c r="S975" s="203"/>
      <c r="T975" s="204"/>
      <c r="AT975" s="205" t="s">
        <v>164</v>
      </c>
      <c r="AU975" s="205" t="s">
        <v>90</v>
      </c>
      <c r="AV975" s="12" t="s">
        <v>88</v>
      </c>
      <c r="AW975" s="12" t="s">
        <v>41</v>
      </c>
      <c r="AX975" s="12" t="s">
        <v>80</v>
      </c>
      <c r="AY975" s="205" t="s">
        <v>155</v>
      </c>
    </row>
    <row r="976" spans="2:65" s="13" customFormat="1">
      <c r="B976" s="206"/>
      <c r="C976" s="207"/>
      <c r="D976" s="197" t="s">
        <v>164</v>
      </c>
      <c r="E976" s="208" t="s">
        <v>35</v>
      </c>
      <c r="F976" s="209" t="s">
        <v>774</v>
      </c>
      <c r="G976" s="207"/>
      <c r="H976" s="210">
        <v>21.82</v>
      </c>
      <c r="I976" s="211"/>
      <c r="J976" s="207"/>
      <c r="K976" s="207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164</v>
      </c>
      <c r="AU976" s="216" t="s">
        <v>90</v>
      </c>
      <c r="AV976" s="13" t="s">
        <v>90</v>
      </c>
      <c r="AW976" s="13" t="s">
        <v>41</v>
      </c>
      <c r="AX976" s="13" t="s">
        <v>80</v>
      </c>
      <c r="AY976" s="216" t="s">
        <v>155</v>
      </c>
    </row>
    <row r="977" spans="2:65" s="12" customFormat="1">
      <c r="B977" s="195"/>
      <c r="C977" s="196"/>
      <c r="D977" s="197" t="s">
        <v>164</v>
      </c>
      <c r="E977" s="198" t="s">
        <v>35</v>
      </c>
      <c r="F977" s="199" t="s">
        <v>203</v>
      </c>
      <c r="G977" s="196"/>
      <c r="H977" s="198" t="s">
        <v>35</v>
      </c>
      <c r="I977" s="200"/>
      <c r="J977" s="196"/>
      <c r="K977" s="196"/>
      <c r="L977" s="201"/>
      <c r="M977" s="202"/>
      <c r="N977" s="203"/>
      <c r="O977" s="203"/>
      <c r="P977" s="203"/>
      <c r="Q977" s="203"/>
      <c r="R977" s="203"/>
      <c r="S977" s="203"/>
      <c r="T977" s="204"/>
      <c r="AT977" s="205" t="s">
        <v>164</v>
      </c>
      <c r="AU977" s="205" t="s">
        <v>90</v>
      </c>
      <c r="AV977" s="12" t="s">
        <v>88</v>
      </c>
      <c r="AW977" s="12" t="s">
        <v>41</v>
      </c>
      <c r="AX977" s="12" t="s">
        <v>80</v>
      </c>
      <c r="AY977" s="205" t="s">
        <v>155</v>
      </c>
    </row>
    <row r="978" spans="2:65" s="13" customFormat="1" ht="30.6">
      <c r="B978" s="206"/>
      <c r="C978" s="207"/>
      <c r="D978" s="197" t="s">
        <v>164</v>
      </c>
      <c r="E978" s="208" t="s">
        <v>35</v>
      </c>
      <c r="F978" s="209" t="s">
        <v>775</v>
      </c>
      <c r="G978" s="207"/>
      <c r="H978" s="210">
        <v>26.552</v>
      </c>
      <c r="I978" s="211"/>
      <c r="J978" s="207"/>
      <c r="K978" s="207"/>
      <c r="L978" s="212"/>
      <c r="M978" s="213"/>
      <c r="N978" s="214"/>
      <c r="O978" s="214"/>
      <c r="P978" s="214"/>
      <c r="Q978" s="214"/>
      <c r="R978" s="214"/>
      <c r="S978" s="214"/>
      <c r="T978" s="215"/>
      <c r="AT978" s="216" t="s">
        <v>164</v>
      </c>
      <c r="AU978" s="216" t="s">
        <v>90</v>
      </c>
      <c r="AV978" s="13" t="s">
        <v>90</v>
      </c>
      <c r="AW978" s="13" t="s">
        <v>41</v>
      </c>
      <c r="AX978" s="13" t="s">
        <v>80</v>
      </c>
      <c r="AY978" s="216" t="s">
        <v>155</v>
      </c>
    </row>
    <row r="979" spans="2:65" s="12" customFormat="1">
      <c r="B979" s="195"/>
      <c r="C979" s="196"/>
      <c r="D979" s="197" t="s">
        <v>164</v>
      </c>
      <c r="E979" s="198" t="s">
        <v>35</v>
      </c>
      <c r="F979" s="199" t="s">
        <v>776</v>
      </c>
      <c r="G979" s="196"/>
      <c r="H979" s="198" t="s">
        <v>35</v>
      </c>
      <c r="I979" s="200"/>
      <c r="J979" s="196"/>
      <c r="K979" s="196"/>
      <c r="L979" s="201"/>
      <c r="M979" s="202"/>
      <c r="N979" s="203"/>
      <c r="O979" s="203"/>
      <c r="P979" s="203"/>
      <c r="Q979" s="203"/>
      <c r="R979" s="203"/>
      <c r="S979" s="203"/>
      <c r="T979" s="204"/>
      <c r="AT979" s="205" t="s">
        <v>164</v>
      </c>
      <c r="AU979" s="205" t="s">
        <v>90</v>
      </c>
      <c r="AV979" s="12" t="s">
        <v>88</v>
      </c>
      <c r="AW979" s="12" t="s">
        <v>41</v>
      </c>
      <c r="AX979" s="12" t="s">
        <v>80</v>
      </c>
      <c r="AY979" s="205" t="s">
        <v>155</v>
      </c>
    </row>
    <row r="980" spans="2:65" s="13" customFormat="1">
      <c r="B980" s="206"/>
      <c r="C980" s="207"/>
      <c r="D980" s="197" t="s">
        <v>164</v>
      </c>
      <c r="E980" s="208" t="s">
        <v>35</v>
      </c>
      <c r="F980" s="209" t="s">
        <v>777</v>
      </c>
      <c r="G980" s="207"/>
      <c r="H980" s="210">
        <v>15.4</v>
      </c>
      <c r="I980" s="211"/>
      <c r="J980" s="207"/>
      <c r="K980" s="207"/>
      <c r="L980" s="212"/>
      <c r="M980" s="213"/>
      <c r="N980" s="214"/>
      <c r="O980" s="214"/>
      <c r="P980" s="214"/>
      <c r="Q980" s="214"/>
      <c r="R980" s="214"/>
      <c r="S980" s="214"/>
      <c r="T980" s="215"/>
      <c r="AT980" s="216" t="s">
        <v>164</v>
      </c>
      <c r="AU980" s="216" t="s">
        <v>90</v>
      </c>
      <c r="AV980" s="13" t="s">
        <v>90</v>
      </c>
      <c r="AW980" s="13" t="s">
        <v>41</v>
      </c>
      <c r="AX980" s="13" t="s">
        <v>80</v>
      </c>
      <c r="AY980" s="216" t="s">
        <v>155</v>
      </c>
    </row>
    <row r="981" spans="2:65" s="12" customFormat="1">
      <c r="B981" s="195"/>
      <c r="C981" s="196"/>
      <c r="D981" s="197" t="s">
        <v>164</v>
      </c>
      <c r="E981" s="198" t="s">
        <v>35</v>
      </c>
      <c r="F981" s="199" t="s">
        <v>771</v>
      </c>
      <c r="G981" s="196"/>
      <c r="H981" s="198" t="s">
        <v>35</v>
      </c>
      <c r="I981" s="200"/>
      <c r="J981" s="196"/>
      <c r="K981" s="196"/>
      <c r="L981" s="201"/>
      <c r="M981" s="202"/>
      <c r="N981" s="203"/>
      <c r="O981" s="203"/>
      <c r="P981" s="203"/>
      <c r="Q981" s="203"/>
      <c r="R981" s="203"/>
      <c r="S981" s="203"/>
      <c r="T981" s="204"/>
      <c r="AT981" s="205" t="s">
        <v>164</v>
      </c>
      <c r="AU981" s="205" t="s">
        <v>90</v>
      </c>
      <c r="AV981" s="12" t="s">
        <v>88</v>
      </c>
      <c r="AW981" s="12" t="s">
        <v>41</v>
      </c>
      <c r="AX981" s="12" t="s">
        <v>80</v>
      </c>
      <c r="AY981" s="205" t="s">
        <v>155</v>
      </c>
    </row>
    <row r="982" spans="2:65" s="13" customFormat="1">
      <c r="B982" s="206"/>
      <c r="C982" s="207"/>
      <c r="D982" s="197" t="s">
        <v>164</v>
      </c>
      <c r="E982" s="208" t="s">
        <v>35</v>
      </c>
      <c r="F982" s="209" t="s">
        <v>778</v>
      </c>
      <c r="G982" s="207"/>
      <c r="H982" s="210">
        <v>-6.5679999999999996</v>
      </c>
      <c r="I982" s="211"/>
      <c r="J982" s="207"/>
      <c r="K982" s="207"/>
      <c r="L982" s="212"/>
      <c r="M982" s="213"/>
      <c r="N982" s="214"/>
      <c r="O982" s="214"/>
      <c r="P982" s="214"/>
      <c r="Q982" s="214"/>
      <c r="R982" s="214"/>
      <c r="S982" s="214"/>
      <c r="T982" s="215"/>
      <c r="AT982" s="216" t="s">
        <v>164</v>
      </c>
      <c r="AU982" s="216" t="s">
        <v>90</v>
      </c>
      <c r="AV982" s="13" t="s">
        <v>90</v>
      </c>
      <c r="AW982" s="13" t="s">
        <v>41</v>
      </c>
      <c r="AX982" s="13" t="s">
        <v>80</v>
      </c>
      <c r="AY982" s="216" t="s">
        <v>155</v>
      </c>
    </row>
    <row r="983" spans="2:65" s="15" customFormat="1">
      <c r="B983" s="228"/>
      <c r="C983" s="229"/>
      <c r="D983" s="197" t="s">
        <v>164</v>
      </c>
      <c r="E983" s="230" t="s">
        <v>35</v>
      </c>
      <c r="F983" s="231" t="s">
        <v>177</v>
      </c>
      <c r="G983" s="229"/>
      <c r="H983" s="232">
        <v>200.214</v>
      </c>
      <c r="I983" s="233"/>
      <c r="J983" s="229"/>
      <c r="K983" s="229"/>
      <c r="L983" s="234"/>
      <c r="M983" s="235"/>
      <c r="N983" s="236"/>
      <c r="O983" s="236"/>
      <c r="P983" s="236"/>
      <c r="Q983" s="236"/>
      <c r="R983" s="236"/>
      <c r="S983" s="236"/>
      <c r="T983" s="237"/>
      <c r="AT983" s="238" t="s">
        <v>164</v>
      </c>
      <c r="AU983" s="238" t="s">
        <v>90</v>
      </c>
      <c r="AV983" s="15" t="s">
        <v>162</v>
      </c>
      <c r="AW983" s="15" t="s">
        <v>41</v>
      </c>
      <c r="AX983" s="15" t="s">
        <v>88</v>
      </c>
      <c r="AY983" s="238" t="s">
        <v>155</v>
      </c>
    </row>
    <row r="984" spans="2:65" s="1" customFormat="1" ht="24" customHeight="1">
      <c r="B984" s="36"/>
      <c r="C984" s="182" t="s">
        <v>825</v>
      </c>
      <c r="D984" s="182" t="s">
        <v>157</v>
      </c>
      <c r="E984" s="183" t="s">
        <v>826</v>
      </c>
      <c r="F984" s="184" t="s">
        <v>827</v>
      </c>
      <c r="G984" s="185" t="s">
        <v>160</v>
      </c>
      <c r="H984" s="186">
        <v>2472.1460000000002</v>
      </c>
      <c r="I984" s="187"/>
      <c r="J984" s="188">
        <f>ROUND(I984*H984,2)</f>
        <v>0</v>
      </c>
      <c r="K984" s="184" t="s">
        <v>35</v>
      </c>
      <c r="L984" s="40"/>
      <c r="M984" s="189" t="s">
        <v>35</v>
      </c>
      <c r="N984" s="190" t="s">
        <v>51</v>
      </c>
      <c r="O984" s="65"/>
      <c r="P984" s="191">
        <f>O984*H984</f>
        <v>0</v>
      </c>
      <c r="Q984" s="191">
        <v>2.0000000000000001E-4</v>
      </c>
      <c r="R984" s="191">
        <f>Q984*H984</f>
        <v>0.49442920000000007</v>
      </c>
      <c r="S984" s="191">
        <v>0</v>
      </c>
      <c r="T984" s="192">
        <f>S984*H984</f>
        <v>0</v>
      </c>
      <c r="AR984" s="193" t="s">
        <v>162</v>
      </c>
      <c r="AT984" s="193" t="s">
        <v>157</v>
      </c>
      <c r="AU984" s="193" t="s">
        <v>90</v>
      </c>
      <c r="AY984" s="18" t="s">
        <v>155</v>
      </c>
      <c r="BE984" s="194">
        <f>IF(N984="základní",J984,0)</f>
        <v>0</v>
      </c>
      <c r="BF984" s="194">
        <f>IF(N984="snížená",J984,0)</f>
        <v>0</v>
      </c>
      <c r="BG984" s="194">
        <f>IF(N984="zákl. přenesená",J984,0)</f>
        <v>0</v>
      </c>
      <c r="BH984" s="194">
        <f>IF(N984="sníž. přenesená",J984,0)</f>
        <v>0</v>
      </c>
      <c r="BI984" s="194">
        <f>IF(N984="nulová",J984,0)</f>
        <v>0</v>
      </c>
      <c r="BJ984" s="18" t="s">
        <v>88</v>
      </c>
      <c r="BK984" s="194">
        <f>ROUND(I984*H984,2)</f>
        <v>0</v>
      </c>
      <c r="BL984" s="18" t="s">
        <v>162</v>
      </c>
      <c r="BM984" s="193" t="s">
        <v>828</v>
      </c>
    </row>
    <row r="985" spans="2:65" s="12" customFormat="1">
      <c r="B985" s="195"/>
      <c r="C985" s="196"/>
      <c r="D985" s="197" t="s">
        <v>164</v>
      </c>
      <c r="E985" s="198" t="s">
        <v>35</v>
      </c>
      <c r="F985" s="199" t="s">
        <v>829</v>
      </c>
      <c r="G985" s="196"/>
      <c r="H985" s="198" t="s">
        <v>35</v>
      </c>
      <c r="I985" s="200"/>
      <c r="J985" s="196"/>
      <c r="K985" s="196"/>
      <c r="L985" s="201"/>
      <c r="M985" s="202"/>
      <c r="N985" s="203"/>
      <c r="O985" s="203"/>
      <c r="P985" s="203"/>
      <c r="Q985" s="203"/>
      <c r="R985" s="203"/>
      <c r="S985" s="203"/>
      <c r="T985" s="204"/>
      <c r="AT985" s="205" t="s">
        <v>164</v>
      </c>
      <c r="AU985" s="205" t="s">
        <v>90</v>
      </c>
      <c r="AV985" s="12" t="s">
        <v>88</v>
      </c>
      <c r="AW985" s="12" t="s">
        <v>41</v>
      </c>
      <c r="AX985" s="12" t="s">
        <v>80</v>
      </c>
      <c r="AY985" s="205" t="s">
        <v>155</v>
      </c>
    </row>
    <row r="986" spans="2:65" s="12" customFormat="1">
      <c r="B986" s="195"/>
      <c r="C986" s="196"/>
      <c r="D986" s="197" t="s">
        <v>164</v>
      </c>
      <c r="E986" s="198" t="s">
        <v>35</v>
      </c>
      <c r="F986" s="199" t="s">
        <v>830</v>
      </c>
      <c r="G986" s="196"/>
      <c r="H986" s="198" t="s">
        <v>35</v>
      </c>
      <c r="I986" s="200"/>
      <c r="J986" s="196"/>
      <c r="K986" s="196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164</v>
      </c>
      <c r="AU986" s="205" t="s">
        <v>90</v>
      </c>
      <c r="AV986" s="12" t="s">
        <v>88</v>
      </c>
      <c r="AW986" s="12" t="s">
        <v>41</v>
      </c>
      <c r="AX986" s="12" t="s">
        <v>80</v>
      </c>
      <c r="AY986" s="205" t="s">
        <v>155</v>
      </c>
    </row>
    <row r="987" spans="2:65" s="13" customFormat="1">
      <c r="B987" s="206"/>
      <c r="C987" s="207"/>
      <c r="D987" s="197" t="s">
        <v>164</v>
      </c>
      <c r="E987" s="208" t="s">
        <v>35</v>
      </c>
      <c r="F987" s="209" t="s">
        <v>831</v>
      </c>
      <c r="G987" s="207"/>
      <c r="H987" s="210">
        <v>1595.364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164</v>
      </c>
      <c r="AU987" s="216" t="s">
        <v>90</v>
      </c>
      <c r="AV987" s="13" t="s">
        <v>90</v>
      </c>
      <c r="AW987" s="13" t="s">
        <v>41</v>
      </c>
      <c r="AX987" s="13" t="s">
        <v>80</v>
      </c>
      <c r="AY987" s="216" t="s">
        <v>155</v>
      </c>
    </row>
    <row r="988" spans="2:65" s="12" customFormat="1">
      <c r="B988" s="195"/>
      <c r="C988" s="196"/>
      <c r="D988" s="197" t="s">
        <v>164</v>
      </c>
      <c r="E988" s="198" t="s">
        <v>35</v>
      </c>
      <c r="F988" s="199" t="s">
        <v>832</v>
      </c>
      <c r="G988" s="196"/>
      <c r="H988" s="198" t="s">
        <v>35</v>
      </c>
      <c r="I988" s="200"/>
      <c r="J988" s="196"/>
      <c r="K988" s="196"/>
      <c r="L988" s="201"/>
      <c r="M988" s="202"/>
      <c r="N988" s="203"/>
      <c r="O988" s="203"/>
      <c r="P988" s="203"/>
      <c r="Q988" s="203"/>
      <c r="R988" s="203"/>
      <c r="S988" s="203"/>
      <c r="T988" s="204"/>
      <c r="AT988" s="205" t="s">
        <v>164</v>
      </c>
      <c r="AU988" s="205" t="s">
        <v>90</v>
      </c>
      <c r="AV988" s="12" t="s">
        <v>88</v>
      </c>
      <c r="AW988" s="12" t="s">
        <v>41</v>
      </c>
      <c r="AX988" s="12" t="s">
        <v>80</v>
      </c>
      <c r="AY988" s="205" t="s">
        <v>155</v>
      </c>
    </row>
    <row r="989" spans="2:65" s="13" customFormat="1">
      <c r="B989" s="206"/>
      <c r="C989" s="207"/>
      <c r="D989" s="197" t="s">
        <v>164</v>
      </c>
      <c r="E989" s="208" t="s">
        <v>35</v>
      </c>
      <c r="F989" s="209" t="s">
        <v>833</v>
      </c>
      <c r="G989" s="207"/>
      <c r="H989" s="210">
        <v>120.12</v>
      </c>
      <c r="I989" s="211"/>
      <c r="J989" s="207"/>
      <c r="K989" s="207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164</v>
      </c>
      <c r="AU989" s="216" t="s">
        <v>90</v>
      </c>
      <c r="AV989" s="13" t="s">
        <v>90</v>
      </c>
      <c r="AW989" s="13" t="s">
        <v>41</v>
      </c>
      <c r="AX989" s="13" t="s">
        <v>80</v>
      </c>
      <c r="AY989" s="216" t="s">
        <v>155</v>
      </c>
    </row>
    <row r="990" spans="2:65" s="12" customFormat="1">
      <c r="B990" s="195"/>
      <c r="C990" s="196"/>
      <c r="D990" s="197" t="s">
        <v>164</v>
      </c>
      <c r="E990" s="198" t="s">
        <v>35</v>
      </c>
      <c r="F990" s="199" t="s">
        <v>834</v>
      </c>
      <c r="G990" s="196"/>
      <c r="H990" s="198" t="s">
        <v>35</v>
      </c>
      <c r="I990" s="200"/>
      <c r="J990" s="196"/>
      <c r="K990" s="196"/>
      <c r="L990" s="201"/>
      <c r="M990" s="202"/>
      <c r="N990" s="203"/>
      <c r="O990" s="203"/>
      <c r="P990" s="203"/>
      <c r="Q990" s="203"/>
      <c r="R990" s="203"/>
      <c r="S990" s="203"/>
      <c r="T990" s="204"/>
      <c r="AT990" s="205" t="s">
        <v>164</v>
      </c>
      <c r="AU990" s="205" t="s">
        <v>90</v>
      </c>
      <c r="AV990" s="12" t="s">
        <v>88</v>
      </c>
      <c r="AW990" s="12" t="s">
        <v>41</v>
      </c>
      <c r="AX990" s="12" t="s">
        <v>80</v>
      </c>
      <c r="AY990" s="205" t="s">
        <v>155</v>
      </c>
    </row>
    <row r="991" spans="2:65" s="13" customFormat="1">
      <c r="B991" s="206"/>
      <c r="C991" s="207"/>
      <c r="D991" s="197" t="s">
        <v>164</v>
      </c>
      <c r="E991" s="208" t="s">
        <v>35</v>
      </c>
      <c r="F991" s="209" t="s">
        <v>835</v>
      </c>
      <c r="G991" s="207"/>
      <c r="H991" s="210">
        <v>663.27200000000005</v>
      </c>
      <c r="I991" s="211"/>
      <c r="J991" s="207"/>
      <c r="K991" s="207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164</v>
      </c>
      <c r="AU991" s="216" t="s">
        <v>90</v>
      </c>
      <c r="AV991" s="13" t="s">
        <v>90</v>
      </c>
      <c r="AW991" s="13" t="s">
        <v>41</v>
      </c>
      <c r="AX991" s="13" t="s">
        <v>80</v>
      </c>
      <c r="AY991" s="216" t="s">
        <v>155</v>
      </c>
    </row>
    <row r="992" spans="2:65" s="12" customFormat="1">
      <c r="B992" s="195"/>
      <c r="C992" s="196"/>
      <c r="D992" s="197" t="s">
        <v>164</v>
      </c>
      <c r="E992" s="198" t="s">
        <v>35</v>
      </c>
      <c r="F992" s="199" t="s">
        <v>836</v>
      </c>
      <c r="G992" s="196"/>
      <c r="H992" s="198" t="s">
        <v>35</v>
      </c>
      <c r="I992" s="200"/>
      <c r="J992" s="196"/>
      <c r="K992" s="196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164</v>
      </c>
      <c r="AU992" s="205" t="s">
        <v>90</v>
      </c>
      <c r="AV992" s="12" t="s">
        <v>88</v>
      </c>
      <c r="AW992" s="12" t="s">
        <v>41</v>
      </c>
      <c r="AX992" s="12" t="s">
        <v>80</v>
      </c>
      <c r="AY992" s="205" t="s">
        <v>155</v>
      </c>
    </row>
    <row r="993" spans="2:65" s="13" customFormat="1">
      <c r="B993" s="206"/>
      <c r="C993" s="207"/>
      <c r="D993" s="197" t="s">
        <v>164</v>
      </c>
      <c r="E993" s="208" t="s">
        <v>35</v>
      </c>
      <c r="F993" s="209" t="s">
        <v>837</v>
      </c>
      <c r="G993" s="207"/>
      <c r="H993" s="210">
        <v>64.680000000000007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164</v>
      </c>
      <c r="AU993" s="216" t="s">
        <v>90</v>
      </c>
      <c r="AV993" s="13" t="s">
        <v>90</v>
      </c>
      <c r="AW993" s="13" t="s">
        <v>41</v>
      </c>
      <c r="AX993" s="13" t="s">
        <v>80</v>
      </c>
      <c r="AY993" s="216" t="s">
        <v>155</v>
      </c>
    </row>
    <row r="994" spans="2:65" s="12" customFormat="1">
      <c r="B994" s="195"/>
      <c r="C994" s="196"/>
      <c r="D994" s="197" t="s">
        <v>164</v>
      </c>
      <c r="E994" s="198" t="s">
        <v>35</v>
      </c>
      <c r="F994" s="199" t="s">
        <v>838</v>
      </c>
      <c r="G994" s="196"/>
      <c r="H994" s="198" t="s">
        <v>35</v>
      </c>
      <c r="I994" s="200"/>
      <c r="J994" s="196"/>
      <c r="K994" s="196"/>
      <c r="L994" s="201"/>
      <c r="M994" s="202"/>
      <c r="N994" s="203"/>
      <c r="O994" s="203"/>
      <c r="P994" s="203"/>
      <c r="Q994" s="203"/>
      <c r="R994" s="203"/>
      <c r="S994" s="203"/>
      <c r="T994" s="204"/>
      <c r="AT994" s="205" t="s">
        <v>164</v>
      </c>
      <c r="AU994" s="205" t="s">
        <v>90</v>
      </c>
      <c r="AV994" s="12" t="s">
        <v>88</v>
      </c>
      <c r="AW994" s="12" t="s">
        <v>41</v>
      </c>
      <c r="AX994" s="12" t="s">
        <v>80</v>
      </c>
      <c r="AY994" s="205" t="s">
        <v>155</v>
      </c>
    </row>
    <row r="995" spans="2:65" s="13" customFormat="1">
      <c r="B995" s="206"/>
      <c r="C995" s="207"/>
      <c r="D995" s="197" t="s">
        <v>164</v>
      </c>
      <c r="E995" s="208" t="s">
        <v>35</v>
      </c>
      <c r="F995" s="209" t="s">
        <v>839</v>
      </c>
      <c r="G995" s="207"/>
      <c r="H995" s="210">
        <v>28.71</v>
      </c>
      <c r="I995" s="211"/>
      <c r="J995" s="207"/>
      <c r="K995" s="207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164</v>
      </c>
      <c r="AU995" s="216" t="s">
        <v>90</v>
      </c>
      <c r="AV995" s="13" t="s">
        <v>90</v>
      </c>
      <c r="AW995" s="13" t="s">
        <v>41</v>
      </c>
      <c r="AX995" s="13" t="s">
        <v>80</v>
      </c>
      <c r="AY995" s="216" t="s">
        <v>155</v>
      </c>
    </row>
    <row r="996" spans="2:65" s="15" customFormat="1">
      <c r="B996" s="228"/>
      <c r="C996" s="229"/>
      <c r="D996" s="197" t="s">
        <v>164</v>
      </c>
      <c r="E996" s="230" t="s">
        <v>35</v>
      </c>
      <c r="F996" s="231" t="s">
        <v>177</v>
      </c>
      <c r="G996" s="229"/>
      <c r="H996" s="232">
        <v>2472.1460000000002</v>
      </c>
      <c r="I996" s="233"/>
      <c r="J996" s="229"/>
      <c r="K996" s="229"/>
      <c r="L996" s="234"/>
      <c r="M996" s="235"/>
      <c r="N996" s="236"/>
      <c r="O996" s="236"/>
      <c r="P996" s="236"/>
      <c r="Q996" s="236"/>
      <c r="R996" s="236"/>
      <c r="S996" s="236"/>
      <c r="T996" s="237"/>
      <c r="AT996" s="238" t="s">
        <v>164</v>
      </c>
      <c r="AU996" s="238" t="s">
        <v>90</v>
      </c>
      <c r="AV996" s="15" t="s">
        <v>162</v>
      </c>
      <c r="AW996" s="15" t="s">
        <v>41</v>
      </c>
      <c r="AX996" s="15" t="s">
        <v>88</v>
      </c>
      <c r="AY996" s="238" t="s">
        <v>155</v>
      </c>
    </row>
    <row r="997" spans="2:65" s="1" customFormat="1" ht="48" customHeight="1">
      <c r="B997" s="36"/>
      <c r="C997" s="182" t="s">
        <v>840</v>
      </c>
      <c r="D997" s="182" t="s">
        <v>157</v>
      </c>
      <c r="E997" s="183" t="s">
        <v>841</v>
      </c>
      <c r="F997" s="184" t="s">
        <v>842</v>
      </c>
      <c r="G997" s="185" t="s">
        <v>360</v>
      </c>
      <c r="H997" s="186">
        <v>42.37</v>
      </c>
      <c r="I997" s="187"/>
      <c r="J997" s="188">
        <f>ROUND(I997*H997,2)</f>
        <v>0</v>
      </c>
      <c r="K997" s="184" t="s">
        <v>161</v>
      </c>
      <c r="L997" s="40"/>
      <c r="M997" s="189" t="s">
        <v>35</v>
      </c>
      <c r="N997" s="190" t="s">
        <v>51</v>
      </c>
      <c r="O997" s="65"/>
      <c r="P997" s="191">
        <f>O997*H997</f>
        <v>0</v>
      </c>
      <c r="Q997" s="191">
        <v>3.3899999999999998E-3</v>
      </c>
      <c r="R997" s="191">
        <f>Q997*H997</f>
        <v>0.14363429999999999</v>
      </c>
      <c r="S997" s="191">
        <v>0</v>
      </c>
      <c r="T997" s="192">
        <f>S997*H997</f>
        <v>0</v>
      </c>
      <c r="AR997" s="193" t="s">
        <v>162</v>
      </c>
      <c r="AT997" s="193" t="s">
        <v>157</v>
      </c>
      <c r="AU997" s="193" t="s">
        <v>90</v>
      </c>
      <c r="AY997" s="18" t="s">
        <v>155</v>
      </c>
      <c r="BE997" s="194">
        <f>IF(N997="základní",J997,0)</f>
        <v>0</v>
      </c>
      <c r="BF997" s="194">
        <f>IF(N997="snížená",J997,0)</f>
        <v>0</v>
      </c>
      <c r="BG997" s="194">
        <f>IF(N997="zákl. přenesená",J997,0)</f>
        <v>0</v>
      </c>
      <c r="BH997" s="194">
        <f>IF(N997="sníž. přenesená",J997,0)</f>
        <v>0</v>
      </c>
      <c r="BI997" s="194">
        <f>IF(N997="nulová",J997,0)</f>
        <v>0</v>
      </c>
      <c r="BJ997" s="18" t="s">
        <v>88</v>
      </c>
      <c r="BK997" s="194">
        <f>ROUND(I997*H997,2)</f>
        <v>0</v>
      </c>
      <c r="BL997" s="18" t="s">
        <v>162</v>
      </c>
      <c r="BM997" s="193" t="s">
        <v>843</v>
      </c>
    </row>
    <row r="998" spans="2:65" s="12" customFormat="1">
      <c r="B998" s="195"/>
      <c r="C998" s="196"/>
      <c r="D998" s="197" t="s">
        <v>164</v>
      </c>
      <c r="E998" s="198" t="s">
        <v>35</v>
      </c>
      <c r="F998" s="199" t="s">
        <v>844</v>
      </c>
      <c r="G998" s="196"/>
      <c r="H998" s="198" t="s">
        <v>35</v>
      </c>
      <c r="I998" s="200"/>
      <c r="J998" s="196"/>
      <c r="K998" s="196"/>
      <c r="L998" s="201"/>
      <c r="M998" s="202"/>
      <c r="N998" s="203"/>
      <c r="O998" s="203"/>
      <c r="P998" s="203"/>
      <c r="Q998" s="203"/>
      <c r="R998" s="203"/>
      <c r="S998" s="203"/>
      <c r="T998" s="204"/>
      <c r="AT998" s="205" t="s">
        <v>164</v>
      </c>
      <c r="AU998" s="205" t="s">
        <v>90</v>
      </c>
      <c r="AV998" s="12" t="s">
        <v>88</v>
      </c>
      <c r="AW998" s="12" t="s">
        <v>41</v>
      </c>
      <c r="AX998" s="12" t="s">
        <v>80</v>
      </c>
      <c r="AY998" s="205" t="s">
        <v>155</v>
      </c>
    </row>
    <row r="999" spans="2:65" s="13" customFormat="1">
      <c r="B999" s="206"/>
      <c r="C999" s="207"/>
      <c r="D999" s="197" t="s">
        <v>164</v>
      </c>
      <c r="E999" s="208" t="s">
        <v>35</v>
      </c>
      <c r="F999" s="209" t="s">
        <v>845</v>
      </c>
      <c r="G999" s="207"/>
      <c r="H999" s="210">
        <v>33.07</v>
      </c>
      <c r="I999" s="211"/>
      <c r="J999" s="207"/>
      <c r="K999" s="207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164</v>
      </c>
      <c r="AU999" s="216" t="s">
        <v>90</v>
      </c>
      <c r="AV999" s="13" t="s">
        <v>90</v>
      </c>
      <c r="AW999" s="13" t="s">
        <v>41</v>
      </c>
      <c r="AX999" s="13" t="s">
        <v>80</v>
      </c>
      <c r="AY999" s="216" t="s">
        <v>155</v>
      </c>
    </row>
    <row r="1000" spans="2:65" s="12" customFormat="1">
      <c r="B1000" s="195"/>
      <c r="C1000" s="196"/>
      <c r="D1000" s="197" t="s">
        <v>164</v>
      </c>
      <c r="E1000" s="198" t="s">
        <v>35</v>
      </c>
      <c r="F1000" s="199" t="s">
        <v>846</v>
      </c>
      <c r="G1000" s="196"/>
      <c r="H1000" s="198" t="s">
        <v>35</v>
      </c>
      <c r="I1000" s="200"/>
      <c r="J1000" s="196"/>
      <c r="K1000" s="196"/>
      <c r="L1000" s="201"/>
      <c r="M1000" s="202"/>
      <c r="N1000" s="203"/>
      <c r="O1000" s="203"/>
      <c r="P1000" s="203"/>
      <c r="Q1000" s="203"/>
      <c r="R1000" s="203"/>
      <c r="S1000" s="203"/>
      <c r="T1000" s="204"/>
      <c r="AT1000" s="205" t="s">
        <v>164</v>
      </c>
      <c r="AU1000" s="205" t="s">
        <v>90</v>
      </c>
      <c r="AV1000" s="12" t="s">
        <v>88</v>
      </c>
      <c r="AW1000" s="12" t="s">
        <v>41</v>
      </c>
      <c r="AX1000" s="12" t="s">
        <v>80</v>
      </c>
      <c r="AY1000" s="205" t="s">
        <v>155</v>
      </c>
    </row>
    <row r="1001" spans="2:65" s="13" customFormat="1">
      <c r="B1001" s="206"/>
      <c r="C1001" s="207"/>
      <c r="D1001" s="197" t="s">
        <v>164</v>
      </c>
      <c r="E1001" s="208" t="s">
        <v>35</v>
      </c>
      <c r="F1001" s="209" t="s">
        <v>847</v>
      </c>
      <c r="G1001" s="207"/>
      <c r="H1001" s="210">
        <v>9.3000000000000007</v>
      </c>
      <c r="I1001" s="211"/>
      <c r="J1001" s="207"/>
      <c r="K1001" s="207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164</v>
      </c>
      <c r="AU1001" s="216" t="s">
        <v>90</v>
      </c>
      <c r="AV1001" s="13" t="s">
        <v>90</v>
      </c>
      <c r="AW1001" s="13" t="s">
        <v>41</v>
      </c>
      <c r="AX1001" s="13" t="s">
        <v>80</v>
      </c>
      <c r="AY1001" s="216" t="s">
        <v>155</v>
      </c>
    </row>
    <row r="1002" spans="2:65" s="15" customFormat="1">
      <c r="B1002" s="228"/>
      <c r="C1002" s="229"/>
      <c r="D1002" s="197" t="s">
        <v>164</v>
      </c>
      <c r="E1002" s="230" t="s">
        <v>35</v>
      </c>
      <c r="F1002" s="231" t="s">
        <v>177</v>
      </c>
      <c r="G1002" s="229"/>
      <c r="H1002" s="232">
        <v>42.37</v>
      </c>
      <c r="I1002" s="233"/>
      <c r="J1002" s="229"/>
      <c r="K1002" s="229"/>
      <c r="L1002" s="234"/>
      <c r="M1002" s="235"/>
      <c r="N1002" s="236"/>
      <c r="O1002" s="236"/>
      <c r="P1002" s="236"/>
      <c r="Q1002" s="236"/>
      <c r="R1002" s="236"/>
      <c r="S1002" s="236"/>
      <c r="T1002" s="237"/>
      <c r="AT1002" s="238" t="s">
        <v>164</v>
      </c>
      <c r="AU1002" s="238" t="s">
        <v>90</v>
      </c>
      <c r="AV1002" s="15" t="s">
        <v>162</v>
      </c>
      <c r="AW1002" s="15" t="s">
        <v>41</v>
      </c>
      <c r="AX1002" s="15" t="s">
        <v>88</v>
      </c>
      <c r="AY1002" s="238" t="s">
        <v>155</v>
      </c>
    </row>
    <row r="1003" spans="2:65" s="1" customFormat="1" ht="16.5" customHeight="1">
      <c r="B1003" s="36"/>
      <c r="C1003" s="239" t="s">
        <v>848</v>
      </c>
      <c r="D1003" s="239" t="s">
        <v>455</v>
      </c>
      <c r="E1003" s="240" t="s">
        <v>750</v>
      </c>
      <c r="F1003" s="241" t="s">
        <v>751</v>
      </c>
      <c r="G1003" s="242" t="s">
        <v>160</v>
      </c>
      <c r="H1003" s="243">
        <v>14.914999999999999</v>
      </c>
      <c r="I1003" s="244"/>
      <c r="J1003" s="245">
        <f>ROUND(I1003*H1003,2)</f>
        <v>0</v>
      </c>
      <c r="K1003" s="241" t="s">
        <v>161</v>
      </c>
      <c r="L1003" s="246"/>
      <c r="M1003" s="247" t="s">
        <v>35</v>
      </c>
      <c r="N1003" s="248" t="s">
        <v>51</v>
      </c>
      <c r="O1003" s="65"/>
      <c r="P1003" s="191">
        <f>O1003*H1003</f>
        <v>0</v>
      </c>
      <c r="Q1003" s="191">
        <v>7.5000000000000002E-4</v>
      </c>
      <c r="R1003" s="191">
        <f>Q1003*H1003</f>
        <v>1.118625E-2</v>
      </c>
      <c r="S1003" s="191">
        <v>0</v>
      </c>
      <c r="T1003" s="192">
        <f>S1003*H1003</f>
        <v>0</v>
      </c>
      <c r="AR1003" s="193" t="s">
        <v>224</v>
      </c>
      <c r="AT1003" s="193" t="s">
        <v>455</v>
      </c>
      <c r="AU1003" s="193" t="s">
        <v>90</v>
      </c>
      <c r="AY1003" s="18" t="s">
        <v>155</v>
      </c>
      <c r="BE1003" s="194">
        <f>IF(N1003="základní",J1003,0)</f>
        <v>0</v>
      </c>
      <c r="BF1003" s="194">
        <f>IF(N1003="snížená",J1003,0)</f>
        <v>0</v>
      </c>
      <c r="BG1003" s="194">
        <f>IF(N1003="zákl. přenesená",J1003,0)</f>
        <v>0</v>
      </c>
      <c r="BH1003" s="194">
        <f>IF(N1003="sníž. přenesená",J1003,0)</f>
        <v>0</v>
      </c>
      <c r="BI1003" s="194">
        <f>IF(N1003="nulová",J1003,0)</f>
        <v>0</v>
      </c>
      <c r="BJ1003" s="18" t="s">
        <v>88</v>
      </c>
      <c r="BK1003" s="194">
        <f>ROUND(I1003*H1003,2)</f>
        <v>0</v>
      </c>
      <c r="BL1003" s="18" t="s">
        <v>162</v>
      </c>
      <c r="BM1003" s="193" t="s">
        <v>849</v>
      </c>
    </row>
    <row r="1004" spans="2:65" s="12" customFormat="1">
      <c r="B1004" s="195"/>
      <c r="C1004" s="196"/>
      <c r="D1004" s="197" t="s">
        <v>164</v>
      </c>
      <c r="E1004" s="198" t="s">
        <v>35</v>
      </c>
      <c r="F1004" s="199" t="s">
        <v>844</v>
      </c>
      <c r="G1004" s="196"/>
      <c r="H1004" s="198" t="s">
        <v>35</v>
      </c>
      <c r="I1004" s="200"/>
      <c r="J1004" s="196"/>
      <c r="K1004" s="196"/>
      <c r="L1004" s="201"/>
      <c r="M1004" s="202"/>
      <c r="N1004" s="203"/>
      <c r="O1004" s="203"/>
      <c r="P1004" s="203"/>
      <c r="Q1004" s="203"/>
      <c r="R1004" s="203"/>
      <c r="S1004" s="203"/>
      <c r="T1004" s="204"/>
      <c r="AT1004" s="205" t="s">
        <v>164</v>
      </c>
      <c r="AU1004" s="205" t="s">
        <v>90</v>
      </c>
      <c r="AV1004" s="12" t="s">
        <v>88</v>
      </c>
      <c r="AW1004" s="12" t="s">
        <v>41</v>
      </c>
      <c r="AX1004" s="12" t="s">
        <v>80</v>
      </c>
      <c r="AY1004" s="205" t="s">
        <v>155</v>
      </c>
    </row>
    <row r="1005" spans="2:65" s="13" customFormat="1">
      <c r="B1005" s="206"/>
      <c r="C1005" s="207"/>
      <c r="D1005" s="197" t="s">
        <v>164</v>
      </c>
      <c r="E1005" s="208" t="s">
        <v>35</v>
      </c>
      <c r="F1005" s="209" t="s">
        <v>845</v>
      </c>
      <c r="G1005" s="207"/>
      <c r="H1005" s="210">
        <v>33.07</v>
      </c>
      <c r="I1005" s="211"/>
      <c r="J1005" s="207"/>
      <c r="K1005" s="207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164</v>
      </c>
      <c r="AU1005" s="216" t="s">
        <v>90</v>
      </c>
      <c r="AV1005" s="13" t="s">
        <v>90</v>
      </c>
      <c r="AW1005" s="13" t="s">
        <v>41</v>
      </c>
      <c r="AX1005" s="13" t="s">
        <v>80</v>
      </c>
      <c r="AY1005" s="216" t="s">
        <v>155</v>
      </c>
    </row>
    <row r="1006" spans="2:65" s="14" customFormat="1">
      <c r="B1006" s="217"/>
      <c r="C1006" s="218"/>
      <c r="D1006" s="197" t="s">
        <v>164</v>
      </c>
      <c r="E1006" s="219" t="s">
        <v>35</v>
      </c>
      <c r="F1006" s="220" t="s">
        <v>173</v>
      </c>
      <c r="G1006" s="218"/>
      <c r="H1006" s="221">
        <v>33.07</v>
      </c>
      <c r="I1006" s="222"/>
      <c r="J1006" s="218"/>
      <c r="K1006" s="218"/>
      <c r="L1006" s="223"/>
      <c r="M1006" s="224"/>
      <c r="N1006" s="225"/>
      <c r="O1006" s="225"/>
      <c r="P1006" s="225"/>
      <c r="Q1006" s="225"/>
      <c r="R1006" s="225"/>
      <c r="S1006" s="225"/>
      <c r="T1006" s="226"/>
      <c r="AT1006" s="227" t="s">
        <v>164</v>
      </c>
      <c r="AU1006" s="227" t="s">
        <v>90</v>
      </c>
      <c r="AV1006" s="14" t="s">
        <v>174</v>
      </c>
      <c r="AW1006" s="14" t="s">
        <v>41</v>
      </c>
      <c r="AX1006" s="14" t="s">
        <v>80</v>
      </c>
      <c r="AY1006" s="227" t="s">
        <v>155</v>
      </c>
    </row>
    <row r="1007" spans="2:65" s="13" customFormat="1">
      <c r="B1007" s="206"/>
      <c r="C1007" s="207"/>
      <c r="D1007" s="197" t="s">
        <v>164</v>
      </c>
      <c r="E1007" s="208" t="s">
        <v>35</v>
      </c>
      <c r="F1007" s="209" t="s">
        <v>850</v>
      </c>
      <c r="G1007" s="207"/>
      <c r="H1007" s="210">
        <v>14.914999999999999</v>
      </c>
      <c r="I1007" s="211"/>
      <c r="J1007" s="207"/>
      <c r="K1007" s="207"/>
      <c r="L1007" s="212"/>
      <c r="M1007" s="213"/>
      <c r="N1007" s="214"/>
      <c r="O1007" s="214"/>
      <c r="P1007" s="214"/>
      <c r="Q1007" s="214"/>
      <c r="R1007" s="214"/>
      <c r="S1007" s="214"/>
      <c r="T1007" s="215"/>
      <c r="AT1007" s="216" t="s">
        <v>164</v>
      </c>
      <c r="AU1007" s="216" t="s">
        <v>90</v>
      </c>
      <c r="AV1007" s="13" t="s">
        <v>90</v>
      </c>
      <c r="AW1007" s="13" t="s">
        <v>41</v>
      </c>
      <c r="AX1007" s="13" t="s">
        <v>88</v>
      </c>
      <c r="AY1007" s="216" t="s">
        <v>155</v>
      </c>
    </row>
    <row r="1008" spans="2:65" s="1" customFormat="1" ht="16.5" customHeight="1">
      <c r="B1008" s="36"/>
      <c r="C1008" s="239" t="s">
        <v>851</v>
      </c>
      <c r="D1008" s="239" t="s">
        <v>455</v>
      </c>
      <c r="E1008" s="240" t="s">
        <v>852</v>
      </c>
      <c r="F1008" s="241" t="s">
        <v>4567</v>
      </c>
      <c r="G1008" s="242" t="s">
        <v>160</v>
      </c>
      <c r="H1008" s="243">
        <v>4.194</v>
      </c>
      <c r="I1008" s="244"/>
      <c r="J1008" s="245">
        <f>ROUND(I1008*H1008,2)</f>
        <v>0</v>
      </c>
      <c r="K1008" s="241" t="s">
        <v>161</v>
      </c>
      <c r="L1008" s="246"/>
      <c r="M1008" s="247" t="s">
        <v>35</v>
      </c>
      <c r="N1008" s="248" t="s">
        <v>51</v>
      </c>
      <c r="O1008" s="65"/>
      <c r="P1008" s="191">
        <f>O1008*H1008</f>
        <v>0</v>
      </c>
      <c r="Q1008" s="191">
        <v>8.9999999999999998E-4</v>
      </c>
      <c r="R1008" s="191">
        <f>Q1008*H1008</f>
        <v>3.7745999999999999E-3</v>
      </c>
      <c r="S1008" s="191">
        <v>0</v>
      </c>
      <c r="T1008" s="192">
        <f>S1008*H1008</f>
        <v>0</v>
      </c>
      <c r="AR1008" s="193" t="s">
        <v>224</v>
      </c>
      <c r="AT1008" s="193" t="s">
        <v>455</v>
      </c>
      <c r="AU1008" s="193" t="s">
        <v>90</v>
      </c>
      <c r="AY1008" s="18" t="s">
        <v>155</v>
      </c>
      <c r="BE1008" s="194">
        <f>IF(N1008="základní",J1008,0)</f>
        <v>0</v>
      </c>
      <c r="BF1008" s="194">
        <f>IF(N1008="snížená",J1008,0)</f>
        <v>0</v>
      </c>
      <c r="BG1008" s="194">
        <f>IF(N1008="zákl. přenesená",J1008,0)</f>
        <v>0</v>
      </c>
      <c r="BH1008" s="194">
        <f>IF(N1008="sníž. přenesená",J1008,0)</f>
        <v>0</v>
      </c>
      <c r="BI1008" s="194">
        <f>IF(N1008="nulová",J1008,0)</f>
        <v>0</v>
      </c>
      <c r="BJ1008" s="18" t="s">
        <v>88</v>
      </c>
      <c r="BK1008" s="194">
        <f>ROUND(I1008*H1008,2)</f>
        <v>0</v>
      </c>
      <c r="BL1008" s="18" t="s">
        <v>162</v>
      </c>
      <c r="BM1008" s="193" t="s">
        <v>853</v>
      </c>
    </row>
    <row r="1009" spans="2:65" s="12" customFormat="1">
      <c r="B1009" s="195"/>
      <c r="C1009" s="196"/>
      <c r="D1009" s="197" t="s">
        <v>164</v>
      </c>
      <c r="E1009" s="198" t="s">
        <v>35</v>
      </c>
      <c r="F1009" s="199" t="s">
        <v>846</v>
      </c>
      <c r="G1009" s="196"/>
      <c r="H1009" s="198" t="s">
        <v>35</v>
      </c>
      <c r="I1009" s="200"/>
      <c r="J1009" s="196"/>
      <c r="K1009" s="196"/>
      <c r="L1009" s="201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164</v>
      </c>
      <c r="AU1009" s="205" t="s">
        <v>90</v>
      </c>
      <c r="AV1009" s="12" t="s">
        <v>88</v>
      </c>
      <c r="AW1009" s="12" t="s">
        <v>41</v>
      </c>
      <c r="AX1009" s="12" t="s">
        <v>80</v>
      </c>
      <c r="AY1009" s="205" t="s">
        <v>155</v>
      </c>
    </row>
    <row r="1010" spans="2:65" s="13" customFormat="1">
      <c r="B1010" s="206"/>
      <c r="C1010" s="207"/>
      <c r="D1010" s="197" t="s">
        <v>164</v>
      </c>
      <c r="E1010" s="208" t="s">
        <v>35</v>
      </c>
      <c r="F1010" s="209" t="s">
        <v>854</v>
      </c>
      <c r="G1010" s="207"/>
      <c r="H1010" s="210">
        <v>4.194</v>
      </c>
      <c r="I1010" s="211"/>
      <c r="J1010" s="207"/>
      <c r="K1010" s="207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164</v>
      </c>
      <c r="AU1010" s="216" t="s">
        <v>90</v>
      </c>
      <c r="AV1010" s="13" t="s">
        <v>90</v>
      </c>
      <c r="AW1010" s="13" t="s">
        <v>41</v>
      </c>
      <c r="AX1010" s="13" t="s">
        <v>88</v>
      </c>
      <c r="AY1010" s="216" t="s">
        <v>155</v>
      </c>
    </row>
    <row r="1011" spans="2:65" s="1" customFormat="1" ht="36" customHeight="1">
      <c r="B1011" s="36"/>
      <c r="C1011" s="182" t="s">
        <v>855</v>
      </c>
      <c r="D1011" s="182" t="s">
        <v>157</v>
      </c>
      <c r="E1011" s="183" t="s">
        <v>856</v>
      </c>
      <c r="F1011" s="184" t="s">
        <v>857</v>
      </c>
      <c r="G1011" s="185" t="s">
        <v>160</v>
      </c>
      <c r="H1011" s="186">
        <v>663.27200000000005</v>
      </c>
      <c r="I1011" s="187"/>
      <c r="J1011" s="188">
        <f>ROUND(I1011*H1011,2)</f>
        <v>0</v>
      </c>
      <c r="K1011" s="184" t="s">
        <v>161</v>
      </c>
      <c r="L1011" s="40"/>
      <c r="M1011" s="189" t="s">
        <v>35</v>
      </c>
      <c r="N1011" s="190" t="s">
        <v>51</v>
      </c>
      <c r="O1011" s="65"/>
      <c r="P1011" s="191">
        <f>O1011*H1011</f>
        <v>0</v>
      </c>
      <c r="Q1011" s="191">
        <v>9.4400000000000005E-3</v>
      </c>
      <c r="R1011" s="191">
        <f>Q1011*H1011</f>
        <v>6.2612876800000006</v>
      </c>
      <c r="S1011" s="191">
        <v>0</v>
      </c>
      <c r="T1011" s="192">
        <f>S1011*H1011</f>
        <v>0</v>
      </c>
      <c r="AR1011" s="193" t="s">
        <v>162</v>
      </c>
      <c r="AT1011" s="193" t="s">
        <v>157</v>
      </c>
      <c r="AU1011" s="193" t="s">
        <v>90</v>
      </c>
      <c r="AY1011" s="18" t="s">
        <v>155</v>
      </c>
      <c r="BE1011" s="194">
        <f>IF(N1011="základní",J1011,0)</f>
        <v>0</v>
      </c>
      <c r="BF1011" s="194">
        <f>IF(N1011="snížená",J1011,0)</f>
        <v>0</v>
      </c>
      <c r="BG1011" s="194">
        <f>IF(N1011="zákl. přenesená",J1011,0)</f>
        <v>0</v>
      </c>
      <c r="BH1011" s="194">
        <f>IF(N1011="sníž. přenesená",J1011,0)</f>
        <v>0</v>
      </c>
      <c r="BI1011" s="194">
        <f>IF(N1011="nulová",J1011,0)</f>
        <v>0</v>
      </c>
      <c r="BJ1011" s="18" t="s">
        <v>88</v>
      </c>
      <c r="BK1011" s="194">
        <f>ROUND(I1011*H1011,2)</f>
        <v>0</v>
      </c>
      <c r="BL1011" s="18" t="s">
        <v>162</v>
      </c>
      <c r="BM1011" s="193" t="s">
        <v>858</v>
      </c>
    </row>
    <row r="1012" spans="2:65" s="12" customFormat="1">
      <c r="B1012" s="195"/>
      <c r="C1012" s="196"/>
      <c r="D1012" s="197" t="s">
        <v>164</v>
      </c>
      <c r="E1012" s="198" t="s">
        <v>35</v>
      </c>
      <c r="F1012" s="199" t="s">
        <v>859</v>
      </c>
      <c r="G1012" s="196"/>
      <c r="H1012" s="198" t="s">
        <v>35</v>
      </c>
      <c r="I1012" s="200"/>
      <c r="J1012" s="196"/>
      <c r="K1012" s="196"/>
      <c r="L1012" s="201"/>
      <c r="M1012" s="202"/>
      <c r="N1012" s="203"/>
      <c r="O1012" s="203"/>
      <c r="P1012" s="203"/>
      <c r="Q1012" s="203"/>
      <c r="R1012" s="203"/>
      <c r="S1012" s="203"/>
      <c r="T1012" s="204"/>
      <c r="AT1012" s="205" t="s">
        <v>164</v>
      </c>
      <c r="AU1012" s="205" t="s">
        <v>90</v>
      </c>
      <c r="AV1012" s="12" t="s">
        <v>88</v>
      </c>
      <c r="AW1012" s="12" t="s">
        <v>41</v>
      </c>
      <c r="AX1012" s="12" t="s">
        <v>80</v>
      </c>
      <c r="AY1012" s="205" t="s">
        <v>155</v>
      </c>
    </row>
    <row r="1013" spans="2:65" s="12" customFormat="1">
      <c r="B1013" s="195"/>
      <c r="C1013" s="196"/>
      <c r="D1013" s="197" t="s">
        <v>164</v>
      </c>
      <c r="E1013" s="198" t="s">
        <v>35</v>
      </c>
      <c r="F1013" s="199" t="s">
        <v>343</v>
      </c>
      <c r="G1013" s="196"/>
      <c r="H1013" s="198" t="s">
        <v>35</v>
      </c>
      <c r="I1013" s="200"/>
      <c r="J1013" s="196"/>
      <c r="K1013" s="196"/>
      <c r="L1013" s="201"/>
      <c r="M1013" s="202"/>
      <c r="N1013" s="203"/>
      <c r="O1013" s="203"/>
      <c r="P1013" s="203"/>
      <c r="Q1013" s="203"/>
      <c r="R1013" s="203"/>
      <c r="S1013" s="203"/>
      <c r="T1013" s="204"/>
      <c r="AT1013" s="205" t="s">
        <v>164</v>
      </c>
      <c r="AU1013" s="205" t="s">
        <v>90</v>
      </c>
      <c r="AV1013" s="12" t="s">
        <v>88</v>
      </c>
      <c r="AW1013" s="12" t="s">
        <v>41</v>
      </c>
      <c r="AX1013" s="12" t="s">
        <v>80</v>
      </c>
      <c r="AY1013" s="205" t="s">
        <v>155</v>
      </c>
    </row>
    <row r="1014" spans="2:65" s="13" customFormat="1" ht="20.399999999999999">
      <c r="B1014" s="206"/>
      <c r="C1014" s="207"/>
      <c r="D1014" s="197" t="s">
        <v>164</v>
      </c>
      <c r="E1014" s="208" t="s">
        <v>35</v>
      </c>
      <c r="F1014" s="209" t="s">
        <v>860</v>
      </c>
      <c r="G1014" s="207"/>
      <c r="H1014" s="210">
        <v>534.45500000000004</v>
      </c>
      <c r="I1014" s="211"/>
      <c r="J1014" s="207"/>
      <c r="K1014" s="207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164</v>
      </c>
      <c r="AU1014" s="216" t="s">
        <v>90</v>
      </c>
      <c r="AV1014" s="13" t="s">
        <v>90</v>
      </c>
      <c r="AW1014" s="13" t="s">
        <v>41</v>
      </c>
      <c r="AX1014" s="13" t="s">
        <v>80</v>
      </c>
      <c r="AY1014" s="216" t="s">
        <v>155</v>
      </c>
    </row>
    <row r="1015" spans="2:65" s="12" customFormat="1">
      <c r="B1015" s="195"/>
      <c r="C1015" s="196"/>
      <c r="D1015" s="197" t="s">
        <v>164</v>
      </c>
      <c r="E1015" s="198" t="s">
        <v>35</v>
      </c>
      <c r="F1015" s="199" t="s">
        <v>674</v>
      </c>
      <c r="G1015" s="196"/>
      <c r="H1015" s="198" t="s">
        <v>35</v>
      </c>
      <c r="I1015" s="200"/>
      <c r="J1015" s="196"/>
      <c r="K1015" s="196"/>
      <c r="L1015" s="201"/>
      <c r="M1015" s="202"/>
      <c r="N1015" s="203"/>
      <c r="O1015" s="203"/>
      <c r="P1015" s="203"/>
      <c r="Q1015" s="203"/>
      <c r="R1015" s="203"/>
      <c r="S1015" s="203"/>
      <c r="T1015" s="204"/>
      <c r="AT1015" s="205" t="s">
        <v>164</v>
      </c>
      <c r="AU1015" s="205" t="s">
        <v>90</v>
      </c>
      <c r="AV1015" s="12" t="s">
        <v>88</v>
      </c>
      <c r="AW1015" s="12" t="s">
        <v>41</v>
      </c>
      <c r="AX1015" s="12" t="s">
        <v>80</v>
      </c>
      <c r="AY1015" s="205" t="s">
        <v>155</v>
      </c>
    </row>
    <row r="1016" spans="2:65" s="13" customFormat="1">
      <c r="B1016" s="206"/>
      <c r="C1016" s="207"/>
      <c r="D1016" s="197" t="s">
        <v>164</v>
      </c>
      <c r="E1016" s="208" t="s">
        <v>35</v>
      </c>
      <c r="F1016" s="209" t="s">
        <v>861</v>
      </c>
      <c r="G1016" s="207"/>
      <c r="H1016" s="210">
        <v>78.417000000000002</v>
      </c>
      <c r="I1016" s="211"/>
      <c r="J1016" s="207"/>
      <c r="K1016" s="207"/>
      <c r="L1016" s="212"/>
      <c r="M1016" s="213"/>
      <c r="N1016" s="214"/>
      <c r="O1016" s="214"/>
      <c r="P1016" s="214"/>
      <c r="Q1016" s="214"/>
      <c r="R1016" s="214"/>
      <c r="S1016" s="214"/>
      <c r="T1016" s="215"/>
      <c r="AT1016" s="216" t="s">
        <v>164</v>
      </c>
      <c r="AU1016" s="216" t="s">
        <v>90</v>
      </c>
      <c r="AV1016" s="13" t="s">
        <v>90</v>
      </c>
      <c r="AW1016" s="13" t="s">
        <v>41</v>
      </c>
      <c r="AX1016" s="13" t="s">
        <v>80</v>
      </c>
      <c r="AY1016" s="216" t="s">
        <v>155</v>
      </c>
    </row>
    <row r="1017" spans="2:65" s="12" customFormat="1">
      <c r="B1017" s="195"/>
      <c r="C1017" s="196"/>
      <c r="D1017" s="197" t="s">
        <v>164</v>
      </c>
      <c r="E1017" s="198" t="s">
        <v>35</v>
      </c>
      <c r="F1017" s="199" t="s">
        <v>862</v>
      </c>
      <c r="G1017" s="196"/>
      <c r="H1017" s="198" t="s">
        <v>35</v>
      </c>
      <c r="I1017" s="200"/>
      <c r="J1017" s="196"/>
      <c r="K1017" s="196"/>
      <c r="L1017" s="201"/>
      <c r="M1017" s="202"/>
      <c r="N1017" s="203"/>
      <c r="O1017" s="203"/>
      <c r="P1017" s="203"/>
      <c r="Q1017" s="203"/>
      <c r="R1017" s="203"/>
      <c r="S1017" s="203"/>
      <c r="T1017" s="204"/>
      <c r="AT1017" s="205" t="s">
        <v>164</v>
      </c>
      <c r="AU1017" s="205" t="s">
        <v>90</v>
      </c>
      <c r="AV1017" s="12" t="s">
        <v>88</v>
      </c>
      <c r="AW1017" s="12" t="s">
        <v>41</v>
      </c>
      <c r="AX1017" s="12" t="s">
        <v>80</v>
      </c>
      <c r="AY1017" s="205" t="s">
        <v>155</v>
      </c>
    </row>
    <row r="1018" spans="2:65" s="13" customFormat="1">
      <c r="B1018" s="206"/>
      <c r="C1018" s="207"/>
      <c r="D1018" s="197" t="s">
        <v>164</v>
      </c>
      <c r="E1018" s="208" t="s">
        <v>35</v>
      </c>
      <c r="F1018" s="209" t="s">
        <v>863</v>
      </c>
      <c r="G1018" s="207"/>
      <c r="H1018" s="210">
        <v>50.4</v>
      </c>
      <c r="I1018" s="211"/>
      <c r="J1018" s="207"/>
      <c r="K1018" s="207"/>
      <c r="L1018" s="212"/>
      <c r="M1018" s="213"/>
      <c r="N1018" s="214"/>
      <c r="O1018" s="214"/>
      <c r="P1018" s="214"/>
      <c r="Q1018" s="214"/>
      <c r="R1018" s="214"/>
      <c r="S1018" s="214"/>
      <c r="T1018" s="215"/>
      <c r="AT1018" s="216" t="s">
        <v>164</v>
      </c>
      <c r="AU1018" s="216" t="s">
        <v>90</v>
      </c>
      <c r="AV1018" s="13" t="s">
        <v>90</v>
      </c>
      <c r="AW1018" s="13" t="s">
        <v>41</v>
      </c>
      <c r="AX1018" s="13" t="s">
        <v>80</v>
      </c>
      <c r="AY1018" s="216" t="s">
        <v>155</v>
      </c>
    </row>
    <row r="1019" spans="2:65" s="15" customFormat="1">
      <c r="B1019" s="228"/>
      <c r="C1019" s="229"/>
      <c r="D1019" s="197" t="s">
        <v>164</v>
      </c>
      <c r="E1019" s="230" t="s">
        <v>35</v>
      </c>
      <c r="F1019" s="231" t="s">
        <v>177</v>
      </c>
      <c r="G1019" s="229"/>
      <c r="H1019" s="232">
        <v>663.27200000000005</v>
      </c>
      <c r="I1019" s="233"/>
      <c r="J1019" s="229"/>
      <c r="K1019" s="229"/>
      <c r="L1019" s="234"/>
      <c r="M1019" s="235"/>
      <c r="N1019" s="236"/>
      <c r="O1019" s="236"/>
      <c r="P1019" s="236"/>
      <c r="Q1019" s="236"/>
      <c r="R1019" s="236"/>
      <c r="S1019" s="236"/>
      <c r="T1019" s="237"/>
      <c r="AT1019" s="238" t="s">
        <v>164</v>
      </c>
      <c r="AU1019" s="238" t="s">
        <v>90</v>
      </c>
      <c r="AV1019" s="15" t="s">
        <v>162</v>
      </c>
      <c r="AW1019" s="15" t="s">
        <v>41</v>
      </c>
      <c r="AX1019" s="15" t="s">
        <v>88</v>
      </c>
      <c r="AY1019" s="238" t="s">
        <v>155</v>
      </c>
    </row>
    <row r="1020" spans="2:65" s="1" customFormat="1" ht="24" customHeight="1">
      <c r="B1020" s="36"/>
      <c r="C1020" s="239" t="s">
        <v>864</v>
      </c>
      <c r="D1020" s="239" t="s">
        <v>455</v>
      </c>
      <c r="E1020" s="240" t="s">
        <v>865</v>
      </c>
      <c r="F1020" s="241" t="s">
        <v>866</v>
      </c>
      <c r="G1020" s="242" t="s">
        <v>160</v>
      </c>
      <c r="H1020" s="243">
        <v>696.43600000000004</v>
      </c>
      <c r="I1020" s="244"/>
      <c r="J1020" s="245">
        <f>ROUND(I1020*H1020,2)</f>
        <v>0</v>
      </c>
      <c r="K1020" s="241" t="s">
        <v>161</v>
      </c>
      <c r="L1020" s="246"/>
      <c r="M1020" s="247" t="s">
        <v>35</v>
      </c>
      <c r="N1020" s="248" t="s">
        <v>51</v>
      </c>
      <c r="O1020" s="65"/>
      <c r="P1020" s="191">
        <f>O1020*H1020</f>
        <v>0</v>
      </c>
      <c r="Q1020" s="191">
        <v>1.7999999999999999E-2</v>
      </c>
      <c r="R1020" s="191">
        <f>Q1020*H1020</f>
        <v>12.535848</v>
      </c>
      <c r="S1020" s="191">
        <v>0</v>
      </c>
      <c r="T1020" s="192">
        <f>S1020*H1020</f>
        <v>0</v>
      </c>
      <c r="AR1020" s="193" t="s">
        <v>224</v>
      </c>
      <c r="AT1020" s="193" t="s">
        <v>455</v>
      </c>
      <c r="AU1020" s="193" t="s">
        <v>90</v>
      </c>
      <c r="AY1020" s="18" t="s">
        <v>155</v>
      </c>
      <c r="BE1020" s="194">
        <f>IF(N1020="základní",J1020,0)</f>
        <v>0</v>
      </c>
      <c r="BF1020" s="194">
        <f>IF(N1020="snížená",J1020,0)</f>
        <v>0</v>
      </c>
      <c r="BG1020" s="194">
        <f>IF(N1020="zákl. přenesená",J1020,0)</f>
        <v>0</v>
      </c>
      <c r="BH1020" s="194">
        <f>IF(N1020="sníž. přenesená",J1020,0)</f>
        <v>0</v>
      </c>
      <c r="BI1020" s="194">
        <f>IF(N1020="nulová",J1020,0)</f>
        <v>0</v>
      </c>
      <c r="BJ1020" s="18" t="s">
        <v>88</v>
      </c>
      <c r="BK1020" s="194">
        <f>ROUND(I1020*H1020,2)</f>
        <v>0</v>
      </c>
      <c r="BL1020" s="18" t="s">
        <v>162</v>
      </c>
      <c r="BM1020" s="193" t="s">
        <v>867</v>
      </c>
    </row>
    <row r="1021" spans="2:65" s="13" customFormat="1">
      <c r="B1021" s="206"/>
      <c r="C1021" s="207"/>
      <c r="D1021" s="197" t="s">
        <v>164</v>
      </c>
      <c r="E1021" s="208" t="s">
        <v>35</v>
      </c>
      <c r="F1021" s="209" t="s">
        <v>868</v>
      </c>
      <c r="G1021" s="207"/>
      <c r="H1021" s="210">
        <v>696.43600000000004</v>
      </c>
      <c r="I1021" s="211"/>
      <c r="J1021" s="207"/>
      <c r="K1021" s="207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164</v>
      </c>
      <c r="AU1021" s="216" t="s">
        <v>90</v>
      </c>
      <c r="AV1021" s="13" t="s">
        <v>90</v>
      </c>
      <c r="AW1021" s="13" t="s">
        <v>41</v>
      </c>
      <c r="AX1021" s="13" t="s">
        <v>88</v>
      </c>
      <c r="AY1021" s="216" t="s">
        <v>155</v>
      </c>
    </row>
    <row r="1022" spans="2:65" s="1" customFormat="1" ht="36" customHeight="1">
      <c r="B1022" s="36"/>
      <c r="C1022" s="182" t="s">
        <v>869</v>
      </c>
      <c r="D1022" s="182" t="s">
        <v>157</v>
      </c>
      <c r="E1022" s="183" t="s">
        <v>870</v>
      </c>
      <c r="F1022" s="184" t="s">
        <v>871</v>
      </c>
      <c r="G1022" s="185" t="s">
        <v>160</v>
      </c>
      <c r="H1022" s="186">
        <v>1780.164</v>
      </c>
      <c r="I1022" s="187"/>
      <c r="J1022" s="188">
        <f>ROUND(I1022*H1022,2)</f>
        <v>0</v>
      </c>
      <c r="K1022" s="184" t="s">
        <v>161</v>
      </c>
      <c r="L1022" s="40"/>
      <c r="M1022" s="189" t="s">
        <v>35</v>
      </c>
      <c r="N1022" s="190" t="s">
        <v>51</v>
      </c>
      <c r="O1022" s="65"/>
      <c r="P1022" s="191">
        <f>O1022*H1022</f>
        <v>0</v>
      </c>
      <c r="Q1022" s="191">
        <v>6.0000000000000002E-5</v>
      </c>
      <c r="R1022" s="191">
        <f>Q1022*H1022</f>
        <v>0.10680984</v>
      </c>
      <c r="S1022" s="191">
        <v>0</v>
      </c>
      <c r="T1022" s="192">
        <f>S1022*H1022</f>
        <v>0</v>
      </c>
      <c r="AR1022" s="193" t="s">
        <v>162</v>
      </c>
      <c r="AT1022" s="193" t="s">
        <v>157</v>
      </c>
      <c r="AU1022" s="193" t="s">
        <v>90</v>
      </c>
      <c r="AY1022" s="18" t="s">
        <v>155</v>
      </c>
      <c r="BE1022" s="194">
        <f>IF(N1022="základní",J1022,0)</f>
        <v>0</v>
      </c>
      <c r="BF1022" s="194">
        <f>IF(N1022="snížená",J1022,0)</f>
        <v>0</v>
      </c>
      <c r="BG1022" s="194">
        <f>IF(N1022="zákl. přenesená",J1022,0)</f>
        <v>0</v>
      </c>
      <c r="BH1022" s="194">
        <f>IF(N1022="sníž. přenesená",J1022,0)</f>
        <v>0</v>
      </c>
      <c r="BI1022" s="194">
        <f>IF(N1022="nulová",J1022,0)</f>
        <v>0</v>
      </c>
      <c r="BJ1022" s="18" t="s">
        <v>88</v>
      </c>
      <c r="BK1022" s="194">
        <f>ROUND(I1022*H1022,2)</f>
        <v>0</v>
      </c>
      <c r="BL1022" s="18" t="s">
        <v>162</v>
      </c>
      <c r="BM1022" s="193" t="s">
        <v>872</v>
      </c>
    </row>
    <row r="1023" spans="2:65" s="12" customFormat="1">
      <c r="B1023" s="195"/>
      <c r="C1023" s="196"/>
      <c r="D1023" s="197" t="s">
        <v>164</v>
      </c>
      <c r="E1023" s="198" t="s">
        <v>35</v>
      </c>
      <c r="F1023" s="199" t="s">
        <v>830</v>
      </c>
      <c r="G1023" s="196"/>
      <c r="H1023" s="198" t="s">
        <v>35</v>
      </c>
      <c r="I1023" s="200"/>
      <c r="J1023" s="196"/>
      <c r="K1023" s="196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164</v>
      </c>
      <c r="AU1023" s="205" t="s">
        <v>90</v>
      </c>
      <c r="AV1023" s="12" t="s">
        <v>88</v>
      </c>
      <c r="AW1023" s="12" t="s">
        <v>41</v>
      </c>
      <c r="AX1023" s="12" t="s">
        <v>80</v>
      </c>
      <c r="AY1023" s="205" t="s">
        <v>155</v>
      </c>
    </row>
    <row r="1024" spans="2:65" s="13" customFormat="1">
      <c r="B1024" s="206"/>
      <c r="C1024" s="207"/>
      <c r="D1024" s="197" t="s">
        <v>164</v>
      </c>
      <c r="E1024" s="208" t="s">
        <v>35</v>
      </c>
      <c r="F1024" s="209" t="s">
        <v>831</v>
      </c>
      <c r="G1024" s="207"/>
      <c r="H1024" s="210">
        <v>1595.364</v>
      </c>
      <c r="I1024" s="211"/>
      <c r="J1024" s="207"/>
      <c r="K1024" s="207"/>
      <c r="L1024" s="212"/>
      <c r="M1024" s="213"/>
      <c r="N1024" s="214"/>
      <c r="O1024" s="214"/>
      <c r="P1024" s="214"/>
      <c r="Q1024" s="214"/>
      <c r="R1024" s="214"/>
      <c r="S1024" s="214"/>
      <c r="T1024" s="215"/>
      <c r="AT1024" s="216" t="s">
        <v>164</v>
      </c>
      <c r="AU1024" s="216" t="s">
        <v>90</v>
      </c>
      <c r="AV1024" s="13" t="s">
        <v>90</v>
      </c>
      <c r="AW1024" s="13" t="s">
        <v>41</v>
      </c>
      <c r="AX1024" s="13" t="s">
        <v>80</v>
      </c>
      <c r="AY1024" s="216" t="s">
        <v>155</v>
      </c>
    </row>
    <row r="1025" spans="2:65" s="12" customFormat="1">
      <c r="B1025" s="195"/>
      <c r="C1025" s="196"/>
      <c r="D1025" s="197" t="s">
        <v>164</v>
      </c>
      <c r="E1025" s="198" t="s">
        <v>35</v>
      </c>
      <c r="F1025" s="199" t="s">
        <v>832</v>
      </c>
      <c r="G1025" s="196"/>
      <c r="H1025" s="198" t="s">
        <v>35</v>
      </c>
      <c r="I1025" s="200"/>
      <c r="J1025" s="196"/>
      <c r="K1025" s="196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164</v>
      </c>
      <c r="AU1025" s="205" t="s">
        <v>90</v>
      </c>
      <c r="AV1025" s="12" t="s">
        <v>88</v>
      </c>
      <c r="AW1025" s="12" t="s">
        <v>41</v>
      </c>
      <c r="AX1025" s="12" t="s">
        <v>80</v>
      </c>
      <c r="AY1025" s="205" t="s">
        <v>155</v>
      </c>
    </row>
    <row r="1026" spans="2:65" s="13" customFormat="1">
      <c r="B1026" s="206"/>
      <c r="C1026" s="207"/>
      <c r="D1026" s="197" t="s">
        <v>164</v>
      </c>
      <c r="E1026" s="208" t="s">
        <v>35</v>
      </c>
      <c r="F1026" s="209" t="s">
        <v>833</v>
      </c>
      <c r="G1026" s="207"/>
      <c r="H1026" s="210">
        <v>120.12</v>
      </c>
      <c r="I1026" s="211"/>
      <c r="J1026" s="207"/>
      <c r="K1026" s="207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164</v>
      </c>
      <c r="AU1026" s="216" t="s">
        <v>90</v>
      </c>
      <c r="AV1026" s="13" t="s">
        <v>90</v>
      </c>
      <c r="AW1026" s="13" t="s">
        <v>41</v>
      </c>
      <c r="AX1026" s="13" t="s">
        <v>80</v>
      </c>
      <c r="AY1026" s="216" t="s">
        <v>155</v>
      </c>
    </row>
    <row r="1027" spans="2:65" s="12" customFormat="1">
      <c r="B1027" s="195"/>
      <c r="C1027" s="196"/>
      <c r="D1027" s="197" t="s">
        <v>164</v>
      </c>
      <c r="E1027" s="198" t="s">
        <v>35</v>
      </c>
      <c r="F1027" s="199" t="s">
        <v>836</v>
      </c>
      <c r="G1027" s="196"/>
      <c r="H1027" s="198" t="s">
        <v>35</v>
      </c>
      <c r="I1027" s="200"/>
      <c r="J1027" s="196"/>
      <c r="K1027" s="196"/>
      <c r="L1027" s="201"/>
      <c r="M1027" s="202"/>
      <c r="N1027" s="203"/>
      <c r="O1027" s="203"/>
      <c r="P1027" s="203"/>
      <c r="Q1027" s="203"/>
      <c r="R1027" s="203"/>
      <c r="S1027" s="203"/>
      <c r="T1027" s="204"/>
      <c r="AT1027" s="205" t="s">
        <v>164</v>
      </c>
      <c r="AU1027" s="205" t="s">
        <v>90</v>
      </c>
      <c r="AV1027" s="12" t="s">
        <v>88</v>
      </c>
      <c r="AW1027" s="12" t="s">
        <v>41</v>
      </c>
      <c r="AX1027" s="12" t="s">
        <v>80</v>
      </c>
      <c r="AY1027" s="205" t="s">
        <v>155</v>
      </c>
    </row>
    <row r="1028" spans="2:65" s="13" customFormat="1">
      <c r="B1028" s="206"/>
      <c r="C1028" s="207"/>
      <c r="D1028" s="197" t="s">
        <v>164</v>
      </c>
      <c r="E1028" s="208" t="s">
        <v>35</v>
      </c>
      <c r="F1028" s="209" t="s">
        <v>837</v>
      </c>
      <c r="G1028" s="207"/>
      <c r="H1028" s="210">
        <v>64.680000000000007</v>
      </c>
      <c r="I1028" s="211"/>
      <c r="J1028" s="207"/>
      <c r="K1028" s="207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164</v>
      </c>
      <c r="AU1028" s="216" t="s">
        <v>90</v>
      </c>
      <c r="AV1028" s="13" t="s">
        <v>90</v>
      </c>
      <c r="AW1028" s="13" t="s">
        <v>41</v>
      </c>
      <c r="AX1028" s="13" t="s">
        <v>80</v>
      </c>
      <c r="AY1028" s="216" t="s">
        <v>155</v>
      </c>
    </row>
    <row r="1029" spans="2:65" s="15" customFormat="1">
      <c r="B1029" s="228"/>
      <c r="C1029" s="229"/>
      <c r="D1029" s="197" t="s">
        <v>164</v>
      </c>
      <c r="E1029" s="230" t="s">
        <v>35</v>
      </c>
      <c r="F1029" s="231" t="s">
        <v>177</v>
      </c>
      <c r="G1029" s="229"/>
      <c r="H1029" s="232">
        <v>1780.164</v>
      </c>
      <c r="I1029" s="233"/>
      <c r="J1029" s="229"/>
      <c r="K1029" s="229"/>
      <c r="L1029" s="234"/>
      <c r="M1029" s="235"/>
      <c r="N1029" s="236"/>
      <c r="O1029" s="236"/>
      <c r="P1029" s="236"/>
      <c r="Q1029" s="236"/>
      <c r="R1029" s="236"/>
      <c r="S1029" s="236"/>
      <c r="T1029" s="237"/>
      <c r="AT1029" s="238" t="s">
        <v>164</v>
      </c>
      <c r="AU1029" s="238" t="s">
        <v>90</v>
      </c>
      <c r="AV1029" s="15" t="s">
        <v>162</v>
      </c>
      <c r="AW1029" s="15" t="s">
        <v>41</v>
      </c>
      <c r="AX1029" s="15" t="s">
        <v>88</v>
      </c>
      <c r="AY1029" s="238" t="s">
        <v>155</v>
      </c>
    </row>
    <row r="1030" spans="2:65" s="1" customFormat="1" ht="36" customHeight="1">
      <c r="B1030" s="36"/>
      <c r="C1030" s="182" t="s">
        <v>873</v>
      </c>
      <c r="D1030" s="182" t="s">
        <v>157</v>
      </c>
      <c r="E1030" s="183" t="s">
        <v>874</v>
      </c>
      <c r="F1030" s="184" t="s">
        <v>875</v>
      </c>
      <c r="G1030" s="185" t="s">
        <v>160</v>
      </c>
      <c r="H1030" s="186">
        <v>663.27200000000005</v>
      </c>
      <c r="I1030" s="187"/>
      <c r="J1030" s="188">
        <f>ROUND(I1030*H1030,2)</f>
        <v>0</v>
      </c>
      <c r="K1030" s="184" t="s">
        <v>161</v>
      </c>
      <c r="L1030" s="40"/>
      <c r="M1030" s="189" t="s">
        <v>35</v>
      </c>
      <c r="N1030" s="190" t="s">
        <v>51</v>
      </c>
      <c r="O1030" s="65"/>
      <c r="P1030" s="191">
        <f>O1030*H1030</f>
        <v>0</v>
      </c>
      <c r="Q1030" s="191">
        <v>6.0000000000000002E-5</v>
      </c>
      <c r="R1030" s="191">
        <f>Q1030*H1030</f>
        <v>3.9796320000000003E-2</v>
      </c>
      <c r="S1030" s="191">
        <v>0</v>
      </c>
      <c r="T1030" s="192">
        <f>S1030*H1030</f>
        <v>0</v>
      </c>
      <c r="AR1030" s="193" t="s">
        <v>162</v>
      </c>
      <c r="AT1030" s="193" t="s">
        <v>157</v>
      </c>
      <c r="AU1030" s="193" t="s">
        <v>90</v>
      </c>
      <c r="AY1030" s="18" t="s">
        <v>155</v>
      </c>
      <c r="BE1030" s="194">
        <f>IF(N1030="základní",J1030,0)</f>
        <v>0</v>
      </c>
      <c r="BF1030" s="194">
        <f>IF(N1030="snížená",J1030,0)</f>
        <v>0</v>
      </c>
      <c r="BG1030" s="194">
        <f>IF(N1030="zákl. přenesená",J1030,0)</f>
        <v>0</v>
      </c>
      <c r="BH1030" s="194">
        <f>IF(N1030="sníž. přenesená",J1030,0)</f>
        <v>0</v>
      </c>
      <c r="BI1030" s="194">
        <f>IF(N1030="nulová",J1030,0)</f>
        <v>0</v>
      </c>
      <c r="BJ1030" s="18" t="s">
        <v>88</v>
      </c>
      <c r="BK1030" s="194">
        <f>ROUND(I1030*H1030,2)</f>
        <v>0</v>
      </c>
      <c r="BL1030" s="18" t="s">
        <v>162</v>
      </c>
      <c r="BM1030" s="193" t="s">
        <v>876</v>
      </c>
    </row>
    <row r="1031" spans="2:65" s="12" customFormat="1">
      <c r="B1031" s="195"/>
      <c r="C1031" s="196"/>
      <c r="D1031" s="197" t="s">
        <v>164</v>
      </c>
      <c r="E1031" s="198" t="s">
        <v>35</v>
      </c>
      <c r="F1031" s="199" t="s">
        <v>834</v>
      </c>
      <c r="G1031" s="196"/>
      <c r="H1031" s="198" t="s">
        <v>35</v>
      </c>
      <c r="I1031" s="200"/>
      <c r="J1031" s="196"/>
      <c r="K1031" s="196"/>
      <c r="L1031" s="201"/>
      <c r="M1031" s="202"/>
      <c r="N1031" s="203"/>
      <c r="O1031" s="203"/>
      <c r="P1031" s="203"/>
      <c r="Q1031" s="203"/>
      <c r="R1031" s="203"/>
      <c r="S1031" s="203"/>
      <c r="T1031" s="204"/>
      <c r="AT1031" s="205" t="s">
        <v>164</v>
      </c>
      <c r="AU1031" s="205" t="s">
        <v>90</v>
      </c>
      <c r="AV1031" s="12" t="s">
        <v>88</v>
      </c>
      <c r="AW1031" s="12" t="s">
        <v>41</v>
      </c>
      <c r="AX1031" s="12" t="s">
        <v>80</v>
      </c>
      <c r="AY1031" s="205" t="s">
        <v>155</v>
      </c>
    </row>
    <row r="1032" spans="2:65" s="13" customFormat="1">
      <c r="B1032" s="206"/>
      <c r="C1032" s="207"/>
      <c r="D1032" s="197" t="s">
        <v>164</v>
      </c>
      <c r="E1032" s="208" t="s">
        <v>35</v>
      </c>
      <c r="F1032" s="209" t="s">
        <v>835</v>
      </c>
      <c r="G1032" s="207"/>
      <c r="H1032" s="210">
        <v>663.27200000000005</v>
      </c>
      <c r="I1032" s="211"/>
      <c r="J1032" s="207"/>
      <c r="K1032" s="207"/>
      <c r="L1032" s="212"/>
      <c r="M1032" s="213"/>
      <c r="N1032" s="214"/>
      <c r="O1032" s="214"/>
      <c r="P1032" s="214"/>
      <c r="Q1032" s="214"/>
      <c r="R1032" s="214"/>
      <c r="S1032" s="214"/>
      <c r="T1032" s="215"/>
      <c r="AT1032" s="216" t="s">
        <v>164</v>
      </c>
      <c r="AU1032" s="216" t="s">
        <v>90</v>
      </c>
      <c r="AV1032" s="13" t="s">
        <v>90</v>
      </c>
      <c r="AW1032" s="13" t="s">
        <v>41</v>
      </c>
      <c r="AX1032" s="13" t="s">
        <v>88</v>
      </c>
      <c r="AY1032" s="216" t="s">
        <v>155</v>
      </c>
    </row>
    <row r="1033" spans="2:65" s="1" customFormat="1" ht="24" customHeight="1">
      <c r="B1033" s="36"/>
      <c r="C1033" s="182" t="s">
        <v>877</v>
      </c>
      <c r="D1033" s="182" t="s">
        <v>157</v>
      </c>
      <c r="E1033" s="183" t="s">
        <v>878</v>
      </c>
      <c r="F1033" s="184" t="s">
        <v>879</v>
      </c>
      <c r="G1033" s="185" t="s">
        <v>360</v>
      </c>
      <c r="H1033" s="186">
        <v>78.7</v>
      </c>
      <c r="I1033" s="187"/>
      <c r="J1033" s="188">
        <f>ROUND(I1033*H1033,2)</f>
        <v>0</v>
      </c>
      <c r="K1033" s="184" t="s">
        <v>161</v>
      </c>
      <c r="L1033" s="40"/>
      <c r="M1033" s="189" t="s">
        <v>35</v>
      </c>
      <c r="N1033" s="190" t="s">
        <v>51</v>
      </c>
      <c r="O1033" s="65"/>
      <c r="P1033" s="191">
        <f>O1033*H1033</f>
        <v>0</v>
      </c>
      <c r="Q1033" s="191">
        <v>6.0000000000000002E-5</v>
      </c>
      <c r="R1033" s="191">
        <f>Q1033*H1033</f>
        <v>4.7220000000000005E-3</v>
      </c>
      <c r="S1033" s="191">
        <v>0</v>
      </c>
      <c r="T1033" s="192">
        <f>S1033*H1033</f>
        <v>0</v>
      </c>
      <c r="AR1033" s="193" t="s">
        <v>162</v>
      </c>
      <c r="AT1033" s="193" t="s">
        <v>157</v>
      </c>
      <c r="AU1033" s="193" t="s">
        <v>90</v>
      </c>
      <c r="AY1033" s="18" t="s">
        <v>155</v>
      </c>
      <c r="BE1033" s="194">
        <f>IF(N1033="základní",J1033,0)</f>
        <v>0</v>
      </c>
      <c r="BF1033" s="194">
        <f>IF(N1033="snížená",J1033,0)</f>
        <v>0</v>
      </c>
      <c r="BG1033" s="194">
        <f>IF(N1033="zákl. přenesená",J1033,0)</f>
        <v>0</v>
      </c>
      <c r="BH1033" s="194">
        <f>IF(N1033="sníž. přenesená",J1033,0)</f>
        <v>0</v>
      </c>
      <c r="BI1033" s="194">
        <f>IF(N1033="nulová",J1033,0)</f>
        <v>0</v>
      </c>
      <c r="BJ1033" s="18" t="s">
        <v>88</v>
      </c>
      <c r="BK1033" s="194">
        <f>ROUND(I1033*H1033,2)</f>
        <v>0</v>
      </c>
      <c r="BL1033" s="18" t="s">
        <v>162</v>
      </c>
      <c r="BM1033" s="193" t="s">
        <v>880</v>
      </c>
    </row>
    <row r="1034" spans="2:65" s="12" customFormat="1" ht="20.399999999999999">
      <c r="B1034" s="195"/>
      <c r="C1034" s="196"/>
      <c r="D1034" s="197" t="s">
        <v>164</v>
      </c>
      <c r="E1034" s="198" t="s">
        <v>35</v>
      </c>
      <c r="F1034" s="199" t="s">
        <v>881</v>
      </c>
      <c r="G1034" s="196"/>
      <c r="H1034" s="198" t="s">
        <v>35</v>
      </c>
      <c r="I1034" s="200"/>
      <c r="J1034" s="196"/>
      <c r="K1034" s="196"/>
      <c r="L1034" s="201"/>
      <c r="M1034" s="202"/>
      <c r="N1034" s="203"/>
      <c r="O1034" s="203"/>
      <c r="P1034" s="203"/>
      <c r="Q1034" s="203"/>
      <c r="R1034" s="203"/>
      <c r="S1034" s="203"/>
      <c r="T1034" s="204"/>
      <c r="AT1034" s="205" t="s">
        <v>164</v>
      </c>
      <c r="AU1034" s="205" t="s">
        <v>90</v>
      </c>
      <c r="AV1034" s="12" t="s">
        <v>88</v>
      </c>
      <c r="AW1034" s="12" t="s">
        <v>41</v>
      </c>
      <c r="AX1034" s="12" t="s">
        <v>80</v>
      </c>
      <c r="AY1034" s="205" t="s">
        <v>155</v>
      </c>
    </row>
    <row r="1035" spans="2:65" s="13" customFormat="1">
      <c r="B1035" s="206"/>
      <c r="C1035" s="207"/>
      <c r="D1035" s="197" t="s">
        <v>164</v>
      </c>
      <c r="E1035" s="208" t="s">
        <v>35</v>
      </c>
      <c r="F1035" s="209" t="s">
        <v>882</v>
      </c>
      <c r="G1035" s="207"/>
      <c r="H1035" s="210">
        <v>8.6999999999999993</v>
      </c>
      <c r="I1035" s="211"/>
      <c r="J1035" s="207"/>
      <c r="K1035" s="207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164</v>
      </c>
      <c r="AU1035" s="216" t="s">
        <v>90</v>
      </c>
      <c r="AV1035" s="13" t="s">
        <v>90</v>
      </c>
      <c r="AW1035" s="13" t="s">
        <v>41</v>
      </c>
      <c r="AX1035" s="13" t="s">
        <v>80</v>
      </c>
      <c r="AY1035" s="216" t="s">
        <v>155</v>
      </c>
    </row>
    <row r="1036" spans="2:65" s="12" customFormat="1" ht="20.399999999999999">
      <c r="B1036" s="195"/>
      <c r="C1036" s="196"/>
      <c r="D1036" s="197" t="s">
        <v>164</v>
      </c>
      <c r="E1036" s="198" t="s">
        <v>35</v>
      </c>
      <c r="F1036" s="199" t="s">
        <v>883</v>
      </c>
      <c r="G1036" s="196"/>
      <c r="H1036" s="198" t="s">
        <v>35</v>
      </c>
      <c r="I1036" s="200"/>
      <c r="J1036" s="196"/>
      <c r="K1036" s="196"/>
      <c r="L1036" s="201"/>
      <c r="M1036" s="202"/>
      <c r="N1036" s="203"/>
      <c r="O1036" s="203"/>
      <c r="P1036" s="203"/>
      <c r="Q1036" s="203"/>
      <c r="R1036" s="203"/>
      <c r="S1036" s="203"/>
      <c r="T1036" s="204"/>
      <c r="AT1036" s="205" t="s">
        <v>164</v>
      </c>
      <c r="AU1036" s="205" t="s">
        <v>90</v>
      </c>
      <c r="AV1036" s="12" t="s">
        <v>88</v>
      </c>
      <c r="AW1036" s="12" t="s">
        <v>41</v>
      </c>
      <c r="AX1036" s="12" t="s">
        <v>80</v>
      </c>
      <c r="AY1036" s="205" t="s">
        <v>155</v>
      </c>
    </row>
    <row r="1037" spans="2:65" s="13" customFormat="1">
      <c r="B1037" s="206"/>
      <c r="C1037" s="207"/>
      <c r="D1037" s="197" t="s">
        <v>164</v>
      </c>
      <c r="E1037" s="208" t="s">
        <v>35</v>
      </c>
      <c r="F1037" s="209" t="s">
        <v>884</v>
      </c>
      <c r="G1037" s="207"/>
      <c r="H1037" s="210">
        <v>70</v>
      </c>
      <c r="I1037" s="211"/>
      <c r="J1037" s="207"/>
      <c r="K1037" s="207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164</v>
      </c>
      <c r="AU1037" s="216" t="s">
        <v>90</v>
      </c>
      <c r="AV1037" s="13" t="s">
        <v>90</v>
      </c>
      <c r="AW1037" s="13" t="s">
        <v>41</v>
      </c>
      <c r="AX1037" s="13" t="s">
        <v>80</v>
      </c>
      <c r="AY1037" s="216" t="s">
        <v>155</v>
      </c>
    </row>
    <row r="1038" spans="2:65" s="15" customFormat="1">
      <c r="B1038" s="228"/>
      <c r="C1038" s="229"/>
      <c r="D1038" s="197" t="s">
        <v>164</v>
      </c>
      <c r="E1038" s="230" t="s">
        <v>35</v>
      </c>
      <c r="F1038" s="231" t="s">
        <v>177</v>
      </c>
      <c r="G1038" s="229"/>
      <c r="H1038" s="232">
        <v>78.7</v>
      </c>
      <c r="I1038" s="233"/>
      <c r="J1038" s="229"/>
      <c r="K1038" s="229"/>
      <c r="L1038" s="234"/>
      <c r="M1038" s="235"/>
      <c r="N1038" s="236"/>
      <c r="O1038" s="236"/>
      <c r="P1038" s="236"/>
      <c r="Q1038" s="236"/>
      <c r="R1038" s="236"/>
      <c r="S1038" s="236"/>
      <c r="T1038" s="237"/>
      <c r="AT1038" s="238" t="s">
        <v>164</v>
      </c>
      <c r="AU1038" s="238" t="s">
        <v>90</v>
      </c>
      <c r="AV1038" s="15" t="s">
        <v>162</v>
      </c>
      <c r="AW1038" s="15" t="s">
        <v>41</v>
      </c>
      <c r="AX1038" s="15" t="s">
        <v>88</v>
      </c>
      <c r="AY1038" s="238" t="s">
        <v>155</v>
      </c>
    </row>
    <row r="1039" spans="2:65" s="1" customFormat="1" ht="24" customHeight="1">
      <c r="B1039" s="36"/>
      <c r="C1039" s="239" t="s">
        <v>885</v>
      </c>
      <c r="D1039" s="239" t="s">
        <v>455</v>
      </c>
      <c r="E1039" s="240" t="s">
        <v>886</v>
      </c>
      <c r="F1039" s="241" t="s">
        <v>887</v>
      </c>
      <c r="G1039" s="242" t="s">
        <v>360</v>
      </c>
      <c r="H1039" s="243">
        <v>77</v>
      </c>
      <c r="I1039" s="244"/>
      <c r="J1039" s="245">
        <f>ROUND(I1039*H1039,2)</f>
        <v>0</v>
      </c>
      <c r="K1039" s="241" t="s">
        <v>161</v>
      </c>
      <c r="L1039" s="246"/>
      <c r="M1039" s="247" t="s">
        <v>35</v>
      </c>
      <c r="N1039" s="248" t="s">
        <v>51</v>
      </c>
      <c r="O1039" s="65"/>
      <c r="P1039" s="191">
        <f>O1039*H1039</f>
        <v>0</v>
      </c>
      <c r="Q1039" s="191">
        <v>5.9999999999999995E-4</v>
      </c>
      <c r="R1039" s="191">
        <f>Q1039*H1039</f>
        <v>4.6199999999999998E-2</v>
      </c>
      <c r="S1039" s="191">
        <v>0</v>
      </c>
      <c r="T1039" s="192">
        <f>S1039*H1039</f>
        <v>0</v>
      </c>
      <c r="AR1039" s="193" t="s">
        <v>224</v>
      </c>
      <c r="AT1039" s="193" t="s">
        <v>455</v>
      </c>
      <c r="AU1039" s="193" t="s">
        <v>90</v>
      </c>
      <c r="AY1039" s="18" t="s">
        <v>155</v>
      </c>
      <c r="BE1039" s="194">
        <f>IF(N1039="základní",J1039,0)</f>
        <v>0</v>
      </c>
      <c r="BF1039" s="194">
        <f>IF(N1039="snížená",J1039,0)</f>
        <v>0</v>
      </c>
      <c r="BG1039" s="194">
        <f>IF(N1039="zákl. přenesená",J1039,0)</f>
        <v>0</v>
      </c>
      <c r="BH1039" s="194">
        <f>IF(N1039="sníž. přenesená",J1039,0)</f>
        <v>0</v>
      </c>
      <c r="BI1039" s="194">
        <f>IF(N1039="nulová",J1039,0)</f>
        <v>0</v>
      </c>
      <c r="BJ1039" s="18" t="s">
        <v>88</v>
      </c>
      <c r="BK1039" s="194">
        <f>ROUND(I1039*H1039,2)</f>
        <v>0</v>
      </c>
      <c r="BL1039" s="18" t="s">
        <v>162</v>
      </c>
      <c r="BM1039" s="193" t="s">
        <v>888</v>
      </c>
    </row>
    <row r="1040" spans="2:65" s="12" customFormat="1" ht="20.399999999999999">
      <c r="B1040" s="195"/>
      <c r="C1040" s="196"/>
      <c r="D1040" s="197" t="s">
        <v>164</v>
      </c>
      <c r="E1040" s="198" t="s">
        <v>35</v>
      </c>
      <c r="F1040" s="199" t="s">
        <v>883</v>
      </c>
      <c r="G1040" s="196"/>
      <c r="H1040" s="198" t="s">
        <v>35</v>
      </c>
      <c r="I1040" s="200"/>
      <c r="J1040" s="196"/>
      <c r="K1040" s="196"/>
      <c r="L1040" s="201"/>
      <c r="M1040" s="202"/>
      <c r="N1040" s="203"/>
      <c r="O1040" s="203"/>
      <c r="P1040" s="203"/>
      <c r="Q1040" s="203"/>
      <c r="R1040" s="203"/>
      <c r="S1040" s="203"/>
      <c r="T1040" s="204"/>
      <c r="AT1040" s="205" t="s">
        <v>164</v>
      </c>
      <c r="AU1040" s="205" t="s">
        <v>90</v>
      </c>
      <c r="AV1040" s="12" t="s">
        <v>88</v>
      </c>
      <c r="AW1040" s="12" t="s">
        <v>41</v>
      </c>
      <c r="AX1040" s="12" t="s">
        <v>80</v>
      </c>
      <c r="AY1040" s="205" t="s">
        <v>155</v>
      </c>
    </row>
    <row r="1041" spans="2:65" s="13" customFormat="1">
      <c r="B1041" s="206"/>
      <c r="C1041" s="207"/>
      <c r="D1041" s="197" t="s">
        <v>164</v>
      </c>
      <c r="E1041" s="208" t="s">
        <v>35</v>
      </c>
      <c r="F1041" s="209" t="s">
        <v>889</v>
      </c>
      <c r="G1041" s="207"/>
      <c r="H1041" s="210">
        <v>77</v>
      </c>
      <c r="I1041" s="211"/>
      <c r="J1041" s="207"/>
      <c r="K1041" s="207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164</v>
      </c>
      <c r="AU1041" s="216" t="s">
        <v>90</v>
      </c>
      <c r="AV1041" s="13" t="s">
        <v>90</v>
      </c>
      <c r="AW1041" s="13" t="s">
        <v>41</v>
      </c>
      <c r="AX1041" s="13" t="s">
        <v>88</v>
      </c>
      <c r="AY1041" s="216" t="s">
        <v>155</v>
      </c>
    </row>
    <row r="1042" spans="2:65" s="1" customFormat="1" ht="24" customHeight="1">
      <c r="B1042" s="36"/>
      <c r="C1042" s="239" t="s">
        <v>890</v>
      </c>
      <c r="D1042" s="239" t="s">
        <v>455</v>
      </c>
      <c r="E1042" s="240" t="s">
        <v>891</v>
      </c>
      <c r="F1042" s="241" t="s">
        <v>892</v>
      </c>
      <c r="G1042" s="242" t="s">
        <v>360</v>
      </c>
      <c r="H1042" s="243">
        <v>9.57</v>
      </c>
      <c r="I1042" s="244"/>
      <c r="J1042" s="245">
        <f>ROUND(I1042*H1042,2)</f>
        <v>0</v>
      </c>
      <c r="K1042" s="241" t="s">
        <v>161</v>
      </c>
      <c r="L1042" s="246"/>
      <c r="M1042" s="247" t="s">
        <v>35</v>
      </c>
      <c r="N1042" s="248" t="s">
        <v>51</v>
      </c>
      <c r="O1042" s="65"/>
      <c r="P1042" s="191">
        <f>O1042*H1042</f>
        <v>0</v>
      </c>
      <c r="Q1042" s="191">
        <v>3.2000000000000003E-4</v>
      </c>
      <c r="R1042" s="191">
        <f>Q1042*H1042</f>
        <v>3.0624000000000003E-3</v>
      </c>
      <c r="S1042" s="191">
        <v>0</v>
      </c>
      <c r="T1042" s="192">
        <f>S1042*H1042</f>
        <v>0</v>
      </c>
      <c r="AR1042" s="193" t="s">
        <v>224</v>
      </c>
      <c r="AT1042" s="193" t="s">
        <v>455</v>
      </c>
      <c r="AU1042" s="193" t="s">
        <v>90</v>
      </c>
      <c r="AY1042" s="18" t="s">
        <v>155</v>
      </c>
      <c r="BE1042" s="194">
        <f>IF(N1042="základní",J1042,0)</f>
        <v>0</v>
      </c>
      <c r="BF1042" s="194">
        <f>IF(N1042="snížená",J1042,0)</f>
        <v>0</v>
      </c>
      <c r="BG1042" s="194">
        <f>IF(N1042="zákl. přenesená",J1042,0)</f>
        <v>0</v>
      </c>
      <c r="BH1042" s="194">
        <f>IF(N1042="sníž. přenesená",J1042,0)</f>
        <v>0</v>
      </c>
      <c r="BI1042" s="194">
        <f>IF(N1042="nulová",J1042,0)</f>
        <v>0</v>
      </c>
      <c r="BJ1042" s="18" t="s">
        <v>88</v>
      </c>
      <c r="BK1042" s="194">
        <f>ROUND(I1042*H1042,2)</f>
        <v>0</v>
      </c>
      <c r="BL1042" s="18" t="s">
        <v>162</v>
      </c>
      <c r="BM1042" s="193" t="s">
        <v>893</v>
      </c>
    </row>
    <row r="1043" spans="2:65" s="12" customFormat="1" ht="20.399999999999999">
      <c r="B1043" s="195"/>
      <c r="C1043" s="196"/>
      <c r="D1043" s="197" t="s">
        <v>164</v>
      </c>
      <c r="E1043" s="198" t="s">
        <v>35</v>
      </c>
      <c r="F1043" s="199" t="s">
        <v>881</v>
      </c>
      <c r="G1043" s="196"/>
      <c r="H1043" s="198" t="s">
        <v>35</v>
      </c>
      <c r="I1043" s="200"/>
      <c r="J1043" s="196"/>
      <c r="K1043" s="196"/>
      <c r="L1043" s="201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164</v>
      </c>
      <c r="AU1043" s="205" t="s">
        <v>90</v>
      </c>
      <c r="AV1043" s="12" t="s">
        <v>88</v>
      </c>
      <c r="AW1043" s="12" t="s">
        <v>41</v>
      </c>
      <c r="AX1043" s="12" t="s">
        <v>80</v>
      </c>
      <c r="AY1043" s="205" t="s">
        <v>155</v>
      </c>
    </row>
    <row r="1044" spans="2:65" s="13" customFormat="1">
      <c r="B1044" s="206"/>
      <c r="C1044" s="207"/>
      <c r="D1044" s="197" t="s">
        <v>164</v>
      </c>
      <c r="E1044" s="208" t="s">
        <v>35</v>
      </c>
      <c r="F1044" s="209" t="s">
        <v>894</v>
      </c>
      <c r="G1044" s="207"/>
      <c r="H1044" s="210">
        <v>9.57</v>
      </c>
      <c r="I1044" s="211"/>
      <c r="J1044" s="207"/>
      <c r="K1044" s="207"/>
      <c r="L1044" s="212"/>
      <c r="M1044" s="213"/>
      <c r="N1044" s="214"/>
      <c r="O1044" s="214"/>
      <c r="P1044" s="214"/>
      <c r="Q1044" s="214"/>
      <c r="R1044" s="214"/>
      <c r="S1044" s="214"/>
      <c r="T1044" s="215"/>
      <c r="AT1044" s="216" t="s">
        <v>164</v>
      </c>
      <c r="AU1044" s="216" t="s">
        <v>90</v>
      </c>
      <c r="AV1044" s="13" t="s">
        <v>90</v>
      </c>
      <c r="AW1044" s="13" t="s">
        <v>41</v>
      </c>
      <c r="AX1044" s="13" t="s">
        <v>88</v>
      </c>
      <c r="AY1044" s="216" t="s">
        <v>155</v>
      </c>
    </row>
    <row r="1045" spans="2:65" s="1" customFormat="1" ht="24" customHeight="1">
      <c r="B1045" s="36"/>
      <c r="C1045" s="182" t="s">
        <v>895</v>
      </c>
      <c r="D1045" s="182" t="s">
        <v>157</v>
      </c>
      <c r="E1045" s="183" t="s">
        <v>896</v>
      </c>
      <c r="F1045" s="184" t="s">
        <v>897</v>
      </c>
      <c r="G1045" s="185" t="s">
        <v>360</v>
      </c>
      <c r="H1045" s="186">
        <v>2297.4899999999998</v>
      </c>
      <c r="I1045" s="187"/>
      <c r="J1045" s="188">
        <f>ROUND(I1045*H1045,2)</f>
        <v>0</v>
      </c>
      <c r="K1045" s="184" t="s">
        <v>161</v>
      </c>
      <c r="L1045" s="40"/>
      <c r="M1045" s="189" t="s">
        <v>35</v>
      </c>
      <c r="N1045" s="190" t="s">
        <v>51</v>
      </c>
      <c r="O1045" s="65"/>
      <c r="P1045" s="191">
        <f>O1045*H1045</f>
        <v>0</v>
      </c>
      <c r="Q1045" s="191">
        <v>2.5000000000000001E-4</v>
      </c>
      <c r="R1045" s="191">
        <f>Q1045*H1045</f>
        <v>0.57437249999999995</v>
      </c>
      <c r="S1045" s="191">
        <v>0</v>
      </c>
      <c r="T1045" s="192">
        <f>S1045*H1045</f>
        <v>0</v>
      </c>
      <c r="AR1045" s="193" t="s">
        <v>162</v>
      </c>
      <c r="AT1045" s="193" t="s">
        <v>157</v>
      </c>
      <c r="AU1045" s="193" t="s">
        <v>90</v>
      </c>
      <c r="AY1045" s="18" t="s">
        <v>155</v>
      </c>
      <c r="BE1045" s="194">
        <f>IF(N1045="základní",J1045,0)</f>
        <v>0</v>
      </c>
      <c r="BF1045" s="194">
        <f>IF(N1045="snížená",J1045,0)</f>
        <v>0</v>
      </c>
      <c r="BG1045" s="194">
        <f>IF(N1045="zákl. přenesená",J1045,0)</f>
        <v>0</v>
      </c>
      <c r="BH1045" s="194">
        <f>IF(N1045="sníž. přenesená",J1045,0)</f>
        <v>0</v>
      </c>
      <c r="BI1045" s="194">
        <f>IF(N1045="nulová",J1045,0)</f>
        <v>0</v>
      </c>
      <c r="BJ1045" s="18" t="s">
        <v>88</v>
      </c>
      <c r="BK1045" s="194">
        <f>ROUND(I1045*H1045,2)</f>
        <v>0</v>
      </c>
      <c r="BL1045" s="18" t="s">
        <v>162</v>
      </c>
      <c r="BM1045" s="193" t="s">
        <v>898</v>
      </c>
    </row>
    <row r="1046" spans="2:65" s="12" customFormat="1">
      <c r="B1046" s="195"/>
      <c r="C1046" s="196"/>
      <c r="D1046" s="197" t="s">
        <v>164</v>
      </c>
      <c r="E1046" s="198" t="s">
        <v>35</v>
      </c>
      <c r="F1046" s="199" t="s">
        <v>899</v>
      </c>
      <c r="G1046" s="196"/>
      <c r="H1046" s="198" t="s">
        <v>35</v>
      </c>
      <c r="I1046" s="200"/>
      <c r="J1046" s="196"/>
      <c r="K1046" s="196"/>
      <c r="L1046" s="201"/>
      <c r="M1046" s="202"/>
      <c r="N1046" s="203"/>
      <c r="O1046" s="203"/>
      <c r="P1046" s="203"/>
      <c r="Q1046" s="203"/>
      <c r="R1046" s="203"/>
      <c r="S1046" s="203"/>
      <c r="T1046" s="204"/>
      <c r="AT1046" s="205" t="s">
        <v>164</v>
      </c>
      <c r="AU1046" s="205" t="s">
        <v>90</v>
      </c>
      <c r="AV1046" s="12" t="s">
        <v>88</v>
      </c>
      <c r="AW1046" s="12" t="s">
        <v>41</v>
      </c>
      <c r="AX1046" s="12" t="s">
        <v>80</v>
      </c>
      <c r="AY1046" s="205" t="s">
        <v>155</v>
      </c>
    </row>
    <row r="1047" spans="2:65" s="12" customFormat="1">
      <c r="B1047" s="195"/>
      <c r="C1047" s="196"/>
      <c r="D1047" s="197" t="s">
        <v>164</v>
      </c>
      <c r="E1047" s="198" t="s">
        <v>35</v>
      </c>
      <c r="F1047" s="199" t="s">
        <v>900</v>
      </c>
      <c r="G1047" s="196"/>
      <c r="H1047" s="198" t="s">
        <v>35</v>
      </c>
      <c r="I1047" s="200"/>
      <c r="J1047" s="196"/>
      <c r="K1047" s="196"/>
      <c r="L1047" s="201"/>
      <c r="M1047" s="202"/>
      <c r="N1047" s="203"/>
      <c r="O1047" s="203"/>
      <c r="P1047" s="203"/>
      <c r="Q1047" s="203"/>
      <c r="R1047" s="203"/>
      <c r="S1047" s="203"/>
      <c r="T1047" s="204"/>
      <c r="AT1047" s="205" t="s">
        <v>164</v>
      </c>
      <c r="AU1047" s="205" t="s">
        <v>90</v>
      </c>
      <c r="AV1047" s="12" t="s">
        <v>88</v>
      </c>
      <c r="AW1047" s="12" t="s">
        <v>41</v>
      </c>
      <c r="AX1047" s="12" t="s">
        <v>80</v>
      </c>
      <c r="AY1047" s="205" t="s">
        <v>155</v>
      </c>
    </row>
    <row r="1048" spans="2:65" s="13" customFormat="1">
      <c r="B1048" s="206"/>
      <c r="C1048" s="207"/>
      <c r="D1048" s="197" t="s">
        <v>164</v>
      </c>
      <c r="E1048" s="208" t="s">
        <v>35</v>
      </c>
      <c r="F1048" s="209" t="s">
        <v>901</v>
      </c>
      <c r="G1048" s="207"/>
      <c r="H1048" s="210">
        <v>116.7</v>
      </c>
      <c r="I1048" s="211"/>
      <c r="J1048" s="207"/>
      <c r="K1048" s="207"/>
      <c r="L1048" s="212"/>
      <c r="M1048" s="213"/>
      <c r="N1048" s="214"/>
      <c r="O1048" s="214"/>
      <c r="P1048" s="214"/>
      <c r="Q1048" s="214"/>
      <c r="R1048" s="214"/>
      <c r="S1048" s="214"/>
      <c r="T1048" s="215"/>
      <c r="AT1048" s="216" t="s">
        <v>164</v>
      </c>
      <c r="AU1048" s="216" t="s">
        <v>90</v>
      </c>
      <c r="AV1048" s="13" t="s">
        <v>90</v>
      </c>
      <c r="AW1048" s="13" t="s">
        <v>41</v>
      </c>
      <c r="AX1048" s="13" t="s">
        <v>80</v>
      </c>
      <c r="AY1048" s="216" t="s">
        <v>155</v>
      </c>
    </row>
    <row r="1049" spans="2:65" s="12" customFormat="1">
      <c r="B1049" s="195"/>
      <c r="C1049" s="196"/>
      <c r="D1049" s="197" t="s">
        <v>164</v>
      </c>
      <c r="E1049" s="198" t="s">
        <v>35</v>
      </c>
      <c r="F1049" s="199" t="s">
        <v>902</v>
      </c>
      <c r="G1049" s="196"/>
      <c r="H1049" s="198" t="s">
        <v>35</v>
      </c>
      <c r="I1049" s="200"/>
      <c r="J1049" s="196"/>
      <c r="K1049" s="196"/>
      <c r="L1049" s="201"/>
      <c r="M1049" s="202"/>
      <c r="N1049" s="203"/>
      <c r="O1049" s="203"/>
      <c r="P1049" s="203"/>
      <c r="Q1049" s="203"/>
      <c r="R1049" s="203"/>
      <c r="S1049" s="203"/>
      <c r="T1049" s="204"/>
      <c r="AT1049" s="205" t="s">
        <v>164</v>
      </c>
      <c r="AU1049" s="205" t="s">
        <v>90</v>
      </c>
      <c r="AV1049" s="12" t="s">
        <v>88</v>
      </c>
      <c r="AW1049" s="12" t="s">
        <v>41</v>
      </c>
      <c r="AX1049" s="12" t="s">
        <v>80</v>
      </c>
      <c r="AY1049" s="205" t="s">
        <v>155</v>
      </c>
    </row>
    <row r="1050" spans="2:65" s="13" customFormat="1">
      <c r="B1050" s="206"/>
      <c r="C1050" s="207"/>
      <c r="D1050" s="197" t="s">
        <v>164</v>
      </c>
      <c r="E1050" s="208" t="s">
        <v>35</v>
      </c>
      <c r="F1050" s="209" t="s">
        <v>903</v>
      </c>
      <c r="G1050" s="207"/>
      <c r="H1050" s="210">
        <v>48.4</v>
      </c>
      <c r="I1050" s="211"/>
      <c r="J1050" s="207"/>
      <c r="K1050" s="207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164</v>
      </c>
      <c r="AU1050" s="216" t="s">
        <v>90</v>
      </c>
      <c r="AV1050" s="13" t="s">
        <v>90</v>
      </c>
      <c r="AW1050" s="13" t="s">
        <v>41</v>
      </c>
      <c r="AX1050" s="13" t="s">
        <v>80</v>
      </c>
      <c r="AY1050" s="216" t="s">
        <v>155</v>
      </c>
    </row>
    <row r="1051" spans="2:65" s="12" customFormat="1">
      <c r="B1051" s="195"/>
      <c r="C1051" s="196"/>
      <c r="D1051" s="197" t="s">
        <v>164</v>
      </c>
      <c r="E1051" s="198" t="s">
        <v>35</v>
      </c>
      <c r="F1051" s="199" t="s">
        <v>904</v>
      </c>
      <c r="G1051" s="196"/>
      <c r="H1051" s="198" t="s">
        <v>35</v>
      </c>
      <c r="I1051" s="200"/>
      <c r="J1051" s="196"/>
      <c r="K1051" s="196"/>
      <c r="L1051" s="201"/>
      <c r="M1051" s="202"/>
      <c r="N1051" s="203"/>
      <c r="O1051" s="203"/>
      <c r="P1051" s="203"/>
      <c r="Q1051" s="203"/>
      <c r="R1051" s="203"/>
      <c r="S1051" s="203"/>
      <c r="T1051" s="204"/>
      <c r="AT1051" s="205" t="s">
        <v>164</v>
      </c>
      <c r="AU1051" s="205" t="s">
        <v>90</v>
      </c>
      <c r="AV1051" s="12" t="s">
        <v>88</v>
      </c>
      <c r="AW1051" s="12" t="s">
        <v>41</v>
      </c>
      <c r="AX1051" s="12" t="s">
        <v>80</v>
      </c>
      <c r="AY1051" s="205" t="s">
        <v>155</v>
      </c>
    </row>
    <row r="1052" spans="2:65" s="12" customFormat="1">
      <c r="B1052" s="195"/>
      <c r="C1052" s="196"/>
      <c r="D1052" s="197" t="s">
        <v>164</v>
      </c>
      <c r="E1052" s="198" t="s">
        <v>35</v>
      </c>
      <c r="F1052" s="199" t="s">
        <v>363</v>
      </c>
      <c r="G1052" s="196"/>
      <c r="H1052" s="198" t="s">
        <v>35</v>
      </c>
      <c r="I1052" s="200"/>
      <c r="J1052" s="196"/>
      <c r="K1052" s="196"/>
      <c r="L1052" s="201"/>
      <c r="M1052" s="202"/>
      <c r="N1052" s="203"/>
      <c r="O1052" s="203"/>
      <c r="P1052" s="203"/>
      <c r="Q1052" s="203"/>
      <c r="R1052" s="203"/>
      <c r="S1052" s="203"/>
      <c r="T1052" s="204"/>
      <c r="AT1052" s="205" t="s">
        <v>164</v>
      </c>
      <c r="AU1052" s="205" t="s">
        <v>90</v>
      </c>
      <c r="AV1052" s="12" t="s">
        <v>88</v>
      </c>
      <c r="AW1052" s="12" t="s">
        <v>41</v>
      </c>
      <c r="AX1052" s="12" t="s">
        <v>80</v>
      </c>
      <c r="AY1052" s="205" t="s">
        <v>155</v>
      </c>
    </row>
    <row r="1053" spans="2:65" s="13" customFormat="1" ht="20.399999999999999">
      <c r="B1053" s="206"/>
      <c r="C1053" s="207"/>
      <c r="D1053" s="197" t="s">
        <v>164</v>
      </c>
      <c r="E1053" s="208" t="s">
        <v>35</v>
      </c>
      <c r="F1053" s="209" t="s">
        <v>905</v>
      </c>
      <c r="G1053" s="207"/>
      <c r="H1053" s="210">
        <v>57.5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164</v>
      </c>
      <c r="AU1053" s="216" t="s">
        <v>90</v>
      </c>
      <c r="AV1053" s="13" t="s">
        <v>90</v>
      </c>
      <c r="AW1053" s="13" t="s">
        <v>41</v>
      </c>
      <c r="AX1053" s="13" t="s">
        <v>80</v>
      </c>
      <c r="AY1053" s="216" t="s">
        <v>155</v>
      </c>
    </row>
    <row r="1054" spans="2:65" s="13" customFormat="1">
      <c r="B1054" s="206"/>
      <c r="C1054" s="207"/>
      <c r="D1054" s="197" t="s">
        <v>164</v>
      </c>
      <c r="E1054" s="208" t="s">
        <v>35</v>
      </c>
      <c r="F1054" s="209" t="s">
        <v>906</v>
      </c>
      <c r="G1054" s="207"/>
      <c r="H1054" s="210">
        <v>56.3</v>
      </c>
      <c r="I1054" s="211"/>
      <c r="J1054" s="207"/>
      <c r="K1054" s="207"/>
      <c r="L1054" s="212"/>
      <c r="M1054" s="213"/>
      <c r="N1054" s="214"/>
      <c r="O1054" s="214"/>
      <c r="P1054" s="214"/>
      <c r="Q1054" s="214"/>
      <c r="R1054" s="214"/>
      <c r="S1054" s="214"/>
      <c r="T1054" s="215"/>
      <c r="AT1054" s="216" t="s">
        <v>164</v>
      </c>
      <c r="AU1054" s="216" t="s">
        <v>90</v>
      </c>
      <c r="AV1054" s="13" t="s">
        <v>90</v>
      </c>
      <c r="AW1054" s="13" t="s">
        <v>41</v>
      </c>
      <c r="AX1054" s="13" t="s">
        <v>80</v>
      </c>
      <c r="AY1054" s="216" t="s">
        <v>155</v>
      </c>
    </row>
    <row r="1055" spans="2:65" s="12" customFormat="1">
      <c r="B1055" s="195"/>
      <c r="C1055" s="196"/>
      <c r="D1055" s="197" t="s">
        <v>164</v>
      </c>
      <c r="E1055" s="198" t="s">
        <v>35</v>
      </c>
      <c r="F1055" s="199" t="s">
        <v>497</v>
      </c>
      <c r="G1055" s="196"/>
      <c r="H1055" s="198" t="s">
        <v>35</v>
      </c>
      <c r="I1055" s="200"/>
      <c r="J1055" s="196"/>
      <c r="K1055" s="196"/>
      <c r="L1055" s="201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164</v>
      </c>
      <c r="AU1055" s="205" t="s">
        <v>90</v>
      </c>
      <c r="AV1055" s="12" t="s">
        <v>88</v>
      </c>
      <c r="AW1055" s="12" t="s">
        <v>41</v>
      </c>
      <c r="AX1055" s="12" t="s">
        <v>80</v>
      </c>
      <c r="AY1055" s="205" t="s">
        <v>155</v>
      </c>
    </row>
    <row r="1056" spans="2:65" s="13" customFormat="1" ht="20.399999999999999">
      <c r="B1056" s="206"/>
      <c r="C1056" s="207"/>
      <c r="D1056" s="197" t="s">
        <v>164</v>
      </c>
      <c r="E1056" s="208" t="s">
        <v>35</v>
      </c>
      <c r="F1056" s="209" t="s">
        <v>907</v>
      </c>
      <c r="G1056" s="207"/>
      <c r="H1056" s="210">
        <v>116.3</v>
      </c>
      <c r="I1056" s="211"/>
      <c r="J1056" s="207"/>
      <c r="K1056" s="207"/>
      <c r="L1056" s="212"/>
      <c r="M1056" s="213"/>
      <c r="N1056" s="214"/>
      <c r="O1056" s="214"/>
      <c r="P1056" s="214"/>
      <c r="Q1056" s="214"/>
      <c r="R1056" s="214"/>
      <c r="S1056" s="214"/>
      <c r="T1056" s="215"/>
      <c r="AT1056" s="216" t="s">
        <v>164</v>
      </c>
      <c r="AU1056" s="216" t="s">
        <v>90</v>
      </c>
      <c r="AV1056" s="13" t="s">
        <v>90</v>
      </c>
      <c r="AW1056" s="13" t="s">
        <v>41</v>
      </c>
      <c r="AX1056" s="13" t="s">
        <v>80</v>
      </c>
      <c r="AY1056" s="216" t="s">
        <v>155</v>
      </c>
    </row>
    <row r="1057" spans="2:51" s="13" customFormat="1">
      <c r="B1057" s="206"/>
      <c r="C1057" s="207"/>
      <c r="D1057" s="197" t="s">
        <v>164</v>
      </c>
      <c r="E1057" s="208" t="s">
        <v>35</v>
      </c>
      <c r="F1057" s="209" t="s">
        <v>908</v>
      </c>
      <c r="G1057" s="207"/>
      <c r="H1057" s="210">
        <v>20.9</v>
      </c>
      <c r="I1057" s="211"/>
      <c r="J1057" s="207"/>
      <c r="K1057" s="207"/>
      <c r="L1057" s="212"/>
      <c r="M1057" s="213"/>
      <c r="N1057" s="214"/>
      <c r="O1057" s="214"/>
      <c r="P1057" s="214"/>
      <c r="Q1057" s="214"/>
      <c r="R1057" s="214"/>
      <c r="S1057" s="214"/>
      <c r="T1057" s="215"/>
      <c r="AT1057" s="216" t="s">
        <v>164</v>
      </c>
      <c r="AU1057" s="216" t="s">
        <v>90</v>
      </c>
      <c r="AV1057" s="13" t="s">
        <v>90</v>
      </c>
      <c r="AW1057" s="13" t="s">
        <v>41</v>
      </c>
      <c r="AX1057" s="13" t="s">
        <v>80</v>
      </c>
      <c r="AY1057" s="216" t="s">
        <v>155</v>
      </c>
    </row>
    <row r="1058" spans="2:51" s="13" customFormat="1">
      <c r="B1058" s="206"/>
      <c r="C1058" s="207"/>
      <c r="D1058" s="197" t="s">
        <v>164</v>
      </c>
      <c r="E1058" s="208" t="s">
        <v>35</v>
      </c>
      <c r="F1058" s="209" t="s">
        <v>909</v>
      </c>
      <c r="G1058" s="207"/>
      <c r="H1058" s="210">
        <v>25.44</v>
      </c>
      <c r="I1058" s="211"/>
      <c r="J1058" s="207"/>
      <c r="K1058" s="207"/>
      <c r="L1058" s="212"/>
      <c r="M1058" s="213"/>
      <c r="N1058" s="214"/>
      <c r="O1058" s="214"/>
      <c r="P1058" s="214"/>
      <c r="Q1058" s="214"/>
      <c r="R1058" s="214"/>
      <c r="S1058" s="214"/>
      <c r="T1058" s="215"/>
      <c r="AT1058" s="216" t="s">
        <v>164</v>
      </c>
      <c r="AU1058" s="216" t="s">
        <v>90</v>
      </c>
      <c r="AV1058" s="13" t="s">
        <v>90</v>
      </c>
      <c r="AW1058" s="13" t="s">
        <v>41</v>
      </c>
      <c r="AX1058" s="13" t="s">
        <v>80</v>
      </c>
      <c r="AY1058" s="216" t="s">
        <v>155</v>
      </c>
    </row>
    <row r="1059" spans="2:51" s="13" customFormat="1">
      <c r="B1059" s="206"/>
      <c r="C1059" s="207"/>
      <c r="D1059" s="197" t="s">
        <v>164</v>
      </c>
      <c r="E1059" s="208" t="s">
        <v>35</v>
      </c>
      <c r="F1059" s="209" t="s">
        <v>910</v>
      </c>
      <c r="G1059" s="207"/>
      <c r="H1059" s="210">
        <v>78.36</v>
      </c>
      <c r="I1059" s="211"/>
      <c r="J1059" s="207"/>
      <c r="K1059" s="207"/>
      <c r="L1059" s="212"/>
      <c r="M1059" s="213"/>
      <c r="N1059" s="214"/>
      <c r="O1059" s="214"/>
      <c r="P1059" s="214"/>
      <c r="Q1059" s="214"/>
      <c r="R1059" s="214"/>
      <c r="S1059" s="214"/>
      <c r="T1059" s="215"/>
      <c r="AT1059" s="216" t="s">
        <v>164</v>
      </c>
      <c r="AU1059" s="216" t="s">
        <v>90</v>
      </c>
      <c r="AV1059" s="13" t="s">
        <v>90</v>
      </c>
      <c r="AW1059" s="13" t="s">
        <v>41</v>
      </c>
      <c r="AX1059" s="13" t="s">
        <v>80</v>
      </c>
      <c r="AY1059" s="216" t="s">
        <v>155</v>
      </c>
    </row>
    <row r="1060" spans="2:51" s="12" customFormat="1">
      <c r="B1060" s="195"/>
      <c r="C1060" s="196"/>
      <c r="D1060" s="197" t="s">
        <v>164</v>
      </c>
      <c r="E1060" s="198" t="s">
        <v>35</v>
      </c>
      <c r="F1060" s="199" t="s">
        <v>308</v>
      </c>
      <c r="G1060" s="196"/>
      <c r="H1060" s="198" t="s">
        <v>35</v>
      </c>
      <c r="I1060" s="200"/>
      <c r="J1060" s="196"/>
      <c r="K1060" s="196"/>
      <c r="L1060" s="201"/>
      <c r="M1060" s="202"/>
      <c r="N1060" s="203"/>
      <c r="O1060" s="203"/>
      <c r="P1060" s="203"/>
      <c r="Q1060" s="203"/>
      <c r="R1060" s="203"/>
      <c r="S1060" s="203"/>
      <c r="T1060" s="204"/>
      <c r="AT1060" s="205" t="s">
        <v>164</v>
      </c>
      <c r="AU1060" s="205" t="s">
        <v>90</v>
      </c>
      <c r="AV1060" s="12" t="s">
        <v>88</v>
      </c>
      <c r="AW1060" s="12" t="s">
        <v>41</v>
      </c>
      <c r="AX1060" s="12" t="s">
        <v>80</v>
      </c>
      <c r="AY1060" s="205" t="s">
        <v>155</v>
      </c>
    </row>
    <row r="1061" spans="2:51" s="13" customFormat="1">
      <c r="B1061" s="206"/>
      <c r="C1061" s="207"/>
      <c r="D1061" s="197" t="s">
        <v>164</v>
      </c>
      <c r="E1061" s="208" t="s">
        <v>35</v>
      </c>
      <c r="F1061" s="209" t="s">
        <v>911</v>
      </c>
      <c r="G1061" s="207"/>
      <c r="H1061" s="210">
        <v>70.2</v>
      </c>
      <c r="I1061" s="211"/>
      <c r="J1061" s="207"/>
      <c r="K1061" s="207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164</v>
      </c>
      <c r="AU1061" s="216" t="s">
        <v>90</v>
      </c>
      <c r="AV1061" s="13" t="s">
        <v>90</v>
      </c>
      <c r="AW1061" s="13" t="s">
        <v>41</v>
      </c>
      <c r="AX1061" s="13" t="s">
        <v>80</v>
      </c>
      <c r="AY1061" s="216" t="s">
        <v>155</v>
      </c>
    </row>
    <row r="1062" spans="2:51" s="12" customFormat="1">
      <c r="B1062" s="195"/>
      <c r="C1062" s="196"/>
      <c r="D1062" s="197" t="s">
        <v>164</v>
      </c>
      <c r="E1062" s="198" t="s">
        <v>35</v>
      </c>
      <c r="F1062" s="199" t="s">
        <v>373</v>
      </c>
      <c r="G1062" s="196"/>
      <c r="H1062" s="198" t="s">
        <v>35</v>
      </c>
      <c r="I1062" s="200"/>
      <c r="J1062" s="196"/>
      <c r="K1062" s="196"/>
      <c r="L1062" s="201"/>
      <c r="M1062" s="202"/>
      <c r="N1062" s="203"/>
      <c r="O1062" s="203"/>
      <c r="P1062" s="203"/>
      <c r="Q1062" s="203"/>
      <c r="R1062" s="203"/>
      <c r="S1062" s="203"/>
      <c r="T1062" s="204"/>
      <c r="AT1062" s="205" t="s">
        <v>164</v>
      </c>
      <c r="AU1062" s="205" t="s">
        <v>90</v>
      </c>
      <c r="AV1062" s="12" t="s">
        <v>88</v>
      </c>
      <c r="AW1062" s="12" t="s">
        <v>41</v>
      </c>
      <c r="AX1062" s="12" t="s">
        <v>80</v>
      </c>
      <c r="AY1062" s="205" t="s">
        <v>155</v>
      </c>
    </row>
    <row r="1063" spans="2:51" s="13" customFormat="1" ht="20.399999999999999">
      <c r="B1063" s="206"/>
      <c r="C1063" s="207"/>
      <c r="D1063" s="197" t="s">
        <v>164</v>
      </c>
      <c r="E1063" s="208" t="s">
        <v>35</v>
      </c>
      <c r="F1063" s="209" t="s">
        <v>912</v>
      </c>
      <c r="G1063" s="207"/>
      <c r="H1063" s="210">
        <v>117.6</v>
      </c>
      <c r="I1063" s="211"/>
      <c r="J1063" s="207"/>
      <c r="K1063" s="207"/>
      <c r="L1063" s="212"/>
      <c r="M1063" s="213"/>
      <c r="N1063" s="214"/>
      <c r="O1063" s="214"/>
      <c r="P1063" s="214"/>
      <c r="Q1063" s="214"/>
      <c r="R1063" s="214"/>
      <c r="S1063" s="214"/>
      <c r="T1063" s="215"/>
      <c r="AT1063" s="216" t="s">
        <v>164</v>
      </c>
      <c r="AU1063" s="216" t="s">
        <v>90</v>
      </c>
      <c r="AV1063" s="13" t="s">
        <v>90</v>
      </c>
      <c r="AW1063" s="13" t="s">
        <v>41</v>
      </c>
      <c r="AX1063" s="13" t="s">
        <v>80</v>
      </c>
      <c r="AY1063" s="216" t="s">
        <v>155</v>
      </c>
    </row>
    <row r="1064" spans="2:51" s="13" customFormat="1">
      <c r="B1064" s="206"/>
      <c r="C1064" s="207"/>
      <c r="D1064" s="197" t="s">
        <v>164</v>
      </c>
      <c r="E1064" s="208" t="s">
        <v>35</v>
      </c>
      <c r="F1064" s="209" t="s">
        <v>913</v>
      </c>
      <c r="G1064" s="207"/>
      <c r="H1064" s="210">
        <v>19.2</v>
      </c>
      <c r="I1064" s="211"/>
      <c r="J1064" s="207"/>
      <c r="K1064" s="207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164</v>
      </c>
      <c r="AU1064" s="216" t="s">
        <v>90</v>
      </c>
      <c r="AV1064" s="13" t="s">
        <v>90</v>
      </c>
      <c r="AW1064" s="13" t="s">
        <v>41</v>
      </c>
      <c r="AX1064" s="13" t="s">
        <v>80</v>
      </c>
      <c r="AY1064" s="216" t="s">
        <v>155</v>
      </c>
    </row>
    <row r="1065" spans="2:51" s="13" customFormat="1">
      <c r="B1065" s="206"/>
      <c r="C1065" s="207"/>
      <c r="D1065" s="197" t="s">
        <v>164</v>
      </c>
      <c r="E1065" s="208" t="s">
        <v>35</v>
      </c>
      <c r="F1065" s="209" t="s">
        <v>914</v>
      </c>
      <c r="G1065" s="207"/>
      <c r="H1065" s="210">
        <v>24</v>
      </c>
      <c r="I1065" s="211"/>
      <c r="J1065" s="207"/>
      <c r="K1065" s="207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164</v>
      </c>
      <c r="AU1065" s="216" t="s">
        <v>90</v>
      </c>
      <c r="AV1065" s="13" t="s">
        <v>90</v>
      </c>
      <c r="AW1065" s="13" t="s">
        <v>41</v>
      </c>
      <c r="AX1065" s="13" t="s">
        <v>80</v>
      </c>
      <c r="AY1065" s="216" t="s">
        <v>155</v>
      </c>
    </row>
    <row r="1066" spans="2:51" s="13" customFormat="1" ht="20.399999999999999">
      <c r="B1066" s="206"/>
      <c r="C1066" s="207"/>
      <c r="D1066" s="197" t="s">
        <v>164</v>
      </c>
      <c r="E1066" s="208" t="s">
        <v>35</v>
      </c>
      <c r="F1066" s="209" t="s">
        <v>915</v>
      </c>
      <c r="G1066" s="207"/>
      <c r="H1066" s="210">
        <v>127.2</v>
      </c>
      <c r="I1066" s="211"/>
      <c r="J1066" s="207"/>
      <c r="K1066" s="207"/>
      <c r="L1066" s="212"/>
      <c r="M1066" s="213"/>
      <c r="N1066" s="214"/>
      <c r="O1066" s="214"/>
      <c r="P1066" s="214"/>
      <c r="Q1066" s="214"/>
      <c r="R1066" s="214"/>
      <c r="S1066" s="214"/>
      <c r="T1066" s="215"/>
      <c r="AT1066" s="216" t="s">
        <v>164</v>
      </c>
      <c r="AU1066" s="216" t="s">
        <v>90</v>
      </c>
      <c r="AV1066" s="13" t="s">
        <v>90</v>
      </c>
      <c r="AW1066" s="13" t="s">
        <v>41</v>
      </c>
      <c r="AX1066" s="13" t="s">
        <v>80</v>
      </c>
      <c r="AY1066" s="216" t="s">
        <v>155</v>
      </c>
    </row>
    <row r="1067" spans="2:51" s="12" customFormat="1">
      <c r="B1067" s="195"/>
      <c r="C1067" s="196"/>
      <c r="D1067" s="197" t="s">
        <v>164</v>
      </c>
      <c r="E1067" s="198" t="s">
        <v>35</v>
      </c>
      <c r="F1067" s="199" t="s">
        <v>308</v>
      </c>
      <c r="G1067" s="196"/>
      <c r="H1067" s="198" t="s">
        <v>35</v>
      </c>
      <c r="I1067" s="200"/>
      <c r="J1067" s="196"/>
      <c r="K1067" s="196"/>
      <c r="L1067" s="201"/>
      <c r="M1067" s="202"/>
      <c r="N1067" s="203"/>
      <c r="O1067" s="203"/>
      <c r="P1067" s="203"/>
      <c r="Q1067" s="203"/>
      <c r="R1067" s="203"/>
      <c r="S1067" s="203"/>
      <c r="T1067" s="204"/>
      <c r="AT1067" s="205" t="s">
        <v>164</v>
      </c>
      <c r="AU1067" s="205" t="s">
        <v>90</v>
      </c>
      <c r="AV1067" s="12" t="s">
        <v>88</v>
      </c>
      <c r="AW1067" s="12" t="s">
        <v>41</v>
      </c>
      <c r="AX1067" s="12" t="s">
        <v>80</v>
      </c>
      <c r="AY1067" s="205" t="s">
        <v>155</v>
      </c>
    </row>
    <row r="1068" spans="2:51" s="13" customFormat="1">
      <c r="B1068" s="206"/>
      <c r="C1068" s="207"/>
      <c r="D1068" s="197" t="s">
        <v>164</v>
      </c>
      <c r="E1068" s="208" t="s">
        <v>35</v>
      </c>
      <c r="F1068" s="209" t="s">
        <v>916</v>
      </c>
      <c r="G1068" s="207"/>
      <c r="H1068" s="210">
        <v>67.2</v>
      </c>
      <c r="I1068" s="211"/>
      <c r="J1068" s="207"/>
      <c r="K1068" s="207"/>
      <c r="L1068" s="212"/>
      <c r="M1068" s="213"/>
      <c r="N1068" s="214"/>
      <c r="O1068" s="214"/>
      <c r="P1068" s="214"/>
      <c r="Q1068" s="214"/>
      <c r="R1068" s="214"/>
      <c r="S1068" s="214"/>
      <c r="T1068" s="215"/>
      <c r="AT1068" s="216" t="s">
        <v>164</v>
      </c>
      <c r="AU1068" s="216" t="s">
        <v>90</v>
      </c>
      <c r="AV1068" s="13" t="s">
        <v>90</v>
      </c>
      <c r="AW1068" s="13" t="s">
        <v>41</v>
      </c>
      <c r="AX1068" s="13" t="s">
        <v>80</v>
      </c>
      <c r="AY1068" s="216" t="s">
        <v>155</v>
      </c>
    </row>
    <row r="1069" spans="2:51" s="12" customFormat="1">
      <c r="B1069" s="195"/>
      <c r="C1069" s="196"/>
      <c r="D1069" s="197" t="s">
        <v>164</v>
      </c>
      <c r="E1069" s="198" t="s">
        <v>35</v>
      </c>
      <c r="F1069" s="199" t="s">
        <v>377</v>
      </c>
      <c r="G1069" s="196"/>
      <c r="H1069" s="198" t="s">
        <v>35</v>
      </c>
      <c r="I1069" s="200"/>
      <c r="J1069" s="196"/>
      <c r="K1069" s="196"/>
      <c r="L1069" s="201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164</v>
      </c>
      <c r="AU1069" s="205" t="s">
        <v>90</v>
      </c>
      <c r="AV1069" s="12" t="s">
        <v>88</v>
      </c>
      <c r="AW1069" s="12" t="s">
        <v>41</v>
      </c>
      <c r="AX1069" s="12" t="s">
        <v>80</v>
      </c>
      <c r="AY1069" s="205" t="s">
        <v>155</v>
      </c>
    </row>
    <row r="1070" spans="2:51" s="13" customFormat="1">
      <c r="B1070" s="206"/>
      <c r="C1070" s="207"/>
      <c r="D1070" s="197" t="s">
        <v>164</v>
      </c>
      <c r="E1070" s="208" t="s">
        <v>35</v>
      </c>
      <c r="F1070" s="209" t="s">
        <v>917</v>
      </c>
      <c r="G1070" s="207"/>
      <c r="H1070" s="210">
        <v>64.56</v>
      </c>
      <c r="I1070" s="211"/>
      <c r="J1070" s="207"/>
      <c r="K1070" s="207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164</v>
      </c>
      <c r="AU1070" s="216" t="s">
        <v>90</v>
      </c>
      <c r="AV1070" s="13" t="s">
        <v>90</v>
      </c>
      <c r="AW1070" s="13" t="s">
        <v>41</v>
      </c>
      <c r="AX1070" s="13" t="s">
        <v>80</v>
      </c>
      <c r="AY1070" s="216" t="s">
        <v>155</v>
      </c>
    </row>
    <row r="1071" spans="2:51" s="13" customFormat="1">
      <c r="B1071" s="206"/>
      <c r="C1071" s="207"/>
      <c r="D1071" s="197" t="s">
        <v>164</v>
      </c>
      <c r="E1071" s="208" t="s">
        <v>35</v>
      </c>
      <c r="F1071" s="209" t="s">
        <v>913</v>
      </c>
      <c r="G1071" s="207"/>
      <c r="H1071" s="210">
        <v>19.2</v>
      </c>
      <c r="I1071" s="211"/>
      <c r="J1071" s="207"/>
      <c r="K1071" s="207"/>
      <c r="L1071" s="212"/>
      <c r="M1071" s="213"/>
      <c r="N1071" s="214"/>
      <c r="O1071" s="214"/>
      <c r="P1071" s="214"/>
      <c r="Q1071" s="214"/>
      <c r="R1071" s="214"/>
      <c r="S1071" s="214"/>
      <c r="T1071" s="215"/>
      <c r="AT1071" s="216" t="s">
        <v>164</v>
      </c>
      <c r="AU1071" s="216" t="s">
        <v>90</v>
      </c>
      <c r="AV1071" s="13" t="s">
        <v>90</v>
      </c>
      <c r="AW1071" s="13" t="s">
        <v>41</v>
      </c>
      <c r="AX1071" s="13" t="s">
        <v>80</v>
      </c>
      <c r="AY1071" s="216" t="s">
        <v>155</v>
      </c>
    </row>
    <row r="1072" spans="2:51" s="13" customFormat="1">
      <c r="B1072" s="206"/>
      <c r="C1072" s="207"/>
      <c r="D1072" s="197" t="s">
        <v>164</v>
      </c>
      <c r="E1072" s="208" t="s">
        <v>35</v>
      </c>
      <c r="F1072" s="209" t="s">
        <v>918</v>
      </c>
      <c r="G1072" s="207"/>
      <c r="H1072" s="210">
        <v>2.4</v>
      </c>
      <c r="I1072" s="211"/>
      <c r="J1072" s="207"/>
      <c r="K1072" s="207"/>
      <c r="L1072" s="212"/>
      <c r="M1072" s="213"/>
      <c r="N1072" s="214"/>
      <c r="O1072" s="214"/>
      <c r="P1072" s="214"/>
      <c r="Q1072" s="214"/>
      <c r="R1072" s="214"/>
      <c r="S1072" s="214"/>
      <c r="T1072" s="215"/>
      <c r="AT1072" s="216" t="s">
        <v>164</v>
      </c>
      <c r="AU1072" s="216" t="s">
        <v>90</v>
      </c>
      <c r="AV1072" s="13" t="s">
        <v>90</v>
      </c>
      <c r="AW1072" s="13" t="s">
        <v>41</v>
      </c>
      <c r="AX1072" s="13" t="s">
        <v>80</v>
      </c>
      <c r="AY1072" s="216" t="s">
        <v>155</v>
      </c>
    </row>
    <row r="1073" spans="2:51" s="13" customFormat="1">
      <c r="B1073" s="206"/>
      <c r="C1073" s="207"/>
      <c r="D1073" s="197" t="s">
        <v>164</v>
      </c>
      <c r="E1073" s="208" t="s">
        <v>35</v>
      </c>
      <c r="F1073" s="209" t="s">
        <v>919</v>
      </c>
      <c r="G1073" s="207"/>
      <c r="H1073" s="210">
        <v>54.2</v>
      </c>
      <c r="I1073" s="211"/>
      <c r="J1073" s="207"/>
      <c r="K1073" s="207"/>
      <c r="L1073" s="212"/>
      <c r="M1073" s="213"/>
      <c r="N1073" s="214"/>
      <c r="O1073" s="214"/>
      <c r="P1073" s="214"/>
      <c r="Q1073" s="214"/>
      <c r="R1073" s="214"/>
      <c r="S1073" s="214"/>
      <c r="T1073" s="215"/>
      <c r="AT1073" s="216" t="s">
        <v>164</v>
      </c>
      <c r="AU1073" s="216" t="s">
        <v>90</v>
      </c>
      <c r="AV1073" s="13" t="s">
        <v>90</v>
      </c>
      <c r="AW1073" s="13" t="s">
        <v>41</v>
      </c>
      <c r="AX1073" s="13" t="s">
        <v>80</v>
      </c>
      <c r="AY1073" s="216" t="s">
        <v>155</v>
      </c>
    </row>
    <row r="1074" spans="2:51" s="12" customFormat="1">
      <c r="B1074" s="195"/>
      <c r="C1074" s="196"/>
      <c r="D1074" s="197" t="s">
        <v>164</v>
      </c>
      <c r="E1074" s="198" t="s">
        <v>35</v>
      </c>
      <c r="F1074" s="199" t="s">
        <v>308</v>
      </c>
      <c r="G1074" s="196"/>
      <c r="H1074" s="198" t="s">
        <v>35</v>
      </c>
      <c r="I1074" s="200"/>
      <c r="J1074" s="196"/>
      <c r="K1074" s="196"/>
      <c r="L1074" s="201"/>
      <c r="M1074" s="202"/>
      <c r="N1074" s="203"/>
      <c r="O1074" s="203"/>
      <c r="P1074" s="203"/>
      <c r="Q1074" s="203"/>
      <c r="R1074" s="203"/>
      <c r="S1074" s="203"/>
      <c r="T1074" s="204"/>
      <c r="AT1074" s="205" t="s">
        <v>164</v>
      </c>
      <c r="AU1074" s="205" t="s">
        <v>90</v>
      </c>
      <c r="AV1074" s="12" t="s">
        <v>88</v>
      </c>
      <c r="AW1074" s="12" t="s">
        <v>41</v>
      </c>
      <c r="AX1074" s="12" t="s">
        <v>80</v>
      </c>
      <c r="AY1074" s="205" t="s">
        <v>155</v>
      </c>
    </row>
    <row r="1075" spans="2:51" s="13" customFormat="1">
      <c r="B1075" s="206"/>
      <c r="C1075" s="207"/>
      <c r="D1075" s="197" t="s">
        <v>164</v>
      </c>
      <c r="E1075" s="208" t="s">
        <v>35</v>
      </c>
      <c r="F1075" s="209" t="s">
        <v>920</v>
      </c>
      <c r="G1075" s="207"/>
      <c r="H1075" s="210">
        <v>38.4</v>
      </c>
      <c r="I1075" s="211"/>
      <c r="J1075" s="207"/>
      <c r="K1075" s="207"/>
      <c r="L1075" s="212"/>
      <c r="M1075" s="213"/>
      <c r="N1075" s="214"/>
      <c r="O1075" s="214"/>
      <c r="P1075" s="214"/>
      <c r="Q1075" s="214"/>
      <c r="R1075" s="214"/>
      <c r="S1075" s="214"/>
      <c r="T1075" s="215"/>
      <c r="AT1075" s="216" t="s">
        <v>164</v>
      </c>
      <c r="AU1075" s="216" t="s">
        <v>90</v>
      </c>
      <c r="AV1075" s="13" t="s">
        <v>90</v>
      </c>
      <c r="AW1075" s="13" t="s">
        <v>41</v>
      </c>
      <c r="AX1075" s="13" t="s">
        <v>80</v>
      </c>
      <c r="AY1075" s="216" t="s">
        <v>155</v>
      </c>
    </row>
    <row r="1076" spans="2:51" s="12" customFormat="1">
      <c r="B1076" s="195"/>
      <c r="C1076" s="196"/>
      <c r="D1076" s="197" t="s">
        <v>164</v>
      </c>
      <c r="E1076" s="198" t="s">
        <v>35</v>
      </c>
      <c r="F1076" s="199" t="s">
        <v>512</v>
      </c>
      <c r="G1076" s="196"/>
      <c r="H1076" s="198" t="s">
        <v>35</v>
      </c>
      <c r="I1076" s="200"/>
      <c r="J1076" s="196"/>
      <c r="K1076" s="196"/>
      <c r="L1076" s="201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164</v>
      </c>
      <c r="AU1076" s="205" t="s">
        <v>90</v>
      </c>
      <c r="AV1076" s="12" t="s">
        <v>88</v>
      </c>
      <c r="AW1076" s="12" t="s">
        <v>41</v>
      </c>
      <c r="AX1076" s="12" t="s">
        <v>80</v>
      </c>
      <c r="AY1076" s="205" t="s">
        <v>155</v>
      </c>
    </row>
    <row r="1077" spans="2:51" s="13" customFormat="1">
      <c r="B1077" s="206"/>
      <c r="C1077" s="207"/>
      <c r="D1077" s="197" t="s">
        <v>164</v>
      </c>
      <c r="E1077" s="208" t="s">
        <v>35</v>
      </c>
      <c r="F1077" s="209" t="s">
        <v>921</v>
      </c>
      <c r="G1077" s="207"/>
      <c r="H1077" s="210">
        <v>9.52</v>
      </c>
      <c r="I1077" s="211"/>
      <c r="J1077" s="207"/>
      <c r="K1077" s="207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164</v>
      </c>
      <c r="AU1077" s="216" t="s">
        <v>90</v>
      </c>
      <c r="AV1077" s="13" t="s">
        <v>90</v>
      </c>
      <c r="AW1077" s="13" t="s">
        <v>41</v>
      </c>
      <c r="AX1077" s="13" t="s">
        <v>80</v>
      </c>
      <c r="AY1077" s="216" t="s">
        <v>155</v>
      </c>
    </row>
    <row r="1078" spans="2:51" s="12" customFormat="1">
      <c r="B1078" s="195"/>
      <c r="C1078" s="196"/>
      <c r="D1078" s="197" t="s">
        <v>164</v>
      </c>
      <c r="E1078" s="198" t="s">
        <v>35</v>
      </c>
      <c r="F1078" s="199" t="s">
        <v>514</v>
      </c>
      <c r="G1078" s="196"/>
      <c r="H1078" s="198" t="s">
        <v>35</v>
      </c>
      <c r="I1078" s="200"/>
      <c r="J1078" s="196"/>
      <c r="K1078" s="196"/>
      <c r="L1078" s="201"/>
      <c r="M1078" s="202"/>
      <c r="N1078" s="203"/>
      <c r="O1078" s="203"/>
      <c r="P1078" s="203"/>
      <c r="Q1078" s="203"/>
      <c r="R1078" s="203"/>
      <c r="S1078" s="203"/>
      <c r="T1078" s="204"/>
      <c r="AT1078" s="205" t="s">
        <v>164</v>
      </c>
      <c r="AU1078" s="205" t="s">
        <v>90</v>
      </c>
      <c r="AV1078" s="12" t="s">
        <v>88</v>
      </c>
      <c r="AW1078" s="12" t="s">
        <v>41</v>
      </c>
      <c r="AX1078" s="12" t="s">
        <v>80</v>
      </c>
      <c r="AY1078" s="205" t="s">
        <v>155</v>
      </c>
    </row>
    <row r="1079" spans="2:51" s="13" customFormat="1">
      <c r="B1079" s="206"/>
      <c r="C1079" s="207"/>
      <c r="D1079" s="197" t="s">
        <v>164</v>
      </c>
      <c r="E1079" s="208" t="s">
        <v>35</v>
      </c>
      <c r="F1079" s="209" t="s">
        <v>922</v>
      </c>
      <c r="G1079" s="207"/>
      <c r="H1079" s="210">
        <v>4.8</v>
      </c>
      <c r="I1079" s="211"/>
      <c r="J1079" s="207"/>
      <c r="K1079" s="207"/>
      <c r="L1079" s="212"/>
      <c r="M1079" s="213"/>
      <c r="N1079" s="214"/>
      <c r="O1079" s="214"/>
      <c r="P1079" s="214"/>
      <c r="Q1079" s="214"/>
      <c r="R1079" s="214"/>
      <c r="S1079" s="214"/>
      <c r="T1079" s="215"/>
      <c r="AT1079" s="216" t="s">
        <v>164</v>
      </c>
      <c r="AU1079" s="216" t="s">
        <v>90</v>
      </c>
      <c r="AV1079" s="13" t="s">
        <v>90</v>
      </c>
      <c r="AW1079" s="13" t="s">
        <v>41</v>
      </c>
      <c r="AX1079" s="13" t="s">
        <v>80</v>
      </c>
      <c r="AY1079" s="216" t="s">
        <v>155</v>
      </c>
    </row>
    <row r="1080" spans="2:51" s="12" customFormat="1">
      <c r="B1080" s="195"/>
      <c r="C1080" s="196"/>
      <c r="D1080" s="197" t="s">
        <v>164</v>
      </c>
      <c r="E1080" s="198" t="s">
        <v>35</v>
      </c>
      <c r="F1080" s="199" t="s">
        <v>516</v>
      </c>
      <c r="G1080" s="196"/>
      <c r="H1080" s="198" t="s">
        <v>35</v>
      </c>
      <c r="I1080" s="200"/>
      <c r="J1080" s="196"/>
      <c r="K1080" s="196"/>
      <c r="L1080" s="201"/>
      <c r="M1080" s="202"/>
      <c r="N1080" s="203"/>
      <c r="O1080" s="203"/>
      <c r="P1080" s="203"/>
      <c r="Q1080" s="203"/>
      <c r="R1080" s="203"/>
      <c r="S1080" s="203"/>
      <c r="T1080" s="204"/>
      <c r="AT1080" s="205" t="s">
        <v>164</v>
      </c>
      <c r="AU1080" s="205" t="s">
        <v>90</v>
      </c>
      <c r="AV1080" s="12" t="s">
        <v>88</v>
      </c>
      <c r="AW1080" s="12" t="s">
        <v>41</v>
      </c>
      <c r="AX1080" s="12" t="s">
        <v>80</v>
      </c>
      <c r="AY1080" s="205" t="s">
        <v>155</v>
      </c>
    </row>
    <row r="1081" spans="2:51" s="13" customFormat="1">
      <c r="B1081" s="206"/>
      <c r="C1081" s="207"/>
      <c r="D1081" s="197" t="s">
        <v>164</v>
      </c>
      <c r="E1081" s="208" t="s">
        <v>35</v>
      </c>
      <c r="F1081" s="209" t="s">
        <v>923</v>
      </c>
      <c r="G1081" s="207"/>
      <c r="H1081" s="210">
        <v>13.2</v>
      </c>
      <c r="I1081" s="211"/>
      <c r="J1081" s="207"/>
      <c r="K1081" s="207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164</v>
      </c>
      <c r="AU1081" s="216" t="s">
        <v>90</v>
      </c>
      <c r="AV1081" s="13" t="s">
        <v>90</v>
      </c>
      <c r="AW1081" s="13" t="s">
        <v>41</v>
      </c>
      <c r="AX1081" s="13" t="s">
        <v>80</v>
      </c>
      <c r="AY1081" s="216" t="s">
        <v>155</v>
      </c>
    </row>
    <row r="1082" spans="2:51" s="13" customFormat="1">
      <c r="B1082" s="206"/>
      <c r="C1082" s="207"/>
      <c r="D1082" s="197" t="s">
        <v>164</v>
      </c>
      <c r="E1082" s="208" t="s">
        <v>35</v>
      </c>
      <c r="F1082" s="209" t="s">
        <v>622</v>
      </c>
      <c r="G1082" s="207"/>
      <c r="H1082" s="210">
        <v>8.9</v>
      </c>
      <c r="I1082" s="211"/>
      <c r="J1082" s="207"/>
      <c r="K1082" s="207"/>
      <c r="L1082" s="212"/>
      <c r="M1082" s="213"/>
      <c r="N1082" s="214"/>
      <c r="O1082" s="214"/>
      <c r="P1082" s="214"/>
      <c r="Q1082" s="214"/>
      <c r="R1082" s="214"/>
      <c r="S1082" s="214"/>
      <c r="T1082" s="215"/>
      <c r="AT1082" s="216" t="s">
        <v>164</v>
      </c>
      <c r="AU1082" s="216" t="s">
        <v>90</v>
      </c>
      <c r="AV1082" s="13" t="s">
        <v>90</v>
      </c>
      <c r="AW1082" s="13" t="s">
        <v>41</v>
      </c>
      <c r="AX1082" s="13" t="s">
        <v>80</v>
      </c>
      <c r="AY1082" s="216" t="s">
        <v>155</v>
      </c>
    </row>
    <row r="1083" spans="2:51" s="14" customFormat="1">
      <c r="B1083" s="217"/>
      <c r="C1083" s="218"/>
      <c r="D1083" s="197" t="s">
        <v>164</v>
      </c>
      <c r="E1083" s="219" t="s">
        <v>35</v>
      </c>
      <c r="F1083" s="220" t="s">
        <v>173</v>
      </c>
      <c r="G1083" s="218"/>
      <c r="H1083" s="221">
        <v>1160.48</v>
      </c>
      <c r="I1083" s="222"/>
      <c r="J1083" s="218"/>
      <c r="K1083" s="218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164</v>
      </c>
      <c r="AU1083" s="227" t="s">
        <v>90</v>
      </c>
      <c r="AV1083" s="14" t="s">
        <v>174</v>
      </c>
      <c r="AW1083" s="14" t="s">
        <v>41</v>
      </c>
      <c r="AX1083" s="14" t="s">
        <v>80</v>
      </c>
      <c r="AY1083" s="227" t="s">
        <v>155</v>
      </c>
    </row>
    <row r="1084" spans="2:51" s="12" customFormat="1">
      <c r="B1084" s="195"/>
      <c r="C1084" s="196"/>
      <c r="D1084" s="197" t="s">
        <v>164</v>
      </c>
      <c r="E1084" s="198" t="s">
        <v>35</v>
      </c>
      <c r="F1084" s="199" t="s">
        <v>924</v>
      </c>
      <c r="G1084" s="196"/>
      <c r="H1084" s="198" t="s">
        <v>35</v>
      </c>
      <c r="I1084" s="200"/>
      <c r="J1084" s="196"/>
      <c r="K1084" s="196"/>
      <c r="L1084" s="201"/>
      <c r="M1084" s="202"/>
      <c r="N1084" s="203"/>
      <c r="O1084" s="203"/>
      <c r="P1084" s="203"/>
      <c r="Q1084" s="203"/>
      <c r="R1084" s="203"/>
      <c r="S1084" s="203"/>
      <c r="T1084" s="204"/>
      <c r="AT1084" s="205" t="s">
        <v>164</v>
      </c>
      <c r="AU1084" s="205" t="s">
        <v>90</v>
      </c>
      <c r="AV1084" s="12" t="s">
        <v>88</v>
      </c>
      <c r="AW1084" s="12" t="s">
        <v>41</v>
      </c>
      <c r="AX1084" s="12" t="s">
        <v>80</v>
      </c>
      <c r="AY1084" s="205" t="s">
        <v>155</v>
      </c>
    </row>
    <row r="1085" spans="2:51" s="12" customFormat="1">
      <c r="B1085" s="195"/>
      <c r="C1085" s="196"/>
      <c r="D1085" s="197" t="s">
        <v>164</v>
      </c>
      <c r="E1085" s="198" t="s">
        <v>35</v>
      </c>
      <c r="F1085" s="199" t="s">
        <v>363</v>
      </c>
      <c r="G1085" s="196"/>
      <c r="H1085" s="198" t="s">
        <v>35</v>
      </c>
      <c r="I1085" s="200"/>
      <c r="J1085" s="196"/>
      <c r="K1085" s="196"/>
      <c r="L1085" s="201"/>
      <c r="M1085" s="202"/>
      <c r="N1085" s="203"/>
      <c r="O1085" s="203"/>
      <c r="P1085" s="203"/>
      <c r="Q1085" s="203"/>
      <c r="R1085" s="203"/>
      <c r="S1085" s="203"/>
      <c r="T1085" s="204"/>
      <c r="AT1085" s="205" t="s">
        <v>164</v>
      </c>
      <c r="AU1085" s="205" t="s">
        <v>90</v>
      </c>
      <c r="AV1085" s="12" t="s">
        <v>88</v>
      </c>
      <c r="AW1085" s="12" t="s">
        <v>41</v>
      </c>
      <c r="AX1085" s="12" t="s">
        <v>80</v>
      </c>
      <c r="AY1085" s="205" t="s">
        <v>155</v>
      </c>
    </row>
    <row r="1086" spans="2:51" s="13" customFormat="1">
      <c r="B1086" s="206"/>
      <c r="C1086" s="207"/>
      <c r="D1086" s="197" t="s">
        <v>164</v>
      </c>
      <c r="E1086" s="208" t="s">
        <v>35</v>
      </c>
      <c r="F1086" s="209" t="s">
        <v>925</v>
      </c>
      <c r="G1086" s="207"/>
      <c r="H1086" s="210">
        <v>37.65</v>
      </c>
      <c r="I1086" s="211"/>
      <c r="J1086" s="207"/>
      <c r="K1086" s="207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164</v>
      </c>
      <c r="AU1086" s="216" t="s">
        <v>90</v>
      </c>
      <c r="AV1086" s="13" t="s">
        <v>90</v>
      </c>
      <c r="AW1086" s="13" t="s">
        <v>41</v>
      </c>
      <c r="AX1086" s="13" t="s">
        <v>80</v>
      </c>
      <c r="AY1086" s="216" t="s">
        <v>155</v>
      </c>
    </row>
    <row r="1087" spans="2:51" s="13" customFormat="1">
      <c r="B1087" s="206"/>
      <c r="C1087" s="207"/>
      <c r="D1087" s="197" t="s">
        <v>164</v>
      </c>
      <c r="E1087" s="208" t="s">
        <v>35</v>
      </c>
      <c r="F1087" s="209" t="s">
        <v>926</v>
      </c>
      <c r="G1087" s="207"/>
      <c r="H1087" s="210">
        <v>28.98</v>
      </c>
      <c r="I1087" s="211"/>
      <c r="J1087" s="207"/>
      <c r="K1087" s="207"/>
      <c r="L1087" s="212"/>
      <c r="M1087" s="213"/>
      <c r="N1087" s="214"/>
      <c r="O1087" s="214"/>
      <c r="P1087" s="214"/>
      <c r="Q1087" s="214"/>
      <c r="R1087" s="214"/>
      <c r="S1087" s="214"/>
      <c r="T1087" s="215"/>
      <c r="AT1087" s="216" t="s">
        <v>164</v>
      </c>
      <c r="AU1087" s="216" t="s">
        <v>90</v>
      </c>
      <c r="AV1087" s="13" t="s">
        <v>90</v>
      </c>
      <c r="AW1087" s="13" t="s">
        <v>41</v>
      </c>
      <c r="AX1087" s="13" t="s">
        <v>80</v>
      </c>
      <c r="AY1087" s="216" t="s">
        <v>155</v>
      </c>
    </row>
    <row r="1088" spans="2:51" s="12" customFormat="1">
      <c r="B1088" s="195"/>
      <c r="C1088" s="196"/>
      <c r="D1088" s="197" t="s">
        <v>164</v>
      </c>
      <c r="E1088" s="198" t="s">
        <v>35</v>
      </c>
      <c r="F1088" s="199" t="s">
        <v>497</v>
      </c>
      <c r="G1088" s="196"/>
      <c r="H1088" s="198" t="s">
        <v>35</v>
      </c>
      <c r="I1088" s="200"/>
      <c r="J1088" s="196"/>
      <c r="K1088" s="196"/>
      <c r="L1088" s="201"/>
      <c r="M1088" s="202"/>
      <c r="N1088" s="203"/>
      <c r="O1088" s="203"/>
      <c r="P1088" s="203"/>
      <c r="Q1088" s="203"/>
      <c r="R1088" s="203"/>
      <c r="S1088" s="203"/>
      <c r="T1088" s="204"/>
      <c r="AT1088" s="205" t="s">
        <v>164</v>
      </c>
      <c r="AU1088" s="205" t="s">
        <v>90</v>
      </c>
      <c r="AV1088" s="12" t="s">
        <v>88</v>
      </c>
      <c r="AW1088" s="12" t="s">
        <v>41</v>
      </c>
      <c r="AX1088" s="12" t="s">
        <v>80</v>
      </c>
      <c r="AY1088" s="205" t="s">
        <v>155</v>
      </c>
    </row>
    <row r="1089" spans="2:51" s="13" customFormat="1" ht="20.399999999999999">
      <c r="B1089" s="206"/>
      <c r="C1089" s="207"/>
      <c r="D1089" s="197" t="s">
        <v>164</v>
      </c>
      <c r="E1089" s="208" t="s">
        <v>35</v>
      </c>
      <c r="F1089" s="209" t="s">
        <v>927</v>
      </c>
      <c r="G1089" s="207"/>
      <c r="H1089" s="210">
        <v>70.62</v>
      </c>
      <c r="I1089" s="211"/>
      <c r="J1089" s="207"/>
      <c r="K1089" s="207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164</v>
      </c>
      <c r="AU1089" s="216" t="s">
        <v>90</v>
      </c>
      <c r="AV1089" s="13" t="s">
        <v>90</v>
      </c>
      <c r="AW1089" s="13" t="s">
        <v>41</v>
      </c>
      <c r="AX1089" s="13" t="s">
        <v>80</v>
      </c>
      <c r="AY1089" s="216" t="s">
        <v>155</v>
      </c>
    </row>
    <row r="1090" spans="2:51" s="13" customFormat="1">
      <c r="B1090" s="206"/>
      <c r="C1090" s="207"/>
      <c r="D1090" s="197" t="s">
        <v>164</v>
      </c>
      <c r="E1090" s="208" t="s">
        <v>35</v>
      </c>
      <c r="F1090" s="209" t="s">
        <v>928</v>
      </c>
      <c r="G1090" s="207"/>
      <c r="H1090" s="210">
        <v>8.91</v>
      </c>
      <c r="I1090" s="211"/>
      <c r="J1090" s="207"/>
      <c r="K1090" s="207"/>
      <c r="L1090" s="212"/>
      <c r="M1090" s="213"/>
      <c r="N1090" s="214"/>
      <c r="O1090" s="214"/>
      <c r="P1090" s="214"/>
      <c r="Q1090" s="214"/>
      <c r="R1090" s="214"/>
      <c r="S1090" s="214"/>
      <c r="T1090" s="215"/>
      <c r="AT1090" s="216" t="s">
        <v>164</v>
      </c>
      <c r="AU1090" s="216" t="s">
        <v>90</v>
      </c>
      <c r="AV1090" s="13" t="s">
        <v>90</v>
      </c>
      <c r="AW1090" s="13" t="s">
        <v>41</v>
      </c>
      <c r="AX1090" s="13" t="s">
        <v>80</v>
      </c>
      <c r="AY1090" s="216" t="s">
        <v>155</v>
      </c>
    </row>
    <row r="1091" spans="2:51" s="13" customFormat="1">
      <c r="B1091" s="206"/>
      <c r="C1091" s="207"/>
      <c r="D1091" s="197" t="s">
        <v>164</v>
      </c>
      <c r="E1091" s="208" t="s">
        <v>35</v>
      </c>
      <c r="F1091" s="209" t="s">
        <v>929</v>
      </c>
      <c r="G1091" s="207"/>
      <c r="H1091" s="210">
        <v>8.3000000000000007</v>
      </c>
      <c r="I1091" s="211"/>
      <c r="J1091" s="207"/>
      <c r="K1091" s="207"/>
      <c r="L1091" s="212"/>
      <c r="M1091" s="213"/>
      <c r="N1091" s="214"/>
      <c r="O1091" s="214"/>
      <c r="P1091" s="214"/>
      <c r="Q1091" s="214"/>
      <c r="R1091" s="214"/>
      <c r="S1091" s="214"/>
      <c r="T1091" s="215"/>
      <c r="AT1091" s="216" t="s">
        <v>164</v>
      </c>
      <c r="AU1091" s="216" t="s">
        <v>90</v>
      </c>
      <c r="AV1091" s="13" t="s">
        <v>90</v>
      </c>
      <c r="AW1091" s="13" t="s">
        <v>41</v>
      </c>
      <c r="AX1091" s="13" t="s">
        <v>80</v>
      </c>
      <c r="AY1091" s="216" t="s">
        <v>155</v>
      </c>
    </row>
    <row r="1092" spans="2:51" s="13" customFormat="1">
      <c r="B1092" s="206"/>
      <c r="C1092" s="207"/>
      <c r="D1092" s="197" t="s">
        <v>164</v>
      </c>
      <c r="E1092" s="208" t="s">
        <v>35</v>
      </c>
      <c r="F1092" s="209" t="s">
        <v>930</v>
      </c>
      <c r="G1092" s="207"/>
      <c r="H1092" s="210">
        <v>45</v>
      </c>
      <c r="I1092" s="211"/>
      <c r="J1092" s="207"/>
      <c r="K1092" s="207"/>
      <c r="L1092" s="212"/>
      <c r="M1092" s="213"/>
      <c r="N1092" s="214"/>
      <c r="O1092" s="214"/>
      <c r="P1092" s="214"/>
      <c r="Q1092" s="214"/>
      <c r="R1092" s="214"/>
      <c r="S1092" s="214"/>
      <c r="T1092" s="215"/>
      <c r="AT1092" s="216" t="s">
        <v>164</v>
      </c>
      <c r="AU1092" s="216" t="s">
        <v>90</v>
      </c>
      <c r="AV1092" s="13" t="s">
        <v>90</v>
      </c>
      <c r="AW1092" s="13" t="s">
        <v>41</v>
      </c>
      <c r="AX1092" s="13" t="s">
        <v>80</v>
      </c>
      <c r="AY1092" s="216" t="s">
        <v>155</v>
      </c>
    </row>
    <row r="1093" spans="2:51" s="12" customFormat="1">
      <c r="B1093" s="195"/>
      <c r="C1093" s="196"/>
      <c r="D1093" s="197" t="s">
        <v>164</v>
      </c>
      <c r="E1093" s="198" t="s">
        <v>35</v>
      </c>
      <c r="F1093" s="199" t="s">
        <v>308</v>
      </c>
      <c r="G1093" s="196"/>
      <c r="H1093" s="198" t="s">
        <v>35</v>
      </c>
      <c r="I1093" s="200"/>
      <c r="J1093" s="196"/>
      <c r="K1093" s="196"/>
      <c r="L1093" s="201"/>
      <c r="M1093" s="202"/>
      <c r="N1093" s="203"/>
      <c r="O1093" s="203"/>
      <c r="P1093" s="203"/>
      <c r="Q1093" s="203"/>
      <c r="R1093" s="203"/>
      <c r="S1093" s="203"/>
      <c r="T1093" s="204"/>
      <c r="AT1093" s="205" t="s">
        <v>164</v>
      </c>
      <c r="AU1093" s="205" t="s">
        <v>90</v>
      </c>
      <c r="AV1093" s="12" t="s">
        <v>88</v>
      </c>
      <c r="AW1093" s="12" t="s">
        <v>41</v>
      </c>
      <c r="AX1093" s="12" t="s">
        <v>80</v>
      </c>
      <c r="AY1093" s="205" t="s">
        <v>155</v>
      </c>
    </row>
    <row r="1094" spans="2:51" s="13" customFormat="1">
      <c r="B1094" s="206"/>
      <c r="C1094" s="207"/>
      <c r="D1094" s="197" t="s">
        <v>164</v>
      </c>
      <c r="E1094" s="208" t="s">
        <v>35</v>
      </c>
      <c r="F1094" s="209" t="s">
        <v>931</v>
      </c>
      <c r="G1094" s="207"/>
      <c r="H1094" s="210">
        <v>25.1</v>
      </c>
      <c r="I1094" s="211"/>
      <c r="J1094" s="207"/>
      <c r="K1094" s="207"/>
      <c r="L1094" s="212"/>
      <c r="M1094" s="213"/>
      <c r="N1094" s="214"/>
      <c r="O1094" s="214"/>
      <c r="P1094" s="214"/>
      <c r="Q1094" s="214"/>
      <c r="R1094" s="214"/>
      <c r="S1094" s="214"/>
      <c r="T1094" s="215"/>
      <c r="AT1094" s="216" t="s">
        <v>164</v>
      </c>
      <c r="AU1094" s="216" t="s">
        <v>90</v>
      </c>
      <c r="AV1094" s="13" t="s">
        <v>90</v>
      </c>
      <c r="AW1094" s="13" t="s">
        <v>41</v>
      </c>
      <c r="AX1094" s="13" t="s">
        <v>80</v>
      </c>
      <c r="AY1094" s="216" t="s">
        <v>155</v>
      </c>
    </row>
    <row r="1095" spans="2:51" s="12" customFormat="1">
      <c r="B1095" s="195"/>
      <c r="C1095" s="196"/>
      <c r="D1095" s="197" t="s">
        <v>164</v>
      </c>
      <c r="E1095" s="198" t="s">
        <v>35</v>
      </c>
      <c r="F1095" s="199" t="s">
        <v>373</v>
      </c>
      <c r="G1095" s="196"/>
      <c r="H1095" s="198" t="s">
        <v>35</v>
      </c>
      <c r="I1095" s="200"/>
      <c r="J1095" s="196"/>
      <c r="K1095" s="196"/>
      <c r="L1095" s="201"/>
      <c r="M1095" s="202"/>
      <c r="N1095" s="203"/>
      <c r="O1095" s="203"/>
      <c r="P1095" s="203"/>
      <c r="Q1095" s="203"/>
      <c r="R1095" s="203"/>
      <c r="S1095" s="203"/>
      <c r="T1095" s="204"/>
      <c r="AT1095" s="205" t="s">
        <v>164</v>
      </c>
      <c r="AU1095" s="205" t="s">
        <v>90</v>
      </c>
      <c r="AV1095" s="12" t="s">
        <v>88</v>
      </c>
      <c r="AW1095" s="12" t="s">
        <v>41</v>
      </c>
      <c r="AX1095" s="12" t="s">
        <v>80</v>
      </c>
      <c r="AY1095" s="205" t="s">
        <v>155</v>
      </c>
    </row>
    <row r="1096" spans="2:51" s="13" customFormat="1">
      <c r="B1096" s="206"/>
      <c r="C1096" s="207"/>
      <c r="D1096" s="197" t="s">
        <v>164</v>
      </c>
      <c r="E1096" s="208" t="s">
        <v>35</v>
      </c>
      <c r="F1096" s="209" t="s">
        <v>932</v>
      </c>
      <c r="G1096" s="207"/>
      <c r="H1096" s="210">
        <v>73.92</v>
      </c>
      <c r="I1096" s="211"/>
      <c r="J1096" s="207"/>
      <c r="K1096" s="207"/>
      <c r="L1096" s="212"/>
      <c r="M1096" s="213"/>
      <c r="N1096" s="214"/>
      <c r="O1096" s="214"/>
      <c r="P1096" s="214"/>
      <c r="Q1096" s="214"/>
      <c r="R1096" s="214"/>
      <c r="S1096" s="214"/>
      <c r="T1096" s="215"/>
      <c r="AT1096" s="216" t="s">
        <v>164</v>
      </c>
      <c r="AU1096" s="216" t="s">
        <v>90</v>
      </c>
      <c r="AV1096" s="13" t="s">
        <v>90</v>
      </c>
      <c r="AW1096" s="13" t="s">
        <v>41</v>
      </c>
      <c r="AX1096" s="13" t="s">
        <v>80</v>
      </c>
      <c r="AY1096" s="216" t="s">
        <v>155</v>
      </c>
    </row>
    <row r="1097" spans="2:51" s="13" customFormat="1">
      <c r="B1097" s="206"/>
      <c r="C1097" s="207"/>
      <c r="D1097" s="197" t="s">
        <v>164</v>
      </c>
      <c r="E1097" s="208" t="s">
        <v>35</v>
      </c>
      <c r="F1097" s="209" t="s">
        <v>933</v>
      </c>
      <c r="G1097" s="207"/>
      <c r="H1097" s="210">
        <v>8.9</v>
      </c>
      <c r="I1097" s="211"/>
      <c r="J1097" s="207"/>
      <c r="K1097" s="207"/>
      <c r="L1097" s="212"/>
      <c r="M1097" s="213"/>
      <c r="N1097" s="214"/>
      <c r="O1097" s="214"/>
      <c r="P1097" s="214"/>
      <c r="Q1097" s="214"/>
      <c r="R1097" s="214"/>
      <c r="S1097" s="214"/>
      <c r="T1097" s="215"/>
      <c r="AT1097" s="216" t="s">
        <v>164</v>
      </c>
      <c r="AU1097" s="216" t="s">
        <v>90</v>
      </c>
      <c r="AV1097" s="13" t="s">
        <v>90</v>
      </c>
      <c r="AW1097" s="13" t="s">
        <v>41</v>
      </c>
      <c r="AX1097" s="13" t="s">
        <v>80</v>
      </c>
      <c r="AY1097" s="216" t="s">
        <v>155</v>
      </c>
    </row>
    <row r="1098" spans="2:51" s="13" customFormat="1">
      <c r="B1098" s="206"/>
      <c r="C1098" s="207"/>
      <c r="D1098" s="197" t="s">
        <v>164</v>
      </c>
      <c r="E1098" s="208" t="s">
        <v>35</v>
      </c>
      <c r="F1098" s="209" t="s">
        <v>934</v>
      </c>
      <c r="G1098" s="207"/>
      <c r="H1098" s="210">
        <v>8.1999999999999993</v>
      </c>
      <c r="I1098" s="211"/>
      <c r="J1098" s="207"/>
      <c r="K1098" s="207"/>
      <c r="L1098" s="212"/>
      <c r="M1098" s="213"/>
      <c r="N1098" s="214"/>
      <c r="O1098" s="214"/>
      <c r="P1098" s="214"/>
      <c r="Q1098" s="214"/>
      <c r="R1098" s="214"/>
      <c r="S1098" s="214"/>
      <c r="T1098" s="215"/>
      <c r="AT1098" s="216" t="s">
        <v>164</v>
      </c>
      <c r="AU1098" s="216" t="s">
        <v>90</v>
      </c>
      <c r="AV1098" s="13" t="s">
        <v>90</v>
      </c>
      <c r="AW1098" s="13" t="s">
        <v>41</v>
      </c>
      <c r="AX1098" s="13" t="s">
        <v>80</v>
      </c>
      <c r="AY1098" s="216" t="s">
        <v>155</v>
      </c>
    </row>
    <row r="1099" spans="2:51" s="13" customFormat="1" ht="20.399999999999999">
      <c r="B1099" s="206"/>
      <c r="C1099" s="207"/>
      <c r="D1099" s="197" t="s">
        <v>164</v>
      </c>
      <c r="E1099" s="208" t="s">
        <v>35</v>
      </c>
      <c r="F1099" s="209" t="s">
        <v>935</v>
      </c>
      <c r="G1099" s="207"/>
      <c r="H1099" s="210">
        <v>74.02</v>
      </c>
      <c r="I1099" s="211"/>
      <c r="J1099" s="207"/>
      <c r="K1099" s="207"/>
      <c r="L1099" s="212"/>
      <c r="M1099" s="213"/>
      <c r="N1099" s="214"/>
      <c r="O1099" s="214"/>
      <c r="P1099" s="214"/>
      <c r="Q1099" s="214"/>
      <c r="R1099" s="214"/>
      <c r="S1099" s="214"/>
      <c r="T1099" s="215"/>
      <c r="AT1099" s="216" t="s">
        <v>164</v>
      </c>
      <c r="AU1099" s="216" t="s">
        <v>90</v>
      </c>
      <c r="AV1099" s="13" t="s">
        <v>90</v>
      </c>
      <c r="AW1099" s="13" t="s">
        <v>41</v>
      </c>
      <c r="AX1099" s="13" t="s">
        <v>80</v>
      </c>
      <c r="AY1099" s="216" t="s">
        <v>155</v>
      </c>
    </row>
    <row r="1100" spans="2:51" s="12" customFormat="1">
      <c r="B1100" s="195"/>
      <c r="C1100" s="196"/>
      <c r="D1100" s="197" t="s">
        <v>164</v>
      </c>
      <c r="E1100" s="198" t="s">
        <v>35</v>
      </c>
      <c r="F1100" s="199" t="s">
        <v>308</v>
      </c>
      <c r="G1100" s="196"/>
      <c r="H1100" s="198" t="s">
        <v>35</v>
      </c>
      <c r="I1100" s="200"/>
      <c r="J1100" s="196"/>
      <c r="K1100" s="196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164</v>
      </c>
      <c r="AU1100" s="205" t="s">
        <v>90</v>
      </c>
      <c r="AV1100" s="12" t="s">
        <v>88</v>
      </c>
      <c r="AW1100" s="12" t="s">
        <v>41</v>
      </c>
      <c r="AX1100" s="12" t="s">
        <v>80</v>
      </c>
      <c r="AY1100" s="205" t="s">
        <v>155</v>
      </c>
    </row>
    <row r="1101" spans="2:51" s="13" customFormat="1">
      <c r="B1101" s="206"/>
      <c r="C1101" s="207"/>
      <c r="D1101" s="197" t="s">
        <v>164</v>
      </c>
      <c r="E1101" s="208" t="s">
        <v>35</v>
      </c>
      <c r="F1101" s="209" t="s">
        <v>936</v>
      </c>
      <c r="G1101" s="207"/>
      <c r="H1101" s="210">
        <v>25.6</v>
      </c>
      <c r="I1101" s="211"/>
      <c r="J1101" s="207"/>
      <c r="K1101" s="207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164</v>
      </c>
      <c r="AU1101" s="216" t="s">
        <v>90</v>
      </c>
      <c r="AV1101" s="13" t="s">
        <v>90</v>
      </c>
      <c r="AW1101" s="13" t="s">
        <v>41</v>
      </c>
      <c r="AX1101" s="13" t="s">
        <v>80</v>
      </c>
      <c r="AY1101" s="216" t="s">
        <v>155</v>
      </c>
    </row>
    <row r="1102" spans="2:51" s="12" customFormat="1">
      <c r="B1102" s="195"/>
      <c r="C1102" s="196"/>
      <c r="D1102" s="197" t="s">
        <v>164</v>
      </c>
      <c r="E1102" s="198" t="s">
        <v>35</v>
      </c>
      <c r="F1102" s="199" t="s">
        <v>377</v>
      </c>
      <c r="G1102" s="196"/>
      <c r="H1102" s="198" t="s">
        <v>35</v>
      </c>
      <c r="I1102" s="200"/>
      <c r="J1102" s="196"/>
      <c r="K1102" s="196"/>
      <c r="L1102" s="201"/>
      <c r="M1102" s="202"/>
      <c r="N1102" s="203"/>
      <c r="O1102" s="203"/>
      <c r="P1102" s="203"/>
      <c r="Q1102" s="203"/>
      <c r="R1102" s="203"/>
      <c r="S1102" s="203"/>
      <c r="T1102" s="204"/>
      <c r="AT1102" s="205" t="s">
        <v>164</v>
      </c>
      <c r="AU1102" s="205" t="s">
        <v>90</v>
      </c>
      <c r="AV1102" s="12" t="s">
        <v>88</v>
      </c>
      <c r="AW1102" s="12" t="s">
        <v>41</v>
      </c>
      <c r="AX1102" s="12" t="s">
        <v>80</v>
      </c>
      <c r="AY1102" s="205" t="s">
        <v>155</v>
      </c>
    </row>
    <row r="1103" spans="2:51" s="13" customFormat="1">
      <c r="B1103" s="206"/>
      <c r="C1103" s="207"/>
      <c r="D1103" s="197" t="s">
        <v>164</v>
      </c>
      <c r="E1103" s="208" t="s">
        <v>35</v>
      </c>
      <c r="F1103" s="209" t="s">
        <v>937</v>
      </c>
      <c r="G1103" s="207"/>
      <c r="H1103" s="210">
        <v>38.76</v>
      </c>
      <c r="I1103" s="211"/>
      <c r="J1103" s="207"/>
      <c r="K1103" s="207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164</v>
      </c>
      <c r="AU1103" s="216" t="s">
        <v>90</v>
      </c>
      <c r="AV1103" s="13" t="s">
        <v>90</v>
      </c>
      <c r="AW1103" s="13" t="s">
        <v>41</v>
      </c>
      <c r="AX1103" s="13" t="s">
        <v>80</v>
      </c>
      <c r="AY1103" s="216" t="s">
        <v>155</v>
      </c>
    </row>
    <row r="1104" spans="2:51" s="13" customFormat="1">
      <c r="B1104" s="206"/>
      <c r="C1104" s="207"/>
      <c r="D1104" s="197" t="s">
        <v>164</v>
      </c>
      <c r="E1104" s="208" t="s">
        <v>35</v>
      </c>
      <c r="F1104" s="209" t="s">
        <v>933</v>
      </c>
      <c r="G1104" s="207"/>
      <c r="H1104" s="210">
        <v>8.9</v>
      </c>
      <c r="I1104" s="211"/>
      <c r="J1104" s="207"/>
      <c r="K1104" s="207"/>
      <c r="L1104" s="212"/>
      <c r="M1104" s="213"/>
      <c r="N1104" s="214"/>
      <c r="O1104" s="214"/>
      <c r="P1104" s="214"/>
      <c r="Q1104" s="214"/>
      <c r="R1104" s="214"/>
      <c r="S1104" s="214"/>
      <c r="T1104" s="215"/>
      <c r="AT1104" s="216" t="s">
        <v>164</v>
      </c>
      <c r="AU1104" s="216" t="s">
        <v>90</v>
      </c>
      <c r="AV1104" s="13" t="s">
        <v>90</v>
      </c>
      <c r="AW1104" s="13" t="s">
        <v>41</v>
      </c>
      <c r="AX1104" s="13" t="s">
        <v>80</v>
      </c>
      <c r="AY1104" s="216" t="s">
        <v>155</v>
      </c>
    </row>
    <row r="1105" spans="2:65" s="13" customFormat="1">
      <c r="B1105" s="206"/>
      <c r="C1105" s="207"/>
      <c r="D1105" s="197" t="s">
        <v>164</v>
      </c>
      <c r="E1105" s="208" t="s">
        <v>35</v>
      </c>
      <c r="F1105" s="209" t="s">
        <v>938</v>
      </c>
      <c r="G1105" s="207"/>
      <c r="H1105" s="210">
        <v>1.2</v>
      </c>
      <c r="I1105" s="211"/>
      <c r="J1105" s="207"/>
      <c r="K1105" s="207"/>
      <c r="L1105" s="212"/>
      <c r="M1105" s="213"/>
      <c r="N1105" s="214"/>
      <c r="O1105" s="214"/>
      <c r="P1105" s="214"/>
      <c r="Q1105" s="214"/>
      <c r="R1105" s="214"/>
      <c r="S1105" s="214"/>
      <c r="T1105" s="215"/>
      <c r="AT1105" s="216" t="s">
        <v>164</v>
      </c>
      <c r="AU1105" s="216" t="s">
        <v>90</v>
      </c>
      <c r="AV1105" s="13" t="s">
        <v>90</v>
      </c>
      <c r="AW1105" s="13" t="s">
        <v>41</v>
      </c>
      <c r="AX1105" s="13" t="s">
        <v>80</v>
      </c>
      <c r="AY1105" s="216" t="s">
        <v>155</v>
      </c>
    </row>
    <row r="1106" spans="2:65" s="13" customFormat="1">
      <c r="B1106" s="206"/>
      <c r="C1106" s="207"/>
      <c r="D1106" s="197" t="s">
        <v>164</v>
      </c>
      <c r="E1106" s="208" t="s">
        <v>35</v>
      </c>
      <c r="F1106" s="209" t="s">
        <v>939</v>
      </c>
      <c r="G1106" s="207"/>
      <c r="H1106" s="210">
        <v>38.81</v>
      </c>
      <c r="I1106" s="211"/>
      <c r="J1106" s="207"/>
      <c r="K1106" s="207"/>
      <c r="L1106" s="212"/>
      <c r="M1106" s="213"/>
      <c r="N1106" s="214"/>
      <c r="O1106" s="214"/>
      <c r="P1106" s="214"/>
      <c r="Q1106" s="214"/>
      <c r="R1106" s="214"/>
      <c r="S1106" s="214"/>
      <c r="T1106" s="215"/>
      <c r="AT1106" s="216" t="s">
        <v>164</v>
      </c>
      <c r="AU1106" s="216" t="s">
        <v>90</v>
      </c>
      <c r="AV1106" s="13" t="s">
        <v>90</v>
      </c>
      <c r="AW1106" s="13" t="s">
        <v>41</v>
      </c>
      <c r="AX1106" s="13" t="s">
        <v>80</v>
      </c>
      <c r="AY1106" s="216" t="s">
        <v>155</v>
      </c>
    </row>
    <row r="1107" spans="2:65" s="12" customFormat="1">
      <c r="B1107" s="195"/>
      <c r="C1107" s="196"/>
      <c r="D1107" s="197" t="s">
        <v>164</v>
      </c>
      <c r="E1107" s="198" t="s">
        <v>35</v>
      </c>
      <c r="F1107" s="199" t="s">
        <v>308</v>
      </c>
      <c r="G1107" s="196"/>
      <c r="H1107" s="198" t="s">
        <v>35</v>
      </c>
      <c r="I1107" s="200"/>
      <c r="J1107" s="196"/>
      <c r="K1107" s="196"/>
      <c r="L1107" s="201"/>
      <c r="M1107" s="202"/>
      <c r="N1107" s="203"/>
      <c r="O1107" s="203"/>
      <c r="P1107" s="203"/>
      <c r="Q1107" s="203"/>
      <c r="R1107" s="203"/>
      <c r="S1107" s="203"/>
      <c r="T1107" s="204"/>
      <c r="AT1107" s="205" t="s">
        <v>164</v>
      </c>
      <c r="AU1107" s="205" t="s">
        <v>90</v>
      </c>
      <c r="AV1107" s="12" t="s">
        <v>88</v>
      </c>
      <c r="AW1107" s="12" t="s">
        <v>41</v>
      </c>
      <c r="AX1107" s="12" t="s">
        <v>80</v>
      </c>
      <c r="AY1107" s="205" t="s">
        <v>155</v>
      </c>
    </row>
    <row r="1108" spans="2:65" s="13" customFormat="1">
      <c r="B1108" s="206"/>
      <c r="C1108" s="207"/>
      <c r="D1108" s="197" t="s">
        <v>164</v>
      </c>
      <c r="E1108" s="208" t="s">
        <v>35</v>
      </c>
      <c r="F1108" s="209" t="s">
        <v>940</v>
      </c>
      <c r="G1108" s="207"/>
      <c r="H1108" s="210">
        <v>15.2</v>
      </c>
      <c r="I1108" s="211"/>
      <c r="J1108" s="207"/>
      <c r="K1108" s="207"/>
      <c r="L1108" s="212"/>
      <c r="M1108" s="213"/>
      <c r="N1108" s="214"/>
      <c r="O1108" s="214"/>
      <c r="P1108" s="214"/>
      <c r="Q1108" s="214"/>
      <c r="R1108" s="214"/>
      <c r="S1108" s="214"/>
      <c r="T1108" s="215"/>
      <c r="AT1108" s="216" t="s">
        <v>164</v>
      </c>
      <c r="AU1108" s="216" t="s">
        <v>90</v>
      </c>
      <c r="AV1108" s="13" t="s">
        <v>90</v>
      </c>
      <c r="AW1108" s="13" t="s">
        <v>41</v>
      </c>
      <c r="AX1108" s="13" t="s">
        <v>80</v>
      </c>
      <c r="AY1108" s="216" t="s">
        <v>155</v>
      </c>
    </row>
    <row r="1109" spans="2:65" s="12" customFormat="1">
      <c r="B1109" s="195"/>
      <c r="C1109" s="196"/>
      <c r="D1109" s="197" t="s">
        <v>164</v>
      </c>
      <c r="E1109" s="198" t="s">
        <v>35</v>
      </c>
      <c r="F1109" s="199" t="s">
        <v>512</v>
      </c>
      <c r="G1109" s="196"/>
      <c r="H1109" s="198" t="s">
        <v>35</v>
      </c>
      <c r="I1109" s="200"/>
      <c r="J1109" s="196"/>
      <c r="K1109" s="196"/>
      <c r="L1109" s="201"/>
      <c r="M1109" s="202"/>
      <c r="N1109" s="203"/>
      <c r="O1109" s="203"/>
      <c r="P1109" s="203"/>
      <c r="Q1109" s="203"/>
      <c r="R1109" s="203"/>
      <c r="S1109" s="203"/>
      <c r="T1109" s="204"/>
      <c r="AT1109" s="205" t="s">
        <v>164</v>
      </c>
      <c r="AU1109" s="205" t="s">
        <v>90</v>
      </c>
      <c r="AV1109" s="12" t="s">
        <v>88</v>
      </c>
      <c r="AW1109" s="12" t="s">
        <v>41</v>
      </c>
      <c r="AX1109" s="12" t="s">
        <v>80</v>
      </c>
      <c r="AY1109" s="205" t="s">
        <v>155</v>
      </c>
    </row>
    <row r="1110" spans="2:65" s="13" customFormat="1">
      <c r="B1110" s="206"/>
      <c r="C1110" s="207"/>
      <c r="D1110" s="197" t="s">
        <v>164</v>
      </c>
      <c r="E1110" s="208" t="s">
        <v>35</v>
      </c>
      <c r="F1110" s="209" t="s">
        <v>941</v>
      </c>
      <c r="G1110" s="207"/>
      <c r="H1110" s="210">
        <v>8.74</v>
      </c>
      <c r="I1110" s="211"/>
      <c r="J1110" s="207"/>
      <c r="K1110" s="207"/>
      <c r="L1110" s="212"/>
      <c r="M1110" s="213"/>
      <c r="N1110" s="214"/>
      <c r="O1110" s="214"/>
      <c r="P1110" s="214"/>
      <c r="Q1110" s="214"/>
      <c r="R1110" s="214"/>
      <c r="S1110" s="214"/>
      <c r="T1110" s="215"/>
      <c r="AT1110" s="216" t="s">
        <v>164</v>
      </c>
      <c r="AU1110" s="216" t="s">
        <v>90</v>
      </c>
      <c r="AV1110" s="13" t="s">
        <v>90</v>
      </c>
      <c r="AW1110" s="13" t="s">
        <v>41</v>
      </c>
      <c r="AX1110" s="13" t="s">
        <v>80</v>
      </c>
      <c r="AY1110" s="216" t="s">
        <v>155</v>
      </c>
    </row>
    <row r="1111" spans="2:65" s="12" customFormat="1">
      <c r="B1111" s="195"/>
      <c r="C1111" s="196"/>
      <c r="D1111" s="197" t="s">
        <v>164</v>
      </c>
      <c r="E1111" s="198" t="s">
        <v>35</v>
      </c>
      <c r="F1111" s="199" t="s">
        <v>514</v>
      </c>
      <c r="G1111" s="196"/>
      <c r="H1111" s="198" t="s">
        <v>35</v>
      </c>
      <c r="I1111" s="200"/>
      <c r="J1111" s="196"/>
      <c r="K1111" s="196"/>
      <c r="L1111" s="201"/>
      <c r="M1111" s="202"/>
      <c r="N1111" s="203"/>
      <c r="O1111" s="203"/>
      <c r="P1111" s="203"/>
      <c r="Q1111" s="203"/>
      <c r="R1111" s="203"/>
      <c r="S1111" s="203"/>
      <c r="T1111" s="204"/>
      <c r="AT1111" s="205" t="s">
        <v>164</v>
      </c>
      <c r="AU1111" s="205" t="s">
        <v>90</v>
      </c>
      <c r="AV1111" s="12" t="s">
        <v>88</v>
      </c>
      <c r="AW1111" s="12" t="s">
        <v>41</v>
      </c>
      <c r="AX1111" s="12" t="s">
        <v>80</v>
      </c>
      <c r="AY1111" s="205" t="s">
        <v>155</v>
      </c>
    </row>
    <row r="1112" spans="2:65" s="13" customFormat="1">
      <c r="B1112" s="206"/>
      <c r="C1112" s="207"/>
      <c r="D1112" s="197" t="s">
        <v>164</v>
      </c>
      <c r="E1112" s="208" t="s">
        <v>35</v>
      </c>
      <c r="F1112" s="209" t="s">
        <v>942</v>
      </c>
      <c r="G1112" s="207"/>
      <c r="H1112" s="210">
        <v>2.4</v>
      </c>
      <c r="I1112" s="211"/>
      <c r="J1112" s="207"/>
      <c r="K1112" s="207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164</v>
      </c>
      <c r="AU1112" s="216" t="s">
        <v>90</v>
      </c>
      <c r="AV1112" s="13" t="s">
        <v>90</v>
      </c>
      <c r="AW1112" s="13" t="s">
        <v>41</v>
      </c>
      <c r="AX1112" s="13" t="s">
        <v>80</v>
      </c>
      <c r="AY1112" s="216" t="s">
        <v>155</v>
      </c>
    </row>
    <row r="1113" spans="2:65" s="12" customFormat="1" ht="20.399999999999999">
      <c r="B1113" s="195"/>
      <c r="C1113" s="196"/>
      <c r="D1113" s="197" t="s">
        <v>164</v>
      </c>
      <c r="E1113" s="198" t="s">
        <v>35</v>
      </c>
      <c r="F1113" s="199" t="s">
        <v>943</v>
      </c>
      <c r="G1113" s="196"/>
      <c r="H1113" s="198" t="s">
        <v>35</v>
      </c>
      <c r="I1113" s="200"/>
      <c r="J1113" s="196"/>
      <c r="K1113" s="196"/>
      <c r="L1113" s="201"/>
      <c r="M1113" s="202"/>
      <c r="N1113" s="203"/>
      <c r="O1113" s="203"/>
      <c r="P1113" s="203"/>
      <c r="Q1113" s="203"/>
      <c r="R1113" s="203"/>
      <c r="S1113" s="203"/>
      <c r="T1113" s="204"/>
      <c r="AT1113" s="205" t="s">
        <v>164</v>
      </c>
      <c r="AU1113" s="205" t="s">
        <v>90</v>
      </c>
      <c r="AV1113" s="12" t="s">
        <v>88</v>
      </c>
      <c r="AW1113" s="12" t="s">
        <v>41</v>
      </c>
      <c r="AX1113" s="12" t="s">
        <v>80</v>
      </c>
      <c r="AY1113" s="205" t="s">
        <v>155</v>
      </c>
    </row>
    <row r="1114" spans="2:65" s="13" customFormat="1">
      <c r="B1114" s="206"/>
      <c r="C1114" s="207"/>
      <c r="D1114" s="197" t="s">
        <v>164</v>
      </c>
      <c r="E1114" s="208" t="s">
        <v>35</v>
      </c>
      <c r="F1114" s="209" t="s">
        <v>944</v>
      </c>
      <c r="G1114" s="207"/>
      <c r="H1114" s="210">
        <v>33.799999999999997</v>
      </c>
      <c r="I1114" s="211"/>
      <c r="J1114" s="207"/>
      <c r="K1114" s="207"/>
      <c r="L1114" s="212"/>
      <c r="M1114" s="213"/>
      <c r="N1114" s="214"/>
      <c r="O1114" s="214"/>
      <c r="P1114" s="214"/>
      <c r="Q1114" s="214"/>
      <c r="R1114" s="214"/>
      <c r="S1114" s="214"/>
      <c r="T1114" s="215"/>
      <c r="AT1114" s="216" t="s">
        <v>164</v>
      </c>
      <c r="AU1114" s="216" t="s">
        <v>90</v>
      </c>
      <c r="AV1114" s="13" t="s">
        <v>90</v>
      </c>
      <c r="AW1114" s="13" t="s">
        <v>41</v>
      </c>
      <c r="AX1114" s="13" t="s">
        <v>80</v>
      </c>
      <c r="AY1114" s="216" t="s">
        <v>155</v>
      </c>
    </row>
    <row r="1115" spans="2:65" s="14" customFormat="1">
      <c r="B1115" s="217"/>
      <c r="C1115" s="218"/>
      <c r="D1115" s="197" t="s">
        <v>164</v>
      </c>
      <c r="E1115" s="219" t="s">
        <v>35</v>
      </c>
      <c r="F1115" s="220" t="s">
        <v>173</v>
      </c>
      <c r="G1115" s="218"/>
      <c r="H1115" s="221">
        <v>563.01</v>
      </c>
      <c r="I1115" s="222"/>
      <c r="J1115" s="218"/>
      <c r="K1115" s="218"/>
      <c r="L1115" s="223"/>
      <c r="M1115" s="224"/>
      <c r="N1115" s="225"/>
      <c r="O1115" s="225"/>
      <c r="P1115" s="225"/>
      <c r="Q1115" s="225"/>
      <c r="R1115" s="225"/>
      <c r="S1115" s="225"/>
      <c r="T1115" s="226"/>
      <c r="AT1115" s="227" t="s">
        <v>164</v>
      </c>
      <c r="AU1115" s="227" t="s">
        <v>90</v>
      </c>
      <c r="AV1115" s="14" t="s">
        <v>174</v>
      </c>
      <c r="AW1115" s="14" t="s">
        <v>41</v>
      </c>
      <c r="AX1115" s="14" t="s">
        <v>80</v>
      </c>
      <c r="AY1115" s="227" t="s">
        <v>155</v>
      </c>
    </row>
    <row r="1116" spans="2:65" s="12" customFormat="1" ht="20.399999999999999">
      <c r="B1116" s="195"/>
      <c r="C1116" s="196"/>
      <c r="D1116" s="197" t="s">
        <v>164</v>
      </c>
      <c r="E1116" s="198" t="s">
        <v>35</v>
      </c>
      <c r="F1116" s="199" t="s">
        <v>945</v>
      </c>
      <c r="G1116" s="196"/>
      <c r="H1116" s="198" t="s">
        <v>35</v>
      </c>
      <c r="I1116" s="200"/>
      <c r="J1116" s="196"/>
      <c r="K1116" s="196"/>
      <c r="L1116" s="201"/>
      <c r="M1116" s="202"/>
      <c r="N1116" s="203"/>
      <c r="O1116" s="203"/>
      <c r="P1116" s="203"/>
      <c r="Q1116" s="203"/>
      <c r="R1116" s="203"/>
      <c r="S1116" s="203"/>
      <c r="T1116" s="204"/>
      <c r="AT1116" s="205" t="s">
        <v>164</v>
      </c>
      <c r="AU1116" s="205" t="s">
        <v>90</v>
      </c>
      <c r="AV1116" s="12" t="s">
        <v>88</v>
      </c>
      <c r="AW1116" s="12" t="s">
        <v>41</v>
      </c>
      <c r="AX1116" s="12" t="s">
        <v>80</v>
      </c>
      <c r="AY1116" s="205" t="s">
        <v>155</v>
      </c>
    </row>
    <row r="1117" spans="2:65" s="13" customFormat="1">
      <c r="B1117" s="206"/>
      <c r="C1117" s="207"/>
      <c r="D1117" s="197" t="s">
        <v>164</v>
      </c>
      <c r="E1117" s="208" t="s">
        <v>35</v>
      </c>
      <c r="F1117" s="209" t="s">
        <v>946</v>
      </c>
      <c r="G1117" s="207"/>
      <c r="H1117" s="210">
        <v>574</v>
      </c>
      <c r="I1117" s="211"/>
      <c r="J1117" s="207"/>
      <c r="K1117" s="207"/>
      <c r="L1117" s="212"/>
      <c r="M1117" s="213"/>
      <c r="N1117" s="214"/>
      <c r="O1117" s="214"/>
      <c r="P1117" s="214"/>
      <c r="Q1117" s="214"/>
      <c r="R1117" s="214"/>
      <c r="S1117" s="214"/>
      <c r="T1117" s="215"/>
      <c r="AT1117" s="216" t="s">
        <v>164</v>
      </c>
      <c r="AU1117" s="216" t="s">
        <v>90</v>
      </c>
      <c r="AV1117" s="13" t="s">
        <v>90</v>
      </c>
      <c r="AW1117" s="13" t="s">
        <v>41</v>
      </c>
      <c r="AX1117" s="13" t="s">
        <v>80</v>
      </c>
      <c r="AY1117" s="216" t="s">
        <v>155</v>
      </c>
    </row>
    <row r="1118" spans="2:65" s="14" customFormat="1">
      <c r="B1118" s="217"/>
      <c r="C1118" s="218"/>
      <c r="D1118" s="197" t="s">
        <v>164</v>
      </c>
      <c r="E1118" s="219" t="s">
        <v>35</v>
      </c>
      <c r="F1118" s="220" t="s">
        <v>173</v>
      </c>
      <c r="G1118" s="218"/>
      <c r="H1118" s="221">
        <v>574</v>
      </c>
      <c r="I1118" s="222"/>
      <c r="J1118" s="218"/>
      <c r="K1118" s="218"/>
      <c r="L1118" s="223"/>
      <c r="M1118" s="224"/>
      <c r="N1118" s="225"/>
      <c r="O1118" s="225"/>
      <c r="P1118" s="225"/>
      <c r="Q1118" s="225"/>
      <c r="R1118" s="225"/>
      <c r="S1118" s="225"/>
      <c r="T1118" s="226"/>
      <c r="AT1118" s="227" t="s">
        <v>164</v>
      </c>
      <c r="AU1118" s="227" t="s">
        <v>90</v>
      </c>
      <c r="AV1118" s="14" t="s">
        <v>174</v>
      </c>
      <c r="AW1118" s="14" t="s">
        <v>41</v>
      </c>
      <c r="AX1118" s="14" t="s">
        <v>80</v>
      </c>
      <c r="AY1118" s="227" t="s">
        <v>155</v>
      </c>
    </row>
    <row r="1119" spans="2:65" s="15" customFormat="1">
      <c r="B1119" s="228"/>
      <c r="C1119" s="229"/>
      <c r="D1119" s="197" t="s">
        <v>164</v>
      </c>
      <c r="E1119" s="230" t="s">
        <v>35</v>
      </c>
      <c r="F1119" s="231" t="s">
        <v>177</v>
      </c>
      <c r="G1119" s="229"/>
      <c r="H1119" s="232">
        <v>2297.4899999999998</v>
      </c>
      <c r="I1119" s="233"/>
      <c r="J1119" s="229"/>
      <c r="K1119" s="229"/>
      <c r="L1119" s="234"/>
      <c r="M1119" s="235"/>
      <c r="N1119" s="236"/>
      <c r="O1119" s="236"/>
      <c r="P1119" s="236"/>
      <c r="Q1119" s="236"/>
      <c r="R1119" s="236"/>
      <c r="S1119" s="236"/>
      <c r="T1119" s="237"/>
      <c r="AT1119" s="238" t="s">
        <v>164</v>
      </c>
      <c r="AU1119" s="238" t="s">
        <v>90</v>
      </c>
      <c r="AV1119" s="15" t="s">
        <v>162</v>
      </c>
      <c r="AW1119" s="15" t="s">
        <v>41</v>
      </c>
      <c r="AX1119" s="15" t="s">
        <v>88</v>
      </c>
      <c r="AY1119" s="238" t="s">
        <v>155</v>
      </c>
    </row>
    <row r="1120" spans="2:65" s="1" customFormat="1" ht="16.5" customHeight="1">
      <c r="B1120" s="36"/>
      <c r="C1120" s="239" t="s">
        <v>947</v>
      </c>
      <c r="D1120" s="239" t="s">
        <v>455</v>
      </c>
      <c r="E1120" s="240" t="s">
        <v>713</v>
      </c>
      <c r="F1120" s="241" t="s">
        <v>714</v>
      </c>
      <c r="G1120" s="242" t="s">
        <v>360</v>
      </c>
      <c r="H1120" s="243">
        <v>1218.5039999999999</v>
      </c>
      <c r="I1120" s="244"/>
      <c r="J1120" s="245">
        <f>ROUND(I1120*H1120,2)</f>
        <v>0</v>
      </c>
      <c r="K1120" s="241" t="s">
        <v>161</v>
      </c>
      <c r="L1120" s="246"/>
      <c r="M1120" s="247" t="s">
        <v>35</v>
      </c>
      <c r="N1120" s="248" t="s">
        <v>51</v>
      </c>
      <c r="O1120" s="65"/>
      <c r="P1120" s="191">
        <f>O1120*H1120</f>
        <v>0</v>
      </c>
      <c r="Q1120" s="191">
        <v>3.0000000000000001E-5</v>
      </c>
      <c r="R1120" s="191">
        <f>Q1120*H1120</f>
        <v>3.6555119999999997E-2</v>
      </c>
      <c r="S1120" s="191">
        <v>0</v>
      </c>
      <c r="T1120" s="192">
        <f>S1120*H1120</f>
        <v>0</v>
      </c>
      <c r="AR1120" s="193" t="s">
        <v>224</v>
      </c>
      <c r="AT1120" s="193" t="s">
        <v>455</v>
      </c>
      <c r="AU1120" s="193" t="s">
        <v>90</v>
      </c>
      <c r="AY1120" s="18" t="s">
        <v>155</v>
      </c>
      <c r="BE1120" s="194">
        <f>IF(N1120="základní",J1120,0)</f>
        <v>0</v>
      </c>
      <c r="BF1120" s="194">
        <f>IF(N1120="snížená",J1120,0)</f>
        <v>0</v>
      </c>
      <c r="BG1120" s="194">
        <f>IF(N1120="zákl. přenesená",J1120,0)</f>
        <v>0</v>
      </c>
      <c r="BH1120" s="194">
        <f>IF(N1120="sníž. přenesená",J1120,0)</f>
        <v>0</v>
      </c>
      <c r="BI1120" s="194">
        <f>IF(N1120="nulová",J1120,0)</f>
        <v>0</v>
      </c>
      <c r="BJ1120" s="18" t="s">
        <v>88</v>
      </c>
      <c r="BK1120" s="194">
        <f>ROUND(I1120*H1120,2)</f>
        <v>0</v>
      </c>
      <c r="BL1120" s="18" t="s">
        <v>162</v>
      </c>
      <c r="BM1120" s="193" t="s">
        <v>948</v>
      </c>
    </row>
    <row r="1121" spans="2:65" s="12" customFormat="1">
      <c r="B1121" s="195"/>
      <c r="C1121" s="196"/>
      <c r="D1121" s="197" t="s">
        <v>164</v>
      </c>
      <c r="E1121" s="198" t="s">
        <v>35</v>
      </c>
      <c r="F1121" s="199" t="s">
        <v>949</v>
      </c>
      <c r="G1121" s="196"/>
      <c r="H1121" s="198" t="s">
        <v>35</v>
      </c>
      <c r="I1121" s="200"/>
      <c r="J1121" s="196"/>
      <c r="K1121" s="196"/>
      <c r="L1121" s="201"/>
      <c r="M1121" s="202"/>
      <c r="N1121" s="203"/>
      <c r="O1121" s="203"/>
      <c r="P1121" s="203"/>
      <c r="Q1121" s="203"/>
      <c r="R1121" s="203"/>
      <c r="S1121" s="203"/>
      <c r="T1121" s="204"/>
      <c r="AT1121" s="205" t="s">
        <v>164</v>
      </c>
      <c r="AU1121" s="205" t="s">
        <v>90</v>
      </c>
      <c r="AV1121" s="12" t="s">
        <v>88</v>
      </c>
      <c r="AW1121" s="12" t="s">
        <v>41</v>
      </c>
      <c r="AX1121" s="12" t="s">
        <v>80</v>
      </c>
      <c r="AY1121" s="205" t="s">
        <v>155</v>
      </c>
    </row>
    <row r="1122" spans="2:65" s="13" customFormat="1">
      <c r="B1122" s="206"/>
      <c r="C1122" s="207"/>
      <c r="D1122" s="197" t="s">
        <v>164</v>
      </c>
      <c r="E1122" s="208" t="s">
        <v>35</v>
      </c>
      <c r="F1122" s="209" t="s">
        <v>950</v>
      </c>
      <c r="G1122" s="207"/>
      <c r="H1122" s="210">
        <v>1218.5039999999999</v>
      </c>
      <c r="I1122" s="211"/>
      <c r="J1122" s="207"/>
      <c r="K1122" s="207"/>
      <c r="L1122" s="212"/>
      <c r="M1122" s="213"/>
      <c r="N1122" s="214"/>
      <c r="O1122" s="214"/>
      <c r="P1122" s="214"/>
      <c r="Q1122" s="214"/>
      <c r="R1122" s="214"/>
      <c r="S1122" s="214"/>
      <c r="T1122" s="215"/>
      <c r="AT1122" s="216" t="s">
        <v>164</v>
      </c>
      <c r="AU1122" s="216" t="s">
        <v>90</v>
      </c>
      <c r="AV1122" s="13" t="s">
        <v>90</v>
      </c>
      <c r="AW1122" s="13" t="s">
        <v>41</v>
      </c>
      <c r="AX1122" s="13" t="s">
        <v>88</v>
      </c>
      <c r="AY1122" s="216" t="s">
        <v>155</v>
      </c>
    </row>
    <row r="1123" spans="2:65" s="1" customFormat="1" ht="24" customHeight="1">
      <c r="B1123" s="36"/>
      <c r="C1123" s="239" t="s">
        <v>951</v>
      </c>
      <c r="D1123" s="239" t="s">
        <v>455</v>
      </c>
      <c r="E1123" s="240" t="s">
        <v>952</v>
      </c>
      <c r="F1123" s="241" t="s">
        <v>953</v>
      </c>
      <c r="G1123" s="242" t="s">
        <v>360</v>
      </c>
      <c r="H1123" s="243">
        <v>591.16099999999994</v>
      </c>
      <c r="I1123" s="244"/>
      <c r="J1123" s="245">
        <f>ROUND(I1123*H1123,2)</f>
        <v>0</v>
      </c>
      <c r="K1123" s="241" t="s">
        <v>161</v>
      </c>
      <c r="L1123" s="246"/>
      <c r="M1123" s="247" t="s">
        <v>35</v>
      </c>
      <c r="N1123" s="248" t="s">
        <v>51</v>
      </c>
      <c r="O1123" s="65"/>
      <c r="P1123" s="191">
        <f>O1123*H1123</f>
        <v>0</v>
      </c>
      <c r="Q1123" s="191">
        <v>2.9999999999999997E-4</v>
      </c>
      <c r="R1123" s="191">
        <f>Q1123*H1123</f>
        <v>0.17734829999999996</v>
      </c>
      <c r="S1123" s="191">
        <v>0</v>
      </c>
      <c r="T1123" s="192">
        <f>S1123*H1123</f>
        <v>0</v>
      </c>
      <c r="AR1123" s="193" t="s">
        <v>224</v>
      </c>
      <c r="AT1123" s="193" t="s">
        <v>455</v>
      </c>
      <c r="AU1123" s="193" t="s">
        <v>90</v>
      </c>
      <c r="AY1123" s="18" t="s">
        <v>155</v>
      </c>
      <c r="BE1123" s="194">
        <f>IF(N1123="základní",J1123,0)</f>
        <v>0</v>
      </c>
      <c r="BF1123" s="194">
        <f>IF(N1123="snížená",J1123,0)</f>
        <v>0</v>
      </c>
      <c r="BG1123" s="194">
        <f>IF(N1123="zákl. přenesená",J1123,0)</f>
        <v>0</v>
      </c>
      <c r="BH1123" s="194">
        <f>IF(N1123="sníž. přenesená",J1123,0)</f>
        <v>0</v>
      </c>
      <c r="BI1123" s="194">
        <f>IF(N1123="nulová",J1123,0)</f>
        <v>0</v>
      </c>
      <c r="BJ1123" s="18" t="s">
        <v>88</v>
      </c>
      <c r="BK1123" s="194">
        <f>ROUND(I1123*H1123,2)</f>
        <v>0</v>
      </c>
      <c r="BL1123" s="18" t="s">
        <v>162</v>
      </c>
      <c r="BM1123" s="193" t="s">
        <v>954</v>
      </c>
    </row>
    <row r="1124" spans="2:65" s="12" customFormat="1">
      <c r="B1124" s="195"/>
      <c r="C1124" s="196"/>
      <c r="D1124" s="197" t="s">
        <v>164</v>
      </c>
      <c r="E1124" s="198" t="s">
        <v>35</v>
      </c>
      <c r="F1124" s="199" t="s">
        <v>955</v>
      </c>
      <c r="G1124" s="196"/>
      <c r="H1124" s="198" t="s">
        <v>35</v>
      </c>
      <c r="I1124" s="200"/>
      <c r="J1124" s="196"/>
      <c r="K1124" s="196"/>
      <c r="L1124" s="201"/>
      <c r="M1124" s="202"/>
      <c r="N1124" s="203"/>
      <c r="O1124" s="203"/>
      <c r="P1124" s="203"/>
      <c r="Q1124" s="203"/>
      <c r="R1124" s="203"/>
      <c r="S1124" s="203"/>
      <c r="T1124" s="204"/>
      <c r="AT1124" s="205" t="s">
        <v>164</v>
      </c>
      <c r="AU1124" s="205" t="s">
        <v>90</v>
      </c>
      <c r="AV1124" s="12" t="s">
        <v>88</v>
      </c>
      <c r="AW1124" s="12" t="s">
        <v>41</v>
      </c>
      <c r="AX1124" s="12" t="s">
        <v>80</v>
      </c>
      <c r="AY1124" s="205" t="s">
        <v>155</v>
      </c>
    </row>
    <row r="1125" spans="2:65" s="13" customFormat="1">
      <c r="B1125" s="206"/>
      <c r="C1125" s="207"/>
      <c r="D1125" s="197" t="s">
        <v>164</v>
      </c>
      <c r="E1125" s="208" t="s">
        <v>35</v>
      </c>
      <c r="F1125" s="209" t="s">
        <v>956</v>
      </c>
      <c r="G1125" s="207"/>
      <c r="H1125" s="210">
        <v>591.16099999999994</v>
      </c>
      <c r="I1125" s="211"/>
      <c r="J1125" s="207"/>
      <c r="K1125" s="207"/>
      <c r="L1125" s="212"/>
      <c r="M1125" s="213"/>
      <c r="N1125" s="214"/>
      <c r="O1125" s="214"/>
      <c r="P1125" s="214"/>
      <c r="Q1125" s="214"/>
      <c r="R1125" s="214"/>
      <c r="S1125" s="214"/>
      <c r="T1125" s="215"/>
      <c r="AT1125" s="216" t="s">
        <v>164</v>
      </c>
      <c r="AU1125" s="216" t="s">
        <v>90</v>
      </c>
      <c r="AV1125" s="13" t="s">
        <v>90</v>
      </c>
      <c r="AW1125" s="13" t="s">
        <v>41</v>
      </c>
      <c r="AX1125" s="13" t="s">
        <v>88</v>
      </c>
      <c r="AY1125" s="216" t="s">
        <v>155</v>
      </c>
    </row>
    <row r="1126" spans="2:65" s="1" customFormat="1" ht="24" customHeight="1">
      <c r="B1126" s="36"/>
      <c r="C1126" s="239" t="s">
        <v>957</v>
      </c>
      <c r="D1126" s="239" t="s">
        <v>455</v>
      </c>
      <c r="E1126" s="240" t="s">
        <v>958</v>
      </c>
      <c r="F1126" s="241" t="s">
        <v>959</v>
      </c>
      <c r="G1126" s="242" t="s">
        <v>360</v>
      </c>
      <c r="H1126" s="243">
        <v>602.70000000000005</v>
      </c>
      <c r="I1126" s="244"/>
      <c r="J1126" s="245">
        <f>ROUND(I1126*H1126,2)</f>
        <v>0</v>
      </c>
      <c r="K1126" s="241" t="s">
        <v>161</v>
      </c>
      <c r="L1126" s="246"/>
      <c r="M1126" s="247" t="s">
        <v>35</v>
      </c>
      <c r="N1126" s="248" t="s">
        <v>51</v>
      </c>
      <c r="O1126" s="65"/>
      <c r="P1126" s="191">
        <f>O1126*H1126</f>
        <v>0</v>
      </c>
      <c r="Q1126" s="191">
        <v>2.0000000000000001E-4</v>
      </c>
      <c r="R1126" s="191">
        <f>Q1126*H1126</f>
        <v>0.12054000000000001</v>
      </c>
      <c r="S1126" s="191">
        <v>0</v>
      </c>
      <c r="T1126" s="192">
        <f>S1126*H1126</f>
        <v>0</v>
      </c>
      <c r="AR1126" s="193" t="s">
        <v>224</v>
      </c>
      <c r="AT1126" s="193" t="s">
        <v>455</v>
      </c>
      <c r="AU1126" s="193" t="s">
        <v>90</v>
      </c>
      <c r="AY1126" s="18" t="s">
        <v>155</v>
      </c>
      <c r="BE1126" s="194">
        <f>IF(N1126="základní",J1126,0)</f>
        <v>0</v>
      </c>
      <c r="BF1126" s="194">
        <f>IF(N1126="snížená",J1126,0)</f>
        <v>0</v>
      </c>
      <c r="BG1126" s="194">
        <f>IF(N1126="zákl. přenesená",J1126,0)</f>
        <v>0</v>
      </c>
      <c r="BH1126" s="194">
        <f>IF(N1126="sníž. přenesená",J1126,0)</f>
        <v>0</v>
      </c>
      <c r="BI1126" s="194">
        <f>IF(N1126="nulová",J1126,0)</f>
        <v>0</v>
      </c>
      <c r="BJ1126" s="18" t="s">
        <v>88</v>
      </c>
      <c r="BK1126" s="194">
        <f>ROUND(I1126*H1126,2)</f>
        <v>0</v>
      </c>
      <c r="BL1126" s="18" t="s">
        <v>162</v>
      </c>
      <c r="BM1126" s="193" t="s">
        <v>960</v>
      </c>
    </row>
    <row r="1127" spans="2:65" s="12" customFormat="1">
      <c r="B1127" s="195"/>
      <c r="C1127" s="196"/>
      <c r="D1127" s="197" t="s">
        <v>164</v>
      </c>
      <c r="E1127" s="198" t="s">
        <v>35</v>
      </c>
      <c r="F1127" s="199" t="s">
        <v>961</v>
      </c>
      <c r="G1127" s="196"/>
      <c r="H1127" s="198" t="s">
        <v>35</v>
      </c>
      <c r="I1127" s="200"/>
      <c r="J1127" s="196"/>
      <c r="K1127" s="196"/>
      <c r="L1127" s="201"/>
      <c r="M1127" s="202"/>
      <c r="N1127" s="203"/>
      <c r="O1127" s="203"/>
      <c r="P1127" s="203"/>
      <c r="Q1127" s="203"/>
      <c r="R1127" s="203"/>
      <c r="S1127" s="203"/>
      <c r="T1127" s="204"/>
      <c r="AT1127" s="205" t="s">
        <v>164</v>
      </c>
      <c r="AU1127" s="205" t="s">
        <v>90</v>
      </c>
      <c r="AV1127" s="12" t="s">
        <v>88</v>
      </c>
      <c r="AW1127" s="12" t="s">
        <v>41</v>
      </c>
      <c r="AX1127" s="12" t="s">
        <v>80</v>
      </c>
      <c r="AY1127" s="205" t="s">
        <v>155</v>
      </c>
    </row>
    <row r="1128" spans="2:65" s="13" customFormat="1">
      <c r="B1128" s="206"/>
      <c r="C1128" s="207"/>
      <c r="D1128" s="197" t="s">
        <v>164</v>
      </c>
      <c r="E1128" s="208" t="s">
        <v>35</v>
      </c>
      <c r="F1128" s="209" t="s">
        <v>962</v>
      </c>
      <c r="G1128" s="207"/>
      <c r="H1128" s="210">
        <v>602.70000000000005</v>
      </c>
      <c r="I1128" s="211"/>
      <c r="J1128" s="207"/>
      <c r="K1128" s="207"/>
      <c r="L1128" s="212"/>
      <c r="M1128" s="213"/>
      <c r="N1128" s="214"/>
      <c r="O1128" s="214"/>
      <c r="P1128" s="214"/>
      <c r="Q1128" s="214"/>
      <c r="R1128" s="214"/>
      <c r="S1128" s="214"/>
      <c r="T1128" s="215"/>
      <c r="AT1128" s="216" t="s">
        <v>164</v>
      </c>
      <c r="AU1128" s="216" t="s">
        <v>90</v>
      </c>
      <c r="AV1128" s="13" t="s">
        <v>90</v>
      </c>
      <c r="AW1128" s="13" t="s">
        <v>41</v>
      </c>
      <c r="AX1128" s="13" t="s">
        <v>88</v>
      </c>
      <c r="AY1128" s="216" t="s">
        <v>155</v>
      </c>
    </row>
    <row r="1129" spans="2:65" s="1" customFormat="1" ht="36" customHeight="1">
      <c r="B1129" s="36"/>
      <c r="C1129" s="182" t="s">
        <v>963</v>
      </c>
      <c r="D1129" s="182" t="s">
        <v>157</v>
      </c>
      <c r="E1129" s="183" t="s">
        <v>964</v>
      </c>
      <c r="F1129" s="184" t="s">
        <v>965</v>
      </c>
      <c r="G1129" s="185" t="s">
        <v>160</v>
      </c>
      <c r="H1129" s="186">
        <v>158.739</v>
      </c>
      <c r="I1129" s="187"/>
      <c r="J1129" s="188">
        <f>ROUND(I1129*H1129,2)</f>
        <v>0</v>
      </c>
      <c r="K1129" s="184" t="s">
        <v>161</v>
      </c>
      <c r="L1129" s="40"/>
      <c r="M1129" s="189" t="s">
        <v>35</v>
      </c>
      <c r="N1129" s="190" t="s">
        <v>51</v>
      </c>
      <c r="O1129" s="65"/>
      <c r="P1129" s="191">
        <f>O1129*H1129</f>
        <v>0</v>
      </c>
      <c r="Q1129" s="191">
        <v>6.5599999999999999E-3</v>
      </c>
      <c r="R1129" s="191">
        <f>Q1129*H1129</f>
        <v>1.0413278400000001</v>
      </c>
      <c r="S1129" s="191">
        <v>0</v>
      </c>
      <c r="T1129" s="192">
        <f>S1129*H1129</f>
        <v>0</v>
      </c>
      <c r="AR1129" s="193" t="s">
        <v>162</v>
      </c>
      <c r="AT1129" s="193" t="s">
        <v>157</v>
      </c>
      <c r="AU1129" s="193" t="s">
        <v>90</v>
      </c>
      <c r="AY1129" s="18" t="s">
        <v>155</v>
      </c>
      <c r="BE1129" s="194">
        <f>IF(N1129="základní",J1129,0)</f>
        <v>0</v>
      </c>
      <c r="BF1129" s="194">
        <f>IF(N1129="snížená",J1129,0)</f>
        <v>0</v>
      </c>
      <c r="BG1129" s="194">
        <f>IF(N1129="zákl. přenesená",J1129,0)</f>
        <v>0</v>
      </c>
      <c r="BH1129" s="194">
        <f>IF(N1129="sníž. přenesená",J1129,0)</f>
        <v>0</v>
      </c>
      <c r="BI1129" s="194">
        <f>IF(N1129="nulová",J1129,0)</f>
        <v>0</v>
      </c>
      <c r="BJ1129" s="18" t="s">
        <v>88</v>
      </c>
      <c r="BK1129" s="194">
        <f>ROUND(I1129*H1129,2)</f>
        <v>0</v>
      </c>
      <c r="BL1129" s="18" t="s">
        <v>162</v>
      </c>
      <c r="BM1129" s="193" t="s">
        <v>966</v>
      </c>
    </row>
    <row r="1130" spans="2:65" s="12" customFormat="1">
      <c r="B1130" s="195"/>
      <c r="C1130" s="196"/>
      <c r="D1130" s="197" t="s">
        <v>164</v>
      </c>
      <c r="E1130" s="198" t="s">
        <v>35</v>
      </c>
      <c r="F1130" s="199" t="s">
        <v>299</v>
      </c>
      <c r="G1130" s="196"/>
      <c r="H1130" s="198" t="s">
        <v>35</v>
      </c>
      <c r="I1130" s="200"/>
      <c r="J1130" s="196"/>
      <c r="K1130" s="196"/>
      <c r="L1130" s="201"/>
      <c r="M1130" s="202"/>
      <c r="N1130" s="203"/>
      <c r="O1130" s="203"/>
      <c r="P1130" s="203"/>
      <c r="Q1130" s="203"/>
      <c r="R1130" s="203"/>
      <c r="S1130" s="203"/>
      <c r="T1130" s="204"/>
      <c r="AT1130" s="205" t="s">
        <v>164</v>
      </c>
      <c r="AU1130" s="205" t="s">
        <v>90</v>
      </c>
      <c r="AV1130" s="12" t="s">
        <v>88</v>
      </c>
      <c r="AW1130" s="12" t="s">
        <v>41</v>
      </c>
      <c r="AX1130" s="12" t="s">
        <v>80</v>
      </c>
      <c r="AY1130" s="205" t="s">
        <v>155</v>
      </c>
    </row>
    <row r="1131" spans="2:65" s="12" customFormat="1">
      <c r="B1131" s="195"/>
      <c r="C1131" s="196"/>
      <c r="D1131" s="197" t="s">
        <v>164</v>
      </c>
      <c r="E1131" s="198" t="s">
        <v>35</v>
      </c>
      <c r="F1131" s="199" t="s">
        <v>300</v>
      </c>
      <c r="G1131" s="196"/>
      <c r="H1131" s="198" t="s">
        <v>35</v>
      </c>
      <c r="I1131" s="200"/>
      <c r="J1131" s="196"/>
      <c r="K1131" s="196"/>
      <c r="L1131" s="201"/>
      <c r="M1131" s="202"/>
      <c r="N1131" s="203"/>
      <c r="O1131" s="203"/>
      <c r="P1131" s="203"/>
      <c r="Q1131" s="203"/>
      <c r="R1131" s="203"/>
      <c r="S1131" s="203"/>
      <c r="T1131" s="204"/>
      <c r="AT1131" s="205" t="s">
        <v>164</v>
      </c>
      <c r="AU1131" s="205" t="s">
        <v>90</v>
      </c>
      <c r="AV1131" s="12" t="s">
        <v>88</v>
      </c>
      <c r="AW1131" s="12" t="s">
        <v>41</v>
      </c>
      <c r="AX1131" s="12" t="s">
        <v>80</v>
      </c>
      <c r="AY1131" s="205" t="s">
        <v>155</v>
      </c>
    </row>
    <row r="1132" spans="2:65" s="13" customFormat="1">
      <c r="B1132" s="206"/>
      <c r="C1132" s="207"/>
      <c r="D1132" s="197" t="s">
        <v>164</v>
      </c>
      <c r="E1132" s="208" t="s">
        <v>35</v>
      </c>
      <c r="F1132" s="209" t="s">
        <v>301</v>
      </c>
      <c r="G1132" s="207"/>
      <c r="H1132" s="210">
        <v>5.04</v>
      </c>
      <c r="I1132" s="211"/>
      <c r="J1132" s="207"/>
      <c r="K1132" s="207"/>
      <c r="L1132" s="212"/>
      <c r="M1132" s="213"/>
      <c r="N1132" s="214"/>
      <c r="O1132" s="214"/>
      <c r="P1132" s="214"/>
      <c r="Q1132" s="214"/>
      <c r="R1132" s="214"/>
      <c r="S1132" s="214"/>
      <c r="T1132" s="215"/>
      <c r="AT1132" s="216" t="s">
        <v>164</v>
      </c>
      <c r="AU1132" s="216" t="s">
        <v>90</v>
      </c>
      <c r="AV1132" s="13" t="s">
        <v>90</v>
      </c>
      <c r="AW1132" s="13" t="s">
        <v>41</v>
      </c>
      <c r="AX1132" s="13" t="s">
        <v>80</v>
      </c>
      <c r="AY1132" s="216" t="s">
        <v>155</v>
      </c>
    </row>
    <row r="1133" spans="2:65" s="12" customFormat="1">
      <c r="B1133" s="195"/>
      <c r="C1133" s="196"/>
      <c r="D1133" s="197" t="s">
        <v>164</v>
      </c>
      <c r="E1133" s="198" t="s">
        <v>35</v>
      </c>
      <c r="F1133" s="199" t="s">
        <v>302</v>
      </c>
      <c r="G1133" s="196"/>
      <c r="H1133" s="198" t="s">
        <v>35</v>
      </c>
      <c r="I1133" s="200"/>
      <c r="J1133" s="196"/>
      <c r="K1133" s="196"/>
      <c r="L1133" s="201"/>
      <c r="M1133" s="202"/>
      <c r="N1133" s="203"/>
      <c r="O1133" s="203"/>
      <c r="P1133" s="203"/>
      <c r="Q1133" s="203"/>
      <c r="R1133" s="203"/>
      <c r="S1133" s="203"/>
      <c r="T1133" s="204"/>
      <c r="AT1133" s="205" t="s">
        <v>164</v>
      </c>
      <c r="AU1133" s="205" t="s">
        <v>90</v>
      </c>
      <c r="AV1133" s="12" t="s">
        <v>88</v>
      </c>
      <c r="AW1133" s="12" t="s">
        <v>41</v>
      </c>
      <c r="AX1133" s="12" t="s">
        <v>80</v>
      </c>
      <c r="AY1133" s="205" t="s">
        <v>155</v>
      </c>
    </row>
    <row r="1134" spans="2:65" s="13" customFormat="1">
      <c r="B1134" s="206"/>
      <c r="C1134" s="207"/>
      <c r="D1134" s="197" t="s">
        <v>164</v>
      </c>
      <c r="E1134" s="208" t="s">
        <v>35</v>
      </c>
      <c r="F1134" s="209" t="s">
        <v>303</v>
      </c>
      <c r="G1134" s="207"/>
      <c r="H1134" s="210">
        <v>17.28</v>
      </c>
      <c r="I1134" s="211"/>
      <c r="J1134" s="207"/>
      <c r="K1134" s="207"/>
      <c r="L1134" s="212"/>
      <c r="M1134" s="213"/>
      <c r="N1134" s="214"/>
      <c r="O1134" s="214"/>
      <c r="P1134" s="214"/>
      <c r="Q1134" s="214"/>
      <c r="R1134" s="214"/>
      <c r="S1134" s="214"/>
      <c r="T1134" s="215"/>
      <c r="AT1134" s="216" t="s">
        <v>164</v>
      </c>
      <c r="AU1134" s="216" t="s">
        <v>90</v>
      </c>
      <c r="AV1134" s="13" t="s">
        <v>90</v>
      </c>
      <c r="AW1134" s="13" t="s">
        <v>41</v>
      </c>
      <c r="AX1134" s="13" t="s">
        <v>80</v>
      </c>
      <c r="AY1134" s="216" t="s">
        <v>155</v>
      </c>
    </row>
    <row r="1135" spans="2:65" s="12" customFormat="1">
      <c r="B1135" s="195"/>
      <c r="C1135" s="196"/>
      <c r="D1135" s="197" t="s">
        <v>164</v>
      </c>
      <c r="E1135" s="198" t="s">
        <v>35</v>
      </c>
      <c r="F1135" s="199" t="s">
        <v>304</v>
      </c>
      <c r="G1135" s="196"/>
      <c r="H1135" s="198" t="s">
        <v>35</v>
      </c>
      <c r="I1135" s="200"/>
      <c r="J1135" s="196"/>
      <c r="K1135" s="196"/>
      <c r="L1135" s="201"/>
      <c r="M1135" s="202"/>
      <c r="N1135" s="203"/>
      <c r="O1135" s="203"/>
      <c r="P1135" s="203"/>
      <c r="Q1135" s="203"/>
      <c r="R1135" s="203"/>
      <c r="S1135" s="203"/>
      <c r="T1135" s="204"/>
      <c r="AT1135" s="205" t="s">
        <v>164</v>
      </c>
      <c r="AU1135" s="205" t="s">
        <v>90</v>
      </c>
      <c r="AV1135" s="12" t="s">
        <v>88</v>
      </c>
      <c r="AW1135" s="12" t="s">
        <v>41</v>
      </c>
      <c r="AX1135" s="12" t="s">
        <v>80</v>
      </c>
      <c r="AY1135" s="205" t="s">
        <v>155</v>
      </c>
    </row>
    <row r="1136" spans="2:65" s="13" customFormat="1">
      <c r="B1136" s="206"/>
      <c r="C1136" s="207"/>
      <c r="D1136" s="197" t="s">
        <v>164</v>
      </c>
      <c r="E1136" s="208" t="s">
        <v>35</v>
      </c>
      <c r="F1136" s="209" t="s">
        <v>305</v>
      </c>
      <c r="G1136" s="207"/>
      <c r="H1136" s="210">
        <v>1.08</v>
      </c>
      <c r="I1136" s="211"/>
      <c r="J1136" s="207"/>
      <c r="K1136" s="207"/>
      <c r="L1136" s="212"/>
      <c r="M1136" s="213"/>
      <c r="N1136" s="214"/>
      <c r="O1136" s="214"/>
      <c r="P1136" s="214"/>
      <c r="Q1136" s="214"/>
      <c r="R1136" s="214"/>
      <c r="S1136" s="214"/>
      <c r="T1136" s="215"/>
      <c r="AT1136" s="216" t="s">
        <v>164</v>
      </c>
      <c r="AU1136" s="216" t="s">
        <v>90</v>
      </c>
      <c r="AV1136" s="13" t="s">
        <v>90</v>
      </c>
      <c r="AW1136" s="13" t="s">
        <v>41</v>
      </c>
      <c r="AX1136" s="13" t="s">
        <v>80</v>
      </c>
      <c r="AY1136" s="216" t="s">
        <v>155</v>
      </c>
    </row>
    <row r="1137" spans="2:51" s="12" customFormat="1">
      <c r="B1137" s="195"/>
      <c r="C1137" s="196"/>
      <c r="D1137" s="197" t="s">
        <v>164</v>
      </c>
      <c r="E1137" s="198" t="s">
        <v>35</v>
      </c>
      <c r="F1137" s="199" t="s">
        <v>306</v>
      </c>
      <c r="G1137" s="196"/>
      <c r="H1137" s="198" t="s">
        <v>35</v>
      </c>
      <c r="I1137" s="200"/>
      <c r="J1137" s="196"/>
      <c r="K1137" s="196"/>
      <c r="L1137" s="201"/>
      <c r="M1137" s="202"/>
      <c r="N1137" s="203"/>
      <c r="O1137" s="203"/>
      <c r="P1137" s="203"/>
      <c r="Q1137" s="203"/>
      <c r="R1137" s="203"/>
      <c r="S1137" s="203"/>
      <c r="T1137" s="204"/>
      <c r="AT1137" s="205" t="s">
        <v>164</v>
      </c>
      <c r="AU1137" s="205" t="s">
        <v>90</v>
      </c>
      <c r="AV1137" s="12" t="s">
        <v>88</v>
      </c>
      <c r="AW1137" s="12" t="s">
        <v>41</v>
      </c>
      <c r="AX1137" s="12" t="s">
        <v>80</v>
      </c>
      <c r="AY1137" s="205" t="s">
        <v>155</v>
      </c>
    </row>
    <row r="1138" spans="2:51" s="13" customFormat="1">
      <c r="B1138" s="206"/>
      <c r="C1138" s="207"/>
      <c r="D1138" s="197" t="s">
        <v>164</v>
      </c>
      <c r="E1138" s="208" t="s">
        <v>35</v>
      </c>
      <c r="F1138" s="209" t="s">
        <v>307</v>
      </c>
      <c r="G1138" s="207"/>
      <c r="H1138" s="210">
        <v>2.4</v>
      </c>
      <c r="I1138" s="211"/>
      <c r="J1138" s="207"/>
      <c r="K1138" s="207"/>
      <c r="L1138" s="212"/>
      <c r="M1138" s="213"/>
      <c r="N1138" s="214"/>
      <c r="O1138" s="214"/>
      <c r="P1138" s="214"/>
      <c r="Q1138" s="214"/>
      <c r="R1138" s="214"/>
      <c r="S1138" s="214"/>
      <c r="T1138" s="215"/>
      <c r="AT1138" s="216" t="s">
        <v>164</v>
      </c>
      <c r="AU1138" s="216" t="s">
        <v>90</v>
      </c>
      <c r="AV1138" s="13" t="s">
        <v>90</v>
      </c>
      <c r="AW1138" s="13" t="s">
        <v>41</v>
      </c>
      <c r="AX1138" s="13" t="s">
        <v>80</v>
      </c>
      <c r="AY1138" s="216" t="s">
        <v>155</v>
      </c>
    </row>
    <row r="1139" spans="2:51" s="12" customFormat="1">
      <c r="B1139" s="195"/>
      <c r="C1139" s="196"/>
      <c r="D1139" s="197" t="s">
        <v>164</v>
      </c>
      <c r="E1139" s="198" t="s">
        <v>35</v>
      </c>
      <c r="F1139" s="199" t="s">
        <v>308</v>
      </c>
      <c r="G1139" s="196"/>
      <c r="H1139" s="198" t="s">
        <v>35</v>
      </c>
      <c r="I1139" s="200"/>
      <c r="J1139" s="196"/>
      <c r="K1139" s="196"/>
      <c r="L1139" s="201"/>
      <c r="M1139" s="202"/>
      <c r="N1139" s="203"/>
      <c r="O1139" s="203"/>
      <c r="P1139" s="203"/>
      <c r="Q1139" s="203"/>
      <c r="R1139" s="203"/>
      <c r="S1139" s="203"/>
      <c r="T1139" s="204"/>
      <c r="AT1139" s="205" t="s">
        <v>164</v>
      </c>
      <c r="AU1139" s="205" t="s">
        <v>90</v>
      </c>
      <c r="AV1139" s="12" t="s">
        <v>88</v>
      </c>
      <c r="AW1139" s="12" t="s">
        <v>41</v>
      </c>
      <c r="AX1139" s="12" t="s">
        <v>80</v>
      </c>
      <c r="AY1139" s="205" t="s">
        <v>155</v>
      </c>
    </row>
    <row r="1140" spans="2:51" s="13" customFormat="1">
      <c r="B1140" s="206"/>
      <c r="C1140" s="207"/>
      <c r="D1140" s="197" t="s">
        <v>164</v>
      </c>
      <c r="E1140" s="208" t="s">
        <v>35</v>
      </c>
      <c r="F1140" s="209" t="s">
        <v>309</v>
      </c>
      <c r="G1140" s="207"/>
      <c r="H1140" s="210">
        <v>23.04</v>
      </c>
      <c r="I1140" s="211"/>
      <c r="J1140" s="207"/>
      <c r="K1140" s="207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164</v>
      </c>
      <c r="AU1140" s="216" t="s">
        <v>90</v>
      </c>
      <c r="AV1140" s="13" t="s">
        <v>90</v>
      </c>
      <c r="AW1140" s="13" t="s">
        <v>41</v>
      </c>
      <c r="AX1140" s="13" t="s">
        <v>80</v>
      </c>
      <c r="AY1140" s="216" t="s">
        <v>155</v>
      </c>
    </row>
    <row r="1141" spans="2:51" s="12" customFormat="1">
      <c r="B1141" s="195"/>
      <c r="C1141" s="196"/>
      <c r="D1141" s="197" t="s">
        <v>164</v>
      </c>
      <c r="E1141" s="198" t="s">
        <v>35</v>
      </c>
      <c r="F1141" s="199" t="s">
        <v>310</v>
      </c>
      <c r="G1141" s="196"/>
      <c r="H1141" s="198" t="s">
        <v>35</v>
      </c>
      <c r="I1141" s="200"/>
      <c r="J1141" s="196"/>
      <c r="K1141" s="196"/>
      <c r="L1141" s="201"/>
      <c r="M1141" s="202"/>
      <c r="N1141" s="203"/>
      <c r="O1141" s="203"/>
      <c r="P1141" s="203"/>
      <c r="Q1141" s="203"/>
      <c r="R1141" s="203"/>
      <c r="S1141" s="203"/>
      <c r="T1141" s="204"/>
      <c r="AT1141" s="205" t="s">
        <v>164</v>
      </c>
      <c r="AU1141" s="205" t="s">
        <v>90</v>
      </c>
      <c r="AV1141" s="12" t="s">
        <v>88</v>
      </c>
      <c r="AW1141" s="12" t="s">
        <v>41</v>
      </c>
      <c r="AX1141" s="12" t="s">
        <v>80</v>
      </c>
      <c r="AY1141" s="205" t="s">
        <v>155</v>
      </c>
    </row>
    <row r="1142" spans="2:51" s="13" customFormat="1">
      <c r="B1142" s="206"/>
      <c r="C1142" s="207"/>
      <c r="D1142" s="197" t="s">
        <v>164</v>
      </c>
      <c r="E1142" s="208" t="s">
        <v>35</v>
      </c>
      <c r="F1142" s="209" t="s">
        <v>311</v>
      </c>
      <c r="G1142" s="207"/>
      <c r="H1142" s="210">
        <v>23.04</v>
      </c>
      <c r="I1142" s="211"/>
      <c r="J1142" s="207"/>
      <c r="K1142" s="207"/>
      <c r="L1142" s="212"/>
      <c r="M1142" s="213"/>
      <c r="N1142" s="214"/>
      <c r="O1142" s="214"/>
      <c r="P1142" s="214"/>
      <c r="Q1142" s="214"/>
      <c r="R1142" s="214"/>
      <c r="S1142" s="214"/>
      <c r="T1142" s="215"/>
      <c r="AT1142" s="216" t="s">
        <v>164</v>
      </c>
      <c r="AU1142" s="216" t="s">
        <v>90</v>
      </c>
      <c r="AV1142" s="13" t="s">
        <v>90</v>
      </c>
      <c r="AW1142" s="13" t="s">
        <v>41</v>
      </c>
      <c r="AX1142" s="13" t="s">
        <v>80</v>
      </c>
      <c r="AY1142" s="216" t="s">
        <v>155</v>
      </c>
    </row>
    <row r="1143" spans="2:51" s="12" customFormat="1">
      <c r="B1143" s="195"/>
      <c r="C1143" s="196"/>
      <c r="D1143" s="197" t="s">
        <v>164</v>
      </c>
      <c r="E1143" s="198" t="s">
        <v>35</v>
      </c>
      <c r="F1143" s="199" t="s">
        <v>304</v>
      </c>
      <c r="G1143" s="196"/>
      <c r="H1143" s="198" t="s">
        <v>35</v>
      </c>
      <c r="I1143" s="200"/>
      <c r="J1143" s="196"/>
      <c r="K1143" s="196"/>
      <c r="L1143" s="201"/>
      <c r="M1143" s="202"/>
      <c r="N1143" s="203"/>
      <c r="O1143" s="203"/>
      <c r="P1143" s="203"/>
      <c r="Q1143" s="203"/>
      <c r="R1143" s="203"/>
      <c r="S1143" s="203"/>
      <c r="T1143" s="204"/>
      <c r="AT1143" s="205" t="s">
        <v>164</v>
      </c>
      <c r="AU1143" s="205" t="s">
        <v>90</v>
      </c>
      <c r="AV1143" s="12" t="s">
        <v>88</v>
      </c>
      <c r="AW1143" s="12" t="s">
        <v>41</v>
      </c>
      <c r="AX1143" s="12" t="s">
        <v>80</v>
      </c>
      <c r="AY1143" s="205" t="s">
        <v>155</v>
      </c>
    </row>
    <row r="1144" spans="2:51" s="13" customFormat="1">
      <c r="B1144" s="206"/>
      <c r="C1144" s="207"/>
      <c r="D1144" s="197" t="s">
        <v>164</v>
      </c>
      <c r="E1144" s="208" t="s">
        <v>35</v>
      </c>
      <c r="F1144" s="209" t="s">
        <v>312</v>
      </c>
      <c r="G1144" s="207"/>
      <c r="H1144" s="210">
        <v>2.16</v>
      </c>
      <c r="I1144" s="211"/>
      <c r="J1144" s="207"/>
      <c r="K1144" s="207"/>
      <c r="L1144" s="212"/>
      <c r="M1144" s="213"/>
      <c r="N1144" s="214"/>
      <c r="O1144" s="214"/>
      <c r="P1144" s="214"/>
      <c r="Q1144" s="214"/>
      <c r="R1144" s="214"/>
      <c r="S1144" s="214"/>
      <c r="T1144" s="215"/>
      <c r="AT1144" s="216" t="s">
        <v>164</v>
      </c>
      <c r="AU1144" s="216" t="s">
        <v>90</v>
      </c>
      <c r="AV1144" s="13" t="s">
        <v>90</v>
      </c>
      <c r="AW1144" s="13" t="s">
        <v>41</v>
      </c>
      <c r="AX1144" s="13" t="s">
        <v>80</v>
      </c>
      <c r="AY1144" s="216" t="s">
        <v>155</v>
      </c>
    </row>
    <row r="1145" spans="2:51" s="12" customFormat="1">
      <c r="B1145" s="195"/>
      <c r="C1145" s="196"/>
      <c r="D1145" s="197" t="s">
        <v>164</v>
      </c>
      <c r="E1145" s="198" t="s">
        <v>35</v>
      </c>
      <c r="F1145" s="199" t="s">
        <v>313</v>
      </c>
      <c r="G1145" s="196"/>
      <c r="H1145" s="198" t="s">
        <v>35</v>
      </c>
      <c r="I1145" s="200"/>
      <c r="J1145" s="196"/>
      <c r="K1145" s="196"/>
      <c r="L1145" s="201"/>
      <c r="M1145" s="202"/>
      <c r="N1145" s="203"/>
      <c r="O1145" s="203"/>
      <c r="P1145" s="203"/>
      <c r="Q1145" s="203"/>
      <c r="R1145" s="203"/>
      <c r="S1145" s="203"/>
      <c r="T1145" s="204"/>
      <c r="AT1145" s="205" t="s">
        <v>164</v>
      </c>
      <c r="AU1145" s="205" t="s">
        <v>90</v>
      </c>
      <c r="AV1145" s="12" t="s">
        <v>88</v>
      </c>
      <c r="AW1145" s="12" t="s">
        <v>41</v>
      </c>
      <c r="AX1145" s="12" t="s">
        <v>80</v>
      </c>
      <c r="AY1145" s="205" t="s">
        <v>155</v>
      </c>
    </row>
    <row r="1146" spans="2:51" s="13" customFormat="1">
      <c r="B1146" s="206"/>
      <c r="C1146" s="207"/>
      <c r="D1146" s="197" t="s">
        <v>164</v>
      </c>
      <c r="E1146" s="208" t="s">
        <v>35</v>
      </c>
      <c r="F1146" s="209" t="s">
        <v>314</v>
      </c>
      <c r="G1146" s="207"/>
      <c r="H1146" s="210">
        <v>3.6</v>
      </c>
      <c r="I1146" s="211"/>
      <c r="J1146" s="207"/>
      <c r="K1146" s="207"/>
      <c r="L1146" s="212"/>
      <c r="M1146" s="213"/>
      <c r="N1146" s="214"/>
      <c r="O1146" s="214"/>
      <c r="P1146" s="214"/>
      <c r="Q1146" s="214"/>
      <c r="R1146" s="214"/>
      <c r="S1146" s="214"/>
      <c r="T1146" s="215"/>
      <c r="AT1146" s="216" t="s">
        <v>164</v>
      </c>
      <c r="AU1146" s="216" t="s">
        <v>90</v>
      </c>
      <c r="AV1146" s="13" t="s">
        <v>90</v>
      </c>
      <c r="AW1146" s="13" t="s">
        <v>41</v>
      </c>
      <c r="AX1146" s="13" t="s">
        <v>80</v>
      </c>
      <c r="AY1146" s="216" t="s">
        <v>155</v>
      </c>
    </row>
    <row r="1147" spans="2:51" s="12" customFormat="1">
      <c r="B1147" s="195"/>
      <c r="C1147" s="196"/>
      <c r="D1147" s="197" t="s">
        <v>164</v>
      </c>
      <c r="E1147" s="198" t="s">
        <v>35</v>
      </c>
      <c r="F1147" s="199" t="s">
        <v>308</v>
      </c>
      <c r="G1147" s="196"/>
      <c r="H1147" s="198" t="s">
        <v>35</v>
      </c>
      <c r="I1147" s="200"/>
      <c r="J1147" s="196"/>
      <c r="K1147" s="196"/>
      <c r="L1147" s="201"/>
      <c r="M1147" s="202"/>
      <c r="N1147" s="203"/>
      <c r="O1147" s="203"/>
      <c r="P1147" s="203"/>
      <c r="Q1147" s="203"/>
      <c r="R1147" s="203"/>
      <c r="S1147" s="203"/>
      <c r="T1147" s="204"/>
      <c r="AT1147" s="205" t="s">
        <v>164</v>
      </c>
      <c r="AU1147" s="205" t="s">
        <v>90</v>
      </c>
      <c r="AV1147" s="12" t="s">
        <v>88</v>
      </c>
      <c r="AW1147" s="12" t="s">
        <v>41</v>
      </c>
      <c r="AX1147" s="12" t="s">
        <v>80</v>
      </c>
      <c r="AY1147" s="205" t="s">
        <v>155</v>
      </c>
    </row>
    <row r="1148" spans="2:51" s="13" customFormat="1">
      <c r="B1148" s="206"/>
      <c r="C1148" s="207"/>
      <c r="D1148" s="197" t="s">
        <v>164</v>
      </c>
      <c r="E1148" s="208" t="s">
        <v>35</v>
      </c>
      <c r="F1148" s="209" t="s">
        <v>315</v>
      </c>
      <c r="G1148" s="207"/>
      <c r="H1148" s="210">
        <v>20.16</v>
      </c>
      <c r="I1148" s="211"/>
      <c r="J1148" s="207"/>
      <c r="K1148" s="207"/>
      <c r="L1148" s="212"/>
      <c r="M1148" s="213"/>
      <c r="N1148" s="214"/>
      <c r="O1148" s="214"/>
      <c r="P1148" s="214"/>
      <c r="Q1148" s="214"/>
      <c r="R1148" s="214"/>
      <c r="S1148" s="214"/>
      <c r="T1148" s="215"/>
      <c r="AT1148" s="216" t="s">
        <v>164</v>
      </c>
      <c r="AU1148" s="216" t="s">
        <v>90</v>
      </c>
      <c r="AV1148" s="13" t="s">
        <v>90</v>
      </c>
      <c r="AW1148" s="13" t="s">
        <v>41</v>
      </c>
      <c r="AX1148" s="13" t="s">
        <v>80</v>
      </c>
      <c r="AY1148" s="216" t="s">
        <v>155</v>
      </c>
    </row>
    <row r="1149" spans="2:51" s="12" customFormat="1">
      <c r="B1149" s="195"/>
      <c r="C1149" s="196"/>
      <c r="D1149" s="197" t="s">
        <v>164</v>
      </c>
      <c r="E1149" s="198" t="s">
        <v>35</v>
      </c>
      <c r="F1149" s="199" t="s">
        <v>316</v>
      </c>
      <c r="G1149" s="196"/>
      <c r="H1149" s="198" t="s">
        <v>35</v>
      </c>
      <c r="I1149" s="200"/>
      <c r="J1149" s="196"/>
      <c r="K1149" s="196"/>
      <c r="L1149" s="201"/>
      <c r="M1149" s="202"/>
      <c r="N1149" s="203"/>
      <c r="O1149" s="203"/>
      <c r="P1149" s="203"/>
      <c r="Q1149" s="203"/>
      <c r="R1149" s="203"/>
      <c r="S1149" s="203"/>
      <c r="T1149" s="204"/>
      <c r="AT1149" s="205" t="s">
        <v>164</v>
      </c>
      <c r="AU1149" s="205" t="s">
        <v>90</v>
      </c>
      <c r="AV1149" s="12" t="s">
        <v>88</v>
      </c>
      <c r="AW1149" s="12" t="s">
        <v>41</v>
      </c>
      <c r="AX1149" s="12" t="s">
        <v>80</v>
      </c>
      <c r="AY1149" s="205" t="s">
        <v>155</v>
      </c>
    </row>
    <row r="1150" spans="2:51" s="13" customFormat="1">
      <c r="B1150" s="206"/>
      <c r="C1150" s="207"/>
      <c r="D1150" s="197" t="s">
        <v>164</v>
      </c>
      <c r="E1150" s="208" t="s">
        <v>35</v>
      </c>
      <c r="F1150" s="209" t="s">
        <v>317</v>
      </c>
      <c r="G1150" s="207"/>
      <c r="H1150" s="210">
        <v>10.08</v>
      </c>
      <c r="I1150" s="211"/>
      <c r="J1150" s="207"/>
      <c r="K1150" s="207"/>
      <c r="L1150" s="212"/>
      <c r="M1150" s="213"/>
      <c r="N1150" s="214"/>
      <c r="O1150" s="214"/>
      <c r="P1150" s="214"/>
      <c r="Q1150" s="214"/>
      <c r="R1150" s="214"/>
      <c r="S1150" s="214"/>
      <c r="T1150" s="215"/>
      <c r="AT1150" s="216" t="s">
        <v>164</v>
      </c>
      <c r="AU1150" s="216" t="s">
        <v>90</v>
      </c>
      <c r="AV1150" s="13" t="s">
        <v>90</v>
      </c>
      <c r="AW1150" s="13" t="s">
        <v>41</v>
      </c>
      <c r="AX1150" s="13" t="s">
        <v>80</v>
      </c>
      <c r="AY1150" s="216" t="s">
        <v>155</v>
      </c>
    </row>
    <row r="1151" spans="2:51" s="12" customFormat="1">
      <c r="B1151" s="195"/>
      <c r="C1151" s="196"/>
      <c r="D1151" s="197" t="s">
        <v>164</v>
      </c>
      <c r="E1151" s="198" t="s">
        <v>35</v>
      </c>
      <c r="F1151" s="199" t="s">
        <v>304</v>
      </c>
      <c r="G1151" s="196"/>
      <c r="H1151" s="198" t="s">
        <v>35</v>
      </c>
      <c r="I1151" s="200"/>
      <c r="J1151" s="196"/>
      <c r="K1151" s="196"/>
      <c r="L1151" s="201"/>
      <c r="M1151" s="202"/>
      <c r="N1151" s="203"/>
      <c r="O1151" s="203"/>
      <c r="P1151" s="203"/>
      <c r="Q1151" s="203"/>
      <c r="R1151" s="203"/>
      <c r="S1151" s="203"/>
      <c r="T1151" s="204"/>
      <c r="AT1151" s="205" t="s">
        <v>164</v>
      </c>
      <c r="AU1151" s="205" t="s">
        <v>90</v>
      </c>
      <c r="AV1151" s="12" t="s">
        <v>88</v>
      </c>
      <c r="AW1151" s="12" t="s">
        <v>41</v>
      </c>
      <c r="AX1151" s="12" t="s">
        <v>80</v>
      </c>
      <c r="AY1151" s="205" t="s">
        <v>155</v>
      </c>
    </row>
    <row r="1152" spans="2:51" s="13" customFormat="1">
      <c r="B1152" s="206"/>
      <c r="C1152" s="207"/>
      <c r="D1152" s="197" t="s">
        <v>164</v>
      </c>
      <c r="E1152" s="208" t="s">
        <v>35</v>
      </c>
      <c r="F1152" s="209" t="s">
        <v>312</v>
      </c>
      <c r="G1152" s="207"/>
      <c r="H1152" s="210">
        <v>2.16</v>
      </c>
      <c r="I1152" s="211"/>
      <c r="J1152" s="207"/>
      <c r="K1152" s="207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164</v>
      </c>
      <c r="AU1152" s="216" t="s">
        <v>90</v>
      </c>
      <c r="AV1152" s="13" t="s">
        <v>90</v>
      </c>
      <c r="AW1152" s="13" t="s">
        <v>41</v>
      </c>
      <c r="AX1152" s="13" t="s">
        <v>80</v>
      </c>
      <c r="AY1152" s="216" t="s">
        <v>155</v>
      </c>
    </row>
    <row r="1153" spans="2:65" s="12" customFormat="1">
      <c r="B1153" s="195"/>
      <c r="C1153" s="196"/>
      <c r="D1153" s="197" t="s">
        <v>164</v>
      </c>
      <c r="E1153" s="198" t="s">
        <v>35</v>
      </c>
      <c r="F1153" s="199" t="s">
        <v>308</v>
      </c>
      <c r="G1153" s="196"/>
      <c r="H1153" s="198" t="s">
        <v>35</v>
      </c>
      <c r="I1153" s="200"/>
      <c r="J1153" s="196"/>
      <c r="K1153" s="196"/>
      <c r="L1153" s="201"/>
      <c r="M1153" s="202"/>
      <c r="N1153" s="203"/>
      <c r="O1153" s="203"/>
      <c r="P1153" s="203"/>
      <c r="Q1153" s="203"/>
      <c r="R1153" s="203"/>
      <c r="S1153" s="203"/>
      <c r="T1153" s="204"/>
      <c r="AT1153" s="205" t="s">
        <v>164</v>
      </c>
      <c r="AU1153" s="205" t="s">
        <v>90</v>
      </c>
      <c r="AV1153" s="12" t="s">
        <v>88</v>
      </c>
      <c r="AW1153" s="12" t="s">
        <v>41</v>
      </c>
      <c r="AX1153" s="12" t="s">
        <v>80</v>
      </c>
      <c r="AY1153" s="205" t="s">
        <v>155</v>
      </c>
    </row>
    <row r="1154" spans="2:65" s="13" customFormat="1">
      <c r="B1154" s="206"/>
      <c r="C1154" s="207"/>
      <c r="D1154" s="197" t="s">
        <v>164</v>
      </c>
      <c r="E1154" s="208" t="s">
        <v>35</v>
      </c>
      <c r="F1154" s="209" t="s">
        <v>318</v>
      </c>
      <c r="G1154" s="207"/>
      <c r="H1154" s="210">
        <v>10.08</v>
      </c>
      <c r="I1154" s="211"/>
      <c r="J1154" s="207"/>
      <c r="K1154" s="207"/>
      <c r="L1154" s="212"/>
      <c r="M1154" s="213"/>
      <c r="N1154" s="214"/>
      <c r="O1154" s="214"/>
      <c r="P1154" s="214"/>
      <c r="Q1154" s="214"/>
      <c r="R1154" s="214"/>
      <c r="S1154" s="214"/>
      <c r="T1154" s="215"/>
      <c r="AT1154" s="216" t="s">
        <v>164</v>
      </c>
      <c r="AU1154" s="216" t="s">
        <v>90</v>
      </c>
      <c r="AV1154" s="13" t="s">
        <v>90</v>
      </c>
      <c r="AW1154" s="13" t="s">
        <v>41</v>
      </c>
      <c r="AX1154" s="13" t="s">
        <v>80</v>
      </c>
      <c r="AY1154" s="216" t="s">
        <v>155</v>
      </c>
    </row>
    <row r="1155" spans="2:65" s="12" customFormat="1">
      <c r="B1155" s="195"/>
      <c r="C1155" s="196"/>
      <c r="D1155" s="197" t="s">
        <v>164</v>
      </c>
      <c r="E1155" s="198" t="s">
        <v>35</v>
      </c>
      <c r="F1155" s="199" t="s">
        <v>322</v>
      </c>
      <c r="G1155" s="196"/>
      <c r="H1155" s="198" t="s">
        <v>35</v>
      </c>
      <c r="I1155" s="200"/>
      <c r="J1155" s="196"/>
      <c r="K1155" s="196"/>
      <c r="L1155" s="201"/>
      <c r="M1155" s="202"/>
      <c r="N1155" s="203"/>
      <c r="O1155" s="203"/>
      <c r="P1155" s="203"/>
      <c r="Q1155" s="203"/>
      <c r="R1155" s="203"/>
      <c r="S1155" s="203"/>
      <c r="T1155" s="204"/>
      <c r="AT1155" s="205" t="s">
        <v>164</v>
      </c>
      <c r="AU1155" s="205" t="s">
        <v>90</v>
      </c>
      <c r="AV1155" s="12" t="s">
        <v>88</v>
      </c>
      <c r="AW1155" s="12" t="s">
        <v>41</v>
      </c>
      <c r="AX1155" s="12" t="s">
        <v>80</v>
      </c>
      <c r="AY1155" s="205" t="s">
        <v>155</v>
      </c>
    </row>
    <row r="1156" spans="2:65" s="12" customFormat="1">
      <c r="B1156" s="195"/>
      <c r="C1156" s="196"/>
      <c r="D1156" s="197" t="s">
        <v>164</v>
      </c>
      <c r="E1156" s="198" t="s">
        <v>35</v>
      </c>
      <c r="F1156" s="199" t="s">
        <v>323</v>
      </c>
      <c r="G1156" s="196"/>
      <c r="H1156" s="198" t="s">
        <v>35</v>
      </c>
      <c r="I1156" s="200"/>
      <c r="J1156" s="196"/>
      <c r="K1156" s="196"/>
      <c r="L1156" s="201"/>
      <c r="M1156" s="202"/>
      <c r="N1156" s="203"/>
      <c r="O1156" s="203"/>
      <c r="P1156" s="203"/>
      <c r="Q1156" s="203"/>
      <c r="R1156" s="203"/>
      <c r="S1156" s="203"/>
      <c r="T1156" s="204"/>
      <c r="AT1156" s="205" t="s">
        <v>164</v>
      </c>
      <c r="AU1156" s="205" t="s">
        <v>90</v>
      </c>
      <c r="AV1156" s="12" t="s">
        <v>88</v>
      </c>
      <c r="AW1156" s="12" t="s">
        <v>41</v>
      </c>
      <c r="AX1156" s="12" t="s">
        <v>80</v>
      </c>
      <c r="AY1156" s="205" t="s">
        <v>155</v>
      </c>
    </row>
    <row r="1157" spans="2:65" s="13" customFormat="1">
      <c r="B1157" s="206"/>
      <c r="C1157" s="207"/>
      <c r="D1157" s="197" t="s">
        <v>164</v>
      </c>
      <c r="E1157" s="208" t="s">
        <v>35</v>
      </c>
      <c r="F1157" s="209" t="s">
        <v>784</v>
      </c>
      <c r="G1157" s="207"/>
      <c r="H1157" s="210">
        <v>12.363</v>
      </c>
      <c r="I1157" s="211"/>
      <c r="J1157" s="207"/>
      <c r="K1157" s="207"/>
      <c r="L1157" s="212"/>
      <c r="M1157" s="213"/>
      <c r="N1157" s="214"/>
      <c r="O1157" s="214"/>
      <c r="P1157" s="214"/>
      <c r="Q1157" s="214"/>
      <c r="R1157" s="214"/>
      <c r="S1157" s="214"/>
      <c r="T1157" s="215"/>
      <c r="AT1157" s="216" t="s">
        <v>164</v>
      </c>
      <c r="AU1157" s="216" t="s">
        <v>90</v>
      </c>
      <c r="AV1157" s="13" t="s">
        <v>90</v>
      </c>
      <c r="AW1157" s="13" t="s">
        <v>41</v>
      </c>
      <c r="AX1157" s="13" t="s">
        <v>80</v>
      </c>
      <c r="AY1157" s="216" t="s">
        <v>155</v>
      </c>
    </row>
    <row r="1158" spans="2:65" s="12" customFormat="1">
      <c r="B1158" s="195"/>
      <c r="C1158" s="196"/>
      <c r="D1158" s="197" t="s">
        <v>164</v>
      </c>
      <c r="E1158" s="198" t="s">
        <v>35</v>
      </c>
      <c r="F1158" s="199" t="s">
        <v>325</v>
      </c>
      <c r="G1158" s="196"/>
      <c r="H1158" s="198" t="s">
        <v>35</v>
      </c>
      <c r="I1158" s="200"/>
      <c r="J1158" s="196"/>
      <c r="K1158" s="196"/>
      <c r="L1158" s="201"/>
      <c r="M1158" s="202"/>
      <c r="N1158" s="203"/>
      <c r="O1158" s="203"/>
      <c r="P1158" s="203"/>
      <c r="Q1158" s="203"/>
      <c r="R1158" s="203"/>
      <c r="S1158" s="203"/>
      <c r="T1158" s="204"/>
      <c r="AT1158" s="205" t="s">
        <v>164</v>
      </c>
      <c r="AU1158" s="205" t="s">
        <v>90</v>
      </c>
      <c r="AV1158" s="12" t="s">
        <v>88</v>
      </c>
      <c r="AW1158" s="12" t="s">
        <v>41</v>
      </c>
      <c r="AX1158" s="12" t="s">
        <v>80</v>
      </c>
      <c r="AY1158" s="205" t="s">
        <v>155</v>
      </c>
    </row>
    <row r="1159" spans="2:65" s="13" customFormat="1">
      <c r="B1159" s="206"/>
      <c r="C1159" s="207"/>
      <c r="D1159" s="197" t="s">
        <v>164</v>
      </c>
      <c r="E1159" s="208" t="s">
        <v>35</v>
      </c>
      <c r="F1159" s="209" t="s">
        <v>326</v>
      </c>
      <c r="G1159" s="207"/>
      <c r="H1159" s="210">
        <v>6.7619999999999996</v>
      </c>
      <c r="I1159" s="211"/>
      <c r="J1159" s="207"/>
      <c r="K1159" s="207"/>
      <c r="L1159" s="212"/>
      <c r="M1159" s="213"/>
      <c r="N1159" s="214"/>
      <c r="O1159" s="214"/>
      <c r="P1159" s="214"/>
      <c r="Q1159" s="214"/>
      <c r="R1159" s="214"/>
      <c r="S1159" s="214"/>
      <c r="T1159" s="215"/>
      <c r="AT1159" s="216" t="s">
        <v>164</v>
      </c>
      <c r="AU1159" s="216" t="s">
        <v>90</v>
      </c>
      <c r="AV1159" s="13" t="s">
        <v>90</v>
      </c>
      <c r="AW1159" s="13" t="s">
        <v>41</v>
      </c>
      <c r="AX1159" s="13" t="s">
        <v>80</v>
      </c>
      <c r="AY1159" s="216" t="s">
        <v>155</v>
      </c>
    </row>
    <row r="1160" spans="2:65" s="12" customFormat="1">
      <c r="B1160" s="195"/>
      <c r="C1160" s="196"/>
      <c r="D1160" s="197" t="s">
        <v>164</v>
      </c>
      <c r="E1160" s="198" t="s">
        <v>35</v>
      </c>
      <c r="F1160" s="199" t="s">
        <v>327</v>
      </c>
      <c r="G1160" s="196"/>
      <c r="H1160" s="198" t="s">
        <v>35</v>
      </c>
      <c r="I1160" s="200"/>
      <c r="J1160" s="196"/>
      <c r="K1160" s="196"/>
      <c r="L1160" s="201"/>
      <c r="M1160" s="202"/>
      <c r="N1160" s="203"/>
      <c r="O1160" s="203"/>
      <c r="P1160" s="203"/>
      <c r="Q1160" s="203"/>
      <c r="R1160" s="203"/>
      <c r="S1160" s="203"/>
      <c r="T1160" s="204"/>
      <c r="AT1160" s="205" t="s">
        <v>164</v>
      </c>
      <c r="AU1160" s="205" t="s">
        <v>90</v>
      </c>
      <c r="AV1160" s="12" t="s">
        <v>88</v>
      </c>
      <c r="AW1160" s="12" t="s">
        <v>41</v>
      </c>
      <c r="AX1160" s="12" t="s">
        <v>80</v>
      </c>
      <c r="AY1160" s="205" t="s">
        <v>155</v>
      </c>
    </row>
    <row r="1161" spans="2:65" s="13" customFormat="1">
      <c r="B1161" s="206"/>
      <c r="C1161" s="207"/>
      <c r="D1161" s="197" t="s">
        <v>164</v>
      </c>
      <c r="E1161" s="208" t="s">
        <v>35</v>
      </c>
      <c r="F1161" s="209" t="s">
        <v>328</v>
      </c>
      <c r="G1161" s="207"/>
      <c r="H1161" s="210">
        <v>14.784000000000001</v>
      </c>
      <c r="I1161" s="211"/>
      <c r="J1161" s="207"/>
      <c r="K1161" s="207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164</v>
      </c>
      <c r="AU1161" s="216" t="s">
        <v>90</v>
      </c>
      <c r="AV1161" s="13" t="s">
        <v>90</v>
      </c>
      <c r="AW1161" s="13" t="s">
        <v>41</v>
      </c>
      <c r="AX1161" s="13" t="s">
        <v>80</v>
      </c>
      <c r="AY1161" s="216" t="s">
        <v>155</v>
      </c>
    </row>
    <row r="1162" spans="2:65" s="12" customFormat="1">
      <c r="B1162" s="195"/>
      <c r="C1162" s="196"/>
      <c r="D1162" s="197" t="s">
        <v>164</v>
      </c>
      <c r="E1162" s="198" t="s">
        <v>35</v>
      </c>
      <c r="F1162" s="199" t="s">
        <v>329</v>
      </c>
      <c r="G1162" s="196"/>
      <c r="H1162" s="198" t="s">
        <v>35</v>
      </c>
      <c r="I1162" s="200"/>
      <c r="J1162" s="196"/>
      <c r="K1162" s="196"/>
      <c r="L1162" s="201"/>
      <c r="M1162" s="202"/>
      <c r="N1162" s="203"/>
      <c r="O1162" s="203"/>
      <c r="P1162" s="203"/>
      <c r="Q1162" s="203"/>
      <c r="R1162" s="203"/>
      <c r="S1162" s="203"/>
      <c r="T1162" s="204"/>
      <c r="AT1162" s="205" t="s">
        <v>164</v>
      </c>
      <c r="AU1162" s="205" t="s">
        <v>90</v>
      </c>
      <c r="AV1162" s="12" t="s">
        <v>88</v>
      </c>
      <c r="AW1162" s="12" t="s">
        <v>41</v>
      </c>
      <c r="AX1162" s="12" t="s">
        <v>80</v>
      </c>
      <c r="AY1162" s="205" t="s">
        <v>155</v>
      </c>
    </row>
    <row r="1163" spans="2:65" s="13" customFormat="1">
      <c r="B1163" s="206"/>
      <c r="C1163" s="207"/>
      <c r="D1163" s="197" t="s">
        <v>164</v>
      </c>
      <c r="E1163" s="208" t="s">
        <v>35</v>
      </c>
      <c r="F1163" s="209" t="s">
        <v>801</v>
      </c>
      <c r="G1163" s="207"/>
      <c r="H1163" s="210">
        <v>4.71</v>
      </c>
      <c r="I1163" s="211"/>
      <c r="J1163" s="207"/>
      <c r="K1163" s="207"/>
      <c r="L1163" s="212"/>
      <c r="M1163" s="213"/>
      <c r="N1163" s="214"/>
      <c r="O1163" s="214"/>
      <c r="P1163" s="214"/>
      <c r="Q1163" s="214"/>
      <c r="R1163" s="214"/>
      <c r="S1163" s="214"/>
      <c r="T1163" s="215"/>
      <c r="AT1163" s="216" t="s">
        <v>164</v>
      </c>
      <c r="AU1163" s="216" t="s">
        <v>90</v>
      </c>
      <c r="AV1163" s="13" t="s">
        <v>90</v>
      </c>
      <c r="AW1163" s="13" t="s">
        <v>41</v>
      </c>
      <c r="AX1163" s="13" t="s">
        <v>80</v>
      </c>
      <c r="AY1163" s="216" t="s">
        <v>155</v>
      </c>
    </row>
    <row r="1164" spans="2:65" s="15" customFormat="1">
      <c r="B1164" s="228"/>
      <c r="C1164" s="229"/>
      <c r="D1164" s="197" t="s">
        <v>164</v>
      </c>
      <c r="E1164" s="230" t="s">
        <v>35</v>
      </c>
      <c r="F1164" s="231" t="s">
        <v>177</v>
      </c>
      <c r="G1164" s="229"/>
      <c r="H1164" s="232">
        <v>158.739</v>
      </c>
      <c r="I1164" s="233"/>
      <c r="J1164" s="229"/>
      <c r="K1164" s="229"/>
      <c r="L1164" s="234"/>
      <c r="M1164" s="235"/>
      <c r="N1164" s="236"/>
      <c r="O1164" s="236"/>
      <c r="P1164" s="236"/>
      <c r="Q1164" s="236"/>
      <c r="R1164" s="236"/>
      <c r="S1164" s="236"/>
      <c r="T1164" s="237"/>
      <c r="AT1164" s="238" t="s">
        <v>164</v>
      </c>
      <c r="AU1164" s="238" t="s">
        <v>90</v>
      </c>
      <c r="AV1164" s="15" t="s">
        <v>162</v>
      </c>
      <c r="AW1164" s="15" t="s">
        <v>41</v>
      </c>
      <c r="AX1164" s="15" t="s">
        <v>88</v>
      </c>
      <c r="AY1164" s="238" t="s">
        <v>155</v>
      </c>
    </row>
    <row r="1165" spans="2:65" s="1" customFormat="1" ht="36" customHeight="1">
      <c r="B1165" s="36"/>
      <c r="C1165" s="182" t="s">
        <v>967</v>
      </c>
      <c r="D1165" s="182" t="s">
        <v>157</v>
      </c>
      <c r="E1165" s="183" t="s">
        <v>968</v>
      </c>
      <c r="F1165" s="184" t="s">
        <v>969</v>
      </c>
      <c r="G1165" s="185" t="s">
        <v>160</v>
      </c>
      <c r="H1165" s="186">
        <v>2502.9659999999999</v>
      </c>
      <c r="I1165" s="187"/>
      <c r="J1165" s="188">
        <f>ROUND(I1165*H1165,2)</f>
        <v>0</v>
      </c>
      <c r="K1165" s="184" t="s">
        <v>161</v>
      </c>
      <c r="L1165" s="40"/>
      <c r="M1165" s="189" t="s">
        <v>35</v>
      </c>
      <c r="N1165" s="190" t="s">
        <v>51</v>
      </c>
      <c r="O1165" s="65"/>
      <c r="P1165" s="191">
        <f>O1165*H1165</f>
        <v>0</v>
      </c>
      <c r="Q1165" s="191">
        <v>1.899E-2</v>
      </c>
      <c r="R1165" s="191">
        <f>Q1165*H1165</f>
        <v>47.531324339999998</v>
      </c>
      <c r="S1165" s="191">
        <v>0</v>
      </c>
      <c r="T1165" s="192">
        <f>S1165*H1165</f>
        <v>0</v>
      </c>
      <c r="AR1165" s="193" t="s">
        <v>162</v>
      </c>
      <c r="AT1165" s="193" t="s">
        <v>157</v>
      </c>
      <c r="AU1165" s="193" t="s">
        <v>90</v>
      </c>
      <c r="AY1165" s="18" t="s">
        <v>155</v>
      </c>
      <c r="BE1165" s="194">
        <f>IF(N1165="základní",J1165,0)</f>
        <v>0</v>
      </c>
      <c r="BF1165" s="194">
        <f>IF(N1165="snížená",J1165,0)</f>
        <v>0</v>
      </c>
      <c r="BG1165" s="194">
        <f>IF(N1165="zákl. přenesená",J1165,0)</f>
        <v>0</v>
      </c>
      <c r="BH1165" s="194">
        <f>IF(N1165="sníž. přenesená",J1165,0)</f>
        <v>0</v>
      </c>
      <c r="BI1165" s="194">
        <f>IF(N1165="nulová",J1165,0)</f>
        <v>0</v>
      </c>
      <c r="BJ1165" s="18" t="s">
        <v>88</v>
      </c>
      <c r="BK1165" s="194">
        <f>ROUND(I1165*H1165,2)</f>
        <v>0</v>
      </c>
      <c r="BL1165" s="18" t="s">
        <v>162</v>
      </c>
      <c r="BM1165" s="193" t="s">
        <v>970</v>
      </c>
    </row>
    <row r="1166" spans="2:65" s="12" customFormat="1">
      <c r="B1166" s="195"/>
      <c r="C1166" s="196"/>
      <c r="D1166" s="197" t="s">
        <v>164</v>
      </c>
      <c r="E1166" s="198" t="s">
        <v>35</v>
      </c>
      <c r="F1166" s="199" t="s">
        <v>480</v>
      </c>
      <c r="G1166" s="196"/>
      <c r="H1166" s="198" t="s">
        <v>35</v>
      </c>
      <c r="I1166" s="200"/>
      <c r="J1166" s="196"/>
      <c r="K1166" s="196"/>
      <c r="L1166" s="201"/>
      <c r="M1166" s="202"/>
      <c r="N1166" s="203"/>
      <c r="O1166" s="203"/>
      <c r="P1166" s="203"/>
      <c r="Q1166" s="203"/>
      <c r="R1166" s="203"/>
      <c r="S1166" s="203"/>
      <c r="T1166" s="204"/>
      <c r="AT1166" s="205" t="s">
        <v>164</v>
      </c>
      <c r="AU1166" s="205" t="s">
        <v>90</v>
      </c>
      <c r="AV1166" s="12" t="s">
        <v>88</v>
      </c>
      <c r="AW1166" s="12" t="s">
        <v>41</v>
      </c>
      <c r="AX1166" s="12" t="s">
        <v>80</v>
      </c>
      <c r="AY1166" s="205" t="s">
        <v>155</v>
      </c>
    </row>
    <row r="1167" spans="2:65" s="13" customFormat="1" ht="20.399999999999999">
      <c r="B1167" s="206"/>
      <c r="C1167" s="207"/>
      <c r="D1167" s="197" t="s">
        <v>164</v>
      </c>
      <c r="E1167" s="208" t="s">
        <v>35</v>
      </c>
      <c r="F1167" s="209" t="s">
        <v>971</v>
      </c>
      <c r="G1167" s="207"/>
      <c r="H1167" s="210">
        <v>142.22900000000001</v>
      </c>
      <c r="I1167" s="211"/>
      <c r="J1167" s="207"/>
      <c r="K1167" s="207"/>
      <c r="L1167" s="212"/>
      <c r="M1167" s="213"/>
      <c r="N1167" s="214"/>
      <c r="O1167" s="214"/>
      <c r="P1167" s="214"/>
      <c r="Q1167" s="214"/>
      <c r="R1167" s="214"/>
      <c r="S1167" s="214"/>
      <c r="T1167" s="215"/>
      <c r="AT1167" s="216" t="s">
        <v>164</v>
      </c>
      <c r="AU1167" s="216" t="s">
        <v>90</v>
      </c>
      <c r="AV1167" s="13" t="s">
        <v>90</v>
      </c>
      <c r="AW1167" s="13" t="s">
        <v>41</v>
      </c>
      <c r="AX1167" s="13" t="s">
        <v>80</v>
      </c>
      <c r="AY1167" s="216" t="s">
        <v>155</v>
      </c>
    </row>
    <row r="1168" spans="2:65" s="13" customFormat="1" ht="30.6">
      <c r="B1168" s="206"/>
      <c r="C1168" s="207"/>
      <c r="D1168" s="197" t="s">
        <v>164</v>
      </c>
      <c r="E1168" s="208" t="s">
        <v>35</v>
      </c>
      <c r="F1168" s="209" t="s">
        <v>972</v>
      </c>
      <c r="G1168" s="207"/>
      <c r="H1168" s="210">
        <v>335.25799999999998</v>
      </c>
      <c r="I1168" s="211"/>
      <c r="J1168" s="207"/>
      <c r="K1168" s="207"/>
      <c r="L1168" s="212"/>
      <c r="M1168" s="213"/>
      <c r="N1168" s="214"/>
      <c r="O1168" s="214"/>
      <c r="P1168" s="214"/>
      <c r="Q1168" s="214"/>
      <c r="R1168" s="214"/>
      <c r="S1168" s="214"/>
      <c r="T1168" s="215"/>
      <c r="AT1168" s="216" t="s">
        <v>164</v>
      </c>
      <c r="AU1168" s="216" t="s">
        <v>90</v>
      </c>
      <c r="AV1168" s="13" t="s">
        <v>90</v>
      </c>
      <c r="AW1168" s="13" t="s">
        <v>41</v>
      </c>
      <c r="AX1168" s="13" t="s">
        <v>80</v>
      </c>
      <c r="AY1168" s="216" t="s">
        <v>155</v>
      </c>
    </row>
    <row r="1169" spans="2:51" s="13" customFormat="1">
      <c r="B1169" s="206"/>
      <c r="C1169" s="207"/>
      <c r="D1169" s="197" t="s">
        <v>164</v>
      </c>
      <c r="E1169" s="208" t="s">
        <v>35</v>
      </c>
      <c r="F1169" s="209" t="s">
        <v>658</v>
      </c>
      <c r="G1169" s="207"/>
      <c r="H1169" s="210">
        <v>-53.04</v>
      </c>
      <c r="I1169" s="211"/>
      <c r="J1169" s="207"/>
      <c r="K1169" s="207"/>
      <c r="L1169" s="212"/>
      <c r="M1169" s="213"/>
      <c r="N1169" s="214"/>
      <c r="O1169" s="214"/>
      <c r="P1169" s="214"/>
      <c r="Q1169" s="214"/>
      <c r="R1169" s="214"/>
      <c r="S1169" s="214"/>
      <c r="T1169" s="215"/>
      <c r="AT1169" s="216" t="s">
        <v>164</v>
      </c>
      <c r="AU1169" s="216" t="s">
        <v>90</v>
      </c>
      <c r="AV1169" s="13" t="s">
        <v>90</v>
      </c>
      <c r="AW1169" s="13" t="s">
        <v>41</v>
      </c>
      <c r="AX1169" s="13" t="s">
        <v>80</v>
      </c>
      <c r="AY1169" s="216" t="s">
        <v>155</v>
      </c>
    </row>
    <row r="1170" spans="2:51" s="12" customFormat="1" ht="20.399999999999999">
      <c r="B1170" s="195"/>
      <c r="C1170" s="196"/>
      <c r="D1170" s="197" t="s">
        <v>164</v>
      </c>
      <c r="E1170" s="198" t="s">
        <v>35</v>
      </c>
      <c r="F1170" s="199" t="s">
        <v>661</v>
      </c>
      <c r="G1170" s="196"/>
      <c r="H1170" s="198" t="s">
        <v>35</v>
      </c>
      <c r="I1170" s="200"/>
      <c r="J1170" s="196"/>
      <c r="K1170" s="196"/>
      <c r="L1170" s="201"/>
      <c r="M1170" s="202"/>
      <c r="N1170" s="203"/>
      <c r="O1170" s="203"/>
      <c r="P1170" s="203"/>
      <c r="Q1170" s="203"/>
      <c r="R1170" s="203"/>
      <c r="S1170" s="203"/>
      <c r="T1170" s="204"/>
      <c r="AT1170" s="205" t="s">
        <v>164</v>
      </c>
      <c r="AU1170" s="205" t="s">
        <v>90</v>
      </c>
      <c r="AV1170" s="12" t="s">
        <v>88</v>
      </c>
      <c r="AW1170" s="12" t="s">
        <v>41</v>
      </c>
      <c r="AX1170" s="12" t="s">
        <v>80</v>
      </c>
      <c r="AY1170" s="205" t="s">
        <v>155</v>
      </c>
    </row>
    <row r="1171" spans="2:51" s="13" customFormat="1" ht="30.6">
      <c r="B1171" s="206"/>
      <c r="C1171" s="207"/>
      <c r="D1171" s="197" t="s">
        <v>164</v>
      </c>
      <c r="E1171" s="208" t="s">
        <v>35</v>
      </c>
      <c r="F1171" s="209" t="s">
        <v>662</v>
      </c>
      <c r="G1171" s="207"/>
      <c r="H1171" s="210">
        <v>186.77</v>
      </c>
      <c r="I1171" s="211"/>
      <c r="J1171" s="207"/>
      <c r="K1171" s="207"/>
      <c r="L1171" s="212"/>
      <c r="M1171" s="213"/>
      <c r="N1171" s="214"/>
      <c r="O1171" s="214"/>
      <c r="P1171" s="214"/>
      <c r="Q1171" s="214"/>
      <c r="R1171" s="214"/>
      <c r="S1171" s="214"/>
      <c r="T1171" s="215"/>
      <c r="AT1171" s="216" t="s">
        <v>164</v>
      </c>
      <c r="AU1171" s="216" t="s">
        <v>90</v>
      </c>
      <c r="AV1171" s="13" t="s">
        <v>90</v>
      </c>
      <c r="AW1171" s="13" t="s">
        <v>41</v>
      </c>
      <c r="AX1171" s="13" t="s">
        <v>80</v>
      </c>
      <c r="AY1171" s="216" t="s">
        <v>155</v>
      </c>
    </row>
    <row r="1172" spans="2:51" s="12" customFormat="1">
      <c r="B1172" s="195"/>
      <c r="C1172" s="196"/>
      <c r="D1172" s="197" t="s">
        <v>164</v>
      </c>
      <c r="E1172" s="198" t="s">
        <v>35</v>
      </c>
      <c r="F1172" s="199" t="s">
        <v>663</v>
      </c>
      <c r="G1172" s="196"/>
      <c r="H1172" s="198" t="s">
        <v>35</v>
      </c>
      <c r="I1172" s="200"/>
      <c r="J1172" s="196"/>
      <c r="K1172" s="196"/>
      <c r="L1172" s="201"/>
      <c r="M1172" s="202"/>
      <c r="N1172" s="203"/>
      <c r="O1172" s="203"/>
      <c r="P1172" s="203"/>
      <c r="Q1172" s="203"/>
      <c r="R1172" s="203"/>
      <c r="S1172" s="203"/>
      <c r="T1172" s="204"/>
      <c r="AT1172" s="205" t="s">
        <v>164</v>
      </c>
      <c r="AU1172" s="205" t="s">
        <v>90</v>
      </c>
      <c r="AV1172" s="12" t="s">
        <v>88</v>
      </c>
      <c r="AW1172" s="12" t="s">
        <v>41</v>
      </c>
      <c r="AX1172" s="12" t="s">
        <v>80</v>
      </c>
      <c r="AY1172" s="205" t="s">
        <v>155</v>
      </c>
    </row>
    <row r="1173" spans="2:51" s="13" customFormat="1">
      <c r="B1173" s="206"/>
      <c r="C1173" s="207"/>
      <c r="D1173" s="197" t="s">
        <v>164</v>
      </c>
      <c r="E1173" s="208" t="s">
        <v>35</v>
      </c>
      <c r="F1173" s="209" t="s">
        <v>664</v>
      </c>
      <c r="G1173" s="207"/>
      <c r="H1173" s="210">
        <v>51.6</v>
      </c>
      <c r="I1173" s="211"/>
      <c r="J1173" s="207"/>
      <c r="K1173" s="207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164</v>
      </c>
      <c r="AU1173" s="216" t="s">
        <v>90</v>
      </c>
      <c r="AV1173" s="13" t="s">
        <v>90</v>
      </c>
      <c r="AW1173" s="13" t="s">
        <v>41</v>
      </c>
      <c r="AX1173" s="13" t="s">
        <v>80</v>
      </c>
      <c r="AY1173" s="216" t="s">
        <v>155</v>
      </c>
    </row>
    <row r="1174" spans="2:51" s="12" customFormat="1">
      <c r="B1174" s="195"/>
      <c r="C1174" s="196"/>
      <c r="D1174" s="197" t="s">
        <v>164</v>
      </c>
      <c r="E1174" s="198" t="s">
        <v>35</v>
      </c>
      <c r="F1174" s="199" t="s">
        <v>482</v>
      </c>
      <c r="G1174" s="196"/>
      <c r="H1174" s="198" t="s">
        <v>35</v>
      </c>
      <c r="I1174" s="200"/>
      <c r="J1174" s="196"/>
      <c r="K1174" s="196"/>
      <c r="L1174" s="201"/>
      <c r="M1174" s="202"/>
      <c r="N1174" s="203"/>
      <c r="O1174" s="203"/>
      <c r="P1174" s="203"/>
      <c r="Q1174" s="203"/>
      <c r="R1174" s="203"/>
      <c r="S1174" s="203"/>
      <c r="T1174" s="204"/>
      <c r="AT1174" s="205" t="s">
        <v>164</v>
      </c>
      <c r="AU1174" s="205" t="s">
        <v>90</v>
      </c>
      <c r="AV1174" s="12" t="s">
        <v>88</v>
      </c>
      <c r="AW1174" s="12" t="s">
        <v>41</v>
      </c>
      <c r="AX1174" s="12" t="s">
        <v>80</v>
      </c>
      <c r="AY1174" s="205" t="s">
        <v>155</v>
      </c>
    </row>
    <row r="1175" spans="2:51" s="13" customFormat="1" ht="20.399999999999999">
      <c r="B1175" s="206"/>
      <c r="C1175" s="207"/>
      <c r="D1175" s="197" t="s">
        <v>164</v>
      </c>
      <c r="E1175" s="208" t="s">
        <v>35</v>
      </c>
      <c r="F1175" s="209" t="s">
        <v>973</v>
      </c>
      <c r="G1175" s="207"/>
      <c r="H1175" s="210">
        <v>1244.5239999999999</v>
      </c>
      <c r="I1175" s="211"/>
      <c r="J1175" s="207"/>
      <c r="K1175" s="207"/>
      <c r="L1175" s="212"/>
      <c r="M1175" s="213"/>
      <c r="N1175" s="214"/>
      <c r="O1175" s="214"/>
      <c r="P1175" s="214"/>
      <c r="Q1175" s="214"/>
      <c r="R1175" s="214"/>
      <c r="S1175" s="214"/>
      <c r="T1175" s="215"/>
      <c r="AT1175" s="216" t="s">
        <v>164</v>
      </c>
      <c r="AU1175" s="216" t="s">
        <v>90</v>
      </c>
      <c r="AV1175" s="13" t="s">
        <v>90</v>
      </c>
      <c r="AW1175" s="13" t="s">
        <v>41</v>
      </c>
      <c r="AX1175" s="13" t="s">
        <v>80</v>
      </c>
      <c r="AY1175" s="216" t="s">
        <v>155</v>
      </c>
    </row>
    <row r="1176" spans="2:51" s="13" customFormat="1" ht="30.6">
      <c r="B1176" s="206"/>
      <c r="C1176" s="207"/>
      <c r="D1176" s="197" t="s">
        <v>164</v>
      </c>
      <c r="E1176" s="208" t="s">
        <v>35</v>
      </c>
      <c r="F1176" s="209" t="s">
        <v>974</v>
      </c>
      <c r="G1176" s="207"/>
      <c r="H1176" s="210">
        <v>-122.34099999999999</v>
      </c>
      <c r="I1176" s="211"/>
      <c r="J1176" s="207"/>
      <c r="K1176" s="207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164</v>
      </c>
      <c r="AU1176" s="216" t="s">
        <v>90</v>
      </c>
      <c r="AV1176" s="13" t="s">
        <v>90</v>
      </c>
      <c r="AW1176" s="13" t="s">
        <v>41</v>
      </c>
      <c r="AX1176" s="13" t="s">
        <v>80</v>
      </c>
      <c r="AY1176" s="216" t="s">
        <v>155</v>
      </c>
    </row>
    <row r="1177" spans="2:51" s="13" customFormat="1">
      <c r="B1177" s="206"/>
      <c r="C1177" s="207"/>
      <c r="D1177" s="197" t="s">
        <v>164</v>
      </c>
      <c r="E1177" s="208" t="s">
        <v>35</v>
      </c>
      <c r="F1177" s="209" t="s">
        <v>975</v>
      </c>
      <c r="G1177" s="207"/>
      <c r="H1177" s="210">
        <v>-167.04</v>
      </c>
      <c r="I1177" s="211"/>
      <c r="J1177" s="207"/>
      <c r="K1177" s="207"/>
      <c r="L1177" s="212"/>
      <c r="M1177" s="213"/>
      <c r="N1177" s="214"/>
      <c r="O1177" s="214"/>
      <c r="P1177" s="214"/>
      <c r="Q1177" s="214"/>
      <c r="R1177" s="214"/>
      <c r="S1177" s="214"/>
      <c r="T1177" s="215"/>
      <c r="AT1177" s="216" t="s">
        <v>164</v>
      </c>
      <c r="AU1177" s="216" t="s">
        <v>90</v>
      </c>
      <c r="AV1177" s="13" t="s">
        <v>90</v>
      </c>
      <c r="AW1177" s="13" t="s">
        <v>41</v>
      </c>
      <c r="AX1177" s="13" t="s">
        <v>80</v>
      </c>
      <c r="AY1177" s="216" t="s">
        <v>155</v>
      </c>
    </row>
    <row r="1178" spans="2:51" s="13" customFormat="1">
      <c r="B1178" s="206"/>
      <c r="C1178" s="207"/>
      <c r="D1178" s="197" t="s">
        <v>164</v>
      </c>
      <c r="E1178" s="208" t="s">
        <v>35</v>
      </c>
      <c r="F1178" s="209" t="s">
        <v>976</v>
      </c>
      <c r="G1178" s="207"/>
      <c r="H1178" s="210">
        <v>-174.96</v>
      </c>
      <c r="I1178" s="211"/>
      <c r="J1178" s="207"/>
      <c r="K1178" s="207"/>
      <c r="L1178" s="212"/>
      <c r="M1178" s="213"/>
      <c r="N1178" s="214"/>
      <c r="O1178" s="214"/>
      <c r="P1178" s="214"/>
      <c r="Q1178" s="214"/>
      <c r="R1178" s="214"/>
      <c r="S1178" s="214"/>
      <c r="T1178" s="215"/>
      <c r="AT1178" s="216" t="s">
        <v>164</v>
      </c>
      <c r="AU1178" s="216" t="s">
        <v>90</v>
      </c>
      <c r="AV1178" s="13" t="s">
        <v>90</v>
      </c>
      <c r="AW1178" s="13" t="s">
        <v>41</v>
      </c>
      <c r="AX1178" s="13" t="s">
        <v>80</v>
      </c>
      <c r="AY1178" s="216" t="s">
        <v>155</v>
      </c>
    </row>
    <row r="1179" spans="2:51" s="13" customFormat="1">
      <c r="B1179" s="206"/>
      <c r="C1179" s="207"/>
      <c r="D1179" s="197" t="s">
        <v>164</v>
      </c>
      <c r="E1179" s="208" t="s">
        <v>35</v>
      </c>
      <c r="F1179" s="209" t="s">
        <v>977</v>
      </c>
      <c r="G1179" s="207"/>
      <c r="H1179" s="210">
        <v>-102.61</v>
      </c>
      <c r="I1179" s="211"/>
      <c r="J1179" s="207"/>
      <c r="K1179" s="207"/>
      <c r="L1179" s="212"/>
      <c r="M1179" s="213"/>
      <c r="N1179" s="214"/>
      <c r="O1179" s="214"/>
      <c r="P1179" s="214"/>
      <c r="Q1179" s="214"/>
      <c r="R1179" s="214"/>
      <c r="S1179" s="214"/>
      <c r="T1179" s="215"/>
      <c r="AT1179" s="216" t="s">
        <v>164</v>
      </c>
      <c r="AU1179" s="216" t="s">
        <v>90</v>
      </c>
      <c r="AV1179" s="13" t="s">
        <v>90</v>
      </c>
      <c r="AW1179" s="13" t="s">
        <v>41</v>
      </c>
      <c r="AX1179" s="13" t="s">
        <v>80</v>
      </c>
      <c r="AY1179" s="216" t="s">
        <v>155</v>
      </c>
    </row>
    <row r="1180" spans="2:51" s="12" customFormat="1">
      <c r="B1180" s="195"/>
      <c r="C1180" s="196"/>
      <c r="D1180" s="197" t="s">
        <v>164</v>
      </c>
      <c r="E1180" s="198" t="s">
        <v>35</v>
      </c>
      <c r="F1180" s="199" t="s">
        <v>670</v>
      </c>
      <c r="G1180" s="196"/>
      <c r="H1180" s="198" t="s">
        <v>35</v>
      </c>
      <c r="I1180" s="200"/>
      <c r="J1180" s="196"/>
      <c r="K1180" s="196"/>
      <c r="L1180" s="201"/>
      <c r="M1180" s="202"/>
      <c r="N1180" s="203"/>
      <c r="O1180" s="203"/>
      <c r="P1180" s="203"/>
      <c r="Q1180" s="203"/>
      <c r="R1180" s="203"/>
      <c r="S1180" s="203"/>
      <c r="T1180" s="204"/>
      <c r="AT1180" s="205" t="s">
        <v>164</v>
      </c>
      <c r="AU1180" s="205" t="s">
        <v>90</v>
      </c>
      <c r="AV1180" s="12" t="s">
        <v>88</v>
      </c>
      <c r="AW1180" s="12" t="s">
        <v>41</v>
      </c>
      <c r="AX1180" s="12" t="s">
        <v>80</v>
      </c>
      <c r="AY1180" s="205" t="s">
        <v>155</v>
      </c>
    </row>
    <row r="1181" spans="2:51" s="13" customFormat="1" ht="20.399999999999999">
      <c r="B1181" s="206"/>
      <c r="C1181" s="207"/>
      <c r="D1181" s="197" t="s">
        <v>164</v>
      </c>
      <c r="E1181" s="208" t="s">
        <v>35</v>
      </c>
      <c r="F1181" s="209" t="s">
        <v>978</v>
      </c>
      <c r="G1181" s="207"/>
      <c r="H1181" s="210">
        <v>366.214</v>
      </c>
      <c r="I1181" s="211"/>
      <c r="J1181" s="207"/>
      <c r="K1181" s="207"/>
      <c r="L1181" s="212"/>
      <c r="M1181" s="213"/>
      <c r="N1181" s="214"/>
      <c r="O1181" s="214"/>
      <c r="P1181" s="214"/>
      <c r="Q1181" s="214"/>
      <c r="R1181" s="214"/>
      <c r="S1181" s="214"/>
      <c r="T1181" s="215"/>
      <c r="AT1181" s="216" t="s">
        <v>164</v>
      </c>
      <c r="AU1181" s="216" t="s">
        <v>90</v>
      </c>
      <c r="AV1181" s="13" t="s">
        <v>90</v>
      </c>
      <c r="AW1181" s="13" t="s">
        <v>41</v>
      </c>
      <c r="AX1181" s="13" t="s">
        <v>80</v>
      </c>
      <c r="AY1181" s="216" t="s">
        <v>155</v>
      </c>
    </row>
    <row r="1182" spans="2:51" s="12" customFormat="1">
      <c r="B1182" s="195"/>
      <c r="C1182" s="196"/>
      <c r="D1182" s="197" t="s">
        <v>164</v>
      </c>
      <c r="E1182" s="198" t="s">
        <v>35</v>
      </c>
      <c r="F1182" s="199" t="s">
        <v>672</v>
      </c>
      <c r="G1182" s="196"/>
      <c r="H1182" s="198" t="s">
        <v>35</v>
      </c>
      <c r="I1182" s="200"/>
      <c r="J1182" s="196"/>
      <c r="K1182" s="196"/>
      <c r="L1182" s="201"/>
      <c r="M1182" s="202"/>
      <c r="N1182" s="203"/>
      <c r="O1182" s="203"/>
      <c r="P1182" s="203"/>
      <c r="Q1182" s="203"/>
      <c r="R1182" s="203"/>
      <c r="S1182" s="203"/>
      <c r="T1182" s="204"/>
      <c r="AT1182" s="205" t="s">
        <v>164</v>
      </c>
      <c r="AU1182" s="205" t="s">
        <v>90</v>
      </c>
      <c r="AV1182" s="12" t="s">
        <v>88</v>
      </c>
      <c r="AW1182" s="12" t="s">
        <v>41</v>
      </c>
      <c r="AX1182" s="12" t="s">
        <v>80</v>
      </c>
      <c r="AY1182" s="205" t="s">
        <v>155</v>
      </c>
    </row>
    <row r="1183" spans="2:51" s="13" customFormat="1" ht="20.399999999999999">
      <c r="B1183" s="206"/>
      <c r="C1183" s="207"/>
      <c r="D1183" s="197" t="s">
        <v>164</v>
      </c>
      <c r="E1183" s="208" t="s">
        <v>35</v>
      </c>
      <c r="F1183" s="209" t="s">
        <v>979</v>
      </c>
      <c r="G1183" s="207"/>
      <c r="H1183" s="210">
        <v>388.13799999999998</v>
      </c>
      <c r="I1183" s="211"/>
      <c r="J1183" s="207"/>
      <c r="K1183" s="207"/>
      <c r="L1183" s="212"/>
      <c r="M1183" s="213"/>
      <c r="N1183" s="214"/>
      <c r="O1183" s="214"/>
      <c r="P1183" s="214"/>
      <c r="Q1183" s="214"/>
      <c r="R1183" s="214"/>
      <c r="S1183" s="214"/>
      <c r="T1183" s="215"/>
      <c r="AT1183" s="216" t="s">
        <v>164</v>
      </c>
      <c r="AU1183" s="216" t="s">
        <v>90</v>
      </c>
      <c r="AV1183" s="13" t="s">
        <v>90</v>
      </c>
      <c r="AW1183" s="13" t="s">
        <v>41</v>
      </c>
      <c r="AX1183" s="13" t="s">
        <v>80</v>
      </c>
      <c r="AY1183" s="216" t="s">
        <v>155</v>
      </c>
    </row>
    <row r="1184" spans="2:51" s="12" customFormat="1">
      <c r="B1184" s="195"/>
      <c r="C1184" s="196"/>
      <c r="D1184" s="197" t="s">
        <v>164</v>
      </c>
      <c r="E1184" s="198" t="s">
        <v>35</v>
      </c>
      <c r="F1184" s="199" t="s">
        <v>674</v>
      </c>
      <c r="G1184" s="196"/>
      <c r="H1184" s="198" t="s">
        <v>35</v>
      </c>
      <c r="I1184" s="200"/>
      <c r="J1184" s="196"/>
      <c r="K1184" s="196"/>
      <c r="L1184" s="201"/>
      <c r="M1184" s="202"/>
      <c r="N1184" s="203"/>
      <c r="O1184" s="203"/>
      <c r="P1184" s="203"/>
      <c r="Q1184" s="203"/>
      <c r="R1184" s="203"/>
      <c r="S1184" s="203"/>
      <c r="T1184" s="204"/>
      <c r="AT1184" s="205" t="s">
        <v>164</v>
      </c>
      <c r="AU1184" s="205" t="s">
        <v>90</v>
      </c>
      <c r="AV1184" s="12" t="s">
        <v>88</v>
      </c>
      <c r="AW1184" s="12" t="s">
        <v>41</v>
      </c>
      <c r="AX1184" s="12" t="s">
        <v>80</v>
      </c>
      <c r="AY1184" s="205" t="s">
        <v>155</v>
      </c>
    </row>
    <row r="1185" spans="2:65" s="13" customFormat="1">
      <c r="B1185" s="206"/>
      <c r="C1185" s="207"/>
      <c r="D1185" s="197" t="s">
        <v>164</v>
      </c>
      <c r="E1185" s="208" t="s">
        <v>35</v>
      </c>
      <c r="F1185" s="209" t="s">
        <v>675</v>
      </c>
      <c r="G1185" s="207"/>
      <c r="H1185" s="210">
        <v>56.7</v>
      </c>
      <c r="I1185" s="211"/>
      <c r="J1185" s="207"/>
      <c r="K1185" s="207"/>
      <c r="L1185" s="212"/>
      <c r="M1185" s="213"/>
      <c r="N1185" s="214"/>
      <c r="O1185" s="214"/>
      <c r="P1185" s="214"/>
      <c r="Q1185" s="214"/>
      <c r="R1185" s="214"/>
      <c r="S1185" s="214"/>
      <c r="T1185" s="215"/>
      <c r="AT1185" s="216" t="s">
        <v>164</v>
      </c>
      <c r="AU1185" s="216" t="s">
        <v>90</v>
      </c>
      <c r="AV1185" s="13" t="s">
        <v>90</v>
      </c>
      <c r="AW1185" s="13" t="s">
        <v>41</v>
      </c>
      <c r="AX1185" s="13" t="s">
        <v>80</v>
      </c>
      <c r="AY1185" s="216" t="s">
        <v>155</v>
      </c>
    </row>
    <row r="1186" spans="2:65" s="12" customFormat="1">
      <c r="B1186" s="195"/>
      <c r="C1186" s="196"/>
      <c r="D1186" s="197" t="s">
        <v>164</v>
      </c>
      <c r="E1186" s="198" t="s">
        <v>35</v>
      </c>
      <c r="F1186" s="199" t="s">
        <v>343</v>
      </c>
      <c r="G1186" s="196"/>
      <c r="H1186" s="198" t="s">
        <v>35</v>
      </c>
      <c r="I1186" s="200"/>
      <c r="J1186" s="196"/>
      <c r="K1186" s="196"/>
      <c r="L1186" s="201"/>
      <c r="M1186" s="202"/>
      <c r="N1186" s="203"/>
      <c r="O1186" s="203"/>
      <c r="P1186" s="203"/>
      <c r="Q1186" s="203"/>
      <c r="R1186" s="203"/>
      <c r="S1186" s="203"/>
      <c r="T1186" s="204"/>
      <c r="AT1186" s="205" t="s">
        <v>164</v>
      </c>
      <c r="AU1186" s="205" t="s">
        <v>90</v>
      </c>
      <c r="AV1186" s="12" t="s">
        <v>88</v>
      </c>
      <c r="AW1186" s="12" t="s">
        <v>41</v>
      </c>
      <c r="AX1186" s="12" t="s">
        <v>80</v>
      </c>
      <c r="AY1186" s="205" t="s">
        <v>155</v>
      </c>
    </row>
    <row r="1187" spans="2:65" s="13" customFormat="1" ht="20.399999999999999">
      <c r="B1187" s="206"/>
      <c r="C1187" s="207"/>
      <c r="D1187" s="197" t="s">
        <v>164</v>
      </c>
      <c r="E1187" s="208" t="s">
        <v>35</v>
      </c>
      <c r="F1187" s="209" t="s">
        <v>980</v>
      </c>
      <c r="G1187" s="207"/>
      <c r="H1187" s="210">
        <v>477.3</v>
      </c>
      <c r="I1187" s="211"/>
      <c r="J1187" s="207"/>
      <c r="K1187" s="207"/>
      <c r="L1187" s="212"/>
      <c r="M1187" s="213"/>
      <c r="N1187" s="214"/>
      <c r="O1187" s="214"/>
      <c r="P1187" s="214"/>
      <c r="Q1187" s="214"/>
      <c r="R1187" s="214"/>
      <c r="S1187" s="214"/>
      <c r="T1187" s="215"/>
      <c r="AT1187" s="216" t="s">
        <v>164</v>
      </c>
      <c r="AU1187" s="216" t="s">
        <v>90</v>
      </c>
      <c r="AV1187" s="13" t="s">
        <v>90</v>
      </c>
      <c r="AW1187" s="13" t="s">
        <v>41</v>
      </c>
      <c r="AX1187" s="13" t="s">
        <v>80</v>
      </c>
      <c r="AY1187" s="216" t="s">
        <v>155</v>
      </c>
    </row>
    <row r="1188" spans="2:65" s="12" customFormat="1">
      <c r="B1188" s="195"/>
      <c r="C1188" s="196"/>
      <c r="D1188" s="197" t="s">
        <v>164</v>
      </c>
      <c r="E1188" s="198" t="s">
        <v>35</v>
      </c>
      <c r="F1188" s="199" t="s">
        <v>175</v>
      </c>
      <c r="G1188" s="196"/>
      <c r="H1188" s="198" t="s">
        <v>35</v>
      </c>
      <c r="I1188" s="200"/>
      <c r="J1188" s="196"/>
      <c r="K1188" s="196"/>
      <c r="L1188" s="201"/>
      <c r="M1188" s="202"/>
      <c r="N1188" s="203"/>
      <c r="O1188" s="203"/>
      <c r="P1188" s="203"/>
      <c r="Q1188" s="203"/>
      <c r="R1188" s="203"/>
      <c r="S1188" s="203"/>
      <c r="T1188" s="204"/>
      <c r="AT1188" s="205" t="s">
        <v>164</v>
      </c>
      <c r="AU1188" s="205" t="s">
        <v>90</v>
      </c>
      <c r="AV1188" s="12" t="s">
        <v>88</v>
      </c>
      <c r="AW1188" s="12" t="s">
        <v>41</v>
      </c>
      <c r="AX1188" s="12" t="s">
        <v>80</v>
      </c>
      <c r="AY1188" s="205" t="s">
        <v>155</v>
      </c>
    </row>
    <row r="1189" spans="2:65" s="13" customFormat="1">
      <c r="B1189" s="206"/>
      <c r="C1189" s="207"/>
      <c r="D1189" s="197" t="s">
        <v>164</v>
      </c>
      <c r="E1189" s="208" t="s">
        <v>35</v>
      </c>
      <c r="F1189" s="209" t="s">
        <v>678</v>
      </c>
      <c r="G1189" s="207"/>
      <c r="H1189" s="210">
        <v>-125.776</v>
      </c>
      <c r="I1189" s="211"/>
      <c r="J1189" s="207"/>
      <c r="K1189" s="207"/>
      <c r="L1189" s="212"/>
      <c r="M1189" s="213"/>
      <c r="N1189" s="214"/>
      <c r="O1189" s="214"/>
      <c r="P1189" s="214"/>
      <c r="Q1189" s="214"/>
      <c r="R1189" s="214"/>
      <c r="S1189" s="214"/>
      <c r="T1189" s="215"/>
      <c r="AT1189" s="216" t="s">
        <v>164</v>
      </c>
      <c r="AU1189" s="216" t="s">
        <v>90</v>
      </c>
      <c r="AV1189" s="13" t="s">
        <v>90</v>
      </c>
      <c r="AW1189" s="13" t="s">
        <v>41</v>
      </c>
      <c r="AX1189" s="13" t="s">
        <v>80</v>
      </c>
      <c r="AY1189" s="216" t="s">
        <v>155</v>
      </c>
    </row>
    <row r="1190" spans="2:65" s="15" customFormat="1">
      <c r="B1190" s="228"/>
      <c r="C1190" s="229"/>
      <c r="D1190" s="197" t="s">
        <v>164</v>
      </c>
      <c r="E1190" s="230" t="s">
        <v>35</v>
      </c>
      <c r="F1190" s="231" t="s">
        <v>177</v>
      </c>
      <c r="G1190" s="229"/>
      <c r="H1190" s="232">
        <v>2502.9659999999999</v>
      </c>
      <c r="I1190" s="233"/>
      <c r="J1190" s="229"/>
      <c r="K1190" s="229"/>
      <c r="L1190" s="234"/>
      <c r="M1190" s="235"/>
      <c r="N1190" s="236"/>
      <c r="O1190" s="236"/>
      <c r="P1190" s="236"/>
      <c r="Q1190" s="236"/>
      <c r="R1190" s="236"/>
      <c r="S1190" s="236"/>
      <c r="T1190" s="237"/>
      <c r="AT1190" s="238" t="s">
        <v>164</v>
      </c>
      <c r="AU1190" s="238" t="s">
        <v>90</v>
      </c>
      <c r="AV1190" s="15" t="s">
        <v>162</v>
      </c>
      <c r="AW1190" s="15" t="s">
        <v>41</v>
      </c>
      <c r="AX1190" s="15" t="s">
        <v>88</v>
      </c>
      <c r="AY1190" s="238" t="s">
        <v>155</v>
      </c>
    </row>
    <row r="1191" spans="2:65" s="1" customFormat="1" ht="36" customHeight="1">
      <c r="B1191" s="36"/>
      <c r="C1191" s="182" t="s">
        <v>981</v>
      </c>
      <c r="D1191" s="182" t="s">
        <v>157</v>
      </c>
      <c r="E1191" s="183" t="s">
        <v>982</v>
      </c>
      <c r="F1191" s="184" t="s">
        <v>983</v>
      </c>
      <c r="G1191" s="185" t="s">
        <v>160</v>
      </c>
      <c r="H1191" s="186">
        <v>90.194000000000003</v>
      </c>
      <c r="I1191" s="187"/>
      <c r="J1191" s="188">
        <f>ROUND(I1191*H1191,2)</f>
        <v>0</v>
      </c>
      <c r="K1191" s="184" t="s">
        <v>161</v>
      </c>
      <c r="L1191" s="40"/>
      <c r="M1191" s="189" t="s">
        <v>35</v>
      </c>
      <c r="N1191" s="190" t="s">
        <v>51</v>
      </c>
      <c r="O1191" s="65"/>
      <c r="P1191" s="191">
        <f>O1191*H1191</f>
        <v>0</v>
      </c>
      <c r="Q1191" s="191">
        <v>6.28E-3</v>
      </c>
      <c r="R1191" s="191">
        <f>Q1191*H1191</f>
        <v>0.56641832000000003</v>
      </c>
      <c r="S1191" s="191">
        <v>0</v>
      </c>
      <c r="T1191" s="192">
        <f>S1191*H1191</f>
        <v>0</v>
      </c>
      <c r="AR1191" s="193" t="s">
        <v>162</v>
      </c>
      <c r="AT1191" s="193" t="s">
        <v>157</v>
      </c>
      <c r="AU1191" s="193" t="s">
        <v>90</v>
      </c>
      <c r="AY1191" s="18" t="s">
        <v>155</v>
      </c>
      <c r="BE1191" s="194">
        <f>IF(N1191="základní",J1191,0)</f>
        <v>0</v>
      </c>
      <c r="BF1191" s="194">
        <f>IF(N1191="snížená",J1191,0)</f>
        <v>0</v>
      </c>
      <c r="BG1191" s="194">
        <f>IF(N1191="zákl. přenesená",J1191,0)</f>
        <v>0</v>
      </c>
      <c r="BH1191" s="194">
        <f>IF(N1191="sníž. přenesená",J1191,0)</f>
        <v>0</v>
      </c>
      <c r="BI1191" s="194">
        <f>IF(N1191="nulová",J1191,0)</f>
        <v>0</v>
      </c>
      <c r="BJ1191" s="18" t="s">
        <v>88</v>
      </c>
      <c r="BK1191" s="194">
        <f>ROUND(I1191*H1191,2)</f>
        <v>0</v>
      </c>
      <c r="BL1191" s="18" t="s">
        <v>162</v>
      </c>
      <c r="BM1191" s="193" t="s">
        <v>984</v>
      </c>
    </row>
    <row r="1192" spans="2:65" s="12" customFormat="1">
      <c r="B1192" s="195"/>
      <c r="C1192" s="196"/>
      <c r="D1192" s="197" t="s">
        <v>164</v>
      </c>
      <c r="E1192" s="198" t="s">
        <v>35</v>
      </c>
      <c r="F1192" s="199" t="s">
        <v>773</v>
      </c>
      <c r="G1192" s="196"/>
      <c r="H1192" s="198" t="s">
        <v>35</v>
      </c>
      <c r="I1192" s="200"/>
      <c r="J1192" s="196"/>
      <c r="K1192" s="196"/>
      <c r="L1192" s="201"/>
      <c r="M1192" s="202"/>
      <c r="N1192" s="203"/>
      <c r="O1192" s="203"/>
      <c r="P1192" s="203"/>
      <c r="Q1192" s="203"/>
      <c r="R1192" s="203"/>
      <c r="S1192" s="203"/>
      <c r="T1192" s="204"/>
      <c r="AT1192" s="205" t="s">
        <v>164</v>
      </c>
      <c r="AU1192" s="205" t="s">
        <v>90</v>
      </c>
      <c r="AV1192" s="12" t="s">
        <v>88</v>
      </c>
      <c r="AW1192" s="12" t="s">
        <v>41</v>
      </c>
      <c r="AX1192" s="12" t="s">
        <v>80</v>
      </c>
      <c r="AY1192" s="205" t="s">
        <v>155</v>
      </c>
    </row>
    <row r="1193" spans="2:65" s="12" customFormat="1">
      <c r="B1193" s="195"/>
      <c r="C1193" s="196"/>
      <c r="D1193" s="197" t="s">
        <v>164</v>
      </c>
      <c r="E1193" s="198" t="s">
        <v>35</v>
      </c>
      <c r="F1193" s="199" t="s">
        <v>201</v>
      </c>
      <c r="G1193" s="196"/>
      <c r="H1193" s="198" t="s">
        <v>35</v>
      </c>
      <c r="I1193" s="200"/>
      <c r="J1193" s="196"/>
      <c r="K1193" s="196"/>
      <c r="L1193" s="201"/>
      <c r="M1193" s="202"/>
      <c r="N1193" s="203"/>
      <c r="O1193" s="203"/>
      <c r="P1193" s="203"/>
      <c r="Q1193" s="203"/>
      <c r="R1193" s="203"/>
      <c r="S1193" s="203"/>
      <c r="T1193" s="204"/>
      <c r="AT1193" s="205" t="s">
        <v>164</v>
      </c>
      <c r="AU1193" s="205" t="s">
        <v>90</v>
      </c>
      <c r="AV1193" s="12" t="s">
        <v>88</v>
      </c>
      <c r="AW1193" s="12" t="s">
        <v>41</v>
      </c>
      <c r="AX1193" s="12" t="s">
        <v>80</v>
      </c>
      <c r="AY1193" s="205" t="s">
        <v>155</v>
      </c>
    </row>
    <row r="1194" spans="2:65" s="13" customFormat="1">
      <c r="B1194" s="206"/>
      <c r="C1194" s="207"/>
      <c r="D1194" s="197" t="s">
        <v>164</v>
      </c>
      <c r="E1194" s="208" t="s">
        <v>35</v>
      </c>
      <c r="F1194" s="209" t="s">
        <v>774</v>
      </c>
      <c r="G1194" s="207"/>
      <c r="H1194" s="210">
        <v>21.82</v>
      </c>
      <c r="I1194" s="211"/>
      <c r="J1194" s="207"/>
      <c r="K1194" s="207"/>
      <c r="L1194" s="212"/>
      <c r="M1194" s="213"/>
      <c r="N1194" s="214"/>
      <c r="O1194" s="214"/>
      <c r="P1194" s="214"/>
      <c r="Q1194" s="214"/>
      <c r="R1194" s="214"/>
      <c r="S1194" s="214"/>
      <c r="T1194" s="215"/>
      <c r="AT1194" s="216" t="s">
        <v>164</v>
      </c>
      <c r="AU1194" s="216" t="s">
        <v>90</v>
      </c>
      <c r="AV1194" s="13" t="s">
        <v>90</v>
      </c>
      <c r="AW1194" s="13" t="s">
        <v>41</v>
      </c>
      <c r="AX1194" s="13" t="s">
        <v>80</v>
      </c>
      <c r="AY1194" s="216" t="s">
        <v>155</v>
      </c>
    </row>
    <row r="1195" spans="2:65" s="12" customFormat="1">
      <c r="B1195" s="195"/>
      <c r="C1195" s="196"/>
      <c r="D1195" s="197" t="s">
        <v>164</v>
      </c>
      <c r="E1195" s="198" t="s">
        <v>35</v>
      </c>
      <c r="F1195" s="199" t="s">
        <v>203</v>
      </c>
      <c r="G1195" s="196"/>
      <c r="H1195" s="198" t="s">
        <v>35</v>
      </c>
      <c r="I1195" s="200"/>
      <c r="J1195" s="196"/>
      <c r="K1195" s="196"/>
      <c r="L1195" s="201"/>
      <c r="M1195" s="202"/>
      <c r="N1195" s="203"/>
      <c r="O1195" s="203"/>
      <c r="P1195" s="203"/>
      <c r="Q1195" s="203"/>
      <c r="R1195" s="203"/>
      <c r="S1195" s="203"/>
      <c r="T1195" s="204"/>
      <c r="AT1195" s="205" t="s">
        <v>164</v>
      </c>
      <c r="AU1195" s="205" t="s">
        <v>90</v>
      </c>
      <c r="AV1195" s="12" t="s">
        <v>88</v>
      </c>
      <c r="AW1195" s="12" t="s">
        <v>41</v>
      </c>
      <c r="AX1195" s="12" t="s">
        <v>80</v>
      </c>
      <c r="AY1195" s="205" t="s">
        <v>155</v>
      </c>
    </row>
    <row r="1196" spans="2:65" s="13" customFormat="1" ht="30.6">
      <c r="B1196" s="206"/>
      <c r="C1196" s="207"/>
      <c r="D1196" s="197" t="s">
        <v>164</v>
      </c>
      <c r="E1196" s="208" t="s">
        <v>35</v>
      </c>
      <c r="F1196" s="209" t="s">
        <v>775</v>
      </c>
      <c r="G1196" s="207"/>
      <c r="H1196" s="210">
        <v>26.552</v>
      </c>
      <c r="I1196" s="211"/>
      <c r="J1196" s="207"/>
      <c r="K1196" s="207"/>
      <c r="L1196" s="212"/>
      <c r="M1196" s="213"/>
      <c r="N1196" s="214"/>
      <c r="O1196" s="214"/>
      <c r="P1196" s="214"/>
      <c r="Q1196" s="214"/>
      <c r="R1196" s="214"/>
      <c r="S1196" s="214"/>
      <c r="T1196" s="215"/>
      <c r="AT1196" s="216" t="s">
        <v>164</v>
      </c>
      <c r="AU1196" s="216" t="s">
        <v>90</v>
      </c>
      <c r="AV1196" s="13" t="s">
        <v>90</v>
      </c>
      <c r="AW1196" s="13" t="s">
        <v>41</v>
      </c>
      <c r="AX1196" s="13" t="s">
        <v>80</v>
      </c>
      <c r="AY1196" s="216" t="s">
        <v>155</v>
      </c>
    </row>
    <row r="1197" spans="2:65" s="12" customFormat="1">
      <c r="B1197" s="195"/>
      <c r="C1197" s="196"/>
      <c r="D1197" s="197" t="s">
        <v>164</v>
      </c>
      <c r="E1197" s="198" t="s">
        <v>35</v>
      </c>
      <c r="F1197" s="199" t="s">
        <v>776</v>
      </c>
      <c r="G1197" s="196"/>
      <c r="H1197" s="198" t="s">
        <v>35</v>
      </c>
      <c r="I1197" s="200"/>
      <c r="J1197" s="196"/>
      <c r="K1197" s="196"/>
      <c r="L1197" s="201"/>
      <c r="M1197" s="202"/>
      <c r="N1197" s="203"/>
      <c r="O1197" s="203"/>
      <c r="P1197" s="203"/>
      <c r="Q1197" s="203"/>
      <c r="R1197" s="203"/>
      <c r="S1197" s="203"/>
      <c r="T1197" s="204"/>
      <c r="AT1197" s="205" t="s">
        <v>164</v>
      </c>
      <c r="AU1197" s="205" t="s">
        <v>90</v>
      </c>
      <c r="AV1197" s="12" t="s">
        <v>88</v>
      </c>
      <c r="AW1197" s="12" t="s">
        <v>41</v>
      </c>
      <c r="AX1197" s="12" t="s">
        <v>80</v>
      </c>
      <c r="AY1197" s="205" t="s">
        <v>155</v>
      </c>
    </row>
    <row r="1198" spans="2:65" s="13" customFormat="1">
      <c r="B1198" s="206"/>
      <c r="C1198" s="207"/>
      <c r="D1198" s="197" t="s">
        <v>164</v>
      </c>
      <c r="E1198" s="208" t="s">
        <v>35</v>
      </c>
      <c r="F1198" s="209" t="s">
        <v>777</v>
      </c>
      <c r="G1198" s="207"/>
      <c r="H1198" s="210">
        <v>15.4</v>
      </c>
      <c r="I1198" s="211"/>
      <c r="J1198" s="207"/>
      <c r="K1198" s="207"/>
      <c r="L1198" s="212"/>
      <c r="M1198" s="213"/>
      <c r="N1198" s="214"/>
      <c r="O1198" s="214"/>
      <c r="P1198" s="214"/>
      <c r="Q1198" s="214"/>
      <c r="R1198" s="214"/>
      <c r="S1198" s="214"/>
      <c r="T1198" s="215"/>
      <c r="AT1198" s="216" t="s">
        <v>164</v>
      </c>
      <c r="AU1198" s="216" t="s">
        <v>90</v>
      </c>
      <c r="AV1198" s="13" t="s">
        <v>90</v>
      </c>
      <c r="AW1198" s="13" t="s">
        <v>41</v>
      </c>
      <c r="AX1198" s="13" t="s">
        <v>80</v>
      </c>
      <c r="AY1198" s="216" t="s">
        <v>155</v>
      </c>
    </row>
    <row r="1199" spans="2:65" s="12" customFormat="1">
      <c r="B1199" s="195"/>
      <c r="C1199" s="196"/>
      <c r="D1199" s="197" t="s">
        <v>164</v>
      </c>
      <c r="E1199" s="198" t="s">
        <v>35</v>
      </c>
      <c r="F1199" s="199" t="s">
        <v>771</v>
      </c>
      <c r="G1199" s="196"/>
      <c r="H1199" s="198" t="s">
        <v>35</v>
      </c>
      <c r="I1199" s="200"/>
      <c r="J1199" s="196"/>
      <c r="K1199" s="196"/>
      <c r="L1199" s="201"/>
      <c r="M1199" s="202"/>
      <c r="N1199" s="203"/>
      <c r="O1199" s="203"/>
      <c r="P1199" s="203"/>
      <c r="Q1199" s="203"/>
      <c r="R1199" s="203"/>
      <c r="S1199" s="203"/>
      <c r="T1199" s="204"/>
      <c r="AT1199" s="205" t="s">
        <v>164</v>
      </c>
      <c r="AU1199" s="205" t="s">
        <v>90</v>
      </c>
      <c r="AV1199" s="12" t="s">
        <v>88</v>
      </c>
      <c r="AW1199" s="12" t="s">
        <v>41</v>
      </c>
      <c r="AX1199" s="12" t="s">
        <v>80</v>
      </c>
      <c r="AY1199" s="205" t="s">
        <v>155</v>
      </c>
    </row>
    <row r="1200" spans="2:65" s="13" customFormat="1">
      <c r="B1200" s="206"/>
      <c r="C1200" s="207"/>
      <c r="D1200" s="197" t="s">
        <v>164</v>
      </c>
      <c r="E1200" s="208" t="s">
        <v>35</v>
      </c>
      <c r="F1200" s="209" t="s">
        <v>778</v>
      </c>
      <c r="G1200" s="207"/>
      <c r="H1200" s="210">
        <v>-6.5679999999999996</v>
      </c>
      <c r="I1200" s="211"/>
      <c r="J1200" s="207"/>
      <c r="K1200" s="207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164</v>
      </c>
      <c r="AU1200" s="216" t="s">
        <v>90</v>
      </c>
      <c r="AV1200" s="13" t="s">
        <v>90</v>
      </c>
      <c r="AW1200" s="13" t="s">
        <v>41</v>
      </c>
      <c r="AX1200" s="13" t="s">
        <v>80</v>
      </c>
      <c r="AY1200" s="216" t="s">
        <v>155</v>
      </c>
    </row>
    <row r="1201" spans="2:51" s="12" customFormat="1">
      <c r="B1201" s="195"/>
      <c r="C1201" s="196"/>
      <c r="D1201" s="197" t="s">
        <v>164</v>
      </c>
      <c r="E1201" s="198" t="s">
        <v>35</v>
      </c>
      <c r="F1201" s="199" t="s">
        <v>985</v>
      </c>
      <c r="G1201" s="196"/>
      <c r="H1201" s="198" t="s">
        <v>35</v>
      </c>
      <c r="I1201" s="200"/>
      <c r="J1201" s="196"/>
      <c r="K1201" s="196"/>
      <c r="L1201" s="201"/>
      <c r="M1201" s="202"/>
      <c r="N1201" s="203"/>
      <c r="O1201" s="203"/>
      <c r="P1201" s="203"/>
      <c r="Q1201" s="203"/>
      <c r="R1201" s="203"/>
      <c r="S1201" s="203"/>
      <c r="T1201" s="204"/>
      <c r="AT1201" s="205" t="s">
        <v>164</v>
      </c>
      <c r="AU1201" s="205" t="s">
        <v>90</v>
      </c>
      <c r="AV1201" s="12" t="s">
        <v>88</v>
      </c>
      <c r="AW1201" s="12" t="s">
        <v>41</v>
      </c>
      <c r="AX1201" s="12" t="s">
        <v>80</v>
      </c>
      <c r="AY1201" s="205" t="s">
        <v>155</v>
      </c>
    </row>
    <row r="1202" spans="2:51" s="13" customFormat="1">
      <c r="B1202" s="206"/>
      <c r="C1202" s="207"/>
      <c r="D1202" s="197" t="s">
        <v>164</v>
      </c>
      <c r="E1202" s="208" t="s">
        <v>35</v>
      </c>
      <c r="F1202" s="209" t="s">
        <v>986</v>
      </c>
      <c r="G1202" s="207"/>
      <c r="H1202" s="210">
        <v>0.128</v>
      </c>
      <c r="I1202" s="211"/>
      <c r="J1202" s="207"/>
      <c r="K1202" s="207"/>
      <c r="L1202" s="212"/>
      <c r="M1202" s="213"/>
      <c r="N1202" s="214"/>
      <c r="O1202" s="214"/>
      <c r="P1202" s="214"/>
      <c r="Q1202" s="214"/>
      <c r="R1202" s="214"/>
      <c r="S1202" s="214"/>
      <c r="T1202" s="215"/>
      <c r="AT1202" s="216" t="s">
        <v>164</v>
      </c>
      <c r="AU1202" s="216" t="s">
        <v>90</v>
      </c>
      <c r="AV1202" s="13" t="s">
        <v>90</v>
      </c>
      <c r="AW1202" s="13" t="s">
        <v>41</v>
      </c>
      <c r="AX1202" s="13" t="s">
        <v>80</v>
      </c>
      <c r="AY1202" s="216" t="s">
        <v>155</v>
      </c>
    </row>
    <row r="1203" spans="2:51" s="12" customFormat="1">
      <c r="B1203" s="195"/>
      <c r="C1203" s="196"/>
      <c r="D1203" s="197" t="s">
        <v>164</v>
      </c>
      <c r="E1203" s="198" t="s">
        <v>35</v>
      </c>
      <c r="F1203" s="199" t="s">
        <v>987</v>
      </c>
      <c r="G1203" s="196"/>
      <c r="H1203" s="198" t="s">
        <v>35</v>
      </c>
      <c r="I1203" s="200"/>
      <c r="J1203" s="196"/>
      <c r="K1203" s="196"/>
      <c r="L1203" s="201"/>
      <c r="M1203" s="202"/>
      <c r="N1203" s="203"/>
      <c r="O1203" s="203"/>
      <c r="P1203" s="203"/>
      <c r="Q1203" s="203"/>
      <c r="R1203" s="203"/>
      <c r="S1203" s="203"/>
      <c r="T1203" s="204"/>
      <c r="AT1203" s="205" t="s">
        <v>164</v>
      </c>
      <c r="AU1203" s="205" t="s">
        <v>90</v>
      </c>
      <c r="AV1203" s="12" t="s">
        <v>88</v>
      </c>
      <c r="AW1203" s="12" t="s">
        <v>41</v>
      </c>
      <c r="AX1203" s="12" t="s">
        <v>80</v>
      </c>
      <c r="AY1203" s="205" t="s">
        <v>155</v>
      </c>
    </row>
    <row r="1204" spans="2:51" s="13" customFormat="1">
      <c r="B1204" s="206"/>
      <c r="C1204" s="207"/>
      <c r="D1204" s="197" t="s">
        <v>164</v>
      </c>
      <c r="E1204" s="208" t="s">
        <v>35</v>
      </c>
      <c r="F1204" s="209" t="s">
        <v>988</v>
      </c>
      <c r="G1204" s="207"/>
      <c r="H1204" s="210">
        <v>0.14399999999999999</v>
      </c>
      <c r="I1204" s="211"/>
      <c r="J1204" s="207"/>
      <c r="K1204" s="207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164</v>
      </c>
      <c r="AU1204" s="216" t="s">
        <v>90</v>
      </c>
      <c r="AV1204" s="13" t="s">
        <v>90</v>
      </c>
      <c r="AW1204" s="13" t="s">
        <v>41</v>
      </c>
      <c r="AX1204" s="13" t="s">
        <v>80</v>
      </c>
      <c r="AY1204" s="216" t="s">
        <v>155</v>
      </c>
    </row>
    <row r="1205" spans="2:51" s="12" customFormat="1">
      <c r="B1205" s="195"/>
      <c r="C1205" s="196"/>
      <c r="D1205" s="197" t="s">
        <v>164</v>
      </c>
      <c r="E1205" s="198" t="s">
        <v>35</v>
      </c>
      <c r="F1205" s="199" t="s">
        <v>747</v>
      </c>
      <c r="G1205" s="196"/>
      <c r="H1205" s="198" t="s">
        <v>35</v>
      </c>
      <c r="I1205" s="200"/>
      <c r="J1205" s="196"/>
      <c r="K1205" s="196"/>
      <c r="L1205" s="201"/>
      <c r="M1205" s="202"/>
      <c r="N1205" s="203"/>
      <c r="O1205" s="203"/>
      <c r="P1205" s="203"/>
      <c r="Q1205" s="203"/>
      <c r="R1205" s="203"/>
      <c r="S1205" s="203"/>
      <c r="T1205" s="204"/>
      <c r="AT1205" s="205" t="s">
        <v>164</v>
      </c>
      <c r="AU1205" s="205" t="s">
        <v>90</v>
      </c>
      <c r="AV1205" s="12" t="s">
        <v>88</v>
      </c>
      <c r="AW1205" s="12" t="s">
        <v>41</v>
      </c>
      <c r="AX1205" s="12" t="s">
        <v>80</v>
      </c>
      <c r="AY1205" s="205" t="s">
        <v>155</v>
      </c>
    </row>
    <row r="1206" spans="2:51" s="13" customFormat="1">
      <c r="B1206" s="206"/>
      <c r="C1206" s="207"/>
      <c r="D1206" s="197" t="s">
        <v>164</v>
      </c>
      <c r="E1206" s="208" t="s">
        <v>35</v>
      </c>
      <c r="F1206" s="209" t="s">
        <v>989</v>
      </c>
      <c r="G1206" s="207"/>
      <c r="H1206" s="210">
        <v>1.74</v>
      </c>
      <c r="I1206" s="211"/>
      <c r="J1206" s="207"/>
      <c r="K1206" s="207"/>
      <c r="L1206" s="212"/>
      <c r="M1206" s="213"/>
      <c r="N1206" s="214"/>
      <c r="O1206" s="214"/>
      <c r="P1206" s="214"/>
      <c r="Q1206" s="214"/>
      <c r="R1206" s="214"/>
      <c r="S1206" s="214"/>
      <c r="T1206" s="215"/>
      <c r="AT1206" s="216" t="s">
        <v>164</v>
      </c>
      <c r="AU1206" s="216" t="s">
        <v>90</v>
      </c>
      <c r="AV1206" s="13" t="s">
        <v>90</v>
      </c>
      <c r="AW1206" s="13" t="s">
        <v>41</v>
      </c>
      <c r="AX1206" s="13" t="s">
        <v>80</v>
      </c>
      <c r="AY1206" s="216" t="s">
        <v>155</v>
      </c>
    </row>
    <row r="1207" spans="2:51" s="12" customFormat="1">
      <c r="B1207" s="195"/>
      <c r="C1207" s="196"/>
      <c r="D1207" s="197" t="s">
        <v>164</v>
      </c>
      <c r="E1207" s="198" t="s">
        <v>35</v>
      </c>
      <c r="F1207" s="199" t="s">
        <v>990</v>
      </c>
      <c r="G1207" s="196"/>
      <c r="H1207" s="198" t="s">
        <v>35</v>
      </c>
      <c r="I1207" s="200"/>
      <c r="J1207" s="196"/>
      <c r="K1207" s="196"/>
      <c r="L1207" s="201"/>
      <c r="M1207" s="202"/>
      <c r="N1207" s="203"/>
      <c r="O1207" s="203"/>
      <c r="P1207" s="203"/>
      <c r="Q1207" s="203"/>
      <c r="R1207" s="203"/>
      <c r="S1207" s="203"/>
      <c r="T1207" s="204"/>
      <c r="AT1207" s="205" t="s">
        <v>164</v>
      </c>
      <c r="AU1207" s="205" t="s">
        <v>90</v>
      </c>
      <c r="AV1207" s="12" t="s">
        <v>88</v>
      </c>
      <c r="AW1207" s="12" t="s">
        <v>41</v>
      </c>
      <c r="AX1207" s="12" t="s">
        <v>80</v>
      </c>
      <c r="AY1207" s="205" t="s">
        <v>155</v>
      </c>
    </row>
    <row r="1208" spans="2:51" s="13" customFormat="1">
      <c r="B1208" s="206"/>
      <c r="C1208" s="207"/>
      <c r="D1208" s="197" t="s">
        <v>164</v>
      </c>
      <c r="E1208" s="208" t="s">
        <v>35</v>
      </c>
      <c r="F1208" s="209" t="s">
        <v>991</v>
      </c>
      <c r="G1208" s="207"/>
      <c r="H1208" s="210">
        <v>1.736</v>
      </c>
      <c r="I1208" s="211"/>
      <c r="J1208" s="207"/>
      <c r="K1208" s="207"/>
      <c r="L1208" s="212"/>
      <c r="M1208" s="213"/>
      <c r="N1208" s="214"/>
      <c r="O1208" s="214"/>
      <c r="P1208" s="214"/>
      <c r="Q1208" s="214"/>
      <c r="R1208" s="214"/>
      <c r="S1208" s="214"/>
      <c r="T1208" s="215"/>
      <c r="AT1208" s="216" t="s">
        <v>164</v>
      </c>
      <c r="AU1208" s="216" t="s">
        <v>90</v>
      </c>
      <c r="AV1208" s="13" t="s">
        <v>90</v>
      </c>
      <c r="AW1208" s="13" t="s">
        <v>41</v>
      </c>
      <c r="AX1208" s="13" t="s">
        <v>80</v>
      </c>
      <c r="AY1208" s="216" t="s">
        <v>155</v>
      </c>
    </row>
    <row r="1209" spans="2:51" s="12" customFormat="1">
      <c r="B1209" s="195"/>
      <c r="C1209" s="196"/>
      <c r="D1209" s="197" t="s">
        <v>164</v>
      </c>
      <c r="E1209" s="198" t="s">
        <v>35</v>
      </c>
      <c r="F1209" s="199" t="s">
        <v>992</v>
      </c>
      <c r="G1209" s="196"/>
      <c r="H1209" s="198" t="s">
        <v>35</v>
      </c>
      <c r="I1209" s="200"/>
      <c r="J1209" s="196"/>
      <c r="K1209" s="196"/>
      <c r="L1209" s="201"/>
      <c r="M1209" s="202"/>
      <c r="N1209" s="203"/>
      <c r="O1209" s="203"/>
      <c r="P1209" s="203"/>
      <c r="Q1209" s="203"/>
      <c r="R1209" s="203"/>
      <c r="S1209" s="203"/>
      <c r="T1209" s="204"/>
      <c r="AT1209" s="205" t="s">
        <v>164</v>
      </c>
      <c r="AU1209" s="205" t="s">
        <v>90</v>
      </c>
      <c r="AV1209" s="12" t="s">
        <v>88</v>
      </c>
      <c r="AW1209" s="12" t="s">
        <v>41</v>
      </c>
      <c r="AX1209" s="12" t="s">
        <v>80</v>
      </c>
      <c r="AY1209" s="205" t="s">
        <v>155</v>
      </c>
    </row>
    <row r="1210" spans="2:51" s="12" customFormat="1">
      <c r="B1210" s="195"/>
      <c r="C1210" s="196"/>
      <c r="D1210" s="197" t="s">
        <v>164</v>
      </c>
      <c r="E1210" s="198" t="s">
        <v>35</v>
      </c>
      <c r="F1210" s="199" t="s">
        <v>201</v>
      </c>
      <c r="G1210" s="196"/>
      <c r="H1210" s="198" t="s">
        <v>35</v>
      </c>
      <c r="I1210" s="200"/>
      <c r="J1210" s="196"/>
      <c r="K1210" s="196"/>
      <c r="L1210" s="201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164</v>
      </c>
      <c r="AU1210" s="205" t="s">
        <v>90</v>
      </c>
      <c r="AV1210" s="12" t="s">
        <v>88</v>
      </c>
      <c r="AW1210" s="12" t="s">
        <v>41</v>
      </c>
      <c r="AX1210" s="12" t="s">
        <v>80</v>
      </c>
      <c r="AY1210" s="205" t="s">
        <v>155</v>
      </c>
    </row>
    <row r="1211" spans="2:51" s="13" customFormat="1">
      <c r="B1211" s="206"/>
      <c r="C1211" s="207"/>
      <c r="D1211" s="197" t="s">
        <v>164</v>
      </c>
      <c r="E1211" s="208" t="s">
        <v>35</v>
      </c>
      <c r="F1211" s="209" t="s">
        <v>993</v>
      </c>
      <c r="G1211" s="207"/>
      <c r="H1211" s="210">
        <v>10.91</v>
      </c>
      <c r="I1211" s="211"/>
      <c r="J1211" s="207"/>
      <c r="K1211" s="207"/>
      <c r="L1211" s="212"/>
      <c r="M1211" s="213"/>
      <c r="N1211" s="214"/>
      <c r="O1211" s="214"/>
      <c r="P1211" s="214"/>
      <c r="Q1211" s="214"/>
      <c r="R1211" s="214"/>
      <c r="S1211" s="214"/>
      <c r="T1211" s="215"/>
      <c r="AT1211" s="216" t="s">
        <v>164</v>
      </c>
      <c r="AU1211" s="216" t="s">
        <v>90</v>
      </c>
      <c r="AV1211" s="13" t="s">
        <v>90</v>
      </c>
      <c r="AW1211" s="13" t="s">
        <v>41</v>
      </c>
      <c r="AX1211" s="13" t="s">
        <v>80</v>
      </c>
      <c r="AY1211" s="216" t="s">
        <v>155</v>
      </c>
    </row>
    <row r="1212" spans="2:51" s="12" customFormat="1">
      <c r="B1212" s="195"/>
      <c r="C1212" s="196"/>
      <c r="D1212" s="197" t="s">
        <v>164</v>
      </c>
      <c r="E1212" s="198" t="s">
        <v>35</v>
      </c>
      <c r="F1212" s="199" t="s">
        <v>203</v>
      </c>
      <c r="G1212" s="196"/>
      <c r="H1212" s="198" t="s">
        <v>35</v>
      </c>
      <c r="I1212" s="200"/>
      <c r="J1212" s="196"/>
      <c r="K1212" s="196"/>
      <c r="L1212" s="201"/>
      <c r="M1212" s="202"/>
      <c r="N1212" s="203"/>
      <c r="O1212" s="203"/>
      <c r="P1212" s="203"/>
      <c r="Q1212" s="203"/>
      <c r="R1212" s="203"/>
      <c r="S1212" s="203"/>
      <c r="T1212" s="204"/>
      <c r="AT1212" s="205" t="s">
        <v>164</v>
      </c>
      <c r="AU1212" s="205" t="s">
        <v>90</v>
      </c>
      <c r="AV1212" s="12" t="s">
        <v>88</v>
      </c>
      <c r="AW1212" s="12" t="s">
        <v>41</v>
      </c>
      <c r="AX1212" s="12" t="s">
        <v>80</v>
      </c>
      <c r="AY1212" s="205" t="s">
        <v>155</v>
      </c>
    </row>
    <row r="1213" spans="2:51" s="13" customFormat="1" ht="30.6">
      <c r="B1213" s="206"/>
      <c r="C1213" s="207"/>
      <c r="D1213" s="197" t="s">
        <v>164</v>
      </c>
      <c r="E1213" s="208" t="s">
        <v>35</v>
      </c>
      <c r="F1213" s="209" t="s">
        <v>994</v>
      </c>
      <c r="G1213" s="207"/>
      <c r="H1213" s="210">
        <v>13.276</v>
      </c>
      <c r="I1213" s="211"/>
      <c r="J1213" s="207"/>
      <c r="K1213" s="207"/>
      <c r="L1213" s="212"/>
      <c r="M1213" s="213"/>
      <c r="N1213" s="214"/>
      <c r="O1213" s="214"/>
      <c r="P1213" s="214"/>
      <c r="Q1213" s="214"/>
      <c r="R1213" s="214"/>
      <c r="S1213" s="214"/>
      <c r="T1213" s="215"/>
      <c r="AT1213" s="216" t="s">
        <v>164</v>
      </c>
      <c r="AU1213" s="216" t="s">
        <v>90</v>
      </c>
      <c r="AV1213" s="13" t="s">
        <v>90</v>
      </c>
      <c r="AW1213" s="13" t="s">
        <v>41</v>
      </c>
      <c r="AX1213" s="13" t="s">
        <v>80</v>
      </c>
      <c r="AY1213" s="216" t="s">
        <v>155</v>
      </c>
    </row>
    <row r="1214" spans="2:51" s="12" customFormat="1">
      <c r="B1214" s="195"/>
      <c r="C1214" s="196"/>
      <c r="D1214" s="197" t="s">
        <v>164</v>
      </c>
      <c r="E1214" s="198" t="s">
        <v>35</v>
      </c>
      <c r="F1214" s="199" t="s">
        <v>205</v>
      </c>
      <c r="G1214" s="196"/>
      <c r="H1214" s="198" t="s">
        <v>35</v>
      </c>
      <c r="I1214" s="200"/>
      <c r="J1214" s="196"/>
      <c r="K1214" s="196"/>
      <c r="L1214" s="201"/>
      <c r="M1214" s="202"/>
      <c r="N1214" s="203"/>
      <c r="O1214" s="203"/>
      <c r="P1214" s="203"/>
      <c r="Q1214" s="203"/>
      <c r="R1214" s="203"/>
      <c r="S1214" s="203"/>
      <c r="T1214" s="204"/>
      <c r="AT1214" s="205" t="s">
        <v>164</v>
      </c>
      <c r="AU1214" s="205" t="s">
        <v>90</v>
      </c>
      <c r="AV1214" s="12" t="s">
        <v>88</v>
      </c>
      <c r="AW1214" s="12" t="s">
        <v>41</v>
      </c>
      <c r="AX1214" s="12" t="s">
        <v>80</v>
      </c>
      <c r="AY1214" s="205" t="s">
        <v>155</v>
      </c>
    </row>
    <row r="1215" spans="2:51" s="13" customFormat="1">
      <c r="B1215" s="206"/>
      <c r="C1215" s="207"/>
      <c r="D1215" s="197" t="s">
        <v>164</v>
      </c>
      <c r="E1215" s="208" t="s">
        <v>35</v>
      </c>
      <c r="F1215" s="209" t="s">
        <v>995</v>
      </c>
      <c r="G1215" s="207"/>
      <c r="H1215" s="210">
        <v>7.7</v>
      </c>
      <c r="I1215" s="211"/>
      <c r="J1215" s="207"/>
      <c r="K1215" s="207"/>
      <c r="L1215" s="212"/>
      <c r="M1215" s="213"/>
      <c r="N1215" s="214"/>
      <c r="O1215" s="214"/>
      <c r="P1215" s="214"/>
      <c r="Q1215" s="214"/>
      <c r="R1215" s="214"/>
      <c r="S1215" s="214"/>
      <c r="T1215" s="215"/>
      <c r="AT1215" s="216" t="s">
        <v>164</v>
      </c>
      <c r="AU1215" s="216" t="s">
        <v>90</v>
      </c>
      <c r="AV1215" s="13" t="s">
        <v>90</v>
      </c>
      <c r="AW1215" s="13" t="s">
        <v>41</v>
      </c>
      <c r="AX1215" s="13" t="s">
        <v>80</v>
      </c>
      <c r="AY1215" s="216" t="s">
        <v>155</v>
      </c>
    </row>
    <row r="1216" spans="2:51" s="12" customFormat="1">
      <c r="B1216" s="195"/>
      <c r="C1216" s="196"/>
      <c r="D1216" s="197" t="s">
        <v>164</v>
      </c>
      <c r="E1216" s="198" t="s">
        <v>35</v>
      </c>
      <c r="F1216" s="199" t="s">
        <v>771</v>
      </c>
      <c r="G1216" s="196"/>
      <c r="H1216" s="198" t="s">
        <v>35</v>
      </c>
      <c r="I1216" s="200"/>
      <c r="J1216" s="196"/>
      <c r="K1216" s="196"/>
      <c r="L1216" s="201"/>
      <c r="M1216" s="202"/>
      <c r="N1216" s="203"/>
      <c r="O1216" s="203"/>
      <c r="P1216" s="203"/>
      <c r="Q1216" s="203"/>
      <c r="R1216" s="203"/>
      <c r="S1216" s="203"/>
      <c r="T1216" s="204"/>
      <c r="AT1216" s="205" t="s">
        <v>164</v>
      </c>
      <c r="AU1216" s="205" t="s">
        <v>90</v>
      </c>
      <c r="AV1216" s="12" t="s">
        <v>88</v>
      </c>
      <c r="AW1216" s="12" t="s">
        <v>41</v>
      </c>
      <c r="AX1216" s="12" t="s">
        <v>80</v>
      </c>
      <c r="AY1216" s="205" t="s">
        <v>155</v>
      </c>
    </row>
    <row r="1217" spans="2:65" s="13" customFormat="1">
      <c r="B1217" s="206"/>
      <c r="C1217" s="207"/>
      <c r="D1217" s="197" t="s">
        <v>164</v>
      </c>
      <c r="E1217" s="208" t="s">
        <v>35</v>
      </c>
      <c r="F1217" s="209" t="s">
        <v>996</v>
      </c>
      <c r="G1217" s="207"/>
      <c r="H1217" s="210">
        <v>-3.2839999999999998</v>
      </c>
      <c r="I1217" s="211"/>
      <c r="J1217" s="207"/>
      <c r="K1217" s="207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164</v>
      </c>
      <c r="AU1217" s="216" t="s">
        <v>90</v>
      </c>
      <c r="AV1217" s="13" t="s">
        <v>90</v>
      </c>
      <c r="AW1217" s="13" t="s">
        <v>41</v>
      </c>
      <c r="AX1217" s="13" t="s">
        <v>80</v>
      </c>
      <c r="AY1217" s="216" t="s">
        <v>155</v>
      </c>
    </row>
    <row r="1218" spans="2:65" s="12" customFormat="1">
      <c r="B1218" s="195"/>
      <c r="C1218" s="196"/>
      <c r="D1218" s="197" t="s">
        <v>164</v>
      </c>
      <c r="E1218" s="198" t="s">
        <v>35</v>
      </c>
      <c r="F1218" s="199" t="s">
        <v>997</v>
      </c>
      <c r="G1218" s="196"/>
      <c r="H1218" s="198" t="s">
        <v>35</v>
      </c>
      <c r="I1218" s="200"/>
      <c r="J1218" s="196"/>
      <c r="K1218" s="196"/>
      <c r="L1218" s="201"/>
      <c r="M1218" s="202"/>
      <c r="N1218" s="203"/>
      <c r="O1218" s="203"/>
      <c r="P1218" s="203"/>
      <c r="Q1218" s="203"/>
      <c r="R1218" s="203"/>
      <c r="S1218" s="203"/>
      <c r="T1218" s="204"/>
      <c r="AT1218" s="205" t="s">
        <v>164</v>
      </c>
      <c r="AU1218" s="205" t="s">
        <v>90</v>
      </c>
      <c r="AV1218" s="12" t="s">
        <v>88</v>
      </c>
      <c r="AW1218" s="12" t="s">
        <v>41</v>
      </c>
      <c r="AX1218" s="12" t="s">
        <v>80</v>
      </c>
      <c r="AY1218" s="205" t="s">
        <v>155</v>
      </c>
    </row>
    <row r="1219" spans="2:65" s="13" customFormat="1">
      <c r="B1219" s="206"/>
      <c r="C1219" s="207"/>
      <c r="D1219" s="197" t="s">
        <v>164</v>
      </c>
      <c r="E1219" s="208" t="s">
        <v>35</v>
      </c>
      <c r="F1219" s="209" t="s">
        <v>998</v>
      </c>
      <c r="G1219" s="207"/>
      <c r="H1219" s="210">
        <v>0.64</v>
      </c>
      <c r="I1219" s="211"/>
      <c r="J1219" s="207"/>
      <c r="K1219" s="207"/>
      <c r="L1219" s="212"/>
      <c r="M1219" s="213"/>
      <c r="N1219" s="214"/>
      <c r="O1219" s="214"/>
      <c r="P1219" s="214"/>
      <c r="Q1219" s="214"/>
      <c r="R1219" s="214"/>
      <c r="S1219" s="214"/>
      <c r="T1219" s="215"/>
      <c r="AT1219" s="216" t="s">
        <v>164</v>
      </c>
      <c r="AU1219" s="216" t="s">
        <v>90</v>
      </c>
      <c r="AV1219" s="13" t="s">
        <v>90</v>
      </c>
      <c r="AW1219" s="13" t="s">
        <v>41</v>
      </c>
      <c r="AX1219" s="13" t="s">
        <v>80</v>
      </c>
      <c r="AY1219" s="216" t="s">
        <v>155</v>
      </c>
    </row>
    <row r="1220" spans="2:65" s="15" customFormat="1">
      <c r="B1220" s="228"/>
      <c r="C1220" s="229"/>
      <c r="D1220" s="197" t="s">
        <v>164</v>
      </c>
      <c r="E1220" s="230" t="s">
        <v>35</v>
      </c>
      <c r="F1220" s="231" t="s">
        <v>177</v>
      </c>
      <c r="G1220" s="229"/>
      <c r="H1220" s="232">
        <v>90.194000000000003</v>
      </c>
      <c r="I1220" s="233"/>
      <c r="J1220" s="229"/>
      <c r="K1220" s="229"/>
      <c r="L1220" s="234"/>
      <c r="M1220" s="235"/>
      <c r="N1220" s="236"/>
      <c r="O1220" s="236"/>
      <c r="P1220" s="236"/>
      <c r="Q1220" s="236"/>
      <c r="R1220" s="236"/>
      <c r="S1220" s="236"/>
      <c r="T1220" s="237"/>
      <c r="AT1220" s="238" t="s">
        <v>164</v>
      </c>
      <c r="AU1220" s="238" t="s">
        <v>90</v>
      </c>
      <c r="AV1220" s="15" t="s">
        <v>162</v>
      </c>
      <c r="AW1220" s="15" t="s">
        <v>41</v>
      </c>
      <c r="AX1220" s="15" t="s">
        <v>88</v>
      </c>
      <c r="AY1220" s="238" t="s">
        <v>155</v>
      </c>
    </row>
    <row r="1221" spans="2:65" s="1" customFormat="1" ht="36" customHeight="1">
      <c r="B1221" s="36"/>
      <c r="C1221" s="182" t="s">
        <v>999</v>
      </c>
      <c r="D1221" s="182" t="s">
        <v>157</v>
      </c>
      <c r="E1221" s="183" t="s">
        <v>1000</v>
      </c>
      <c r="F1221" s="184" t="s">
        <v>1001</v>
      </c>
      <c r="G1221" s="185" t="s">
        <v>160</v>
      </c>
      <c r="H1221" s="186">
        <v>2931.203</v>
      </c>
      <c r="I1221" s="187"/>
      <c r="J1221" s="188">
        <f>ROUND(I1221*H1221,2)</f>
        <v>0</v>
      </c>
      <c r="K1221" s="184" t="s">
        <v>161</v>
      </c>
      <c r="L1221" s="40"/>
      <c r="M1221" s="189" t="s">
        <v>35</v>
      </c>
      <c r="N1221" s="190" t="s">
        <v>51</v>
      </c>
      <c r="O1221" s="65"/>
      <c r="P1221" s="191">
        <f>O1221*H1221</f>
        <v>0</v>
      </c>
      <c r="Q1221" s="191">
        <v>3.48E-3</v>
      </c>
      <c r="R1221" s="191">
        <f>Q1221*H1221</f>
        <v>10.20058644</v>
      </c>
      <c r="S1221" s="191">
        <v>0</v>
      </c>
      <c r="T1221" s="192">
        <f>S1221*H1221</f>
        <v>0</v>
      </c>
      <c r="AR1221" s="193" t="s">
        <v>162</v>
      </c>
      <c r="AT1221" s="193" t="s">
        <v>157</v>
      </c>
      <c r="AU1221" s="193" t="s">
        <v>90</v>
      </c>
      <c r="AY1221" s="18" t="s">
        <v>155</v>
      </c>
      <c r="BE1221" s="194">
        <f>IF(N1221="základní",J1221,0)</f>
        <v>0</v>
      </c>
      <c r="BF1221" s="194">
        <f>IF(N1221="snížená",J1221,0)</f>
        <v>0</v>
      </c>
      <c r="BG1221" s="194">
        <f>IF(N1221="zákl. přenesená",J1221,0)</f>
        <v>0</v>
      </c>
      <c r="BH1221" s="194">
        <f>IF(N1221="sníž. přenesená",J1221,0)</f>
        <v>0</v>
      </c>
      <c r="BI1221" s="194">
        <f>IF(N1221="nulová",J1221,0)</f>
        <v>0</v>
      </c>
      <c r="BJ1221" s="18" t="s">
        <v>88</v>
      </c>
      <c r="BK1221" s="194">
        <f>ROUND(I1221*H1221,2)</f>
        <v>0</v>
      </c>
      <c r="BL1221" s="18" t="s">
        <v>162</v>
      </c>
      <c r="BM1221" s="193" t="s">
        <v>1002</v>
      </c>
    </row>
    <row r="1222" spans="2:65" s="12" customFormat="1">
      <c r="B1222" s="195"/>
      <c r="C1222" s="196"/>
      <c r="D1222" s="197" t="s">
        <v>164</v>
      </c>
      <c r="E1222" s="198" t="s">
        <v>35</v>
      </c>
      <c r="F1222" s="199" t="s">
        <v>1003</v>
      </c>
      <c r="G1222" s="196"/>
      <c r="H1222" s="198" t="s">
        <v>35</v>
      </c>
      <c r="I1222" s="200"/>
      <c r="J1222" s="196"/>
      <c r="K1222" s="196"/>
      <c r="L1222" s="201"/>
      <c r="M1222" s="202"/>
      <c r="N1222" s="203"/>
      <c r="O1222" s="203"/>
      <c r="P1222" s="203"/>
      <c r="Q1222" s="203"/>
      <c r="R1222" s="203"/>
      <c r="S1222" s="203"/>
      <c r="T1222" s="204"/>
      <c r="AT1222" s="205" t="s">
        <v>164</v>
      </c>
      <c r="AU1222" s="205" t="s">
        <v>90</v>
      </c>
      <c r="AV1222" s="12" t="s">
        <v>88</v>
      </c>
      <c r="AW1222" s="12" t="s">
        <v>41</v>
      </c>
      <c r="AX1222" s="12" t="s">
        <v>80</v>
      </c>
      <c r="AY1222" s="205" t="s">
        <v>155</v>
      </c>
    </row>
    <row r="1223" spans="2:65" s="12" customFormat="1">
      <c r="B1223" s="195"/>
      <c r="C1223" s="196"/>
      <c r="D1223" s="197" t="s">
        <v>164</v>
      </c>
      <c r="E1223" s="198" t="s">
        <v>35</v>
      </c>
      <c r="F1223" s="199" t="s">
        <v>480</v>
      </c>
      <c r="G1223" s="196"/>
      <c r="H1223" s="198" t="s">
        <v>35</v>
      </c>
      <c r="I1223" s="200"/>
      <c r="J1223" s="196"/>
      <c r="K1223" s="196"/>
      <c r="L1223" s="201"/>
      <c r="M1223" s="202"/>
      <c r="N1223" s="203"/>
      <c r="O1223" s="203"/>
      <c r="P1223" s="203"/>
      <c r="Q1223" s="203"/>
      <c r="R1223" s="203"/>
      <c r="S1223" s="203"/>
      <c r="T1223" s="204"/>
      <c r="AT1223" s="205" t="s">
        <v>164</v>
      </c>
      <c r="AU1223" s="205" t="s">
        <v>90</v>
      </c>
      <c r="AV1223" s="12" t="s">
        <v>88</v>
      </c>
      <c r="AW1223" s="12" t="s">
        <v>41</v>
      </c>
      <c r="AX1223" s="12" t="s">
        <v>80</v>
      </c>
      <c r="AY1223" s="205" t="s">
        <v>155</v>
      </c>
    </row>
    <row r="1224" spans="2:65" s="13" customFormat="1">
      <c r="B1224" s="206"/>
      <c r="C1224" s="207"/>
      <c r="D1224" s="197" t="s">
        <v>164</v>
      </c>
      <c r="E1224" s="208" t="s">
        <v>35</v>
      </c>
      <c r="F1224" s="209" t="s">
        <v>780</v>
      </c>
      <c r="G1224" s="207"/>
      <c r="H1224" s="210">
        <v>141.101</v>
      </c>
      <c r="I1224" s="211"/>
      <c r="J1224" s="207"/>
      <c r="K1224" s="207"/>
      <c r="L1224" s="212"/>
      <c r="M1224" s="213"/>
      <c r="N1224" s="214"/>
      <c r="O1224" s="214"/>
      <c r="P1224" s="214"/>
      <c r="Q1224" s="214"/>
      <c r="R1224" s="214"/>
      <c r="S1224" s="214"/>
      <c r="T1224" s="215"/>
      <c r="AT1224" s="216" t="s">
        <v>164</v>
      </c>
      <c r="AU1224" s="216" t="s">
        <v>90</v>
      </c>
      <c r="AV1224" s="13" t="s">
        <v>90</v>
      </c>
      <c r="AW1224" s="13" t="s">
        <v>41</v>
      </c>
      <c r="AX1224" s="13" t="s">
        <v>80</v>
      </c>
      <c r="AY1224" s="216" t="s">
        <v>155</v>
      </c>
    </row>
    <row r="1225" spans="2:65" s="13" customFormat="1" ht="30.6">
      <c r="B1225" s="206"/>
      <c r="C1225" s="207"/>
      <c r="D1225" s="197" t="s">
        <v>164</v>
      </c>
      <c r="E1225" s="208" t="s">
        <v>35</v>
      </c>
      <c r="F1225" s="209" t="s">
        <v>781</v>
      </c>
      <c r="G1225" s="207"/>
      <c r="H1225" s="210">
        <v>397.45100000000002</v>
      </c>
      <c r="I1225" s="211"/>
      <c r="J1225" s="207"/>
      <c r="K1225" s="207"/>
      <c r="L1225" s="212"/>
      <c r="M1225" s="213"/>
      <c r="N1225" s="214"/>
      <c r="O1225" s="214"/>
      <c r="P1225" s="214"/>
      <c r="Q1225" s="214"/>
      <c r="R1225" s="214"/>
      <c r="S1225" s="214"/>
      <c r="T1225" s="215"/>
      <c r="AT1225" s="216" t="s">
        <v>164</v>
      </c>
      <c r="AU1225" s="216" t="s">
        <v>90</v>
      </c>
      <c r="AV1225" s="13" t="s">
        <v>90</v>
      </c>
      <c r="AW1225" s="13" t="s">
        <v>41</v>
      </c>
      <c r="AX1225" s="13" t="s">
        <v>80</v>
      </c>
      <c r="AY1225" s="216" t="s">
        <v>155</v>
      </c>
    </row>
    <row r="1226" spans="2:65" s="13" customFormat="1">
      <c r="B1226" s="206"/>
      <c r="C1226" s="207"/>
      <c r="D1226" s="197" t="s">
        <v>164</v>
      </c>
      <c r="E1226" s="208" t="s">
        <v>35</v>
      </c>
      <c r="F1226" s="209" t="s">
        <v>813</v>
      </c>
      <c r="G1226" s="207"/>
      <c r="H1226" s="210">
        <v>-45.825000000000003</v>
      </c>
      <c r="I1226" s="211"/>
      <c r="J1226" s="207"/>
      <c r="K1226" s="207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164</v>
      </c>
      <c r="AU1226" s="216" t="s">
        <v>90</v>
      </c>
      <c r="AV1226" s="13" t="s">
        <v>90</v>
      </c>
      <c r="AW1226" s="13" t="s">
        <v>41</v>
      </c>
      <c r="AX1226" s="13" t="s">
        <v>80</v>
      </c>
      <c r="AY1226" s="216" t="s">
        <v>155</v>
      </c>
    </row>
    <row r="1227" spans="2:65" s="12" customFormat="1">
      <c r="B1227" s="195"/>
      <c r="C1227" s="196"/>
      <c r="D1227" s="197" t="s">
        <v>164</v>
      </c>
      <c r="E1227" s="198" t="s">
        <v>35</v>
      </c>
      <c r="F1227" s="199" t="s">
        <v>783</v>
      </c>
      <c r="G1227" s="196"/>
      <c r="H1227" s="198" t="s">
        <v>35</v>
      </c>
      <c r="I1227" s="200"/>
      <c r="J1227" s="196"/>
      <c r="K1227" s="196"/>
      <c r="L1227" s="201"/>
      <c r="M1227" s="202"/>
      <c r="N1227" s="203"/>
      <c r="O1227" s="203"/>
      <c r="P1227" s="203"/>
      <c r="Q1227" s="203"/>
      <c r="R1227" s="203"/>
      <c r="S1227" s="203"/>
      <c r="T1227" s="204"/>
      <c r="AT1227" s="205" t="s">
        <v>164</v>
      </c>
      <c r="AU1227" s="205" t="s">
        <v>90</v>
      </c>
      <c r="AV1227" s="12" t="s">
        <v>88</v>
      </c>
      <c r="AW1227" s="12" t="s">
        <v>41</v>
      </c>
      <c r="AX1227" s="12" t="s">
        <v>80</v>
      </c>
      <c r="AY1227" s="205" t="s">
        <v>155</v>
      </c>
    </row>
    <row r="1228" spans="2:65" s="13" customFormat="1">
      <c r="B1228" s="206"/>
      <c r="C1228" s="207"/>
      <c r="D1228" s="197" t="s">
        <v>164</v>
      </c>
      <c r="E1228" s="208" t="s">
        <v>35</v>
      </c>
      <c r="F1228" s="209" t="s">
        <v>784</v>
      </c>
      <c r="G1228" s="207"/>
      <c r="H1228" s="210">
        <v>12.363</v>
      </c>
      <c r="I1228" s="211"/>
      <c r="J1228" s="207"/>
      <c r="K1228" s="207"/>
      <c r="L1228" s="212"/>
      <c r="M1228" s="213"/>
      <c r="N1228" s="214"/>
      <c r="O1228" s="214"/>
      <c r="P1228" s="214"/>
      <c r="Q1228" s="214"/>
      <c r="R1228" s="214"/>
      <c r="S1228" s="214"/>
      <c r="T1228" s="215"/>
      <c r="AT1228" s="216" t="s">
        <v>164</v>
      </c>
      <c r="AU1228" s="216" t="s">
        <v>90</v>
      </c>
      <c r="AV1228" s="13" t="s">
        <v>90</v>
      </c>
      <c r="AW1228" s="13" t="s">
        <v>41</v>
      </c>
      <c r="AX1228" s="13" t="s">
        <v>80</v>
      </c>
      <c r="AY1228" s="216" t="s">
        <v>155</v>
      </c>
    </row>
    <row r="1229" spans="2:65" s="12" customFormat="1">
      <c r="B1229" s="195"/>
      <c r="C1229" s="196"/>
      <c r="D1229" s="197" t="s">
        <v>164</v>
      </c>
      <c r="E1229" s="198" t="s">
        <v>35</v>
      </c>
      <c r="F1229" s="199" t="s">
        <v>482</v>
      </c>
      <c r="G1229" s="196"/>
      <c r="H1229" s="198" t="s">
        <v>35</v>
      </c>
      <c r="I1229" s="200"/>
      <c r="J1229" s="196"/>
      <c r="K1229" s="196"/>
      <c r="L1229" s="201"/>
      <c r="M1229" s="202"/>
      <c r="N1229" s="203"/>
      <c r="O1229" s="203"/>
      <c r="P1229" s="203"/>
      <c r="Q1229" s="203"/>
      <c r="R1229" s="203"/>
      <c r="S1229" s="203"/>
      <c r="T1229" s="204"/>
      <c r="AT1229" s="205" t="s">
        <v>164</v>
      </c>
      <c r="AU1229" s="205" t="s">
        <v>90</v>
      </c>
      <c r="AV1229" s="12" t="s">
        <v>88</v>
      </c>
      <c r="AW1229" s="12" t="s">
        <v>41</v>
      </c>
      <c r="AX1229" s="12" t="s">
        <v>80</v>
      </c>
      <c r="AY1229" s="205" t="s">
        <v>155</v>
      </c>
    </row>
    <row r="1230" spans="2:65" s="13" customFormat="1" ht="20.399999999999999">
      <c r="B1230" s="206"/>
      <c r="C1230" s="207"/>
      <c r="D1230" s="197" t="s">
        <v>164</v>
      </c>
      <c r="E1230" s="208" t="s">
        <v>35</v>
      </c>
      <c r="F1230" s="209" t="s">
        <v>785</v>
      </c>
      <c r="G1230" s="207"/>
      <c r="H1230" s="210">
        <v>1164.951</v>
      </c>
      <c r="I1230" s="211"/>
      <c r="J1230" s="207"/>
      <c r="K1230" s="207"/>
      <c r="L1230" s="212"/>
      <c r="M1230" s="213"/>
      <c r="N1230" s="214"/>
      <c r="O1230" s="214"/>
      <c r="P1230" s="214"/>
      <c r="Q1230" s="214"/>
      <c r="R1230" s="214"/>
      <c r="S1230" s="214"/>
      <c r="T1230" s="215"/>
      <c r="AT1230" s="216" t="s">
        <v>164</v>
      </c>
      <c r="AU1230" s="216" t="s">
        <v>90</v>
      </c>
      <c r="AV1230" s="13" t="s">
        <v>90</v>
      </c>
      <c r="AW1230" s="13" t="s">
        <v>41</v>
      </c>
      <c r="AX1230" s="13" t="s">
        <v>80</v>
      </c>
      <c r="AY1230" s="216" t="s">
        <v>155</v>
      </c>
    </row>
    <row r="1231" spans="2:65" s="13" customFormat="1" ht="30.6">
      <c r="B1231" s="206"/>
      <c r="C1231" s="207"/>
      <c r="D1231" s="197" t="s">
        <v>164</v>
      </c>
      <c r="E1231" s="208" t="s">
        <v>35</v>
      </c>
      <c r="F1231" s="209" t="s">
        <v>786</v>
      </c>
      <c r="G1231" s="207"/>
      <c r="H1231" s="210">
        <v>-107.352</v>
      </c>
      <c r="I1231" s="211"/>
      <c r="J1231" s="207"/>
      <c r="K1231" s="207"/>
      <c r="L1231" s="212"/>
      <c r="M1231" s="213"/>
      <c r="N1231" s="214"/>
      <c r="O1231" s="214"/>
      <c r="P1231" s="214"/>
      <c r="Q1231" s="214"/>
      <c r="R1231" s="214"/>
      <c r="S1231" s="214"/>
      <c r="T1231" s="215"/>
      <c r="AT1231" s="216" t="s">
        <v>164</v>
      </c>
      <c r="AU1231" s="216" t="s">
        <v>90</v>
      </c>
      <c r="AV1231" s="13" t="s">
        <v>90</v>
      </c>
      <c r="AW1231" s="13" t="s">
        <v>41</v>
      </c>
      <c r="AX1231" s="13" t="s">
        <v>80</v>
      </c>
      <c r="AY1231" s="216" t="s">
        <v>155</v>
      </c>
    </row>
    <row r="1232" spans="2:65" s="13" customFormat="1" ht="30.6">
      <c r="B1232" s="206"/>
      <c r="C1232" s="207"/>
      <c r="D1232" s="197" t="s">
        <v>164</v>
      </c>
      <c r="E1232" s="208" t="s">
        <v>35</v>
      </c>
      <c r="F1232" s="209" t="s">
        <v>787</v>
      </c>
      <c r="G1232" s="207"/>
      <c r="H1232" s="210">
        <v>-145.36000000000001</v>
      </c>
      <c r="I1232" s="211"/>
      <c r="J1232" s="207"/>
      <c r="K1232" s="207"/>
      <c r="L1232" s="212"/>
      <c r="M1232" s="213"/>
      <c r="N1232" s="214"/>
      <c r="O1232" s="214"/>
      <c r="P1232" s="214"/>
      <c r="Q1232" s="214"/>
      <c r="R1232" s="214"/>
      <c r="S1232" s="214"/>
      <c r="T1232" s="215"/>
      <c r="AT1232" s="216" t="s">
        <v>164</v>
      </c>
      <c r="AU1232" s="216" t="s">
        <v>90</v>
      </c>
      <c r="AV1232" s="13" t="s">
        <v>90</v>
      </c>
      <c r="AW1232" s="13" t="s">
        <v>41</v>
      </c>
      <c r="AX1232" s="13" t="s">
        <v>80</v>
      </c>
      <c r="AY1232" s="216" t="s">
        <v>155</v>
      </c>
    </row>
    <row r="1233" spans="2:51" s="13" customFormat="1">
      <c r="B1233" s="206"/>
      <c r="C1233" s="207"/>
      <c r="D1233" s="197" t="s">
        <v>164</v>
      </c>
      <c r="E1233" s="208" t="s">
        <v>35</v>
      </c>
      <c r="F1233" s="209" t="s">
        <v>788</v>
      </c>
      <c r="G1233" s="207"/>
      <c r="H1233" s="210">
        <v>-152.94999999999999</v>
      </c>
      <c r="I1233" s="211"/>
      <c r="J1233" s="207"/>
      <c r="K1233" s="207"/>
      <c r="L1233" s="212"/>
      <c r="M1233" s="213"/>
      <c r="N1233" s="214"/>
      <c r="O1233" s="214"/>
      <c r="P1233" s="214"/>
      <c r="Q1233" s="214"/>
      <c r="R1233" s="214"/>
      <c r="S1233" s="214"/>
      <c r="T1233" s="215"/>
      <c r="AT1233" s="216" t="s">
        <v>164</v>
      </c>
      <c r="AU1233" s="216" t="s">
        <v>90</v>
      </c>
      <c r="AV1233" s="13" t="s">
        <v>90</v>
      </c>
      <c r="AW1233" s="13" t="s">
        <v>41</v>
      </c>
      <c r="AX1233" s="13" t="s">
        <v>80</v>
      </c>
      <c r="AY1233" s="216" t="s">
        <v>155</v>
      </c>
    </row>
    <row r="1234" spans="2:51" s="13" customFormat="1" ht="30.6">
      <c r="B1234" s="206"/>
      <c r="C1234" s="207"/>
      <c r="D1234" s="197" t="s">
        <v>164</v>
      </c>
      <c r="E1234" s="208" t="s">
        <v>35</v>
      </c>
      <c r="F1234" s="209" t="s">
        <v>789</v>
      </c>
      <c r="G1234" s="207"/>
      <c r="H1234" s="210">
        <v>-83.55</v>
      </c>
      <c r="I1234" s="211"/>
      <c r="J1234" s="207"/>
      <c r="K1234" s="207"/>
      <c r="L1234" s="212"/>
      <c r="M1234" s="213"/>
      <c r="N1234" s="214"/>
      <c r="O1234" s="214"/>
      <c r="P1234" s="214"/>
      <c r="Q1234" s="214"/>
      <c r="R1234" s="214"/>
      <c r="S1234" s="214"/>
      <c r="T1234" s="215"/>
      <c r="AT1234" s="216" t="s">
        <v>164</v>
      </c>
      <c r="AU1234" s="216" t="s">
        <v>90</v>
      </c>
      <c r="AV1234" s="13" t="s">
        <v>90</v>
      </c>
      <c r="AW1234" s="13" t="s">
        <v>41</v>
      </c>
      <c r="AX1234" s="13" t="s">
        <v>80</v>
      </c>
      <c r="AY1234" s="216" t="s">
        <v>155</v>
      </c>
    </row>
    <row r="1235" spans="2:51" s="12" customFormat="1">
      <c r="B1235" s="195"/>
      <c r="C1235" s="196"/>
      <c r="D1235" s="197" t="s">
        <v>164</v>
      </c>
      <c r="E1235" s="198" t="s">
        <v>35</v>
      </c>
      <c r="F1235" s="199" t="s">
        <v>670</v>
      </c>
      <c r="G1235" s="196"/>
      <c r="H1235" s="198" t="s">
        <v>35</v>
      </c>
      <c r="I1235" s="200"/>
      <c r="J1235" s="196"/>
      <c r="K1235" s="196"/>
      <c r="L1235" s="201"/>
      <c r="M1235" s="202"/>
      <c r="N1235" s="203"/>
      <c r="O1235" s="203"/>
      <c r="P1235" s="203"/>
      <c r="Q1235" s="203"/>
      <c r="R1235" s="203"/>
      <c r="S1235" s="203"/>
      <c r="T1235" s="204"/>
      <c r="AT1235" s="205" t="s">
        <v>164</v>
      </c>
      <c r="AU1235" s="205" t="s">
        <v>90</v>
      </c>
      <c r="AV1235" s="12" t="s">
        <v>88</v>
      </c>
      <c r="AW1235" s="12" t="s">
        <v>41</v>
      </c>
      <c r="AX1235" s="12" t="s">
        <v>80</v>
      </c>
      <c r="AY1235" s="205" t="s">
        <v>155</v>
      </c>
    </row>
    <row r="1236" spans="2:51" s="13" customFormat="1" ht="30.6">
      <c r="B1236" s="206"/>
      <c r="C1236" s="207"/>
      <c r="D1236" s="197" t="s">
        <v>164</v>
      </c>
      <c r="E1236" s="208" t="s">
        <v>35</v>
      </c>
      <c r="F1236" s="209" t="s">
        <v>790</v>
      </c>
      <c r="G1236" s="207"/>
      <c r="H1236" s="210">
        <v>291.51100000000002</v>
      </c>
      <c r="I1236" s="211"/>
      <c r="J1236" s="207"/>
      <c r="K1236" s="207"/>
      <c r="L1236" s="212"/>
      <c r="M1236" s="213"/>
      <c r="N1236" s="214"/>
      <c r="O1236" s="214"/>
      <c r="P1236" s="214"/>
      <c r="Q1236" s="214"/>
      <c r="R1236" s="214"/>
      <c r="S1236" s="214"/>
      <c r="T1236" s="215"/>
      <c r="AT1236" s="216" t="s">
        <v>164</v>
      </c>
      <c r="AU1236" s="216" t="s">
        <v>90</v>
      </c>
      <c r="AV1236" s="13" t="s">
        <v>90</v>
      </c>
      <c r="AW1236" s="13" t="s">
        <v>41</v>
      </c>
      <c r="AX1236" s="13" t="s">
        <v>80</v>
      </c>
      <c r="AY1236" s="216" t="s">
        <v>155</v>
      </c>
    </row>
    <row r="1237" spans="2:51" s="12" customFormat="1">
      <c r="B1237" s="195"/>
      <c r="C1237" s="196"/>
      <c r="D1237" s="197" t="s">
        <v>164</v>
      </c>
      <c r="E1237" s="198" t="s">
        <v>35</v>
      </c>
      <c r="F1237" s="199" t="s">
        <v>672</v>
      </c>
      <c r="G1237" s="196"/>
      <c r="H1237" s="198" t="s">
        <v>35</v>
      </c>
      <c r="I1237" s="200"/>
      <c r="J1237" s="196"/>
      <c r="K1237" s="196"/>
      <c r="L1237" s="201"/>
      <c r="M1237" s="202"/>
      <c r="N1237" s="203"/>
      <c r="O1237" s="203"/>
      <c r="P1237" s="203"/>
      <c r="Q1237" s="203"/>
      <c r="R1237" s="203"/>
      <c r="S1237" s="203"/>
      <c r="T1237" s="204"/>
      <c r="AT1237" s="205" t="s">
        <v>164</v>
      </c>
      <c r="AU1237" s="205" t="s">
        <v>90</v>
      </c>
      <c r="AV1237" s="12" t="s">
        <v>88</v>
      </c>
      <c r="AW1237" s="12" t="s">
        <v>41</v>
      </c>
      <c r="AX1237" s="12" t="s">
        <v>80</v>
      </c>
      <c r="AY1237" s="205" t="s">
        <v>155</v>
      </c>
    </row>
    <row r="1238" spans="2:51" s="13" customFormat="1" ht="20.399999999999999">
      <c r="B1238" s="206"/>
      <c r="C1238" s="207"/>
      <c r="D1238" s="197" t="s">
        <v>164</v>
      </c>
      <c r="E1238" s="208" t="s">
        <v>35</v>
      </c>
      <c r="F1238" s="209" t="s">
        <v>791</v>
      </c>
      <c r="G1238" s="207"/>
      <c r="H1238" s="210">
        <v>366.87599999999998</v>
      </c>
      <c r="I1238" s="211"/>
      <c r="J1238" s="207"/>
      <c r="K1238" s="207"/>
      <c r="L1238" s="212"/>
      <c r="M1238" s="213"/>
      <c r="N1238" s="214"/>
      <c r="O1238" s="214"/>
      <c r="P1238" s="214"/>
      <c r="Q1238" s="214"/>
      <c r="R1238" s="214"/>
      <c r="S1238" s="214"/>
      <c r="T1238" s="215"/>
      <c r="AT1238" s="216" t="s">
        <v>164</v>
      </c>
      <c r="AU1238" s="216" t="s">
        <v>90</v>
      </c>
      <c r="AV1238" s="13" t="s">
        <v>90</v>
      </c>
      <c r="AW1238" s="13" t="s">
        <v>41</v>
      </c>
      <c r="AX1238" s="13" t="s">
        <v>80</v>
      </c>
      <c r="AY1238" s="216" t="s">
        <v>155</v>
      </c>
    </row>
    <row r="1239" spans="2:51" s="12" customFormat="1">
      <c r="B1239" s="195"/>
      <c r="C1239" s="196"/>
      <c r="D1239" s="197" t="s">
        <v>164</v>
      </c>
      <c r="E1239" s="198" t="s">
        <v>35</v>
      </c>
      <c r="F1239" s="199" t="s">
        <v>794</v>
      </c>
      <c r="G1239" s="196"/>
      <c r="H1239" s="198" t="s">
        <v>35</v>
      </c>
      <c r="I1239" s="200"/>
      <c r="J1239" s="196"/>
      <c r="K1239" s="196"/>
      <c r="L1239" s="201"/>
      <c r="M1239" s="202"/>
      <c r="N1239" s="203"/>
      <c r="O1239" s="203"/>
      <c r="P1239" s="203"/>
      <c r="Q1239" s="203"/>
      <c r="R1239" s="203"/>
      <c r="S1239" s="203"/>
      <c r="T1239" s="204"/>
      <c r="AT1239" s="205" t="s">
        <v>164</v>
      </c>
      <c r="AU1239" s="205" t="s">
        <v>90</v>
      </c>
      <c r="AV1239" s="12" t="s">
        <v>88</v>
      </c>
      <c r="AW1239" s="12" t="s">
        <v>41</v>
      </c>
      <c r="AX1239" s="12" t="s">
        <v>80</v>
      </c>
      <c r="AY1239" s="205" t="s">
        <v>155</v>
      </c>
    </row>
    <row r="1240" spans="2:51" s="13" customFormat="1">
      <c r="B1240" s="206"/>
      <c r="C1240" s="207"/>
      <c r="D1240" s="197" t="s">
        <v>164</v>
      </c>
      <c r="E1240" s="208" t="s">
        <v>35</v>
      </c>
      <c r="F1240" s="209" t="s">
        <v>795</v>
      </c>
      <c r="G1240" s="207"/>
      <c r="H1240" s="210">
        <v>-123.732</v>
      </c>
      <c r="I1240" s="211"/>
      <c r="J1240" s="207"/>
      <c r="K1240" s="207"/>
      <c r="L1240" s="212"/>
      <c r="M1240" s="213"/>
      <c r="N1240" s="214"/>
      <c r="O1240" s="214"/>
      <c r="P1240" s="214"/>
      <c r="Q1240" s="214"/>
      <c r="R1240" s="214"/>
      <c r="S1240" s="214"/>
      <c r="T1240" s="215"/>
      <c r="AT1240" s="216" t="s">
        <v>164</v>
      </c>
      <c r="AU1240" s="216" t="s">
        <v>90</v>
      </c>
      <c r="AV1240" s="13" t="s">
        <v>90</v>
      </c>
      <c r="AW1240" s="13" t="s">
        <v>41</v>
      </c>
      <c r="AX1240" s="13" t="s">
        <v>80</v>
      </c>
      <c r="AY1240" s="216" t="s">
        <v>155</v>
      </c>
    </row>
    <row r="1241" spans="2:51" s="12" customFormat="1">
      <c r="B1241" s="195"/>
      <c r="C1241" s="196"/>
      <c r="D1241" s="197" t="s">
        <v>164</v>
      </c>
      <c r="E1241" s="198" t="s">
        <v>35</v>
      </c>
      <c r="F1241" s="199" t="s">
        <v>758</v>
      </c>
      <c r="G1241" s="196"/>
      <c r="H1241" s="198" t="s">
        <v>35</v>
      </c>
      <c r="I1241" s="200"/>
      <c r="J1241" s="196"/>
      <c r="K1241" s="196"/>
      <c r="L1241" s="201"/>
      <c r="M1241" s="202"/>
      <c r="N1241" s="203"/>
      <c r="O1241" s="203"/>
      <c r="P1241" s="203"/>
      <c r="Q1241" s="203"/>
      <c r="R1241" s="203"/>
      <c r="S1241" s="203"/>
      <c r="T1241" s="204"/>
      <c r="AT1241" s="205" t="s">
        <v>164</v>
      </c>
      <c r="AU1241" s="205" t="s">
        <v>90</v>
      </c>
      <c r="AV1241" s="12" t="s">
        <v>88</v>
      </c>
      <c r="AW1241" s="12" t="s">
        <v>41</v>
      </c>
      <c r="AX1241" s="12" t="s">
        <v>80</v>
      </c>
      <c r="AY1241" s="205" t="s">
        <v>155</v>
      </c>
    </row>
    <row r="1242" spans="2:51" s="12" customFormat="1">
      <c r="B1242" s="195"/>
      <c r="C1242" s="196"/>
      <c r="D1242" s="197" t="s">
        <v>164</v>
      </c>
      <c r="E1242" s="198" t="s">
        <v>35</v>
      </c>
      <c r="F1242" s="199" t="s">
        <v>670</v>
      </c>
      <c r="G1242" s="196"/>
      <c r="H1242" s="198" t="s">
        <v>35</v>
      </c>
      <c r="I1242" s="200"/>
      <c r="J1242" s="196"/>
      <c r="K1242" s="196"/>
      <c r="L1242" s="201"/>
      <c r="M1242" s="202"/>
      <c r="N1242" s="203"/>
      <c r="O1242" s="203"/>
      <c r="P1242" s="203"/>
      <c r="Q1242" s="203"/>
      <c r="R1242" s="203"/>
      <c r="S1242" s="203"/>
      <c r="T1242" s="204"/>
      <c r="AT1242" s="205" t="s">
        <v>164</v>
      </c>
      <c r="AU1242" s="205" t="s">
        <v>90</v>
      </c>
      <c r="AV1242" s="12" t="s">
        <v>88</v>
      </c>
      <c r="AW1242" s="12" t="s">
        <v>41</v>
      </c>
      <c r="AX1242" s="12" t="s">
        <v>80</v>
      </c>
      <c r="AY1242" s="205" t="s">
        <v>155</v>
      </c>
    </row>
    <row r="1243" spans="2:51" s="13" customFormat="1">
      <c r="B1243" s="206"/>
      <c r="C1243" s="207"/>
      <c r="D1243" s="197" t="s">
        <v>164</v>
      </c>
      <c r="E1243" s="208" t="s">
        <v>35</v>
      </c>
      <c r="F1243" s="209" t="s">
        <v>759</v>
      </c>
      <c r="G1243" s="207"/>
      <c r="H1243" s="210">
        <v>25.68</v>
      </c>
      <c r="I1243" s="211"/>
      <c r="J1243" s="207"/>
      <c r="K1243" s="207"/>
      <c r="L1243" s="212"/>
      <c r="M1243" s="213"/>
      <c r="N1243" s="214"/>
      <c r="O1243" s="214"/>
      <c r="P1243" s="214"/>
      <c r="Q1243" s="214"/>
      <c r="R1243" s="214"/>
      <c r="S1243" s="214"/>
      <c r="T1243" s="215"/>
      <c r="AT1243" s="216" t="s">
        <v>164</v>
      </c>
      <c r="AU1243" s="216" t="s">
        <v>90</v>
      </c>
      <c r="AV1243" s="13" t="s">
        <v>90</v>
      </c>
      <c r="AW1243" s="13" t="s">
        <v>41</v>
      </c>
      <c r="AX1243" s="13" t="s">
        <v>80</v>
      </c>
      <c r="AY1243" s="216" t="s">
        <v>155</v>
      </c>
    </row>
    <row r="1244" spans="2:51" s="12" customFormat="1">
      <c r="B1244" s="195"/>
      <c r="C1244" s="196"/>
      <c r="D1244" s="197" t="s">
        <v>164</v>
      </c>
      <c r="E1244" s="198" t="s">
        <v>35</v>
      </c>
      <c r="F1244" s="199" t="s">
        <v>672</v>
      </c>
      <c r="G1244" s="196"/>
      <c r="H1244" s="198" t="s">
        <v>35</v>
      </c>
      <c r="I1244" s="200"/>
      <c r="J1244" s="196"/>
      <c r="K1244" s="196"/>
      <c r="L1244" s="201"/>
      <c r="M1244" s="202"/>
      <c r="N1244" s="203"/>
      <c r="O1244" s="203"/>
      <c r="P1244" s="203"/>
      <c r="Q1244" s="203"/>
      <c r="R1244" s="203"/>
      <c r="S1244" s="203"/>
      <c r="T1244" s="204"/>
      <c r="AT1244" s="205" t="s">
        <v>164</v>
      </c>
      <c r="AU1244" s="205" t="s">
        <v>90</v>
      </c>
      <c r="AV1244" s="12" t="s">
        <v>88</v>
      </c>
      <c r="AW1244" s="12" t="s">
        <v>41</v>
      </c>
      <c r="AX1244" s="12" t="s">
        <v>80</v>
      </c>
      <c r="AY1244" s="205" t="s">
        <v>155</v>
      </c>
    </row>
    <row r="1245" spans="2:51" s="13" customFormat="1">
      <c r="B1245" s="206"/>
      <c r="C1245" s="207"/>
      <c r="D1245" s="197" t="s">
        <v>164</v>
      </c>
      <c r="E1245" s="208" t="s">
        <v>35</v>
      </c>
      <c r="F1245" s="209" t="s">
        <v>760</v>
      </c>
      <c r="G1245" s="207"/>
      <c r="H1245" s="210">
        <v>39</v>
      </c>
      <c r="I1245" s="211"/>
      <c r="J1245" s="207"/>
      <c r="K1245" s="207"/>
      <c r="L1245" s="212"/>
      <c r="M1245" s="213"/>
      <c r="N1245" s="214"/>
      <c r="O1245" s="214"/>
      <c r="P1245" s="214"/>
      <c r="Q1245" s="214"/>
      <c r="R1245" s="214"/>
      <c r="S1245" s="214"/>
      <c r="T1245" s="215"/>
      <c r="AT1245" s="216" t="s">
        <v>164</v>
      </c>
      <c r="AU1245" s="216" t="s">
        <v>90</v>
      </c>
      <c r="AV1245" s="13" t="s">
        <v>90</v>
      </c>
      <c r="AW1245" s="13" t="s">
        <v>41</v>
      </c>
      <c r="AX1245" s="13" t="s">
        <v>80</v>
      </c>
      <c r="AY1245" s="216" t="s">
        <v>155</v>
      </c>
    </row>
    <row r="1246" spans="2:51" s="12" customFormat="1">
      <c r="B1246" s="195"/>
      <c r="C1246" s="196"/>
      <c r="D1246" s="197" t="s">
        <v>164</v>
      </c>
      <c r="E1246" s="198" t="s">
        <v>35</v>
      </c>
      <c r="F1246" s="199" t="s">
        <v>1004</v>
      </c>
      <c r="G1246" s="196"/>
      <c r="H1246" s="198" t="s">
        <v>35</v>
      </c>
      <c r="I1246" s="200"/>
      <c r="J1246" s="196"/>
      <c r="K1246" s="196"/>
      <c r="L1246" s="201"/>
      <c r="M1246" s="202"/>
      <c r="N1246" s="203"/>
      <c r="O1246" s="203"/>
      <c r="P1246" s="203"/>
      <c r="Q1246" s="203"/>
      <c r="R1246" s="203"/>
      <c r="S1246" s="203"/>
      <c r="T1246" s="204"/>
      <c r="AT1246" s="205" t="s">
        <v>164</v>
      </c>
      <c r="AU1246" s="205" t="s">
        <v>90</v>
      </c>
      <c r="AV1246" s="12" t="s">
        <v>88</v>
      </c>
      <c r="AW1246" s="12" t="s">
        <v>41</v>
      </c>
      <c r="AX1246" s="12" t="s">
        <v>80</v>
      </c>
      <c r="AY1246" s="205" t="s">
        <v>155</v>
      </c>
    </row>
    <row r="1247" spans="2:51" s="12" customFormat="1">
      <c r="B1247" s="195"/>
      <c r="C1247" s="196"/>
      <c r="D1247" s="197" t="s">
        <v>164</v>
      </c>
      <c r="E1247" s="198" t="s">
        <v>35</v>
      </c>
      <c r="F1247" s="199" t="s">
        <v>363</v>
      </c>
      <c r="G1247" s="196"/>
      <c r="H1247" s="198" t="s">
        <v>35</v>
      </c>
      <c r="I1247" s="200"/>
      <c r="J1247" s="196"/>
      <c r="K1247" s="196"/>
      <c r="L1247" s="201"/>
      <c r="M1247" s="202"/>
      <c r="N1247" s="203"/>
      <c r="O1247" s="203"/>
      <c r="P1247" s="203"/>
      <c r="Q1247" s="203"/>
      <c r="R1247" s="203"/>
      <c r="S1247" s="203"/>
      <c r="T1247" s="204"/>
      <c r="AT1247" s="205" t="s">
        <v>164</v>
      </c>
      <c r="AU1247" s="205" t="s">
        <v>90</v>
      </c>
      <c r="AV1247" s="12" t="s">
        <v>88</v>
      </c>
      <c r="AW1247" s="12" t="s">
        <v>41</v>
      </c>
      <c r="AX1247" s="12" t="s">
        <v>80</v>
      </c>
      <c r="AY1247" s="205" t="s">
        <v>155</v>
      </c>
    </row>
    <row r="1248" spans="2:51" s="13" customFormat="1" ht="20.399999999999999">
      <c r="B1248" s="206"/>
      <c r="C1248" s="207"/>
      <c r="D1248" s="197" t="s">
        <v>164</v>
      </c>
      <c r="E1248" s="208" t="s">
        <v>35</v>
      </c>
      <c r="F1248" s="209" t="s">
        <v>1005</v>
      </c>
      <c r="G1248" s="207"/>
      <c r="H1248" s="210">
        <v>9.9329999999999998</v>
      </c>
      <c r="I1248" s="211"/>
      <c r="J1248" s="207"/>
      <c r="K1248" s="207"/>
      <c r="L1248" s="212"/>
      <c r="M1248" s="213"/>
      <c r="N1248" s="214"/>
      <c r="O1248" s="214"/>
      <c r="P1248" s="214"/>
      <c r="Q1248" s="214"/>
      <c r="R1248" s="214"/>
      <c r="S1248" s="214"/>
      <c r="T1248" s="215"/>
      <c r="AT1248" s="216" t="s">
        <v>164</v>
      </c>
      <c r="AU1248" s="216" t="s">
        <v>90</v>
      </c>
      <c r="AV1248" s="13" t="s">
        <v>90</v>
      </c>
      <c r="AW1248" s="13" t="s">
        <v>41</v>
      </c>
      <c r="AX1248" s="13" t="s">
        <v>80</v>
      </c>
      <c r="AY1248" s="216" t="s">
        <v>155</v>
      </c>
    </row>
    <row r="1249" spans="2:51" s="13" customFormat="1" ht="20.399999999999999">
      <c r="B1249" s="206"/>
      <c r="C1249" s="207"/>
      <c r="D1249" s="197" t="s">
        <v>164</v>
      </c>
      <c r="E1249" s="208" t="s">
        <v>35</v>
      </c>
      <c r="F1249" s="209" t="s">
        <v>1006</v>
      </c>
      <c r="G1249" s="207"/>
      <c r="H1249" s="210">
        <v>13.645</v>
      </c>
      <c r="I1249" s="211"/>
      <c r="J1249" s="207"/>
      <c r="K1249" s="207"/>
      <c r="L1249" s="212"/>
      <c r="M1249" s="213"/>
      <c r="N1249" s="214"/>
      <c r="O1249" s="214"/>
      <c r="P1249" s="214"/>
      <c r="Q1249" s="214"/>
      <c r="R1249" s="214"/>
      <c r="S1249" s="214"/>
      <c r="T1249" s="215"/>
      <c r="AT1249" s="216" t="s">
        <v>164</v>
      </c>
      <c r="AU1249" s="216" t="s">
        <v>90</v>
      </c>
      <c r="AV1249" s="13" t="s">
        <v>90</v>
      </c>
      <c r="AW1249" s="13" t="s">
        <v>41</v>
      </c>
      <c r="AX1249" s="13" t="s">
        <v>80</v>
      </c>
      <c r="AY1249" s="216" t="s">
        <v>155</v>
      </c>
    </row>
    <row r="1250" spans="2:51" s="12" customFormat="1">
      <c r="B1250" s="195"/>
      <c r="C1250" s="196"/>
      <c r="D1250" s="197" t="s">
        <v>164</v>
      </c>
      <c r="E1250" s="198" t="s">
        <v>35</v>
      </c>
      <c r="F1250" s="199" t="s">
        <v>1007</v>
      </c>
      <c r="G1250" s="196"/>
      <c r="H1250" s="198" t="s">
        <v>35</v>
      </c>
      <c r="I1250" s="200"/>
      <c r="J1250" s="196"/>
      <c r="K1250" s="196"/>
      <c r="L1250" s="201"/>
      <c r="M1250" s="202"/>
      <c r="N1250" s="203"/>
      <c r="O1250" s="203"/>
      <c r="P1250" s="203"/>
      <c r="Q1250" s="203"/>
      <c r="R1250" s="203"/>
      <c r="S1250" s="203"/>
      <c r="T1250" s="204"/>
      <c r="AT1250" s="205" t="s">
        <v>164</v>
      </c>
      <c r="AU1250" s="205" t="s">
        <v>90</v>
      </c>
      <c r="AV1250" s="12" t="s">
        <v>88</v>
      </c>
      <c r="AW1250" s="12" t="s">
        <v>41</v>
      </c>
      <c r="AX1250" s="12" t="s">
        <v>80</v>
      </c>
      <c r="AY1250" s="205" t="s">
        <v>155</v>
      </c>
    </row>
    <row r="1251" spans="2:51" s="13" customFormat="1" ht="20.399999999999999">
      <c r="B1251" s="206"/>
      <c r="C1251" s="207"/>
      <c r="D1251" s="197" t="s">
        <v>164</v>
      </c>
      <c r="E1251" s="208" t="s">
        <v>35</v>
      </c>
      <c r="F1251" s="209" t="s">
        <v>1008</v>
      </c>
      <c r="G1251" s="207"/>
      <c r="H1251" s="210">
        <v>11.904999999999999</v>
      </c>
      <c r="I1251" s="211"/>
      <c r="J1251" s="207"/>
      <c r="K1251" s="207"/>
      <c r="L1251" s="212"/>
      <c r="M1251" s="213"/>
      <c r="N1251" s="214"/>
      <c r="O1251" s="214"/>
      <c r="P1251" s="214"/>
      <c r="Q1251" s="214"/>
      <c r="R1251" s="214"/>
      <c r="S1251" s="214"/>
      <c r="T1251" s="215"/>
      <c r="AT1251" s="216" t="s">
        <v>164</v>
      </c>
      <c r="AU1251" s="216" t="s">
        <v>90</v>
      </c>
      <c r="AV1251" s="13" t="s">
        <v>90</v>
      </c>
      <c r="AW1251" s="13" t="s">
        <v>41</v>
      </c>
      <c r="AX1251" s="13" t="s">
        <v>80</v>
      </c>
      <c r="AY1251" s="216" t="s">
        <v>155</v>
      </c>
    </row>
    <row r="1252" spans="2:51" s="12" customFormat="1">
      <c r="B1252" s="195"/>
      <c r="C1252" s="196"/>
      <c r="D1252" s="197" t="s">
        <v>164</v>
      </c>
      <c r="E1252" s="198" t="s">
        <v>35</v>
      </c>
      <c r="F1252" s="199" t="s">
        <v>497</v>
      </c>
      <c r="G1252" s="196"/>
      <c r="H1252" s="198" t="s">
        <v>35</v>
      </c>
      <c r="I1252" s="200"/>
      <c r="J1252" s="196"/>
      <c r="K1252" s="196"/>
      <c r="L1252" s="201"/>
      <c r="M1252" s="202"/>
      <c r="N1252" s="203"/>
      <c r="O1252" s="203"/>
      <c r="P1252" s="203"/>
      <c r="Q1252" s="203"/>
      <c r="R1252" s="203"/>
      <c r="S1252" s="203"/>
      <c r="T1252" s="204"/>
      <c r="AT1252" s="205" t="s">
        <v>164</v>
      </c>
      <c r="AU1252" s="205" t="s">
        <v>90</v>
      </c>
      <c r="AV1252" s="12" t="s">
        <v>88</v>
      </c>
      <c r="AW1252" s="12" t="s">
        <v>41</v>
      </c>
      <c r="AX1252" s="12" t="s">
        <v>80</v>
      </c>
      <c r="AY1252" s="205" t="s">
        <v>155</v>
      </c>
    </row>
    <row r="1253" spans="2:51" s="13" customFormat="1" ht="30.6">
      <c r="B1253" s="206"/>
      <c r="C1253" s="207"/>
      <c r="D1253" s="197" t="s">
        <v>164</v>
      </c>
      <c r="E1253" s="208" t="s">
        <v>35</v>
      </c>
      <c r="F1253" s="209" t="s">
        <v>1009</v>
      </c>
      <c r="G1253" s="207"/>
      <c r="H1253" s="210">
        <v>29.907</v>
      </c>
      <c r="I1253" s="211"/>
      <c r="J1253" s="207"/>
      <c r="K1253" s="207"/>
      <c r="L1253" s="212"/>
      <c r="M1253" s="213"/>
      <c r="N1253" s="214"/>
      <c r="O1253" s="214"/>
      <c r="P1253" s="214"/>
      <c r="Q1253" s="214"/>
      <c r="R1253" s="214"/>
      <c r="S1253" s="214"/>
      <c r="T1253" s="215"/>
      <c r="AT1253" s="216" t="s">
        <v>164</v>
      </c>
      <c r="AU1253" s="216" t="s">
        <v>90</v>
      </c>
      <c r="AV1253" s="13" t="s">
        <v>90</v>
      </c>
      <c r="AW1253" s="13" t="s">
        <v>41</v>
      </c>
      <c r="AX1253" s="13" t="s">
        <v>80</v>
      </c>
      <c r="AY1253" s="216" t="s">
        <v>155</v>
      </c>
    </row>
    <row r="1254" spans="2:51" s="13" customFormat="1">
      <c r="B1254" s="206"/>
      <c r="C1254" s="207"/>
      <c r="D1254" s="197" t="s">
        <v>164</v>
      </c>
      <c r="E1254" s="208" t="s">
        <v>35</v>
      </c>
      <c r="F1254" s="209" t="s">
        <v>1010</v>
      </c>
      <c r="G1254" s="207"/>
      <c r="H1254" s="210">
        <v>4.7699999999999996</v>
      </c>
      <c r="I1254" s="211"/>
      <c r="J1254" s="207"/>
      <c r="K1254" s="207"/>
      <c r="L1254" s="212"/>
      <c r="M1254" s="213"/>
      <c r="N1254" s="214"/>
      <c r="O1254" s="214"/>
      <c r="P1254" s="214"/>
      <c r="Q1254" s="214"/>
      <c r="R1254" s="214"/>
      <c r="S1254" s="214"/>
      <c r="T1254" s="215"/>
      <c r="AT1254" s="216" t="s">
        <v>164</v>
      </c>
      <c r="AU1254" s="216" t="s">
        <v>90</v>
      </c>
      <c r="AV1254" s="13" t="s">
        <v>90</v>
      </c>
      <c r="AW1254" s="13" t="s">
        <v>41</v>
      </c>
      <c r="AX1254" s="13" t="s">
        <v>80</v>
      </c>
      <c r="AY1254" s="216" t="s">
        <v>155</v>
      </c>
    </row>
    <row r="1255" spans="2:51" s="13" customFormat="1">
      <c r="B1255" s="206"/>
      <c r="C1255" s="207"/>
      <c r="D1255" s="197" t="s">
        <v>164</v>
      </c>
      <c r="E1255" s="208" t="s">
        <v>35</v>
      </c>
      <c r="F1255" s="209" t="s">
        <v>1011</v>
      </c>
      <c r="G1255" s="207"/>
      <c r="H1255" s="210">
        <v>5.3979999999999997</v>
      </c>
      <c r="I1255" s="211"/>
      <c r="J1255" s="207"/>
      <c r="K1255" s="207"/>
      <c r="L1255" s="212"/>
      <c r="M1255" s="213"/>
      <c r="N1255" s="214"/>
      <c r="O1255" s="214"/>
      <c r="P1255" s="214"/>
      <c r="Q1255" s="214"/>
      <c r="R1255" s="214"/>
      <c r="S1255" s="214"/>
      <c r="T1255" s="215"/>
      <c r="AT1255" s="216" t="s">
        <v>164</v>
      </c>
      <c r="AU1255" s="216" t="s">
        <v>90</v>
      </c>
      <c r="AV1255" s="13" t="s">
        <v>90</v>
      </c>
      <c r="AW1255" s="13" t="s">
        <v>41</v>
      </c>
      <c r="AX1255" s="13" t="s">
        <v>80</v>
      </c>
      <c r="AY1255" s="216" t="s">
        <v>155</v>
      </c>
    </row>
    <row r="1256" spans="2:51" s="13" customFormat="1" ht="20.399999999999999">
      <c r="B1256" s="206"/>
      <c r="C1256" s="207"/>
      <c r="D1256" s="197" t="s">
        <v>164</v>
      </c>
      <c r="E1256" s="208" t="s">
        <v>35</v>
      </c>
      <c r="F1256" s="209" t="s">
        <v>1012</v>
      </c>
      <c r="G1256" s="207"/>
      <c r="H1256" s="210">
        <v>19.738</v>
      </c>
      <c r="I1256" s="211"/>
      <c r="J1256" s="207"/>
      <c r="K1256" s="207"/>
      <c r="L1256" s="212"/>
      <c r="M1256" s="213"/>
      <c r="N1256" s="214"/>
      <c r="O1256" s="214"/>
      <c r="P1256" s="214"/>
      <c r="Q1256" s="214"/>
      <c r="R1256" s="214"/>
      <c r="S1256" s="214"/>
      <c r="T1256" s="215"/>
      <c r="AT1256" s="216" t="s">
        <v>164</v>
      </c>
      <c r="AU1256" s="216" t="s">
        <v>90</v>
      </c>
      <c r="AV1256" s="13" t="s">
        <v>90</v>
      </c>
      <c r="AW1256" s="13" t="s">
        <v>41</v>
      </c>
      <c r="AX1256" s="13" t="s">
        <v>80</v>
      </c>
      <c r="AY1256" s="216" t="s">
        <v>155</v>
      </c>
    </row>
    <row r="1257" spans="2:51" s="12" customFormat="1">
      <c r="B1257" s="195"/>
      <c r="C1257" s="196"/>
      <c r="D1257" s="197" t="s">
        <v>164</v>
      </c>
      <c r="E1257" s="198" t="s">
        <v>35</v>
      </c>
      <c r="F1257" s="199" t="s">
        <v>308</v>
      </c>
      <c r="G1257" s="196"/>
      <c r="H1257" s="198" t="s">
        <v>35</v>
      </c>
      <c r="I1257" s="200"/>
      <c r="J1257" s="196"/>
      <c r="K1257" s="196"/>
      <c r="L1257" s="201"/>
      <c r="M1257" s="202"/>
      <c r="N1257" s="203"/>
      <c r="O1257" s="203"/>
      <c r="P1257" s="203"/>
      <c r="Q1257" s="203"/>
      <c r="R1257" s="203"/>
      <c r="S1257" s="203"/>
      <c r="T1257" s="204"/>
      <c r="AT1257" s="205" t="s">
        <v>164</v>
      </c>
      <c r="AU1257" s="205" t="s">
        <v>90</v>
      </c>
      <c r="AV1257" s="12" t="s">
        <v>88</v>
      </c>
      <c r="AW1257" s="12" t="s">
        <v>41</v>
      </c>
      <c r="AX1257" s="12" t="s">
        <v>80</v>
      </c>
      <c r="AY1257" s="205" t="s">
        <v>155</v>
      </c>
    </row>
    <row r="1258" spans="2:51" s="13" customFormat="1">
      <c r="B1258" s="206"/>
      <c r="C1258" s="207"/>
      <c r="D1258" s="197" t="s">
        <v>164</v>
      </c>
      <c r="E1258" s="208" t="s">
        <v>35</v>
      </c>
      <c r="F1258" s="209" t="s">
        <v>1013</v>
      </c>
      <c r="G1258" s="207"/>
      <c r="H1258" s="210">
        <v>15.247999999999999</v>
      </c>
      <c r="I1258" s="211"/>
      <c r="J1258" s="207"/>
      <c r="K1258" s="207"/>
      <c r="L1258" s="212"/>
      <c r="M1258" s="213"/>
      <c r="N1258" s="214"/>
      <c r="O1258" s="214"/>
      <c r="P1258" s="214"/>
      <c r="Q1258" s="214"/>
      <c r="R1258" s="214"/>
      <c r="S1258" s="214"/>
      <c r="T1258" s="215"/>
      <c r="AT1258" s="216" t="s">
        <v>164</v>
      </c>
      <c r="AU1258" s="216" t="s">
        <v>90</v>
      </c>
      <c r="AV1258" s="13" t="s">
        <v>90</v>
      </c>
      <c r="AW1258" s="13" t="s">
        <v>41</v>
      </c>
      <c r="AX1258" s="13" t="s">
        <v>80</v>
      </c>
      <c r="AY1258" s="216" t="s">
        <v>155</v>
      </c>
    </row>
    <row r="1259" spans="2:51" s="12" customFormat="1">
      <c r="B1259" s="195"/>
      <c r="C1259" s="196"/>
      <c r="D1259" s="197" t="s">
        <v>164</v>
      </c>
      <c r="E1259" s="198" t="s">
        <v>35</v>
      </c>
      <c r="F1259" s="199" t="s">
        <v>373</v>
      </c>
      <c r="G1259" s="196"/>
      <c r="H1259" s="198" t="s">
        <v>35</v>
      </c>
      <c r="I1259" s="200"/>
      <c r="J1259" s="196"/>
      <c r="K1259" s="196"/>
      <c r="L1259" s="201"/>
      <c r="M1259" s="202"/>
      <c r="N1259" s="203"/>
      <c r="O1259" s="203"/>
      <c r="P1259" s="203"/>
      <c r="Q1259" s="203"/>
      <c r="R1259" s="203"/>
      <c r="S1259" s="203"/>
      <c r="T1259" s="204"/>
      <c r="AT1259" s="205" t="s">
        <v>164</v>
      </c>
      <c r="AU1259" s="205" t="s">
        <v>90</v>
      </c>
      <c r="AV1259" s="12" t="s">
        <v>88</v>
      </c>
      <c r="AW1259" s="12" t="s">
        <v>41</v>
      </c>
      <c r="AX1259" s="12" t="s">
        <v>80</v>
      </c>
      <c r="AY1259" s="205" t="s">
        <v>155</v>
      </c>
    </row>
    <row r="1260" spans="2:51" s="13" customFormat="1" ht="20.399999999999999">
      <c r="B1260" s="206"/>
      <c r="C1260" s="207"/>
      <c r="D1260" s="197" t="s">
        <v>164</v>
      </c>
      <c r="E1260" s="208" t="s">
        <v>35</v>
      </c>
      <c r="F1260" s="209" t="s">
        <v>1014</v>
      </c>
      <c r="G1260" s="207"/>
      <c r="H1260" s="210">
        <v>30.643000000000001</v>
      </c>
      <c r="I1260" s="211"/>
      <c r="J1260" s="207"/>
      <c r="K1260" s="207"/>
      <c r="L1260" s="212"/>
      <c r="M1260" s="213"/>
      <c r="N1260" s="214"/>
      <c r="O1260" s="214"/>
      <c r="P1260" s="214"/>
      <c r="Q1260" s="214"/>
      <c r="R1260" s="214"/>
      <c r="S1260" s="214"/>
      <c r="T1260" s="215"/>
      <c r="AT1260" s="216" t="s">
        <v>164</v>
      </c>
      <c r="AU1260" s="216" t="s">
        <v>90</v>
      </c>
      <c r="AV1260" s="13" t="s">
        <v>90</v>
      </c>
      <c r="AW1260" s="13" t="s">
        <v>41</v>
      </c>
      <c r="AX1260" s="13" t="s">
        <v>80</v>
      </c>
      <c r="AY1260" s="216" t="s">
        <v>155</v>
      </c>
    </row>
    <row r="1261" spans="2:51" s="13" customFormat="1">
      <c r="B1261" s="206"/>
      <c r="C1261" s="207"/>
      <c r="D1261" s="197" t="s">
        <v>164</v>
      </c>
      <c r="E1261" s="208" t="s">
        <v>35</v>
      </c>
      <c r="F1261" s="209" t="s">
        <v>1015</v>
      </c>
      <c r="G1261" s="207"/>
      <c r="H1261" s="210">
        <v>4.4960000000000004</v>
      </c>
      <c r="I1261" s="211"/>
      <c r="J1261" s="207"/>
      <c r="K1261" s="207"/>
      <c r="L1261" s="212"/>
      <c r="M1261" s="213"/>
      <c r="N1261" s="214"/>
      <c r="O1261" s="214"/>
      <c r="P1261" s="214"/>
      <c r="Q1261" s="214"/>
      <c r="R1261" s="214"/>
      <c r="S1261" s="214"/>
      <c r="T1261" s="215"/>
      <c r="AT1261" s="216" t="s">
        <v>164</v>
      </c>
      <c r="AU1261" s="216" t="s">
        <v>90</v>
      </c>
      <c r="AV1261" s="13" t="s">
        <v>90</v>
      </c>
      <c r="AW1261" s="13" t="s">
        <v>41</v>
      </c>
      <c r="AX1261" s="13" t="s">
        <v>80</v>
      </c>
      <c r="AY1261" s="216" t="s">
        <v>155</v>
      </c>
    </row>
    <row r="1262" spans="2:51" s="13" customFormat="1">
      <c r="B1262" s="206"/>
      <c r="C1262" s="207"/>
      <c r="D1262" s="197" t="s">
        <v>164</v>
      </c>
      <c r="E1262" s="208" t="s">
        <v>35</v>
      </c>
      <c r="F1262" s="209" t="s">
        <v>1016</v>
      </c>
      <c r="G1262" s="207"/>
      <c r="H1262" s="210">
        <v>5.1520000000000001</v>
      </c>
      <c r="I1262" s="211"/>
      <c r="J1262" s="207"/>
      <c r="K1262" s="207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164</v>
      </c>
      <c r="AU1262" s="216" t="s">
        <v>90</v>
      </c>
      <c r="AV1262" s="13" t="s">
        <v>90</v>
      </c>
      <c r="AW1262" s="13" t="s">
        <v>41</v>
      </c>
      <c r="AX1262" s="13" t="s">
        <v>80</v>
      </c>
      <c r="AY1262" s="216" t="s">
        <v>155</v>
      </c>
    </row>
    <row r="1263" spans="2:51" s="13" customFormat="1" ht="30.6">
      <c r="B1263" s="206"/>
      <c r="C1263" s="207"/>
      <c r="D1263" s="197" t="s">
        <v>164</v>
      </c>
      <c r="E1263" s="208" t="s">
        <v>35</v>
      </c>
      <c r="F1263" s="209" t="s">
        <v>1017</v>
      </c>
      <c r="G1263" s="207"/>
      <c r="H1263" s="210">
        <v>32.195</v>
      </c>
      <c r="I1263" s="211"/>
      <c r="J1263" s="207"/>
      <c r="K1263" s="207"/>
      <c r="L1263" s="212"/>
      <c r="M1263" s="213"/>
      <c r="N1263" s="214"/>
      <c r="O1263" s="214"/>
      <c r="P1263" s="214"/>
      <c r="Q1263" s="214"/>
      <c r="R1263" s="214"/>
      <c r="S1263" s="214"/>
      <c r="T1263" s="215"/>
      <c r="AT1263" s="216" t="s">
        <v>164</v>
      </c>
      <c r="AU1263" s="216" t="s">
        <v>90</v>
      </c>
      <c r="AV1263" s="13" t="s">
        <v>90</v>
      </c>
      <c r="AW1263" s="13" t="s">
        <v>41</v>
      </c>
      <c r="AX1263" s="13" t="s">
        <v>80</v>
      </c>
      <c r="AY1263" s="216" t="s">
        <v>155</v>
      </c>
    </row>
    <row r="1264" spans="2:51" s="12" customFormat="1">
      <c r="B1264" s="195"/>
      <c r="C1264" s="196"/>
      <c r="D1264" s="197" t="s">
        <v>164</v>
      </c>
      <c r="E1264" s="198" t="s">
        <v>35</v>
      </c>
      <c r="F1264" s="199" t="s">
        <v>308</v>
      </c>
      <c r="G1264" s="196"/>
      <c r="H1264" s="198" t="s">
        <v>35</v>
      </c>
      <c r="I1264" s="200"/>
      <c r="J1264" s="196"/>
      <c r="K1264" s="196"/>
      <c r="L1264" s="201"/>
      <c r="M1264" s="202"/>
      <c r="N1264" s="203"/>
      <c r="O1264" s="203"/>
      <c r="P1264" s="203"/>
      <c r="Q1264" s="203"/>
      <c r="R1264" s="203"/>
      <c r="S1264" s="203"/>
      <c r="T1264" s="204"/>
      <c r="AT1264" s="205" t="s">
        <v>164</v>
      </c>
      <c r="AU1264" s="205" t="s">
        <v>90</v>
      </c>
      <c r="AV1264" s="12" t="s">
        <v>88</v>
      </c>
      <c r="AW1264" s="12" t="s">
        <v>41</v>
      </c>
      <c r="AX1264" s="12" t="s">
        <v>80</v>
      </c>
      <c r="AY1264" s="205" t="s">
        <v>155</v>
      </c>
    </row>
    <row r="1265" spans="2:51" s="13" customFormat="1">
      <c r="B1265" s="206"/>
      <c r="C1265" s="207"/>
      <c r="D1265" s="197" t="s">
        <v>164</v>
      </c>
      <c r="E1265" s="208" t="s">
        <v>35</v>
      </c>
      <c r="F1265" s="209" t="s">
        <v>1018</v>
      </c>
      <c r="G1265" s="207"/>
      <c r="H1265" s="210">
        <v>14.848000000000001</v>
      </c>
      <c r="I1265" s="211"/>
      <c r="J1265" s="207"/>
      <c r="K1265" s="207"/>
      <c r="L1265" s="212"/>
      <c r="M1265" s="213"/>
      <c r="N1265" s="214"/>
      <c r="O1265" s="214"/>
      <c r="P1265" s="214"/>
      <c r="Q1265" s="214"/>
      <c r="R1265" s="214"/>
      <c r="S1265" s="214"/>
      <c r="T1265" s="215"/>
      <c r="AT1265" s="216" t="s">
        <v>164</v>
      </c>
      <c r="AU1265" s="216" t="s">
        <v>90</v>
      </c>
      <c r="AV1265" s="13" t="s">
        <v>90</v>
      </c>
      <c r="AW1265" s="13" t="s">
        <v>41</v>
      </c>
      <c r="AX1265" s="13" t="s">
        <v>80</v>
      </c>
      <c r="AY1265" s="216" t="s">
        <v>155</v>
      </c>
    </row>
    <row r="1266" spans="2:51" s="12" customFormat="1">
      <c r="B1266" s="195"/>
      <c r="C1266" s="196"/>
      <c r="D1266" s="197" t="s">
        <v>164</v>
      </c>
      <c r="E1266" s="198" t="s">
        <v>35</v>
      </c>
      <c r="F1266" s="199" t="s">
        <v>377</v>
      </c>
      <c r="G1266" s="196"/>
      <c r="H1266" s="198" t="s">
        <v>35</v>
      </c>
      <c r="I1266" s="200"/>
      <c r="J1266" s="196"/>
      <c r="K1266" s="196"/>
      <c r="L1266" s="201"/>
      <c r="M1266" s="202"/>
      <c r="N1266" s="203"/>
      <c r="O1266" s="203"/>
      <c r="P1266" s="203"/>
      <c r="Q1266" s="203"/>
      <c r="R1266" s="203"/>
      <c r="S1266" s="203"/>
      <c r="T1266" s="204"/>
      <c r="AT1266" s="205" t="s">
        <v>164</v>
      </c>
      <c r="AU1266" s="205" t="s">
        <v>90</v>
      </c>
      <c r="AV1266" s="12" t="s">
        <v>88</v>
      </c>
      <c r="AW1266" s="12" t="s">
        <v>41</v>
      </c>
      <c r="AX1266" s="12" t="s">
        <v>80</v>
      </c>
      <c r="AY1266" s="205" t="s">
        <v>155</v>
      </c>
    </row>
    <row r="1267" spans="2:51" s="13" customFormat="1" ht="20.399999999999999">
      <c r="B1267" s="206"/>
      <c r="C1267" s="207"/>
      <c r="D1267" s="197" t="s">
        <v>164</v>
      </c>
      <c r="E1267" s="208" t="s">
        <v>35</v>
      </c>
      <c r="F1267" s="209" t="s">
        <v>1019</v>
      </c>
      <c r="G1267" s="207"/>
      <c r="H1267" s="210">
        <v>16.530999999999999</v>
      </c>
      <c r="I1267" s="211"/>
      <c r="J1267" s="207"/>
      <c r="K1267" s="207"/>
      <c r="L1267" s="212"/>
      <c r="M1267" s="213"/>
      <c r="N1267" s="214"/>
      <c r="O1267" s="214"/>
      <c r="P1267" s="214"/>
      <c r="Q1267" s="214"/>
      <c r="R1267" s="214"/>
      <c r="S1267" s="214"/>
      <c r="T1267" s="215"/>
      <c r="AT1267" s="216" t="s">
        <v>164</v>
      </c>
      <c r="AU1267" s="216" t="s">
        <v>90</v>
      </c>
      <c r="AV1267" s="13" t="s">
        <v>90</v>
      </c>
      <c r="AW1267" s="13" t="s">
        <v>41</v>
      </c>
      <c r="AX1267" s="13" t="s">
        <v>80</v>
      </c>
      <c r="AY1267" s="216" t="s">
        <v>155</v>
      </c>
    </row>
    <row r="1268" spans="2:51" s="13" customFormat="1">
      <c r="B1268" s="206"/>
      <c r="C1268" s="207"/>
      <c r="D1268" s="197" t="s">
        <v>164</v>
      </c>
      <c r="E1268" s="208" t="s">
        <v>35</v>
      </c>
      <c r="F1268" s="209" t="s">
        <v>1015</v>
      </c>
      <c r="G1268" s="207"/>
      <c r="H1268" s="210">
        <v>4.4960000000000004</v>
      </c>
      <c r="I1268" s="211"/>
      <c r="J1268" s="207"/>
      <c r="K1268" s="207"/>
      <c r="L1268" s="212"/>
      <c r="M1268" s="213"/>
      <c r="N1268" s="214"/>
      <c r="O1268" s="214"/>
      <c r="P1268" s="214"/>
      <c r="Q1268" s="214"/>
      <c r="R1268" s="214"/>
      <c r="S1268" s="214"/>
      <c r="T1268" s="215"/>
      <c r="AT1268" s="216" t="s">
        <v>164</v>
      </c>
      <c r="AU1268" s="216" t="s">
        <v>90</v>
      </c>
      <c r="AV1268" s="13" t="s">
        <v>90</v>
      </c>
      <c r="AW1268" s="13" t="s">
        <v>41</v>
      </c>
      <c r="AX1268" s="13" t="s">
        <v>80</v>
      </c>
      <c r="AY1268" s="216" t="s">
        <v>155</v>
      </c>
    </row>
    <row r="1269" spans="2:51" s="13" customFormat="1">
      <c r="B1269" s="206"/>
      <c r="C1269" s="207"/>
      <c r="D1269" s="197" t="s">
        <v>164</v>
      </c>
      <c r="E1269" s="208" t="s">
        <v>35</v>
      </c>
      <c r="F1269" s="209" t="s">
        <v>1020</v>
      </c>
      <c r="G1269" s="207"/>
      <c r="H1269" s="210">
        <v>0.57599999999999996</v>
      </c>
      <c r="I1269" s="211"/>
      <c r="J1269" s="207"/>
      <c r="K1269" s="207"/>
      <c r="L1269" s="212"/>
      <c r="M1269" s="213"/>
      <c r="N1269" s="214"/>
      <c r="O1269" s="214"/>
      <c r="P1269" s="214"/>
      <c r="Q1269" s="214"/>
      <c r="R1269" s="214"/>
      <c r="S1269" s="214"/>
      <c r="T1269" s="215"/>
      <c r="AT1269" s="216" t="s">
        <v>164</v>
      </c>
      <c r="AU1269" s="216" t="s">
        <v>90</v>
      </c>
      <c r="AV1269" s="13" t="s">
        <v>90</v>
      </c>
      <c r="AW1269" s="13" t="s">
        <v>41</v>
      </c>
      <c r="AX1269" s="13" t="s">
        <v>80</v>
      </c>
      <c r="AY1269" s="216" t="s">
        <v>155</v>
      </c>
    </row>
    <row r="1270" spans="2:51" s="13" customFormat="1" ht="20.399999999999999">
      <c r="B1270" s="206"/>
      <c r="C1270" s="207"/>
      <c r="D1270" s="197" t="s">
        <v>164</v>
      </c>
      <c r="E1270" s="208" t="s">
        <v>35</v>
      </c>
      <c r="F1270" s="209" t="s">
        <v>1021</v>
      </c>
      <c r="G1270" s="207"/>
      <c r="H1270" s="210">
        <v>14.882</v>
      </c>
      <c r="I1270" s="211"/>
      <c r="J1270" s="207"/>
      <c r="K1270" s="207"/>
      <c r="L1270" s="212"/>
      <c r="M1270" s="213"/>
      <c r="N1270" s="214"/>
      <c r="O1270" s="214"/>
      <c r="P1270" s="214"/>
      <c r="Q1270" s="214"/>
      <c r="R1270" s="214"/>
      <c r="S1270" s="214"/>
      <c r="T1270" s="215"/>
      <c r="AT1270" s="216" t="s">
        <v>164</v>
      </c>
      <c r="AU1270" s="216" t="s">
        <v>90</v>
      </c>
      <c r="AV1270" s="13" t="s">
        <v>90</v>
      </c>
      <c r="AW1270" s="13" t="s">
        <v>41</v>
      </c>
      <c r="AX1270" s="13" t="s">
        <v>80</v>
      </c>
      <c r="AY1270" s="216" t="s">
        <v>155</v>
      </c>
    </row>
    <row r="1271" spans="2:51" s="12" customFormat="1">
      <c r="B1271" s="195"/>
      <c r="C1271" s="196"/>
      <c r="D1271" s="197" t="s">
        <v>164</v>
      </c>
      <c r="E1271" s="198" t="s">
        <v>35</v>
      </c>
      <c r="F1271" s="199" t="s">
        <v>308</v>
      </c>
      <c r="G1271" s="196"/>
      <c r="H1271" s="198" t="s">
        <v>35</v>
      </c>
      <c r="I1271" s="200"/>
      <c r="J1271" s="196"/>
      <c r="K1271" s="196"/>
      <c r="L1271" s="201"/>
      <c r="M1271" s="202"/>
      <c r="N1271" s="203"/>
      <c r="O1271" s="203"/>
      <c r="P1271" s="203"/>
      <c r="Q1271" s="203"/>
      <c r="R1271" s="203"/>
      <c r="S1271" s="203"/>
      <c r="T1271" s="204"/>
      <c r="AT1271" s="205" t="s">
        <v>164</v>
      </c>
      <c r="AU1271" s="205" t="s">
        <v>90</v>
      </c>
      <c r="AV1271" s="12" t="s">
        <v>88</v>
      </c>
      <c r="AW1271" s="12" t="s">
        <v>41</v>
      </c>
      <c r="AX1271" s="12" t="s">
        <v>80</v>
      </c>
      <c r="AY1271" s="205" t="s">
        <v>155</v>
      </c>
    </row>
    <row r="1272" spans="2:51" s="13" customFormat="1">
      <c r="B1272" s="206"/>
      <c r="C1272" s="207"/>
      <c r="D1272" s="197" t="s">
        <v>164</v>
      </c>
      <c r="E1272" s="208" t="s">
        <v>35</v>
      </c>
      <c r="F1272" s="209" t="s">
        <v>1022</v>
      </c>
      <c r="G1272" s="207"/>
      <c r="H1272" s="210">
        <v>8.5760000000000005</v>
      </c>
      <c r="I1272" s="211"/>
      <c r="J1272" s="207"/>
      <c r="K1272" s="207"/>
      <c r="L1272" s="212"/>
      <c r="M1272" s="213"/>
      <c r="N1272" s="214"/>
      <c r="O1272" s="214"/>
      <c r="P1272" s="214"/>
      <c r="Q1272" s="214"/>
      <c r="R1272" s="214"/>
      <c r="S1272" s="214"/>
      <c r="T1272" s="215"/>
      <c r="AT1272" s="216" t="s">
        <v>164</v>
      </c>
      <c r="AU1272" s="216" t="s">
        <v>90</v>
      </c>
      <c r="AV1272" s="13" t="s">
        <v>90</v>
      </c>
      <c r="AW1272" s="13" t="s">
        <v>41</v>
      </c>
      <c r="AX1272" s="13" t="s">
        <v>80</v>
      </c>
      <c r="AY1272" s="216" t="s">
        <v>155</v>
      </c>
    </row>
    <row r="1273" spans="2:51" s="12" customFormat="1">
      <c r="B1273" s="195"/>
      <c r="C1273" s="196"/>
      <c r="D1273" s="197" t="s">
        <v>164</v>
      </c>
      <c r="E1273" s="198" t="s">
        <v>35</v>
      </c>
      <c r="F1273" s="199" t="s">
        <v>512</v>
      </c>
      <c r="G1273" s="196"/>
      <c r="H1273" s="198" t="s">
        <v>35</v>
      </c>
      <c r="I1273" s="200"/>
      <c r="J1273" s="196"/>
      <c r="K1273" s="196"/>
      <c r="L1273" s="201"/>
      <c r="M1273" s="202"/>
      <c r="N1273" s="203"/>
      <c r="O1273" s="203"/>
      <c r="P1273" s="203"/>
      <c r="Q1273" s="203"/>
      <c r="R1273" s="203"/>
      <c r="S1273" s="203"/>
      <c r="T1273" s="204"/>
      <c r="AT1273" s="205" t="s">
        <v>164</v>
      </c>
      <c r="AU1273" s="205" t="s">
        <v>90</v>
      </c>
      <c r="AV1273" s="12" t="s">
        <v>88</v>
      </c>
      <c r="AW1273" s="12" t="s">
        <v>41</v>
      </c>
      <c r="AX1273" s="12" t="s">
        <v>80</v>
      </c>
      <c r="AY1273" s="205" t="s">
        <v>155</v>
      </c>
    </row>
    <row r="1274" spans="2:51" s="13" customFormat="1" ht="20.399999999999999">
      <c r="B1274" s="206"/>
      <c r="C1274" s="207"/>
      <c r="D1274" s="197" t="s">
        <v>164</v>
      </c>
      <c r="E1274" s="208" t="s">
        <v>35</v>
      </c>
      <c r="F1274" s="209" t="s">
        <v>1023</v>
      </c>
      <c r="G1274" s="207"/>
      <c r="H1274" s="210">
        <v>2.9220000000000002</v>
      </c>
      <c r="I1274" s="211"/>
      <c r="J1274" s="207"/>
      <c r="K1274" s="207"/>
      <c r="L1274" s="212"/>
      <c r="M1274" s="213"/>
      <c r="N1274" s="214"/>
      <c r="O1274" s="214"/>
      <c r="P1274" s="214"/>
      <c r="Q1274" s="214"/>
      <c r="R1274" s="214"/>
      <c r="S1274" s="214"/>
      <c r="T1274" s="215"/>
      <c r="AT1274" s="216" t="s">
        <v>164</v>
      </c>
      <c r="AU1274" s="216" t="s">
        <v>90</v>
      </c>
      <c r="AV1274" s="13" t="s">
        <v>90</v>
      </c>
      <c r="AW1274" s="13" t="s">
        <v>41</v>
      </c>
      <c r="AX1274" s="13" t="s">
        <v>80</v>
      </c>
      <c r="AY1274" s="216" t="s">
        <v>155</v>
      </c>
    </row>
    <row r="1275" spans="2:51" s="12" customFormat="1">
      <c r="B1275" s="195"/>
      <c r="C1275" s="196"/>
      <c r="D1275" s="197" t="s">
        <v>164</v>
      </c>
      <c r="E1275" s="198" t="s">
        <v>35</v>
      </c>
      <c r="F1275" s="199" t="s">
        <v>514</v>
      </c>
      <c r="G1275" s="196"/>
      <c r="H1275" s="198" t="s">
        <v>35</v>
      </c>
      <c r="I1275" s="200"/>
      <c r="J1275" s="196"/>
      <c r="K1275" s="196"/>
      <c r="L1275" s="201"/>
      <c r="M1275" s="202"/>
      <c r="N1275" s="203"/>
      <c r="O1275" s="203"/>
      <c r="P1275" s="203"/>
      <c r="Q1275" s="203"/>
      <c r="R1275" s="203"/>
      <c r="S1275" s="203"/>
      <c r="T1275" s="204"/>
      <c r="AT1275" s="205" t="s">
        <v>164</v>
      </c>
      <c r="AU1275" s="205" t="s">
        <v>90</v>
      </c>
      <c r="AV1275" s="12" t="s">
        <v>88</v>
      </c>
      <c r="AW1275" s="12" t="s">
        <v>41</v>
      </c>
      <c r="AX1275" s="12" t="s">
        <v>80</v>
      </c>
      <c r="AY1275" s="205" t="s">
        <v>155</v>
      </c>
    </row>
    <row r="1276" spans="2:51" s="13" customFormat="1">
      <c r="B1276" s="206"/>
      <c r="C1276" s="207"/>
      <c r="D1276" s="197" t="s">
        <v>164</v>
      </c>
      <c r="E1276" s="208" t="s">
        <v>35</v>
      </c>
      <c r="F1276" s="209" t="s">
        <v>1024</v>
      </c>
      <c r="G1276" s="207"/>
      <c r="H1276" s="210">
        <v>1.1519999999999999</v>
      </c>
      <c r="I1276" s="211"/>
      <c r="J1276" s="207"/>
      <c r="K1276" s="207"/>
      <c r="L1276" s="212"/>
      <c r="M1276" s="213"/>
      <c r="N1276" s="214"/>
      <c r="O1276" s="214"/>
      <c r="P1276" s="214"/>
      <c r="Q1276" s="214"/>
      <c r="R1276" s="214"/>
      <c r="S1276" s="214"/>
      <c r="T1276" s="215"/>
      <c r="AT1276" s="216" t="s">
        <v>164</v>
      </c>
      <c r="AU1276" s="216" t="s">
        <v>90</v>
      </c>
      <c r="AV1276" s="13" t="s">
        <v>90</v>
      </c>
      <c r="AW1276" s="13" t="s">
        <v>41</v>
      </c>
      <c r="AX1276" s="13" t="s">
        <v>80</v>
      </c>
      <c r="AY1276" s="216" t="s">
        <v>155</v>
      </c>
    </row>
    <row r="1277" spans="2:51" s="12" customFormat="1">
      <c r="B1277" s="195"/>
      <c r="C1277" s="196"/>
      <c r="D1277" s="197" t="s">
        <v>164</v>
      </c>
      <c r="E1277" s="198" t="s">
        <v>35</v>
      </c>
      <c r="F1277" s="199" t="s">
        <v>516</v>
      </c>
      <c r="G1277" s="196"/>
      <c r="H1277" s="198" t="s">
        <v>35</v>
      </c>
      <c r="I1277" s="200"/>
      <c r="J1277" s="196"/>
      <c r="K1277" s="196"/>
      <c r="L1277" s="201"/>
      <c r="M1277" s="202"/>
      <c r="N1277" s="203"/>
      <c r="O1277" s="203"/>
      <c r="P1277" s="203"/>
      <c r="Q1277" s="203"/>
      <c r="R1277" s="203"/>
      <c r="S1277" s="203"/>
      <c r="T1277" s="204"/>
      <c r="AT1277" s="205" t="s">
        <v>164</v>
      </c>
      <c r="AU1277" s="205" t="s">
        <v>90</v>
      </c>
      <c r="AV1277" s="12" t="s">
        <v>88</v>
      </c>
      <c r="AW1277" s="12" t="s">
        <v>41</v>
      </c>
      <c r="AX1277" s="12" t="s">
        <v>80</v>
      </c>
      <c r="AY1277" s="205" t="s">
        <v>155</v>
      </c>
    </row>
    <row r="1278" spans="2:51" s="13" customFormat="1">
      <c r="B1278" s="206"/>
      <c r="C1278" s="207"/>
      <c r="D1278" s="197" t="s">
        <v>164</v>
      </c>
      <c r="E1278" s="208" t="s">
        <v>35</v>
      </c>
      <c r="F1278" s="209" t="s">
        <v>1025</v>
      </c>
      <c r="G1278" s="207"/>
      <c r="H1278" s="210">
        <v>3.6480000000000001</v>
      </c>
      <c r="I1278" s="211"/>
      <c r="J1278" s="207"/>
      <c r="K1278" s="207"/>
      <c r="L1278" s="212"/>
      <c r="M1278" s="213"/>
      <c r="N1278" s="214"/>
      <c r="O1278" s="214"/>
      <c r="P1278" s="214"/>
      <c r="Q1278" s="214"/>
      <c r="R1278" s="214"/>
      <c r="S1278" s="214"/>
      <c r="T1278" s="215"/>
      <c r="AT1278" s="216" t="s">
        <v>164</v>
      </c>
      <c r="AU1278" s="216" t="s">
        <v>90</v>
      </c>
      <c r="AV1278" s="13" t="s">
        <v>90</v>
      </c>
      <c r="AW1278" s="13" t="s">
        <v>41</v>
      </c>
      <c r="AX1278" s="13" t="s">
        <v>80</v>
      </c>
      <c r="AY1278" s="216" t="s">
        <v>155</v>
      </c>
    </row>
    <row r="1279" spans="2:51" s="13" customFormat="1">
      <c r="B1279" s="206"/>
      <c r="C1279" s="207"/>
      <c r="D1279" s="197" t="s">
        <v>164</v>
      </c>
      <c r="E1279" s="208" t="s">
        <v>35</v>
      </c>
      <c r="F1279" s="209" t="s">
        <v>1026</v>
      </c>
      <c r="G1279" s="207"/>
      <c r="H1279" s="210">
        <v>1.4239999999999999</v>
      </c>
      <c r="I1279" s="211"/>
      <c r="J1279" s="207"/>
      <c r="K1279" s="207"/>
      <c r="L1279" s="212"/>
      <c r="M1279" s="213"/>
      <c r="N1279" s="214"/>
      <c r="O1279" s="214"/>
      <c r="P1279" s="214"/>
      <c r="Q1279" s="214"/>
      <c r="R1279" s="214"/>
      <c r="S1279" s="214"/>
      <c r="T1279" s="215"/>
      <c r="AT1279" s="216" t="s">
        <v>164</v>
      </c>
      <c r="AU1279" s="216" t="s">
        <v>90</v>
      </c>
      <c r="AV1279" s="13" t="s">
        <v>90</v>
      </c>
      <c r="AW1279" s="13" t="s">
        <v>41</v>
      </c>
      <c r="AX1279" s="13" t="s">
        <v>80</v>
      </c>
      <c r="AY1279" s="216" t="s">
        <v>155</v>
      </c>
    </row>
    <row r="1280" spans="2:51" s="12" customFormat="1">
      <c r="B1280" s="195"/>
      <c r="C1280" s="196"/>
      <c r="D1280" s="197" t="s">
        <v>164</v>
      </c>
      <c r="E1280" s="198" t="s">
        <v>35</v>
      </c>
      <c r="F1280" s="199" t="s">
        <v>1027</v>
      </c>
      <c r="G1280" s="196"/>
      <c r="H1280" s="198" t="s">
        <v>35</v>
      </c>
      <c r="I1280" s="200"/>
      <c r="J1280" s="196"/>
      <c r="K1280" s="196"/>
      <c r="L1280" s="201"/>
      <c r="M1280" s="202"/>
      <c r="N1280" s="203"/>
      <c r="O1280" s="203"/>
      <c r="P1280" s="203"/>
      <c r="Q1280" s="203"/>
      <c r="R1280" s="203"/>
      <c r="S1280" s="203"/>
      <c r="T1280" s="204"/>
      <c r="AT1280" s="205" t="s">
        <v>164</v>
      </c>
      <c r="AU1280" s="205" t="s">
        <v>90</v>
      </c>
      <c r="AV1280" s="12" t="s">
        <v>88</v>
      </c>
      <c r="AW1280" s="12" t="s">
        <v>41</v>
      </c>
      <c r="AX1280" s="12" t="s">
        <v>80</v>
      </c>
      <c r="AY1280" s="205" t="s">
        <v>155</v>
      </c>
    </row>
    <row r="1281" spans="2:51" s="12" customFormat="1">
      <c r="B1281" s="195"/>
      <c r="C1281" s="196"/>
      <c r="D1281" s="197" t="s">
        <v>164</v>
      </c>
      <c r="E1281" s="198" t="s">
        <v>35</v>
      </c>
      <c r="F1281" s="199" t="s">
        <v>343</v>
      </c>
      <c r="G1281" s="196"/>
      <c r="H1281" s="198" t="s">
        <v>35</v>
      </c>
      <c r="I1281" s="200"/>
      <c r="J1281" s="196"/>
      <c r="K1281" s="196"/>
      <c r="L1281" s="201"/>
      <c r="M1281" s="202"/>
      <c r="N1281" s="203"/>
      <c r="O1281" s="203"/>
      <c r="P1281" s="203"/>
      <c r="Q1281" s="203"/>
      <c r="R1281" s="203"/>
      <c r="S1281" s="203"/>
      <c r="T1281" s="204"/>
      <c r="AT1281" s="205" t="s">
        <v>164</v>
      </c>
      <c r="AU1281" s="205" t="s">
        <v>90</v>
      </c>
      <c r="AV1281" s="12" t="s">
        <v>88</v>
      </c>
      <c r="AW1281" s="12" t="s">
        <v>41</v>
      </c>
      <c r="AX1281" s="12" t="s">
        <v>80</v>
      </c>
      <c r="AY1281" s="205" t="s">
        <v>155</v>
      </c>
    </row>
    <row r="1282" spans="2:51" s="13" customFormat="1" ht="20.399999999999999">
      <c r="B1282" s="206"/>
      <c r="C1282" s="207"/>
      <c r="D1282" s="197" t="s">
        <v>164</v>
      </c>
      <c r="E1282" s="208" t="s">
        <v>35</v>
      </c>
      <c r="F1282" s="209" t="s">
        <v>860</v>
      </c>
      <c r="G1282" s="207"/>
      <c r="H1282" s="210">
        <v>534.45500000000004</v>
      </c>
      <c r="I1282" s="211"/>
      <c r="J1282" s="207"/>
      <c r="K1282" s="207"/>
      <c r="L1282" s="212"/>
      <c r="M1282" s="213"/>
      <c r="N1282" s="214"/>
      <c r="O1282" s="214"/>
      <c r="P1282" s="214"/>
      <c r="Q1282" s="214"/>
      <c r="R1282" s="214"/>
      <c r="S1282" s="214"/>
      <c r="T1282" s="215"/>
      <c r="AT1282" s="216" t="s">
        <v>164</v>
      </c>
      <c r="AU1282" s="216" t="s">
        <v>90</v>
      </c>
      <c r="AV1282" s="13" t="s">
        <v>90</v>
      </c>
      <c r="AW1282" s="13" t="s">
        <v>41</v>
      </c>
      <c r="AX1282" s="13" t="s">
        <v>80</v>
      </c>
      <c r="AY1282" s="216" t="s">
        <v>155</v>
      </c>
    </row>
    <row r="1283" spans="2:51" s="12" customFormat="1">
      <c r="B1283" s="195"/>
      <c r="C1283" s="196"/>
      <c r="D1283" s="197" t="s">
        <v>164</v>
      </c>
      <c r="E1283" s="198" t="s">
        <v>35</v>
      </c>
      <c r="F1283" s="199" t="s">
        <v>674</v>
      </c>
      <c r="G1283" s="196"/>
      <c r="H1283" s="198" t="s">
        <v>35</v>
      </c>
      <c r="I1283" s="200"/>
      <c r="J1283" s="196"/>
      <c r="K1283" s="196"/>
      <c r="L1283" s="201"/>
      <c r="M1283" s="202"/>
      <c r="N1283" s="203"/>
      <c r="O1283" s="203"/>
      <c r="P1283" s="203"/>
      <c r="Q1283" s="203"/>
      <c r="R1283" s="203"/>
      <c r="S1283" s="203"/>
      <c r="T1283" s="204"/>
      <c r="AT1283" s="205" t="s">
        <v>164</v>
      </c>
      <c r="AU1283" s="205" t="s">
        <v>90</v>
      </c>
      <c r="AV1283" s="12" t="s">
        <v>88</v>
      </c>
      <c r="AW1283" s="12" t="s">
        <v>41</v>
      </c>
      <c r="AX1283" s="12" t="s">
        <v>80</v>
      </c>
      <c r="AY1283" s="205" t="s">
        <v>155</v>
      </c>
    </row>
    <row r="1284" spans="2:51" s="13" customFormat="1">
      <c r="B1284" s="206"/>
      <c r="C1284" s="207"/>
      <c r="D1284" s="197" t="s">
        <v>164</v>
      </c>
      <c r="E1284" s="208" t="s">
        <v>35</v>
      </c>
      <c r="F1284" s="209" t="s">
        <v>861</v>
      </c>
      <c r="G1284" s="207"/>
      <c r="H1284" s="210">
        <v>78.417000000000002</v>
      </c>
      <c r="I1284" s="211"/>
      <c r="J1284" s="207"/>
      <c r="K1284" s="207"/>
      <c r="L1284" s="212"/>
      <c r="M1284" s="213"/>
      <c r="N1284" s="214"/>
      <c r="O1284" s="214"/>
      <c r="P1284" s="214"/>
      <c r="Q1284" s="214"/>
      <c r="R1284" s="214"/>
      <c r="S1284" s="214"/>
      <c r="T1284" s="215"/>
      <c r="AT1284" s="216" t="s">
        <v>164</v>
      </c>
      <c r="AU1284" s="216" t="s">
        <v>90</v>
      </c>
      <c r="AV1284" s="13" t="s">
        <v>90</v>
      </c>
      <c r="AW1284" s="13" t="s">
        <v>41</v>
      </c>
      <c r="AX1284" s="13" t="s">
        <v>80</v>
      </c>
      <c r="AY1284" s="216" t="s">
        <v>155</v>
      </c>
    </row>
    <row r="1285" spans="2:51" s="12" customFormat="1">
      <c r="B1285" s="195"/>
      <c r="C1285" s="196"/>
      <c r="D1285" s="197" t="s">
        <v>164</v>
      </c>
      <c r="E1285" s="198" t="s">
        <v>35</v>
      </c>
      <c r="F1285" s="199" t="s">
        <v>862</v>
      </c>
      <c r="G1285" s="196"/>
      <c r="H1285" s="198" t="s">
        <v>35</v>
      </c>
      <c r="I1285" s="200"/>
      <c r="J1285" s="196"/>
      <c r="K1285" s="196"/>
      <c r="L1285" s="201"/>
      <c r="M1285" s="202"/>
      <c r="N1285" s="203"/>
      <c r="O1285" s="203"/>
      <c r="P1285" s="203"/>
      <c r="Q1285" s="203"/>
      <c r="R1285" s="203"/>
      <c r="S1285" s="203"/>
      <c r="T1285" s="204"/>
      <c r="AT1285" s="205" t="s">
        <v>164</v>
      </c>
      <c r="AU1285" s="205" t="s">
        <v>90</v>
      </c>
      <c r="AV1285" s="12" t="s">
        <v>88</v>
      </c>
      <c r="AW1285" s="12" t="s">
        <v>41</v>
      </c>
      <c r="AX1285" s="12" t="s">
        <v>80</v>
      </c>
      <c r="AY1285" s="205" t="s">
        <v>155</v>
      </c>
    </row>
    <row r="1286" spans="2:51" s="13" customFormat="1">
      <c r="B1286" s="206"/>
      <c r="C1286" s="207"/>
      <c r="D1286" s="197" t="s">
        <v>164</v>
      </c>
      <c r="E1286" s="208" t="s">
        <v>35</v>
      </c>
      <c r="F1286" s="209" t="s">
        <v>863</v>
      </c>
      <c r="G1286" s="207"/>
      <c r="H1286" s="210">
        <v>50.4</v>
      </c>
      <c r="I1286" s="211"/>
      <c r="J1286" s="207"/>
      <c r="K1286" s="207"/>
      <c r="L1286" s="212"/>
      <c r="M1286" s="213"/>
      <c r="N1286" s="214"/>
      <c r="O1286" s="214"/>
      <c r="P1286" s="214"/>
      <c r="Q1286" s="214"/>
      <c r="R1286" s="214"/>
      <c r="S1286" s="214"/>
      <c r="T1286" s="215"/>
      <c r="AT1286" s="216" t="s">
        <v>164</v>
      </c>
      <c r="AU1286" s="216" t="s">
        <v>90</v>
      </c>
      <c r="AV1286" s="13" t="s">
        <v>90</v>
      </c>
      <c r="AW1286" s="13" t="s">
        <v>41</v>
      </c>
      <c r="AX1286" s="13" t="s">
        <v>80</v>
      </c>
      <c r="AY1286" s="216" t="s">
        <v>155</v>
      </c>
    </row>
    <row r="1287" spans="2:51" s="12" customFormat="1">
      <c r="B1287" s="195"/>
      <c r="C1287" s="196"/>
      <c r="D1287" s="197" t="s">
        <v>164</v>
      </c>
      <c r="E1287" s="198" t="s">
        <v>35</v>
      </c>
      <c r="F1287" s="199" t="s">
        <v>747</v>
      </c>
      <c r="G1287" s="196"/>
      <c r="H1287" s="198" t="s">
        <v>35</v>
      </c>
      <c r="I1287" s="200"/>
      <c r="J1287" s="196"/>
      <c r="K1287" s="196"/>
      <c r="L1287" s="201"/>
      <c r="M1287" s="202"/>
      <c r="N1287" s="203"/>
      <c r="O1287" s="203"/>
      <c r="P1287" s="203"/>
      <c r="Q1287" s="203"/>
      <c r="R1287" s="203"/>
      <c r="S1287" s="203"/>
      <c r="T1287" s="204"/>
      <c r="AT1287" s="205" t="s">
        <v>164</v>
      </c>
      <c r="AU1287" s="205" t="s">
        <v>90</v>
      </c>
      <c r="AV1287" s="12" t="s">
        <v>88</v>
      </c>
      <c r="AW1287" s="12" t="s">
        <v>41</v>
      </c>
      <c r="AX1287" s="12" t="s">
        <v>80</v>
      </c>
      <c r="AY1287" s="205" t="s">
        <v>155</v>
      </c>
    </row>
    <row r="1288" spans="2:51" s="13" customFormat="1">
      <c r="B1288" s="206"/>
      <c r="C1288" s="207"/>
      <c r="D1288" s="197" t="s">
        <v>164</v>
      </c>
      <c r="E1288" s="208" t="s">
        <v>35</v>
      </c>
      <c r="F1288" s="209" t="s">
        <v>748</v>
      </c>
      <c r="G1288" s="207"/>
      <c r="H1288" s="210">
        <v>28.71</v>
      </c>
      <c r="I1288" s="211"/>
      <c r="J1288" s="207"/>
      <c r="K1288" s="207"/>
      <c r="L1288" s="212"/>
      <c r="M1288" s="213"/>
      <c r="N1288" s="214"/>
      <c r="O1288" s="214"/>
      <c r="P1288" s="214"/>
      <c r="Q1288" s="214"/>
      <c r="R1288" s="214"/>
      <c r="S1288" s="214"/>
      <c r="T1288" s="215"/>
      <c r="AT1288" s="216" t="s">
        <v>164</v>
      </c>
      <c r="AU1288" s="216" t="s">
        <v>90</v>
      </c>
      <c r="AV1288" s="13" t="s">
        <v>90</v>
      </c>
      <c r="AW1288" s="13" t="s">
        <v>41</v>
      </c>
      <c r="AX1288" s="13" t="s">
        <v>80</v>
      </c>
      <c r="AY1288" s="216" t="s">
        <v>155</v>
      </c>
    </row>
    <row r="1289" spans="2:51" s="12" customFormat="1">
      <c r="B1289" s="195"/>
      <c r="C1289" s="196"/>
      <c r="D1289" s="197" t="s">
        <v>164</v>
      </c>
      <c r="E1289" s="198" t="s">
        <v>35</v>
      </c>
      <c r="F1289" s="199" t="s">
        <v>1028</v>
      </c>
      <c r="G1289" s="196"/>
      <c r="H1289" s="198" t="s">
        <v>35</v>
      </c>
      <c r="I1289" s="200"/>
      <c r="J1289" s="196"/>
      <c r="K1289" s="196"/>
      <c r="L1289" s="201"/>
      <c r="M1289" s="202"/>
      <c r="N1289" s="203"/>
      <c r="O1289" s="203"/>
      <c r="P1289" s="203"/>
      <c r="Q1289" s="203"/>
      <c r="R1289" s="203"/>
      <c r="S1289" s="203"/>
      <c r="T1289" s="204"/>
      <c r="AT1289" s="205" t="s">
        <v>164</v>
      </c>
      <c r="AU1289" s="205" t="s">
        <v>90</v>
      </c>
      <c r="AV1289" s="12" t="s">
        <v>88</v>
      </c>
      <c r="AW1289" s="12" t="s">
        <v>41</v>
      </c>
      <c r="AX1289" s="12" t="s">
        <v>80</v>
      </c>
      <c r="AY1289" s="205" t="s">
        <v>155</v>
      </c>
    </row>
    <row r="1290" spans="2:51" s="12" customFormat="1">
      <c r="B1290" s="195"/>
      <c r="C1290" s="196"/>
      <c r="D1290" s="197" t="s">
        <v>164</v>
      </c>
      <c r="E1290" s="198" t="s">
        <v>35</v>
      </c>
      <c r="F1290" s="199" t="s">
        <v>685</v>
      </c>
      <c r="G1290" s="196"/>
      <c r="H1290" s="198" t="s">
        <v>35</v>
      </c>
      <c r="I1290" s="200"/>
      <c r="J1290" s="196"/>
      <c r="K1290" s="196"/>
      <c r="L1290" s="201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164</v>
      </c>
      <c r="AU1290" s="205" t="s">
        <v>90</v>
      </c>
      <c r="AV1290" s="12" t="s">
        <v>88</v>
      </c>
      <c r="AW1290" s="12" t="s">
        <v>41</v>
      </c>
      <c r="AX1290" s="12" t="s">
        <v>80</v>
      </c>
      <c r="AY1290" s="205" t="s">
        <v>155</v>
      </c>
    </row>
    <row r="1291" spans="2:51" s="13" customFormat="1">
      <c r="B1291" s="206"/>
      <c r="C1291" s="207"/>
      <c r="D1291" s="197" t="s">
        <v>164</v>
      </c>
      <c r="E1291" s="208" t="s">
        <v>35</v>
      </c>
      <c r="F1291" s="209" t="s">
        <v>686</v>
      </c>
      <c r="G1291" s="207"/>
      <c r="H1291" s="210">
        <v>91.531999999999996</v>
      </c>
      <c r="I1291" s="211"/>
      <c r="J1291" s="207"/>
      <c r="K1291" s="207"/>
      <c r="L1291" s="212"/>
      <c r="M1291" s="213"/>
      <c r="N1291" s="214"/>
      <c r="O1291" s="214"/>
      <c r="P1291" s="214"/>
      <c r="Q1291" s="214"/>
      <c r="R1291" s="214"/>
      <c r="S1291" s="214"/>
      <c r="T1291" s="215"/>
      <c r="AT1291" s="216" t="s">
        <v>164</v>
      </c>
      <c r="AU1291" s="216" t="s">
        <v>90</v>
      </c>
      <c r="AV1291" s="13" t="s">
        <v>90</v>
      </c>
      <c r="AW1291" s="13" t="s">
        <v>41</v>
      </c>
      <c r="AX1291" s="13" t="s">
        <v>80</v>
      </c>
      <c r="AY1291" s="216" t="s">
        <v>155</v>
      </c>
    </row>
    <row r="1292" spans="2:51" s="12" customFormat="1">
      <c r="B1292" s="195"/>
      <c r="C1292" s="196"/>
      <c r="D1292" s="197" t="s">
        <v>164</v>
      </c>
      <c r="E1292" s="198" t="s">
        <v>35</v>
      </c>
      <c r="F1292" s="199" t="s">
        <v>663</v>
      </c>
      <c r="G1292" s="196"/>
      <c r="H1292" s="198" t="s">
        <v>35</v>
      </c>
      <c r="I1292" s="200"/>
      <c r="J1292" s="196"/>
      <c r="K1292" s="196"/>
      <c r="L1292" s="201"/>
      <c r="M1292" s="202"/>
      <c r="N1292" s="203"/>
      <c r="O1292" s="203"/>
      <c r="P1292" s="203"/>
      <c r="Q1292" s="203"/>
      <c r="R1292" s="203"/>
      <c r="S1292" s="203"/>
      <c r="T1292" s="204"/>
      <c r="AT1292" s="205" t="s">
        <v>164</v>
      </c>
      <c r="AU1292" s="205" t="s">
        <v>90</v>
      </c>
      <c r="AV1292" s="12" t="s">
        <v>88</v>
      </c>
      <c r="AW1292" s="12" t="s">
        <v>41</v>
      </c>
      <c r="AX1292" s="12" t="s">
        <v>80</v>
      </c>
      <c r="AY1292" s="205" t="s">
        <v>155</v>
      </c>
    </row>
    <row r="1293" spans="2:51" s="13" customFormat="1">
      <c r="B1293" s="206"/>
      <c r="C1293" s="207"/>
      <c r="D1293" s="197" t="s">
        <v>164</v>
      </c>
      <c r="E1293" s="208" t="s">
        <v>35</v>
      </c>
      <c r="F1293" s="209" t="s">
        <v>664</v>
      </c>
      <c r="G1293" s="207"/>
      <c r="H1293" s="210">
        <v>51.6</v>
      </c>
      <c r="I1293" s="211"/>
      <c r="J1293" s="207"/>
      <c r="K1293" s="207"/>
      <c r="L1293" s="212"/>
      <c r="M1293" s="213"/>
      <c r="N1293" s="214"/>
      <c r="O1293" s="214"/>
      <c r="P1293" s="214"/>
      <c r="Q1293" s="214"/>
      <c r="R1293" s="214"/>
      <c r="S1293" s="214"/>
      <c r="T1293" s="215"/>
      <c r="AT1293" s="216" t="s">
        <v>164</v>
      </c>
      <c r="AU1293" s="216" t="s">
        <v>90</v>
      </c>
      <c r="AV1293" s="13" t="s">
        <v>90</v>
      </c>
      <c r="AW1293" s="13" t="s">
        <v>41</v>
      </c>
      <c r="AX1293" s="13" t="s">
        <v>80</v>
      </c>
      <c r="AY1293" s="216" t="s">
        <v>155</v>
      </c>
    </row>
    <row r="1294" spans="2:51" s="12" customFormat="1">
      <c r="B1294" s="195"/>
      <c r="C1294" s="196"/>
      <c r="D1294" s="197" t="s">
        <v>164</v>
      </c>
      <c r="E1294" s="198" t="s">
        <v>35</v>
      </c>
      <c r="F1294" s="199" t="s">
        <v>997</v>
      </c>
      <c r="G1294" s="196"/>
      <c r="H1294" s="198" t="s">
        <v>35</v>
      </c>
      <c r="I1294" s="200"/>
      <c r="J1294" s="196"/>
      <c r="K1294" s="196"/>
      <c r="L1294" s="201"/>
      <c r="M1294" s="202"/>
      <c r="N1294" s="203"/>
      <c r="O1294" s="203"/>
      <c r="P1294" s="203"/>
      <c r="Q1294" s="203"/>
      <c r="R1294" s="203"/>
      <c r="S1294" s="203"/>
      <c r="T1294" s="204"/>
      <c r="AT1294" s="205" t="s">
        <v>164</v>
      </c>
      <c r="AU1294" s="205" t="s">
        <v>90</v>
      </c>
      <c r="AV1294" s="12" t="s">
        <v>88</v>
      </c>
      <c r="AW1294" s="12" t="s">
        <v>41</v>
      </c>
      <c r="AX1294" s="12" t="s">
        <v>80</v>
      </c>
      <c r="AY1294" s="205" t="s">
        <v>155</v>
      </c>
    </row>
    <row r="1295" spans="2:51" s="13" customFormat="1">
      <c r="B1295" s="206"/>
      <c r="C1295" s="207"/>
      <c r="D1295" s="197" t="s">
        <v>164</v>
      </c>
      <c r="E1295" s="208" t="s">
        <v>35</v>
      </c>
      <c r="F1295" s="209" t="s">
        <v>1029</v>
      </c>
      <c r="G1295" s="207"/>
      <c r="H1295" s="210">
        <v>10.56</v>
      </c>
      <c r="I1295" s="211"/>
      <c r="J1295" s="207"/>
      <c r="K1295" s="207"/>
      <c r="L1295" s="212"/>
      <c r="M1295" s="213"/>
      <c r="N1295" s="214"/>
      <c r="O1295" s="214"/>
      <c r="P1295" s="214"/>
      <c r="Q1295" s="214"/>
      <c r="R1295" s="214"/>
      <c r="S1295" s="214"/>
      <c r="T1295" s="215"/>
      <c r="AT1295" s="216" t="s">
        <v>164</v>
      </c>
      <c r="AU1295" s="216" t="s">
        <v>90</v>
      </c>
      <c r="AV1295" s="13" t="s">
        <v>90</v>
      </c>
      <c r="AW1295" s="13" t="s">
        <v>41</v>
      </c>
      <c r="AX1295" s="13" t="s">
        <v>80</v>
      </c>
      <c r="AY1295" s="216" t="s">
        <v>155</v>
      </c>
    </row>
    <row r="1296" spans="2:51" s="12" customFormat="1">
      <c r="B1296" s="195"/>
      <c r="C1296" s="196"/>
      <c r="D1296" s="197" t="s">
        <v>164</v>
      </c>
      <c r="E1296" s="198" t="s">
        <v>35</v>
      </c>
      <c r="F1296" s="199" t="s">
        <v>650</v>
      </c>
      <c r="G1296" s="196"/>
      <c r="H1296" s="198" t="s">
        <v>35</v>
      </c>
      <c r="I1296" s="200"/>
      <c r="J1296" s="196"/>
      <c r="K1296" s="196"/>
      <c r="L1296" s="201"/>
      <c r="M1296" s="202"/>
      <c r="N1296" s="203"/>
      <c r="O1296" s="203"/>
      <c r="P1296" s="203"/>
      <c r="Q1296" s="203"/>
      <c r="R1296" s="203"/>
      <c r="S1296" s="203"/>
      <c r="T1296" s="204"/>
      <c r="AT1296" s="205" t="s">
        <v>164</v>
      </c>
      <c r="AU1296" s="205" t="s">
        <v>90</v>
      </c>
      <c r="AV1296" s="12" t="s">
        <v>88</v>
      </c>
      <c r="AW1296" s="12" t="s">
        <v>41</v>
      </c>
      <c r="AX1296" s="12" t="s">
        <v>80</v>
      </c>
      <c r="AY1296" s="205" t="s">
        <v>155</v>
      </c>
    </row>
    <row r="1297" spans="2:65" s="13" customFormat="1">
      <c r="B1297" s="206"/>
      <c r="C1297" s="207"/>
      <c r="D1297" s="197" t="s">
        <v>164</v>
      </c>
      <c r="E1297" s="208" t="s">
        <v>35</v>
      </c>
      <c r="F1297" s="209" t="s">
        <v>651</v>
      </c>
      <c r="G1297" s="207"/>
      <c r="H1297" s="210">
        <v>53.28</v>
      </c>
      <c r="I1297" s="211"/>
      <c r="J1297" s="207"/>
      <c r="K1297" s="207"/>
      <c r="L1297" s="212"/>
      <c r="M1297" s="213"/>
      <c r="N1297" s="214"/>
      <c r="O1297" s="214"/>
      <c r="P1297" s="214"/>
      <c r="Q1297" s="214"/>
      <c r="R1297" s="214"/>
      <c r="S1297" s="214"/>
      <c r="T1297" s="215"/>
      <c r="AT1297" s="216" t="s">
        <v>164</v>
      </c>
      <c r="AU1297" s="216" t="s">
        <v>90</v>
      </c>
      <c r="AV1297" s="13" t="s">
        <v>90</v>
      </c>
      <c r="AW1297" s="13" t="s">
        <v>41</v>
      </c>
      <c r="AX1297" s="13" t="s">
        <v>80</v>
      </c>
      <c r="AY1297" s="216" t="s">
        <v>155</v>
      </c>
    </row>
    <row r="1298" spans="2:65" s="15" customFormat="1">
      <c r="B1298" s="228"/>
      <c r="C1298" s="229"/>
      <c r="D1298" s="197" t="s">
        <v>164</v>
      </c>
      <c r="E1298" s="230" t="s">
        <v>35</v>
      </c>
      <c r="F1298" s="231" t="s">
        <v>177</v>
      </c>
      <c r="G1298" s="229"/>
      <c r="H1298" s="232">
        <v>2931.203</v>
      </c>
      <c r="I1298" s="233"/>
      <c r="J1298" s="229"/>
      <c r="K1298" s="229"/>
      <c r="L1298" s="234"/>
      <c r="M1298" s="235"/>
      <c r="N1298" s="236"/>
      <c r="O1298" s="236"/>
      <c r="P1298" s="236"/>
      <c r="Q1298" s="236"/>
      <c r="R1298" s="236"/>
      <c r="S1298" s="236"/>
      <c r="T1298" s="237"/>
      <c r="AT1298" s="238" t="s">
        <v>164</v>
      </c>
      <c r="AU1298" s="238" t="s">
        <v>90</v>
      </c>
      <c r="AV1298" s="15" t="s">
        <v>162</v>
      </c>
      <c r="AW1298" s="15" t="s">
        <v>41</v>
      </c>
      <c r="AX1298" s="15" t="s">
        <v>88</v>
      </c>
      <c r="AY1298" s="238" t="s">
        <v>155</v>
      </c>
    </row>
    <row r="1299" spans="2:65" s="1" customFormat="1" ht="24" customHeight="1">
      <c r="B1299" s="36"/>
      <c r="C1299" s="182" t="s">
        <v>1030</v>
      </c>
      <c r="D1299" s="182" t="s">
        <v>157</v>
      </c>
      <c r="E1299" s="183" t="s">
        <v>1031</v>
      </c>
      <c r="F1299" s="184" t="s">
        <v>1032</v>
      </c>
      <c r="G1299" s="185" t="s">
        <v>160</v>
      </c>
      <c r="H1299" s="186">
        <v>57.082000000000001</v>
      </c>
      <c r="I1299" s="187"/>
      <c r="J1299" s="188">
        <f>ROUND(I1299*H1299,2)</f>
        <v>0</v>
      </c>
      <c r="K1299" s="184" t="s">
        <v>35</v>
      </c>
      <c r="L1299" s="40"/>
      <c r="M1299" s="189" t="s">
        <v>35</v>
      </c>
      <c r="N1299" s="190" t="s">
        <v>51</v>
      </c>
      <c r="O1299" s="65"/>
      <c r="P1299" s="191">
        <f>O1299*H1299</f>
        <v>0</v>
      </c>
      <c r="Q1299" s="191">
        <v>0</v>
      </c>
      <c r="R1299" s="191">
        <f>Q1299*H1299</f>
        <v>0</v>
      </c>
      <c r="S1299" s="191">
        <v>0</v>
      </c>
      <c r="T1299" s="192">
        <f>S1299*H1299</f>
        <v>0</v>
      </c>
      <c r="AR1299" s="193" t="s">
        <v>162</v>
      </c>
      <c r="AT1299" s="193" t="s">
        <v>157</v>
      </c>
      <c r="AU1299" s="193" t="s">
        <v>90</v>
      </c>
      <c r="AY1299" s="18" t="s">
        <v>155</v>
      </c>
      <c r="BE1299" s="194">
        <f>IF(N1299="základní",J1299,0)</f>
        <v>0</v>
      </c>
      <c r="BF1299" s="194">
        <f>IF(N1299="snížená",J1299,0)</f>
        <v>0</v>
      </c>
      <c r="BG1299" s="194">
        <f>IF(N1299="zákl. přenesená",J1299,0)</f>
        <v>0</v>
      </c>
      <c r="BH1299" s="194">
        <f>IF(N1299="sníž. přenesená",J1299,0)</f>
        <v>0</v>
      </c>
      <c r="BI1299" s="194">
        <f>IF(N1299="nulová",J1299,0)</f>
        <v>0</v>
      </c>
      <c r="BJ1299" s="18" t="s">
        <v>88</v>
      </c>
      <c r="BK1299" s="194">
        <f>ROUND(I1299*H1299,2)</f>
        <v>0</v>
      </c>
      <c r="BL1299" s="18" t="s">
        <v>162</v>
      </c>
      <c r="BM1299" s="193" t="s">
        <v>1033</v>
      </c>
    </row>
    <row r="1300" spans="2:65" s="13" customFormat="1">
      <c r="B1300" s="206"/>
      <c r="C1300" s="207"/>
      <c r="D1300" s="197" t="s">
        <v>164</v>
      </c>
      <c r="E1300" s="208" t="s">
        <v>35</v>
      </c>
      <c r="F1300" s="209" t="s">
        <v>1034</v>
      </c>
      <c r="G1300" s="207"/>
      <c r="H1300" s="210">
        <v>57.082000000000001</v>
      </c>
      <c r="I1300" s="211"/>
      <c r="J1300" s="207"/>
      <c r="K1300" s="207"/>
      <c r="L1300" s="212"/>
      <c r="M1300" s="213"/>
      <c r="N1300" s="214"/>
      <c r="O1300" s="214"/>
      <c r="P1300" s="214"/>
      <c r="Q1300" s="214"/>
      <c r="R1300" s="214"/>
      <c r="S1300" s="214"/>
      <c r="T1300" s="215"/>
      <c r="AT1300" s="216" t="s">
        <v>164</v>
      </c>
      <c r="AU1300" s="216" t="s">
        <v>90</v>
      </c>
      <c r="AV1300" s="13" t="s">
        <v>90</v>
      </c>
      <c r="AW1300" s="13" t="s">
        <v>41</v>
      </c>
      <c r="AX1300" s="13" t="s">
        <v>88</v>
      </c>
      <c r="AY1300" s="216" t="s">
        <v>155</v>
      </c>
    </row>
    <row r="1301" spans="2:65" s="1" customFormat="1" ht="16.5" customHeight="1">
      <c r="B1301" s="36"/>
      <c r="C1301" s="182" t="s">
        <v>1035</v>
      </c>
      <c r="D1301" s="182" t="s">
        <v>157</v>
      </c>
      <c r="E1301" s="183" t="s">
        <v>1036</v>
      </c>
      <c r="F1301" s="184" t="s">
        <v>1037</v>
      </c>
      <c r="G1301" s="185" t="s">
        <v>160</v>
      </c>
      <c r="H1301" s="186">
        <v>2931.203</v>
      </c>
      <c r="I1301" s="187"/>
      <c r="J1301" s="188">
        <f>ROUND(I1301*H1301,2)</f>
        <v>0</v>
      </c>
      <c r="K1301" s="184" t="s">
        <v>35</v>
      </c>
      <c r="L1301" s="40"/>
      <c r="M1301" s="189" t="s">
        <v>35</v>
      </c>
      <c r="N1301" s="190" t="s">
        <v>51</v>
      </c>
      <c r="O1301" s="65"/>
      <c r="P1301" s="191">
        <f>O1301*H1301</f>
        <v>0</v>
      </c>
      <c r="Q1301" s="191">
        <v>0</v>
      </c>
      <c r="R1301" s="191">
        <f>Q1301*H1301</f>
        <v>0</v>
      </c>
      <c r="S1301" s="191">
        <v>0</v>
      </c>
      <c r="T1301" s="192">
        <f>S1301*H1301</f>
        <v>0</v>
      </c>
      <c r="AR1301" s="193" t="s">
        <v>162</v>
      </c>
      <c r="AT1301" s="193" t="s">
        <v>157</v>
      </c>
      <c r="AU1301" s="193" t="s">
        <v>90</v>
      </c>
      <c r="AY1301" s="18" t="s">
        <v>155</v>
      </c>
      <c r="BE1301" s="194">
        <f>IF(N1301="základní",J1301,0)</f>
        <v>0</v>
      </c>
      <c r="BF1301" s="194">
        <f>IF(N1301="snížená",J1301,0)</f>
        <v>0</v>
      </c>
      <c r="BG1301" s="194">
        <f>IF(N1301="zákl. přenesená",J1301,0)</f>
        <v>0</v>
      </c>
      <c r="BH1301" s="194">
        <f>IF(N1301="sníž. přenesená",J1301,0)</f>
        <v>0</v>
      </c>
      <c r="BI1301" s="194">
        <f>IF(N1301="nulová",J1301,0)</f>
        <v>0</v>
      </c>
      <c r="BJ1301" s="18" t="s">
        <v>88</v>
      </c>
      <c r="BK1301" s="194">
        <f>ROUND(I1301*H1301,2)</f>
        <v>0</v>
      </c>
      <c r="BL1301" s="18" t="s">
        <v>162</v>
      </c>
      <c r="BM1301" s="193" t="s">
        <v>1038</v>
      </c>
    </row>
    <row r="1302" spans="2:65" s="12" customFormat="1">
      <c r="B1302" s="195"/>
      <c r="C1302" s="196"/>
      <c r="D1302" s="197" t="s">
        <v>164</v>
      </c>
      <c r="E1302" s="198" t="s">
        <v>35</v>
      </c>
      <c r="F1302" s="199" t="s">
        <v>1039</v>
      </c>
      <c r="G1302" s="196"/>
      <c r="H1302" s="198" t="s">
        <v>35</v>
      </c>
      <c r="I1302" s="200"/>
      <c r="J1302" s="196"/>
      <c r="K1302" s="196"/>
      <c r="L1302" s="201"/>
      <c r="M1302" s="202"/>
      <c r="N1302" s="203"/>
      <c r="O1302" s="203"/>
      <c r="P1302" s="203"/>
      <c r="Q1302" s="203"/>
      <c r="R1302" s="203"/>
      <c r="S1302" s="203"/>
      <c r="T1302" s="204"/>
      <c r="AT1302" s="205" t="s">
        <v>164</v>
      </c>
      <c r="AU1302" s="205" t="s">
        <v>90</v>
      </c>
      <c r="AV1302" s="12" t="s">
        <v>88</v>
      </c>
      <c r="AW1302" s="12" t="s">
        <v>41</v>
      </c>
      <c r="AX1302" s="12" t="s">
        <v>80</v>
      </c>
      <c r="AY1302" s="205" t="s">
        <v>155</v>
      </c>
    </row>
    <row r="1303" spans="2:65" s="13" customFormat="1">
      <c r="B1303" s="206"/>
      <c r="C1303" s="207"/>
      <c r="D1303" s="197" t="s">
        <v>164</v>
      </c>
      <c r="E1303" s="208" t="s">
        <v>35</v>
      </c>
      <c r="F1303" s="209" t="s">
        <v>1040</v>
      </c>
      <c r="G1303" s="207"/>
      <c r="H1303" s="210">
        <v>2931.203</v>
      </c>
      <c r="I1303" s="211"/>
      <c r="J1303" s="207"/>
      <c r="K1303" s="207"/>
      <c r="L1303" s="212"/>
      <c r="M1303" s="213"/>
      <c r="N1303" s="214"/>
      <c r="O1303" s="214"/>
      <c r="P1303" s="214"/>
      <c r="Q1303" s="214"/>
      <c r="R1303" s="214"/>
      <c r="S1303" s="214"/>
      <c r="T1303" s="215"/>
      <c r="AT1303" s="216" t="s">
        <v>164</v>
      </c>
      <c r="AU1303" s="216" t="s">
        <v>90</v>
      </c>
      <c r="AV1303" s="13" t="s">
        <v>90</v>
      </c>
      <c r="AW1303" s="13" t="s">
        <v>41</v>
      </c>
      <c r="AX1303" s="13" t="s">
        <v>88</v>
      </c>
      <c r="AY1303" s="216" t="s">
        <v>155</v>
      </c>
    </row>
    <row r="1304" spans="2:65" s="1" customFormat="1" ht="36" customHeight="1">
      <c r="B1304" s="36"/>
      <c r="C1304" s="182" t="s">
        <v>1041</v>
      </c>
      <c r="D1304" s="182" t="s">
        <v>157</v>
      </c>
      <c r="E1304" s="183" t="s">
        <v>1042</v>
      </c>
      <c r="F1304" s="184" t="s">
        <v>1043</v>
      </c>
      <c r="G1304" s="185" t="s">
        <v>160</v>
      </c>
      <c r="H1304" s="186">
        <v>826.05399999999997</v>
      </c>
      <c r="I1304" s="187"/>
      <c r="J1304" s="188">
        <f>ROUND(I1304*H1304,2)</f>
        <v>0</v>
      </c>
      <c r="K1304" s="184" t="s">
        <v>35</v>
      </c>
      <c r="L1304" s="40"/>
      <c r="M1304" s="189" t="s">
        <v>35</v>
      </c>
      <c r="N1304" s="190" t="s">
        <v>51</v>
      </c>
      <c r="O1304" s="65"/>
      <c r="P1304" s="191">
        <f>O1304*H1304</f>
        <v>0</v>
      </c>
      <c r="Q1304" s="191">
        <v>6.5127199999999996E-3</v>
      </c>
      <c r="R1304" s="191">
        <f>Q1304*H1304</f>
        <v>5.3798584068799995</v>
      </c>
      <c r="S1304" s="191">
        <v>0</v>
      </c>
      <c r="T1304" s="192">
        <f>S1304*H1304</f>
        <v>0</v>
      </c>
      <c r="AR1304" s="193" t="s">
        <v>162</v>
      </c>
      <c r="AT1304" s="193" t="s">
        <v>157</v>
      </c>
      <c r="AU1304" s="193" t="s">
        <v>90</v>
      </c>
      <c r="AY1304" s="18" t="s">
        <v>155</v>
      </c>
      <c r="BE1304" s="194">
        <f>IF(N1304="základní",J1304,0)</f>
        <v>0</v>
      </c>
      <c r="BF1304" s="194">
        <f>IF(N1304="snížená",J1304,0)</f>
        <v>0</v>
      </c>
      <c r="BG1304" s="194">
        <f>IF(N1304="zákl. přenesená",J1304,0)</f>
        <v>0</v>
      </c>
      <c r="BH1304" s="194">
        <f>IF(N1304="sníž. přenesená",J1304,0)</f>
        <v>0</v>
      </c>
      <c r="BI1304" s="194">
        <f>IF(N1304="nulová",J1304,0)</f>
        <v>0</v>
      </c>
      <c r="BJ1304" s="18" t="s">
        <v>88</v>
      </c>
      <c r="BK1304" s="194">
        <f>ROUND(I1304*H1304,2)</f>
        <v>0</v>
      </c>
      <c r="BL1304" s="18" t="s">
        <v>162</v>
      </c>
      <c r="BM1304" s="193" t="s">
        <v>1044</v>
      </c>
    </row>
    <row r="1305" spans="2:65" s="12" customFormat="1">
      <c r="B1305" s="195"/>
      <c r="C1305" s="196"/>
      <c r="D1305" s="197" t="s">
        <v>164</v>
      </c>
      <c r="E1305" s="198" t="s">
        <v>35</v>
      </c>
      <c r="F1305" s="199" t="s">
        <v>1045</v>
      </c>
      <c r="G1305" s="196"/>
      <c r="H1305" s="198" t="s">
        <v>35</v>
      </c>
      <c r="I1305" s="200"/>
      <c r="J1305" s="196"/>
      <c r="K1305" s="196"/>
      <c r="L1305" s="201"/>
      <c r="M1305" s="202"/>
      <c r="N1305" s="203"/>
      <c r="O1305" s="203"/>
      <c r="P1305" s="203"/>
      <c r="Q1305" s="203"/>
      <c r="R1305" s="203"/>
      <c r="S1305" s="203"/>
      <c r="T1305" s="204"/>
      <c r="AT1305" s="205" t="s">
        <v>164</v>
      </c>
      <c r="AU1305" s="205" t="s">
        <v>90</v>
      </c>
      <c r="AV1305" s="12" t="s">
        <v>88</v>
      </c>
      <c r="AW1305" s="12" t="s">
        <v>41</v>
      </c>
      <c r="AX1305" s="12" t="s">
        <v>80</v>
      </c>
      <c r="AY1305" s="205" t="s">
        <v>155</v>
      </c>
    </row>
    <row r="1306" spans="2:65" s="13" customFormat="1">
      <c r="B1306" s="206"/>
      <c r="C1306" s="207"/>
      <c r="D1306" s="197" t="s">
        <v>164</v>
      </c>
      <c r="E1306" s="208" t="s">
        <v>35</v>
      </c>
      <c r="F1306" s="209" t="s">
        <v>1046</v>
      </c>
      <c r="G1306" s="207"/>
      <c r="H1306" s="210">
        <v>826.05399999999997</v>
      </c>
      <c r="I1306" s="211"/>
      <c r="J1306" s="207"/>
      <c r="K1306" s="207"/>
      <c r="L1306" s="212"/>
      <c r="M1306" s="213"/>
      <c r="N1306" s="214"/>
      <c r="O1306" s="214"/>
      <c r="P1306" s="214"/>
      <c r="Q1306" s="214"/>
      <c r="R1306" s="214"/>
      <c r="S1306" s="214"/>
      <c r="T1306" s="215"/>
      <c r="AT1306" s="216" t="s">
        <v>164</v>
      </c>
      <c r="AU1306" s="216" t="s">
        <v>90</v>
      </c>
      <c r="AV1306" s="13" t="s">
        <v>90</v>
      </c>
      <c r="AW1306" s="13" t="s">
        <v>41</v>
      </c>
      <c r="AX1306" s="13" t="s">
        <v>88</v>
      </c>
      <c r="AY1306" s="216" t="s">
        <v>155</v>
      </c>
    </row>
    <row r="1307" spans="2:65" s="1" customFormat="1" ht="36" customHeight="1">
      <c r="B1307" s="36"/>
      <c r="C1307" s="182" t="s">
        <v>1047</v>
      </c>
      <c r="D1307" s="182" t="s">
        <v>157</v>
      </c>
      <c r="E1307" s="183" t="s">
        <v>1048</v>
      </c>
      <c r="F1307" s="184" t="s">
        <v>1049</v>
      </c>
      <c r="G1307" s="185" t="s">
        <v>160</v>
      </c>
      <c r="H1307" s="186">
        <v>10.56</v>
      </c>
      <c r="I1307" s="187"/>
      <c r="J1307" s="188">
        <f>ROUND(I1307*H1307,2)</f>
        <v>0</v>
      </c>
      <c r="K1307" s="184" t="s">
        <v>161</v>
      </c>
      <c r="L1307" s="40"/>
      <c r="M1307" s="189" t="s">
        <v>35</v>
      </c>
      <c r="N1307" s="190" t="s">
        <v>51</v>
      </c>
      <c r="O1307" s="65"/>
      <c r="P1307" s="191">
        <f>O1307*H1307</f>
        <v>0</v>
      </c>
      <c r="Q1307" s="191">
        <v>4.4099999999999999E-3</v>
      </c>
      <c r="R1307" s="191">
        <f>Q1307*H1307</f>
        <v>4.6569600000000003E-2</v>
      </c>
      <c r="S1307" s="191">
        <v>0</v>
      </c>
      <c r="T1307" s="192">
        <f>S1307*H1307</f>
        <v>0</v>
      </c>
      <c r="AR1307" s="193" t="s">
        <v>162</v>
      </c>
      <c r="AT1307" s="193" t="s">
        <v>157</v>
      </c>
      <c r="AU1307" s="193" t="s">
        <v>90</v>
      </c>
      <c r="AY1307" s="18" t="s">
        <v>155</v>
      </c>
      <c r="BE1307" s="194">
        <f>IF(N1307="základní",J1307,0)</f>
        <v>0</v>
      </c>
      <c r="BF1307" s="194">
        <f>IF(N1307="snížená",J1307,0)</f>
        <v>0</v>
      </c>
      <c r="BG1307" s="194">
        <f>IF(N1307="zákl. přenesená",J1307,0)</f>
        <v>0</v>
      </c>
      <c r="BH1307" s="194">
        <f>IF(N1307="sníž. přenesená",J1307,0)</f>
        <v>0</v>
      </c>
      <c r="BI1307" s="194">
        <f>IF(N1307="nulová",J1307,0)</f>
        <v>0</v>
      </c>
      <c r="BJ1307" s="18" t="s">
        <v>88</v>
      </c>
      <c r="BK1307" s="194">
        <f>ROUND(I1307*H1307,2)</f>
        <v>0</v>
      </c>
      <c r="BL1307" s="18" t="s">
        <v>162</v>
      </c>
      <c r="BM1307" s="193" t="s">
        <v>1050</v>
      </c>
    </row>
    <row r="1308" spans="2:65" s="12" customFormat="1">
      <c r="B1308" s="195"/>
      <c r="C1308" s="196"/>
      <c r="D1308" s="197" t="s">
        <v>164</v>
      </c>
      <c r="E1308" s="198" t="s">
        <v>35</v>
      </c>
      <c r="F1308" s="199" t="s">
        <v>997</v>
      </c>
      <c r="G1308" s="196"/>
      <c r="H1308" s="198" t="s">
        <v>35</v>
      </c>
      <c r="I1308" s="200"/>
      <c r="J1308" s="196"/>
      <c r="K1308" s="196"/>
      <c r="L1308" s="201"/>
      <c r="M1308" s="202"/>
      <c r="N1308" s="203"/>
      <c r="O1308" s="203"/>
      <c r="P1308" s="203"/>
      <c r="Q1308" s="203"/>
      <c r="R1308" s="203"/>
      <c r="S1308" s="203"/>
      <c r="T1308" s="204"/>
      <c r="AT1308" s="205" t="s">
        <v>164</v>
      </c>
      <c r="AU1308" s="205" t="s">
        <v>90</v>
      </c>
      <c r="AV1308" s="12" t="s">
        <v>88</v>
      </c>
      <c r="AW1308" s="12" t="s">
        <v>41</v>
      </c>
      <c r="AX1308" s="12" t="s">
        <v>80</v>
      </c>
      <c r="AY1308" s="205" t="s">
        <v>155</v>
      </c>
    </row>
    <row r="1309" spans="2:65" s="13" customFormat="1">
      <c r="B1309" s="206"/>
      <c r="C1309" s="207"/>
      <c r="D1309" s="197" t="s">
        <v>164</v>
      </c>
      <c r="E1309" s="208" t="s">
        <v>35</v>
      </c>
      <c r="F1309" s="209" t="s">
        <v>1029</v>
      </c>
      <c r="G1309" s="207"/>
      <c r="H1309" s="210">
        <v>10.56</v>
      </c>
      <c r="I1309" s="211"/>
      <c r="J1309" s="207"/>
      <c r="K1309" s="207"/>
      <c r="L1309" s="212"/>
      <c r="M1309" s="213"/>
      <c r="N1309" s="214"/>
      <c r="O1309" s="214"/>
      <c r="P1309" s="214"/>
      <c r="Q1309" s="214"/>
      <c r="R1309" s="214"/>
      <c r="S1309" s="214"/>
      <c r="T1309" s="215"/>
      <c r="AT1309" s="216" t="s">
        <v>164</v>
      </c>
      <c r="AU1309" s="216" t="s">
        <v>90</v>
      </c>
      <c r="AV1309" s="13" t="s">
        <v>90</v>
      </c>
      <c r="AW1309" s="13" t="s">
        <v>41</v>
      </c>
      <c r="AX1309" s="13" t="s">
        <v>88</v>
      </c>
      <c r="AY1309" s="216" t="s">
        <v>155</v>
      </c>
    </row>
    <row r="1310" spans="2:65" s="1" customFormat="1" ht="36" customHeight="1">
      <c r="B1310" s="36"/>
      <c r="C1310" s="182" t="s">
        <v>1051</v>
      </c>
      <c r="D1310" s="182" t="s">
        <v>157</v>
      </c>
      <c r="E1310" s="183" t="s">
        <v>1052</v>
      </c>
      <c r="F1310" s="184" t="s">
        <v>1053</v>
      </c>
      <c r="G1310" s="185" t="s">
        <v>360</v>
      </c>
      <c r="H1310" s="186">
        <v>574</v>
      </c>
      <c r="I1310" s="187"/>
      <c r="J1310" s="188">
        <f>ROUND(I1310*H1310,2)</f>
        <v>0</v>
      </c>
      <c r="K1310" s="184" t="s">
        <v>161</v>
      </c>
      <c r="L1310" s="40"/>
      <c r="M1310" s="189" t="s">
        <v>35</v>
      </c>
      <c r="N1310" s="190" t="s">
        <v>51</v>
      </c>
      <c r="O1310" s="65"/>
      <c r="P1310" s="191">
        <f>O1310*H1310</f>
        <v>0</v>
      </c>
      <c r="Q1310" s="191">
        <v>2.0650000000000002E-2</v>
      </c>
      <c r="R1310" s="191">
        <f>Q1310*H1310</f>
        <v>11.853100000000001</v>
      </c>
      <c r="S1310" s="191">
        <v>0</v>
      </c>
      <c r="T1310" s="192">
        <f>S1310*H1310</f>
        <v>0</v>
      </c>
      <c r="AR1310" s="193" t="s">
        <v>162</v>
      </c>
      <c r="AT1310" s="193" t="s">
        <v>157</v>
      </c>
      <c r="AU1310" s="193" t="s">
        <v>90</v>
      </c>
      <c r="AY1310" s="18" t="s">
        <v>155</v>
      </c>
      <c r="BE1310" s="194">
        <f>IF(N1310="základní",J1310,0)</f>
        <v>0</v>
      </c>
      <c r="BF1310" s="194">
        <f>IF(N1310="snížená",J1310,0)</f>
        <v>0</v>
      </c>
      <c r="BG1310" s="194">
        <f>IF(N1310="zákl. přenesená",J1310,0)</f>
        <v>0</v>
      </c>
      <c r="BH1310" s="194">
        <f>IF(N1310="sníž. přenesená",J1310,0)</f>
        <v>0</v>
      </c>
      <c r="BI1310" s="194">
        <f>IF(N1310="nulová",J1310,0)</f>
        <v>0</v>
      </c>
      <c r="BJ1310" s="18" t="s">
        <v>88</v>
      </c>
      <c r="BK1310" s="194">
        <f>ROUND(I1310*H1310,2)</f>
        <v>0</v>
      </c>
      <c r="BL1310" s="18" t="s">
        <v>162</v>
      </c>
      <c r="BM1310" s="193" t="s">
        <v>1054</v>
      </c>
    </row>
    <row r="1311" spans="2:65" s="12" customFormat="1">
      <c r="B1311" s="195"/>
      <c r="C1311" s="196"/>
      <c r="D1311" s="197" t="s">
        <v>164</v>
      </c>
      <c r="E1311" s="198" t="s">
        <v>35</v>
      </c>
      <c r="F1311" s="199" t="s">
        <v>1055</v>
      </c>
      <c r="G1311" s="196"/>
      <c r="H1311" s="198" t="s">
        <v>35</v>
      </c>
      <c r="I1311" s="200"/>
      <c r="J1311" s="196"/>
      <c r="K1311" s="196"/>
      <c r="L1311" s="201"/>
      <c r="M1311" s="202"/>
      <c r="N1311" s="203"/>
      <c r="O1311" s="203"/>
      <c r="P1311" s="203"/>
      <c r="Q1311" s="203"/>
      <c r="R1311" s="203"/>
      <c r="S1311" s="203"/>
      <c r="T1311" s="204"/>
      <c r="AT1311" s="205" t="s">
        <v>164</v>
      </c>
      <c r="AU1311" s="205" t="s">
        <v>90</v>
      </c>
      <c r="AV1311" s="12" t="s">
        <v>88</v>
      </c>
      <c r="AW1311" s="12" t="s">
        <v>41</v>
      </c>
      <c r="AX1311" s="12" t="s">
        <v>80</v>
      </c>
      <c r="AY1311" s="205" t="s">
        <v>155</v>
      </c>
    </row>
    <row r="1312" spans="2:65" s="13" customFormat="1">
      <c r="B1312" s="206"/>
      <c r="C1312" s="207"/>
      <c r="D1312" s="197" t="s">
        <v>164</v>
      </c>
      <c r="E1312" s="208" t="s">
        <v>35</v>
      </c>
      <c r="F1312" s="209" t="s">
        <v>946</v>
      </c>
      <c r="G1312" s="207"/>
      <c r="H1312" s="210">
        <v>574</v>
      </c>
      <c r="I1312" s="211"/>
      <c r="J1312" s="207"/>
      <c r="K1312" s="207"/>
      <c r="L1312" s="212"/>
      <c r="M1312" s="213"/>
      <c r="N1312" s="214"/>
      <c r="O1312" s="214"/>
      <c r="P1312" s="214"/>
      <c r="Q1312" s="214"/>
      <c r="R1312" s="214"/>
      <c r="S1312" s="214"/>
      <c r="T1312" s="215"/>
      <c r="AT1312" s="216" t="s">
        <v>164</v>
      </c>
      <c r="AU1312" s="216" t="s">
        <v>90</v>
      </c>
      <c r="AV1312" s="13" t="s">
        <v>90</v>
      </c>
      <c r="AW1312" s="13" t="s">
        <v>41</v>
      </c>
      <c r="AX1312" s="13" t="s">
        <v>88</v>
      </c>
      <c r="AY1312" s="216" t="s">
        <v>155</v>
      </c>
    </row>
    <row r="1313" spans="2:65" s="1" customFormat="1" ht="36" customHeight="1">
      <c r="B1313" s="36"/>
      <c r="C1313" s="182" t="s">
        <v>1056</v>
      </c>
      <c r="D1313" s="182" t="s">
        <v>157</v>
      </c>
      <c r="E1313" s="183" t="s">
        <v>1057</v>
      </c>
      <c r="F1313" s="184" t="s">
        <v>1058</v>
      </c>
      <c r="G1313" s="185" t="s">
        <v>160</v>
      </c>
      <c r="H1313" s="186">
        <v>1392.5029999999999</v>
      </c>
      <c r="I1313" s="187"/>
      <c r="J1313" s="188">
        <f>ROUND(I1313*H1313,2)</f>
        <v>0</v>
      </c>
      <c r="K1313" s="184" t="s">
        <v>161</v>
      </c>
      <c r="L1313" s="40"/>
      <c r="M1313" s="189" t="s">
        <v>35</v>
      </c>
      <c r="N1313" s="190" t="s">
        <v>51</v>
      </c>
      <c r="O1313" s="65"/>
      <c r="P1313" s="191">
        <f>O1313*H1313</f>
        <v>0</v>
      </c>
      <c r="Q1313" s="191">
        <v>0</v>
      </c>
      <c r="R1313" s="191">
        <f>Q1313*H1313</f>
        <v>0</v>
      </c>
      <c r="S1313" s="191">
        <v>0</v>
      </c>
      <c r="T1313" s="192">
        <f>S1313*H1313</f>
        <v>0</v>
      </c>
      <c r="AR1313" s="193" t="s">
        <v>162</v>
      </c>
      <c r="AT1313" s="193" t="s">
        <v>157</v>
      </c>
      <c r="AU1313" s="193" t="s">
        <v>90</v>
      </c>
      <c r="AY1313" s="18" t="s">
        <v>155</v>
      </c>
      <c r="BE1313" s="194">
        <f>IF(N1313="základní",J1313,0)</f>
        <v>0</v>
      </c>
      <c r="BF1313" s="194">
        <f>IF(N1313="snížená",J1313,0)</f>
        <v>0</v>
      </c>
      <c r="BG1313" s="194">
        <f>IF(N1313="zákl. přenesená",J1313,0)</f>
        <v>0</v>
      </c>
      <c r="BH1313" s="194">
        <f>IF(N1313="sníž. přenesená",J1313,0)</f>
        <v>0</v>
      </c>
      <c r="BI1313" s="194">
        <f>IF(N1313="nulová",J1313,0)</f>
        <v>0</v>
      </c>
      <c r="BJ1313" s="18" t="s">
        <v>88</v>
      </c>
      <c r="BK1313" s="194">
        <f>ROUND(I1313*H1313,2)</f>
        <v>0</v>
      </c>
      <c r="BL1313" s="18" t="s">
        <v>162</v>
      </c>
      <c r="BM1313" s="193" t="s">
        <v>1059</v>
      </c>
    </row>
    <row r="1314" spans="2:65" s="12" customFormat="1">
      <c r="B1314" s="195"/>
      <c r="C1314" s="196"/>
      <c r="D1314" s="197" t="s">
        <v>164</v>
      </c>
      <c r="E1314" s="198" t="s">
        <v>35</v>
      </c>
      <c r="F1314" s="199" t="s">
        <v>363</v>
      </c>
      <c r="G1314" s="196"/>
      <c r="H1314" s="198" t="s">
        <v>35</v>
      </c>
      <c r="I1314" s="200"/>
      <c r="J1314" s="196"/>
      <c r="K1314" s="196"/>
      <c r="L1314" s="201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164</v>
      </c>
      <c r="AU1314" s="205" t="s">
        <v>90</v>
      </c>
      <c r="AV1314" s="12" t="s">
        <v>88</v>
      </c>
      <c r="AW1314" s="12" t="s">
        <v>41</v>
      </c>
      <c r="AX1314" s="12" t="s">
        <v>80</v>
      </c>
      <c r="AY1314" s="205" t="s">
        <v>155</v>
      </c>
    </row>
    <row r="1315" spans="2:65" s="13" customFormat="1" ht="20.399999999999999">
      <c r="B1315" s="206"/>
      <c r="C1315" s="207"/>
      <c r="D1315" s="197" t="s">
        <v>164</v>
      </c>
      <c r="E1315" s="208" t="s">
        <v>35</v>
      </c>
      <c r="F1315" s="209" t="s">
        <v>1060</v>
      </c>
      <c r="G1315" s="207"/>
      <c r="H1315" s="210">
        <v>73.718999999999994</v>
      </c>
      <c r="I1315" s="211"/>
      <c r="J1315" s="207"/>
      <c r="K1315" s="207"/>
      <c r="L1315" s="212"/>
      <c r="M1315" s="213"/>
      <c r="N1315" s="214"/>
      <c r="O1315" s="214"/>
      <c r="P1315" s="214"/>
      <c r="Q1315" s="214"/>
      <c r="R1315" s="214"/>
      <c r="S1315" s="214"/>
      <c r="T1315" s="215"/>
      <c r="AT1315" s="216" t="s">
        <v>164</v>
      </c>
      <c r="AU1315" s="216" t="s">
        <v>90</v>
      </c>
      <c r="AV1315" s="13" t="s">
        <v>90</v>
      </c>
      <c r="AW1315" s="13" t="s">
        <v>41</v>
      </c>
      <c r="AX1315" s="13" t="s">
        <v>80</v>
      </c>
      <c r="AY1315" s="216" t="s">
        <v>155</v>
      </c>
    </row>
    <row r="1316" spans="2:65" s="13" customFormat="1">
      <c r="B1316" s="206"/>
      <c r="C1316" s="207"/>
      <c r="D1316" s="197" t="s">
        <v>164</v>
      </c>
      <c r="E1316" s="208" t="s">
        <v>35</v>
      </c>
      <c r="F1316" s="209" t="s">
        <v>1061</v>
      </c>
      <c r="G1316" s="207"/>
      <c r="H1316" s="210">
        <v>62.345999999999997</v>
      </c>
      <c r="I1316" s="211"/>
      <c r="J1316" s="207"/>
      <c r="K1316" s="207"/>
      <c r="L1316" s="212"/>
      <c r="M1316" s="213"/>
      <c r="N1316" s="214"/>
      <c r="O1316" s="214"/>
      <c r="P1316" s="214"/>
      <c r="Q1316" s="214"/>
      <c r="R1316" s="214"/>
      <c r="S1316" s="214"/>
      <c r="T1316" s="215"/>
      <c r="AT1316" s="216" t="s">
        <v>164</v>
      </c>
      <c r="AU1316" s="216" t="s">
        <v>90</v>
      </c>
      <c r="AV1316" s="13" t="s">
        <v>90</v>
      </c>
      <c r="AW1316" s="13" t="s">
        <v>41</v>
      </c>
      <c r="AX1316" s="13" t="s">
        <v>80</v>
      </c>
      <c r="AY1316" s="216" t="s">
        <v>155</v>
      </c>
    </row>
    <row r="1317" spans="2:65" s="12" customFormat="1">
      <c r="B1317" s="195"/>
      <c r="C1317" s="196"/>
      <c r="D1317" s="197" t="s">
        <v>164</v>
      </c>
      <c r="E1317" s="198" t="s">
        <v>35</v>
      </c>
      <c r="F1317" s="199" t="s">
        <v>497</v>
      </c>
      <c r="G1317" s="196"/>
      <c r="H1317" s="198" t="s">
        <v>35</v>
      </c>
      <c r="I1317" s="200"/>
      <c r="J1317" s="196"/>
      <c r="K1317" s="196"/>
      <c r="L1317" s="201"/>
      <c r="M1317" s="202"/>
      <c r="N1317" s="203"/>
      <c r="O1317" s="203"/>
      <c r="P1317" s="203"/>
      <c r="Q1317" s="203"/>
      <c r="R1317" s="203"/>
      <c r="S1317" s="203"/>
      <c r="T1317" s="204"/>
      <c r="AT1317" s="205" t="s">
        <v>164</v>
      </c>
      <c r="AU1317" s="205" t="s">
        <v>90</v>
      </c>
      <c r="AV1317" s="12" t="s">
        <v>88</v>
      </c>
      <c r="AW1317" s="12" t="s">
        <v>41</v>
      </c>
      <c r="AX1317" s="12" t="s">
        <v>80</v>
      </c>
      <c r="AY1317" s="205" t="s">
        <v>155</v>
      </c>
    </row>
    <row r="1318" spans="2:65" s="13" customFormat="1" ht="20.399999999999999">
      <c r="B1318" s="206"/>
      <c r="C1318" s="207"/>
      <c r="D1318" s="197" t="s">
        <v>164</v>
      </c>
      <c r="E1318" s="208" t="s">
        <v>35</v>
      </c>
      <c r="F1318" s="209" t="s">
        <v>1062</v>
      </c>
      <c r="G1318" s="207"/>
      <c r="H1318" s="210">
        <v>171.006</v>
      </c>
      <c r="I1318" s="211"/>
      <c r="J1318" s="207"/>
      <c r="K1318" s="207"/>
      <c r="L1318" s="212"/>
      <c r="M1318" s="213"/>
      <c r="N1318" s="214"/>
      <c r="O1318" s="214"/>
      <c r="P1318" s="214"/>
      <c r="Q1318" s="214"/>
      <c r="R1318" s="214"/>
      <c r="S1318" s="214"/>
      <c r="T1318" s="215"/>
      <c r="AT1318" s="216" t="s">
        <v>164</v>
      </c>
      <c r="AU1318" s="216" t="s">
        <v>90</v>
      </c>
      <c r="AV1318" s="13" t="s">
        <v>90</v>
      </c>
      <c r="AW1318" s="13" t="s">
        <v>41</v>
      </c>
      <c r="AX1318" s="13" t="s">
        <v>80</v>
      </c>
      <c r="AY1318" s="216" t="s">
        <v>155</v>
      </c>
    </row>
    <row r="1319" spans="2:65" s="13" customFormat="1">
      <c r="B1319" s="206"/>
      <c r="C1319" s="207"/>
      <c r="D1319" s="197" t="s">
        <v>164</v>
      </c>
      <c r="E1319" s="208" t="s">
        <v>35</v>
      </c>
      <c r="F1319" s="209" t="s">
        <v>1063</v>
      </c>
      <c r="G1319" s="207"/>
      <c r="H1319" s="210">
        <v>22.88</v>
      </c>
      <c r="I1319" s="211"/>
      <c r="J1319" s="207"/>
      <c r="K1319" s="207"/>
      <c r="L1319" s="212"/>
      <c r="M1319" s="213"/>
      <c r="N1319" s="214"/>
      <c r="O1319" s="214"/>
      <c r="P1319" s="214"/>
      <c r="Q1319" s="214"/>
      <c r="R1319" s="214"/>
      <c r="S1319" s="214"/>
      <c r="T1319" s="215"/>
      <c r="AT1319" s="216" t="s">
        <v>164</v>
      </c>
      <c r="AU1319" s="216" t="s">
        <v>90</v>
      </c>
      <c r="AV1319" s="13" t="s">
        <v>90</v>
      </c>
      <c r="AW1319" s="13" t="s">
        <v>41</v>
      </c>
      <c r="AX1319" s="13" t="s">
        <v>80</v>
      </c>
      <c r="AY1319" s="216" t="s">
        <v>155</v>
      </c>
    </row>
    <row r="1320" spans="2:65" s="13" customFormat="1">
      <c r="B1320" s="206"/>
      <c r="C1320" s="207"/>
      <c r="D1320" s="197" t="s">
        <v>164</v>
      </c>
      <c r="E1320" s="208" t="s">
        <v>35</v>
      </c>
      <c r="F1320" s="209" t="s">
        <v>1064</v>
      </c>
      <c r="G1320" s="207"/>
      <c r="H1320" s="210">
        <v>21.216000000000001</v>
      </c>
      <c r="I1320" s="211"/>
      <c r="J1320" s="207"/>
      <c r="K1320" s="207"/>
      <c r="L1320" s="212"/>
      <c r="M1320" s="213"/>
      <c r="N1320" s="214"/>
      <c r="O1320" s="214"/>
      <c r="P1320" s="214"/>
      <c r="Q1320" s="214"/>
      <c r="R1320" s="214"/>
      <c r="S1320" s="214"/>
      <c r="T1320" s="215"/>
      <c r="AT1320" s="216" t="s">
        <v>164</v>
      </c>
      <c r="AU1320" s="216" t="s">
        <v>90</v>
      </c>
      <c r="AV1320" s="13" t="s">
        <v>90</v>
      </c>
      <c r="AW1320" s="13" t="s">
        <v>41</v>
      </c>
      <c r="AX1320" s="13" t="s">
        <v>80</v>
      </c>
      <c r="AY1320" s="216" t="s">
        <v>155</v>
      </c>
    </row>
    <row r="1321" spans="2:65" s="13" customFormat="1" ht="20.399999999999999">
      <c r="B1321" s="206"/>
      <c r="C1321" s="207"/>
      <c r="D1321" s="197" t="s">
        <v>164</v>
      </c>
      <c r="E1321" s="208" t="s">
        <v>35</v>
      </c>
      <c r="F1321" s="209" t="s">
        <v>1065</v>
      </c>
      <c r="G1321" s="207"/>
      <c r="H1321" s="210">
        <v>108.93600000000001</v>
      </c>
      <c r="I1321" s="211"/>
      <c r="J1321" s="207"/>
      <c r="K1321" s="207"/>
      <c r="L1321" s="212"/>
      <c r="M1321" s="213"/>
      <c r="N1321" s="214"/>
      <c r="O1321" s="214"/>
      <c r="P1321" s="214"/>
      <c r="Q1321" s="214"/>
      <c r="R1321" s="214"/>
      <c r="S1321" s="214"/>
      <c r="T1321" s="215"/>
      <c r="AT1321" s="216" t="s">
        <v>164</v>
      </c>
      <c r="AU1321" s="216" t="s">
        <v>90</v>
      </c>
      <c r="AV1321" s="13" t="s">
        <v>90</v>
      </c>
      <c r="AW1321" s="13" t="s">
        <v>41</v>
      </c>
      <c r="AX1321" s="13" t="s">
        <v>80</v>
      </c>
      <c r="AY1321" s="216" t="s">
        <v>155</v>
      </c>
    </row>
    <row r="1322" spans="2:65" s="12" customFormat="1">
      <c r="B1322" s="195"/>
      <c r="C1322" s="196"/>
      <c r="D1322" s="197" t="s">
        <v>164</v>
      </c>
      <c r="E1322" s="198" t="s">
        <v>35</v>
      </c>
      <c r="F1322" s="199" t="s">
        <v>308</v>
      </c>
      <c r="G1322" s="196"/>
      <c r="H1322" s="198" t="s">
        <v>35</v>
      </c>
      <c r="I1322" s="200"/>
      <c r="J1322" s="196"/>
      <c r="K1322" s="196"/>
      <c r="L1322" s="201"/>
      <c r="M1322" s="202"/>
      <c r="N1322" s="203"/>
      <c r="O1322" s="203"/>
      <c r="P1322" s="203"/>
      <c r="Q1322" s="203"/>
      <c r="R1322" s="203"/>
      <c r="S1322" s="203"/>
      <c r="T1322" s="204"/>
      <c r="AT1322" s="205" t="s">
        <v>164</v>
      </c>
      <c r="AU1322" s="205" t="s">
        <v>90</v>
      </c>
      <c r="AV1322" s="12" t="s">
        <v>88</v>
      </c>
      <c r="AW1322" s="12" t="s">
        <v>41</v>
      </c>
      <c r="AX1322" s="12" t="s">
        <v>80</v>
      </c>
      <c r="AY1322" s="205" t="s">
        <v>155</v>
      </c>
    </row>
    <row r="1323" spans="2:65" s="13" customFormat="1">
      <c r="B1323" s="206"/>
      <c r="C1323" s="207"/>
      <c r="D1323" s="197" t="s">
        <v>164</v>
      </c>
      <c r="E1323" s="208" t="s">
        <v>35</v>
      </c>
      <c r="F1323" s="209" t="s">
        <v>1066</v>
      </c>
      <c r="G1323" s="207"/>
      <c r="H1323" s="210">
        <v>63.465000000000003</v>
      </c>
      <c r="I1323" s="211"/>
      <c r="J1323" s="207"/>
      <c r="K1323" s="207"/>
      <c r="L1323" s="212"/>
      <c r="M1323" s="213"/>
      <c r="N1323" s="214"/>
      <c r="O1323" s="214"/>
      <c r="P1323" s="214"/>
      <c r="Q1323" s="214"/>
      <c r="R1323" s="214"/>
      <c r="S1323" s="214"/>
      <c r="T1323" s="215"/>
      <c r="AT1323" s="216" t="s">
        <v>164</v>
      </c>
      <c r="AU1323" s="216" t="s">
        <v>90</v>
      </c>
      <c r="AV1323" s="13" t="s">
        <v>90</v>
      </c>
      <c r="AW1323" s="13" t="s">
        <v>41</v>
      </c>
      <c r="AX1323" s="13" t="s">
        <v>80</v>
      </c>
      <c r="AY1323" s="216" t="s">
        <v>155</v>
      </c>
    </row>
    <row r="1324" spans="2:65" s="12" customFormat="1">
      <c r="B1324" s="195"/>
      <c r="C1324" s="196"/>
      <c r="D1324" s="197" t="s">
        <v>164</v>
      </c>
      <c r="E1324" s="198" t="s">
        <v>35</v>
      </c>
      <c r="F1324" s="199" t="s">
        <v>373</v>
      </c>
      <c r="G1324" s="196"/>
      <c r="H1324" s="198" t="s">
        <v>35</v>
      </c>
      <c r="I1324" s="200"/>
      <c r="J1324" s="196"/>
      <c r="K1324" s="196"/>
      <c r="L1324" s="201"/>
      <c r="M1324" s="202"/>
      <c r="N1324" s="203"/>
      <c r="O1324" s="203"/>
      <c r="P1324" s="203"/>
      <c r="Q1324" s="203"/>
      <c r="R1324" s="203"/>
      <c r="S1324" s="203"/>
      <c r="T1324" s="204"/>
      <c r="AT1324" s="205" t="s">
        <v>164</v>
      </c>
      <c r="AU1324" s="205" t="s">
        <v>90</v>
      </c>
      <c r="AV1324" s="12" t="s">
        <v>88</v>
      </c>
      <c r="AW1324" s="12" t="s">
        <v>41</v>
      </c>
      <c r="AX1324" s="12" t="s">
        <v>80</v>
      </c>
      <c r="AY1324" s="205" t="s">
        <v>155</v>
      </c>
    </row>
    <row r="1325" spans="2:65" s="13" customFormat="1" ht="20.399999999999999">
      <c r="B1325" s="206"/>
      <c r="C1325" s="207"/>
      <c r="D1325" s="197" t="s">
        <v>164</v>
      </c>
      <c r="E1325" s="208" t="s">
        <v>35</v>
      </c>
      <c r="F1325" s="209" t="s">
        <v>1067</v>
      </c>
      <c r="G1325" s="207"/>
      <c r="H1325" s="210">
        <v>180.72</v>
      </c>
      <c r="I1325" s="211"/>
      <c r="J1325" s="207"/>
      <c r="K1325" s="207"/>
      <c r="L1325" s="212"/>
      <c r="M1325" s="213"/>
      <c r="N1325" s="214"/>
      <c r="O1325" s="214"/>
      <c r="P1325" s="214"/>
      <c r="Q1325" s="214"/>
      <c r="R1325" s="214"/>
      <c r="S1325" s="214"/>
      <c r="T1325" s="215"/>
      <c r="AT1325" s="216" t="s">
        <v>164</v>
      </c>
      <c r="AU1325" s="216" t="s">
        <v>90</v>
      </c>
      <c r="AV1325" s="13" t="s">
        <v>90</v>
      </c>
      <c r="AW1325" s="13" t="s">
        <v>41</v>
      </c>
      <c r="AX1325" s="13" t="s">
        <v>80</v>
      </c>
      <c r="AY1325" s="216" t="s">
        <v>155</v>
      </c>
    </row>
    <row r="1326" spans="2:65" s="13" customFormat="1">
      <c r="B1326" s="206"/>
      <c r="C1326" s="207"/>
      <c r="D1326" s="197" t="s">
        <v>164</v>
      </c>
      <c r="E1326" s="208" t="s">
        <v>35</v>
      </c>
      <c r="F1326" s="209" t="s">
        <v>1068</v>
      </c>
      <c r="G1326" s="207"/>
      <c r="H1326" s="210">
        <v>21.36</v>
      </c>
      <c r="I1326" s="211"/>
      <c r="J1326" s="207"/>
      <c r="K1326" s="207"/>
      <c r="L1326" s="212"/>
      <c r="M1326" s="213"/>
      <c r="N1326" s="214"/>
      <c r="O1326" s="214"/>
      <c r="P1326" s="214"/>
      <c r="Q1326" s="214"/>
      <c r="R1326" s="214"/>
      <c r="S1326" s="214"/>
      <c r="T1326" s="215"/>
      <c r="AT1326" s="216" t="s">
        <v>164</v>
      </c>
      <c r="AU1326" s="216" t="s">
        <v>90</v>
      </c>
      <c r="AV1326" s="13" t="s">
        <v>90</v>
      </c>
      <c r="AW1326" s="13" t="s">
        <v>41</v>
      </c>
      <c r="AX1326" s="13" t="s">
        <v>80</v>
      </c>
      <c r="AY1326" s="216" t="s">
        <v>155</v>
      </c>
    </row>
    <row r="1327" spans="2:65" s="13" customFormat="1">
      <c r="B1327" s="206"/>
      <c r="C1327" s="207"/>
      <c r="D1327" s="197" t="s">
        <v>164</v>
      </c>
      <c r="E1327" s="208" t="s">
        <v>35</v>
      </c>
      <c r="F1327" s="209" t="s">
        <v>1069</v>
      </c>
      <c r="G1327" s="207"/>
      <c r="H1327" s="210">
        <v>19.68</v>
      </c>
      <c r="I1327" s="211"/>
      <c r="J1327" s="207"/>
      <c r="K1327" s="207"/>
      <c r="L1327" s="212"/>
      <c r="M1327" s="213"/>
      <c r="N1327" s="214"/>
      <c r="O1327" s="214"/>
      <c r="P1327" s="214"/>
      <c r="Q1327" s="214"/>
      <c r="R1327" s="214"/>
      <c r="S1327" s="214"/>
      <c r="T1327" s="215"/>
      <c r="AT1327" s="216" t="s">
        <v>164</v>
      </c>
      <c r="AU1327" s="216" t="s">
        <v>90</v>
      </c>
      <c r="AV1327" s="13" t="s">
        <v>90</v>
      </c>
      <c r="AW1327" s="13" t="s">
        <v>41</v>
      </c>
      <c r="AX1327" s="13" t="s">
        <v>80</v>
      </c>
      <c r="AY1327" s="216" t="s">
        <v>155</v>
      </c>
    </row>
    <row r="1328" spans="2:65" s="13" customFormat="1" ht="20.399999999999999">
      <c r="B1328" s="206"/>
      <c r="C1328" s="207"/>
      <c r="D1328" s="197" t="s">
        <v>164</v>
      </c>
      <c r="E1328" s="208" t="s">
        <v>35</v>
      </c>
      <c r="F1328" s="209" t="s">
        <v>1070</v>
      </c>
      <c r="G1328" s="207"/>
      <c r="H1328" s="210">
        <v>180.3</v>
      </c>
      <c r="I1328" s="211"/>
      <c r="J1328" s="207"/>
      <c r="K1328" s="207"/>
      <c r="L1328" s="212"/>
      <c r="M1328" s="213"/>
      <c r="N1328" s="214"/>
      <c r="O1328" s="214"/>
      <c r="P1328" s="214"/>
      <c r="Q1328" s="214"/>
      <c r="R1328" s="214"/>
      <c r="S1328" s="214"/>
      <c r="T1328" s="215"/>
      <c r="AT1328" s="216" t="s">
        <v>164</v>
      </c>
      <c r="AU1328" s="216" t="s">
        <v>90</v>
      </c>
      <c r="AV1328" s="13" t="s">
        <v>90</v>
      </c>
      <c r="AW1328" s="13" t="s">
        <v>41</v>
      </c>
      <c r="AX1328" s="13" t="s">
        <v>80</v>
      </c>
      <c r="AY1328" s="216" t="s">
        <v>155</v>
      </c>
    </row>
    <row r="1329" spans="2:51" s="12" customFormat="1">
      <c r="B1329" s="195"/>
      <c r="C1329" s="196"/>
      <c r="D1329" s="197" t="s">
        <v>164</v>
      </c>
      <c r="E1329" s="198" t="s">
        <v>35</v>
      </c>
      <c r="F1329" s="199" t="s">
        <v>308</v>
      </c>
      <c r="G1329" s="196"/>
      <c r="H1329" s="198" t="s">
        <v>35</v>
      </c>
      <c r="I1329" s="200"/>
      <c r="J1329" s="196"/>
      <c r="K1329" s="196"/>
      <c r="L1329" s="201"/>
      <c r="M1329" s="202"/>
      <c r="N1329" s="203"/>
      <c r="O1329" s="203"/>
      <c r="P1329" s="203"/>
      <c r="Q1329" s="203"/>
      <c r="R1329" s="203"/>
      <c r="S1329" s="203"/>
      <c r="T1329" s="204"/>
      <c r="AT1329" s="205" t="s">
        <v>164</v>
      </c>
      <c r="AU1329" s="205" t="s">
        <v>90</v>
      </c>
      <c r="AV1329" s="12" t="s">
        <v>88</v>
      </c>
      <c r="AW1329" s="12" t="s">
        <v>41</v>
      </c>
      <c r="AX1329" s="12" t="s">
        <v>80</v>
      </c>
      <c r="AY1329" s="205" t="s">
        <v>155</v>
      </c>
    </row>
    <row r="1330" spans="2:51" s="13" customFormat="1">
      <c r="B1330" s="206"/>
      <c r="C1330" s="207"/>
      <c r="D1330" s="197" t="s">
        <v>164</v>
      </c>
      <c r="E1330" s="208" t="s">
        <v>35</v>
      </c>
      <c r="F1330" s="209" t="s">
        <v>1071</v>
      </c>
      <c r="G1330" s="207"/>
      <c r="H1330" s="210">
        <v>61.44</v>
      </c>
      <c r="I1330" s="211"/>
      <c r="J1330" s="207"/>
      <c r="K1330" s="207"/>
      <c r="L1330" s="212"/>
      <c r="M1330" s="213"/>
      <c r="N1330" s="214"/>
      <c r="O1330" s="214"/>
      <c r="P1330" s="214"/>
      <c r="Q1330" s="214"/>
      <c r="R1330" s="214"/>
      <c r="S1330" s="214"/>
      <c r="T1330" s="215"/>
      <c r="AT1330" s="216" t="s">
        <v>164</v>
      </c>
      <c r="AU1330" s="216" t="s">
        <v>90</v>
      </c>
      <c r="AV1330" s="13" t="s">
        <v>90</v>
      </c>
      <c r="AW1330" s="13" t="s">
        <v>41</v>
      </c>
      <c r="AX1330" s="13" t="s">
        <v>80</v>
      </c>
      <c r="AY1330" s="216" t="s">
        <v>155</v>
      </c>
    </row>
    <row r="1331" spans="2:51" s="12" customFormat="1">
      <c r="B1331" s="195"/>
      <c r="C1331" s="196"/>
      <c r="D1331" s="197" t="s">
        <v>164</v>
      </c>
      <c r="E1331" s="198" t="s">
        <v>35</v>
      </c>
      <c r="F1331" s="199" t="s">
        <v>377</v>
      </c>
      <c r="G1331" s="196"/>
      <c r="H1331" s="198" t="s">
        <v>35</v>
      </c>
      <c r="I1331" s="200"/>
      <c r="J1331" s="196"/>
      <c r="K1331" s="196"/>
      <c r="L1331" s="201"/>
      <c r="M1331" s="202"/>
      <c r="N1331" s="203"/>
      <c r="O1331" s="203"/>
      <c r="P1331" s="203"/>
      <c r="Q1331" s="203"/>
      <c r="R1331" s="203"/>
      <c r="S1331" s="203"/>
      <c r="T1331" s="204"/>
      <c r="AT1331" s="205" t="s">
        <v>164</v>
      </c>
      <c r="AU1331" s="205" t="s">
        <v>90</v>
      </c>
      <c r="AV1331" s="12" t="s">
        <v>88</v>
      </c>
      <c r="AW1331" s="12" t="s">
        <v>41</v>
      </c>
      <c r="AX1331" s="12" t="s">
        <v>80</v>
      </c>
      <c r="AY1331" s="205" t="s">
        <v>155</v>
      </c>
    </row>
    <row r="1332" spans="2:51" s="13" customFormat="1">
      <c r="B1332" s="206"/>
      <c r="C1332" s="207"/>
      <c r="D1332" s="197" t="s">
        <v>164</v>
      </c>
      <c r="E1332" s="208" t="s">
        <v>35</v>
      </c>
      <c r="F1332" s="209" t="s">
        <v>1072</v>
      </c>
      <c r="G1332" s="207"/>
      <c r="H1332" s="210">
        <v>94.68</v>
      </c>
      <c r="I1332" s="211"/>
      <c r="J1332" s="207"/>
      <c r="K1332" s="207"/>
      <c r="L1332" s="212"/>
      <c r="M1332" s="213"/>
      <c r="N1332" s="214"/>
      <c r="O1332" s="214"/>
      <c r="P1332" s="214"/>
      <c r="Q1332" s="214"/>
      <c r="R1332" s="214"/>
      <c r="S1332" s="214"/>
      <c r="T1332" s="215"/>
      <c r="AT1332" s="216" t="s">
        <v>164</v>
      </c>
      <c r="AU1332" s="216" t="s">
        <v>90</v>
      </c>
      <c r="AV1332" s="13" t="s">
        <v>90</v>
      </c>
      <c r="AW1332" s="13" t="s">
        <v>41</v>
      </c>
      <c r="AX1332" s="13" t="s">
        <v>80</v>
      </c>
      <c r="AY1332" s="216" t="s">
        <v>155</v>
      </c>
    </row>
    <row r="1333" spans="2:51" s="13" customFormat="1">
      <c r="B1333" s="206"/>
      <c r="C1333" s="207"/>
      <c r="D1333" s="197" t="s">
        <v>164</v>
      </c>
      <c r="E1333" s="208" t="s">
        <v>35</v>
      </c>
      <c r="F1333" s="209" t="s">
        <v>1068</v>
      </c>
      <c r="G1333" s="207"/>
      <c r="H1333" s="210">
        <v>21.36</v>
      </c>
      <c r="I1333" s="211"/>
      <c r="J1333" s="207"/>
      <c r="K1333" s="207"/>
      <c r="L1333" s="212"/>
      <c r="M1333" s="213"/>
      <c r="N1333" s="214"/>
      <c r="O1333" s="214"/>
      <c r="P1333" s="214"/>
      <c r="Q1333" s="214"/>
      <c r="R1333" s="214"/>
      <c r="S1333" s="214"/>
      <c r="T1333" s="215"/>
      <c r="AT1333" s="216" t="s">
        <v>164</v>
      </c>
      <c r="AU1333" s="216" t="s">
        <v>90</v>
      </c>
      <c r="AV1333" s="13" t="s">
        <v>90</v>
      </c>
      <c r="AW1333" s="13" t="s">
        <v>41</v>
      </c>
      <c r="AX1333" s="13" t="s">
        <v>80</v>
      </c>
      <c r="AY1333" s="216" t="s">
        <v>155</v>
      </c>
    </row>
    <row r="1334" spans="2:51" s="13" customFormat="1">
      <c r="B1334" s="206"/>
      <c r="C1334" s="207"/>
      <c r="D1334" s="197" t="s">
        <v>164</v>
      </c>
      <c r="E1334" s="208" t="s">
        <v>35</v>
      </c>
      <c r="F1334" s="209" t="s">
        <v>1073</v>
      </c>
      <c r="G1334" s="207"/>
      <c r="H1334" s="210">
        <v>1.44</v>
      </c>
      <c r="I1334" s="211"/>
      <c r="J1334" s="207"/>
      <c r="K1334" s="207"/>
      <c r="L1334" s="212"/>
      <c r="M1334" s="213"/>
      <c r="N1334" s="214"/>
      <c r="O1334" s="214"/>
      <c r="P1334" s="214"/>
      <c r="Q1334" s="214"/>
      <c r="R1334" s="214"/>
      <c r="S1334" s="214"/>
      <c r="T1334" s="215"/>
      <c r="AT1334" s="216" t="s">
        <v>164</v>
      </c>
      <c r="AU1334" s="216" t="s">
        <v>90</v>
      </c>
      <c r="AV1334" s="13" t="s">
        <v>90</v>
      </c>
      <c r="AW1334" s="13" t="s">
        <v>41</v>
      </c>
      <c r="AX1334" s="13" t="s">
        <v>80</v>
      </c>
      <c r="AY1334" s="216" t="s">
        <v>155</v>
      </c>
    </row>
    <row r="1335" spans="2:51" s="13" customFormat="1" ht="20.399999999999999">
      <c r="B1335" s="206"/>
      <c r="C1335" s="207"/>
      <c r="D1335" s="197" t="s">
        <v>164</v>
      </c>
      <c r="E1335" s="208" t="s">
        <v>35</v>
      </c>
      <c r="F1335" s="209" t="s">
        <v>1074</v>
      </c>
      <c r="G1335" s="207"/>
      <c r="H1335" s="210">
        <v>94.95</v>
      </c>
      <c r="I1335" s="211"/>
      <c r="J1335" s="207"/>
      <c r="K1335" s="207"/>
      <c r="L1335" s="212"/>
      <c r="M1335" s="213"/>
      <c r="N1335" s="214"/>
      <c r="O1335" s="214"/>
      <c r="P1335" s="214"/>
      <c r="Q1335" s="214"/>
      <c r="R1335" s="214"/>
      <c r="S1335" s="214"/>
      <c r="T1335" s="215"/>
      <c r="AT1335" s="216" t="s">
        <v>164</v>
      </c>
      <c r="AU1335" s="216" t="s">
        <v>90</v>
      </c>
      <c r="AV1335" s="13" t="s">
        <v>90</v>
      </c>
      <c r="AW1335" s="13" t="s">
        <v>41</v>
      </c>
      <c r="AX1335" s="13" t="s">
        <v>80</v>
      </c>
      <c r="AY1335" s="216" t="s">
        <v>155</v>
      </c>
    </row>
    <row r="1336" spans="2:51" s="12" customFormat="1">
      <c r="B1336" s="195"/>
      <c r="C1336" s="196"/>
      <c r="D1336" s="197" t="s">
        <v>164</v>
      </c>
      <c r="E1336" s="198" t="s">
        <v>35</v>
      </c>
      <c r="F1336" s="199" t="s">
        <v>308</v>
      </c>
      <c r="G1336" s="196"/>
      <c r="H1336" s="198" t="s">
        <v>35</v>
      </c>
      <c r="I1336" s="200"/>
      <c r="J1336" s="196"/>
      <c r="K1336" s="196"/>
      <c r="L1336" s="201"/>
      <c r="M1336" s="202"/>
      <c r="N1336" s="203"/>
      <c r="O1336" s="203"/>
      <c r="P1336" s="203"/>
      <c r="Q1336" s="203"/>
      <c r="R1336" s="203"/>
      <c r="S1336" s="203"/>
      <c r="T1336" s="204"/>
      <c r="AT1336" s="205" t="s">
        <v>164</v>
      </c>
      <c r="AU1336" s="205" t="s">
        <v>90</v>
      </c>
      <c r="AV1336" s="12" t="s">
        <v>88</v>
      </c>
      <c r="AW1336" s="12" t="s">
        <v>41</v>
      </c>
      <c r="AX1336" s="12" t="s">
        <v>80</v>
      </c>
      <c r="AY1336" s="205" t="s">
        <v>155</v>
      </c>
    </row>
    <row r="1337" spans="2:51" s="13" customFormat="1">
      <c r="B1337" s="206"/>
      <c r="C1337" s="207"/>
      <c r="D1337" s="197" t="s">
        <v>164</v>
      </c>
      <c r="E1337" s="208" t="s">
        <v>35</v>
      </c>
      <c r="F1337" s="209" t="s">
        <v>1075</v>
      </c>
      <c r="G1337" s="207"/>
      <c r="H1337" s="210">
        <v>33.6</v>
      </c>
      <c r="I1337" s="211"/>
      <c r="J1337" s="207"/>
      <c r="K1337" s="207"/>
      <c r="L1337" s="212"/>
      <c r="M1337" s="213"/>
      <c r="N1337" s="214"/>
      <c r="O1337" s="214"/>
      <c r="P1337" s="214"/>
      <c r="Q1337" s="214"/>
      <c r="R1337" s="214"/>
      <c r="S1337" s="214"/>
      <c r="T1337" s="215"/>
      <c r="AT1337" s="216" t="s">
        <v>164</v>
      </c>
      <c r="AU1337" s="216" t="s">
        <v>90</v>
      </c>
      <c r="AV1337" s="13" t="s">
        <v>90</v>
      </c>
      <c r="AW1337" s="13" t="s">
        <v>41</v>
      </c>
      <c r="AX1337" s="13" t="s">
        <v>80</v>
      </c>
      <c r="AY1337" s="216" t="s">
        <v>155</v>
      </c>
    </row>
    <row r="1338" spans="2:51" s="12" customFormat="1">
      <c r="B1338" s="195"/>
      <c r="C1338" s="196"/>
      <c r="D1338" s="197" t="s">
        <v>164</v>
      </c>
      <c r="E1338" s="198" t="s">
        <v>35</v>
      </c>
      <c r="F1338" s="199" t="s">
        <v>512</v>
      </c>
      <c r="G1338" s="196"/>
      <c r="H1338" s="198" t="s">
        <v>35</v>
      </c>
      <c r="I1338" s="200"/>
      <c r="J1338" s="196"/>
      <c r="K1338" s="196"/>
      <c r="L1338" s="201"/>
      <c r="M1338" s="202"/>
      <c r="N1338" s="203"/>
      <c r="O1338" s="203"/>
      <c r="P1338" s="203"/>
      <c r="Q1338" s="203"/>
      <c r="R1338" s="203"/>
      <c r="S1338" s="203"/>
      <c r="T1338" s="204"/>
      <c r="AT1338" s="205" t="s">
        <v>164</v>
      </c>
      <c r="AU1338" s="205" t="s">
        <v>90</v>
      </c>
      <c r="AV1338" s="12" t="s">
        <v>88</v>
      </c>
      <c r="AW1338" s="12" t="s">
        <v>41</v>
      </c>
      <c r="AX1338" s="12" t="s">
        <v>80</v>
      </c>
      <c r="AY1338" s="205" t="s">
        <v>155</v>
      </c>
    </row>
    <row r="1339" spans="2:51" s="13" customFormat="1">
      <c r="B1339" s="206"/>
      <c r="C1339" s="207"/>
      <c r="D1339" s="197" t="s">
        <v>164</v>
      </c>
      <c r="E1339" s="208" t="s">
        <v>35</v>
      </c>
      <c r="F1339" s="209" t="s">
        <v>1076</v>
      </c>
      <c r="G1339" s="207"/>
      <c r="H1339" s="210">
        <v>7.673</v>
      </c>
      <c r="I1339" s="211"/>
      <c r="J1339" s="207"/>
      <c r="K1339" s="207"/>
      <c r="L1339" s="212"/>
      <c r="M1339" s="213"/>
      <c r="N1339" s="214"/>
      <c r="O1339" s="214"/>
      <c r="P1339" s="214"/>
      <c r="Q1339" s="214"/>
      <c r="R1339" s="214"/>
      <c r="S1339" s="214"/>
      <c r="T1339" s="215"/>
      <c r="AT1339" s="216" t="s">
        <v>164</v>
      </c>
      <c r="AU1339" s="216" t="s">
        <v>90</v>
      </c>
      <c r="AV1339" s="13" t="s">
        <v>90</v>
      </c>
      <c r="AW1339" s="13" t="s">
        <v>41</v>
      </c>
      <c r="AX1339" s="13" t="s">
        <v>80</v>
      </c>
      <c r="AY1339" s="216" t="s">
        <v>155</v>
      </c>
    </row>
    <row r="1340" spans="2:51" s="12" customFormat="1">
      <c r="B1340" s="195"/>
      <c r="C1340" s="196"/>
      <c r="D1340" s="197" t="s">
        <v>164</v>
      </c>
      <c r="E1340" s="198" t="s">
        <v>35</v>
      </c>
      <c r="F1340" s="199" t="s">
        <v>514</v>
      </c>
      <c r="G1340" s="196"/>
      <c r="H1340" s="198" t="s">
        <v>35</v>
      </c>
      <c r="I1340" s="200"/>
      <c r="J1340" s="196"/>
      <c r="K1340" s="196"/>
      <c r="L1340" s="201"/>
      <c r="M1340" s="202"/>
      <c r="N1340" s="203"/>
      <c r="O1340" s="203"/>
      <c r="P1340" s="203"/>
      <c r="Q1340" s="203"/>
      <c r="R1340" s="203"/>
      <c r="S1340" s="203"/>
      <c r="T1340" s="204"/>
      <c r="AT1340" s="205" t="s">
        <v>164</v>
      </c>
      <c r="AU1340" s="205" t="s">
        <v>90</v>
      </c>
      <c r="AV1340" s="12" t="s">
        <v>88</v>
      </c>
      <c r="AW1340" s="12" t="s">
        <v>41</v>
      </c>
      <c r="AX1340" s="12" t="s">
        <v>80</v>
      </c>
      <c r="AY1340" s="205" t="s">
        <v>155</v>
      </c>
    </row>
    <row r="1341" spans="2:51" s="13" customFormat="1">
      <c r="B1341" s="206"/>
      <c r="C1341" s="207"/>
      <c r="D1341" s="197" t="s">
        <v>164</v>
      </c>
      <c r="E1341" s="208" t="s">
        <v>35</v>
      </c>
      <c r="F1341" s="209" t="s">
        <v>1077</v>
      </c>
      <c r="G1341" s="207"/>
      <c r="H1341" s="210">
        <v>2.88</v>
      </c>
      <c r="I1341" s="211"/>
      <c r="J1341" s="207"/>
      <c r="K1341" s="207"/>
      <c r="L1341" s="212"/>
      <c r="M1341" s="213"/>
      <c r="N1341" s="214"/>
      <c r="O1341" s="214"/>
      <c r="P1341" s="214"/>
      <c r="Q1341" s="214"/>
      <c r="R1341" s="214"/>
      <c r="S1341" s="214"/>
      <c r="T1341" s="215"/>
      <c r="AT1341" s="216" t="s">
        <v>164</v>
      </c>
      <c r="AU1341" s="216" t="s">
        <v>90</v>
      </c>
      <c r="AV1341" s="13" t="s">
        <v>90</v>
      </c>
      <c r="AW1341" s="13" t="s">
        <v>41</v>
      </c>
      <c r="AX1341" s="13" t="s">
        <v>80</v>
      </c>
      <c r="AY1341" s="216" t="s">
        <v>155</v>
      </c>
    </row>
    <row r="1342" spans="2:51" s="12" customFormat="1">
      <c r="B1342" s="195"/>
      <c r="C1342" s="196"/>
      <c r="D1342" s="197" t="s">
        <v>164</v>
      </c>
      <c r="E1342" s="198" t="s">
        <v>35</v>
      </c>
      <c r="F1342" s="199" t="s">
        <v>516</v>
      </c>
      <c r="G1342" s="196"/>
      <c r="H1342" s="198" t="s">
        <v>35</v>
      </c>
      <c r="I1342" s="200"/>
      <c r="J1342" s="196"/>
      <c r="K1342" s="196"/>
      <c r="L1342" s="201"/>
      <c r="M1342" s="202"/>
      <c r="N1342" s="203"/>
      <c r="O1342" s="203"/>
      <c r="P1342" s="203"/>
      <c r="Q1342" s="203"/>
      <c r="R1342" s="203"/>
      <c r="S1342" s="203"/>
      <c r="T1342" s="204"/>
      <c r="AT1342" s="205" t="s">
        <v>164</v>
      </c>
      <c r="AU1342" s="205" t="s">
        <v>90</v>
      </c>
      <c r="AV1342" s="12" t="s">
        <v>88</v>
      </c>
      <c r="AW1342" s="12" t="s">
        <v>41</v>
      </c>
      <c r="AX1342" s="12" t="s">
        <v>80</v>
      </c>
      <c r="AY1342" s="205" t="s">
        <v>155</v>
      </c>
    </row>
    <row r="1343" spans="2:51" s="13" customFormat="1">
      <c r="B1343" s="206"/>
      <c r="C1343" s="207"/>
      <c r="D1343" s="197" t="s">
        <v>164</v>
      </c>
      <c r="E1343" s="208" t="s">
        <v>35</v>
      </c>
      <c r="F1343" s="209" t="s">
        <v>1078</v>
      </c>
      <c r="G1343" s="207"/>
      <c r="H1343" s="210">
        <v>31.68</v>
      </c>
      <c r="I1343" s="211"/>
      <c r="J1343" s="207"/>
      <c r="K1343" s="207"/>
      <c r="L1343" s="212"/>
      <c r="M1343" s="213"/>
      <c r="N1343" s="214"/>
      <c r="O1343" s="214"/>
      <c r="P1343" s="214"/>
      <c r="Q1343" s="214"/>
      <c r="R1343" s="214"/>
      <c r="S1343" s="214"/>
      <c r="T1343" s="215"/>
      <c r="AT1343" s="216" t="s">
        <v>164</v>
      </c>
      <c r="AU1343" s="216" t="s">
        <v>90</v>
      </c>
      <c r="AV1343" s="13" t="s">
        <v>90</v>
      </c>
      <c r="AW1343" s="13" t="s">
        <v>41</v>
      </c>
      <c r="AX1343" s="13" t="s">
        <v>80</v>
      </c>
      <c r="AY1343" s="216" t="s">
        <v>155</v>
      </c>
    </row>
    <row r="1344" spans="2:51" s="13" customFormat="1">
      <c r="B1344" s="206"/>
      <c r="C1344" s="207"/>
      <c r="D1344" s="197" t="s">
        <v>164</v>
      </c>
      <c r="E1344" s="208" t="s">
        <v>35</v>
      </c>
      <c r="F1344" s="209" t="s">
        <v>1079</v>
      </c>
      <c r="G1344" s="207"/>
      <c r="H1344" s="210">
        <v>26.372</v>
      </c>
      <c r="I1344" s="211"/>
      <c r="J1344" s="207"/>
      <c r="K1344" s="207"/>
      <c r="L1344" s="212"/>
      <c r="M1344" s="213"/>
      <c r="N1344" s="214"/>
      <c r="O1344" s="214"/>
      <c r="P1344" s="214"/>
      <c r="Q1344" s="214"/>
      <c r="R1344" s="214"/>
      <c r="S1344" s="214"/>
      <c r="T1344" s="215"/>
      <c r="AT1344" s="216" t="s">
        <v>164</v>
      </c>
      <c r="AU1344" s="216" t="s">
        <v>90</v>
      </c>
      <c r="AV1344" s="13" t="s">
        <v>90</v>
      </c>
      <c r="AW1344" s="13" t="s">
        <v>41</v>
      </c>
      <c r="AX1344" s="13" t="s">
        <v>80</v>
      </c>
      <c r="AY1344" s="216" t="s">
        <v>155</v>
      </c>
    </row>
    <row r="1345" spans="2:65" s="12" customFormat="1">
      <c r="B1345" s="195"/>
      <c r="C1345" s="196"/>
      <c r="D1345" s="197" t="s">
        <v>164</v>
      </c>
      <c r="E1345" s="198" t="s">
        <v>35</v>
      </c>
      <c r="F1345" s="199" t="s">
        <v>1080</v>
      </c>
      <c r="G1345" s="196"/>
      <c r="H1345" s="198" t="s">
        <v>35</v>
      </c>
      <c r="I1345" s="200"/>
      <c r="J1345" s="196"/>
      <c r="K1345" s="196"/>
      <c r="L1345" s="201"/>
      <c r="M1345" s="202"/>
      <c r="N1345" s="203"/>
      <c r="O1345" s="203"/>
      <c r="P1345" s="203"/>
      <c r="Q1345" s="203"/>
      <c r="R1345" s="203"/>
      <c r="S1345" s="203"/>
      <c r="T1345" s="204"/>
      <c r="AT1345" s="205" t="s">
        <v>164</v>
      </c>
      <c r="AU1345" s="205" t="s">
        <v>90</v>
      </c>
      <c r="AV1345" s="12" t="s">
        <v>88</v>
      </c>
      <c r="AW1345" s="12" t="s">
        <v>41</v>
      </c>
      <c r="AX1345" s="12" t="s">
        <v>80</v>
      </c>
      <c r="AY1345" s="205" t="s">
        <v>155</v>
      </c>
    </row>
    <row r="1346" spans="2:65" s="13" customFormat="1">
      <c r="B1346" s="206"/>
      <c r="C1346" s="207"/>
      <c r="D1346" s="197" t="s">
        <v>164</v>
      </c>
      <c r="E1346" s="208" t="s">
        <v>35</v>
      </c>
      <c r="F1346" s="209" t="s">
        <v>1081</v>
      </c>
      <c r="G1346" s="207"/>
      <c r="H1346" s="210">
        <v>90.8</v>
      </c>
      <c r="I1346" s="211"/>
      <c r="J1346" s="207"/>
      <c r="K1346" s="207"/>
      <c r="L1346" s="212"/>
      <c r="M1346" s="213"/>
      <c r="N1346" s="214"/>
      <c r="O1346" s="214"/>
      <c r="P1346" s="214"/>
      <c r="Q1346" s="214"/>
      <c r="R1346" s="214"/>
      <c r="S1346" s="214"/>
      <c r="T1346" s="215"/>
      <c r="AT1346" s="216" t="s">
        <v>164</v>
      </c>
      <c r="AU1346" s="216" t="s">
        <v>90</v>
      </c>
      <c r="AV1346" s="13" t="s">
        <v>90</v>
      </c>
      <c r="AW1346" s="13" t="s">
        <v>41</v>
      </c>
      <c r="AX1346" s="13" t="s">
        <v>80</v>
      </c>
      <c r="AY1346" s="216" t="s">
        <v>155</v>
      </c>
    </row>
    <row r="1347" spans="2:65" s="15" customFormat="1">
      <c r="B1347" s="228"/>
      <c r="C1347" s="229"/>
      <c r="D1347" s="197" t="s">
        <v>164</v>
      </c>
      <c r="E1347" s="230" t="s">
        <v>35</v>
      </c>
      <c r="F1347" s="231" t="s">
        <v>177</v>
      </c>
      <c r="G1347" s="229"/>
      <c r="H1347" s="232">
        <v>1392.5029999999999</v>
      </c>
      <c r="I1347" s="233"/>
      <c r="J1347" s="229"/>
      <c r="K1347" s="229"/>
      <c r="L1347" s="234"/>
      <c r="M1347" s="235"/>
      <c r="N1347" s="236"/>
      <c r="O1347" s="236"/>
      <c r="P1347" s="236"/>
      <c r="Q1347" s="236"/>
      <c r="R1347" s="236"/>
      <c r="S1347" s="236"/>
      <c r="T1347" s="237"/>
      <c r="AT1347" s="238" t="s">
        <v>164</v>
      </c>
      <c r="AU1347" s="238" t="s">
        <v>90</v>
      </c>
      <c r="AV1347" s="15" t="s">
        <v>162</v>
      </c>
      <c r="AW1347" s="15" t="s">
        <v>41</v>
      </c>
      <c r="AX1347" s="15" t="s">
        <v>88</v>
      </c>
      <c r="AY1347" s="238" t="s">
        <v>155</v>
      </c>
    </row>
    <row r="1348" spans="2:65" s="1" customFormat="1" ht="16.5" customHeight="1">
      <c r="B1348" s="36"/>
      <c r="C1348" s="182" t="s">
        <v>1082</v>
      </c>
      <c r="D1348" s="182" t="s">
        <v>157</v>
      </c>
      <c r="E1348" s="183" t="s">
        <v>1083</v>
      </c>
      <c r="F1348" s="184" t="s">
        <v>1084</v>
      </c>
      <c r="G1348" s="185" t="s">
        <v>160</v>
      </c>
      <c r="H1348" s="186">
        <v>2706.8139999999999</v>
      </c>
      <c r="I1348" s="187"/>
      <c r="J1348" s="188">
        <f>ROUND(I1348*H1348,2)</f>
        <v>0</v>
      </c>
      <c r="K1348" s="184" t="s">
        <v>161</v>
      </c>
      <c r="L1348" s="40"/>
      <c r="M1348" s="189" t="s">
        <v>35</v>
      </c>
      <c r="N1348" s="190" t="s">
        <v>51</v>
      </c>
      <c r="O1348" s="65"/>
      <c r="P1348" s="191">
        <f>O1348*H1348</f>
        <v>0</v>
      </c>
      <c r="Q1348" s="191">
        <v>0</v>
      </c>
      <c r="R1348" s="191">
        <f>Q1348*H1348</f>
        <v>0</v>
      </c>
      <c r="S1348" s="191">
        <v>0</v>
      </c>
      <c r="T1348" s="192">
        <f>S1348*H1348</f>
        <v>0</v>
      </c>
      <c r="AR1348" s="193" t="s">
        <v>162</v>
      </c>
      <c r="AT1348" s="193" t="s">
        <v>157</v>
      </c>
      <c r="AU1348" s="193" t="s">
        <v>90</v>
      </c>
      <c r="AY1348" s="18" t="s">
        <v>155</v>
      </c>
      <c r="BE1348" s="194">
        <f>IF(N1348="základní",J1348,0)</f>
        <v>0</v>
      </c>
      <c r="BF1348" s="194">
        <f>IF(N1348="snížená",J1348,0)</f>
        <v>0</v>
      </c>
      <c r="BG1348" s="194">
        <f>IF(N1348="zákl. přenesená",J1348,0)</f>
        <v>0</v>
      </c>
      <c r="BH1348" s="194">
        <f>IF(N1348="sníž. přenesená",J1348,0)</f>
        <v>0</v>
      </c>
      <c r="BI1348" s="194">
        <f>IF(N1348="nulová",J1348,0)</f>
        <v>0</v>
      </c>
      <c r="BJ1348" s="18" t="s">
        <v>88</v>
      </c>
      <c r="BK1348" s="194">
        <f>ROUND(I1348*H1348,2)</f>
        <v>0</v>
      </c>
      <c r="BL1348" s="18" t="s">
        <v>162</v>
      </c>
      <c r="BM1348" s="193" t="s">
        <v>1085</v>
      </c>
    </row>
    <row r="1349" spans="2:65" s="12" customFormat="1">
      <c r="B1349" s="195"/>
      <c r="C1349" s="196"/>
      <c r="D1349" s="197" t="s">
        <v>164</v>
      </c>
      <c r="E1349" s="198" t="s">
        <v>35</v>
      </c>
      <c r="F1349" s="199" t="s">
        <v>480</v>
      </c>
      <c r="G1349" s="196"/>
      <c r="H1349" s="198" t="s">
        <v>35</v>
      </c>
      <c r="I1349" s="200"/>
      <c r="J1349" s="196"/>
      <c r="K1349" s="196"/>
      <c r="L1349" s="201"/>
      <c r="M1349" s="202"/>
      <c r="N1349" s="203"/>
      <c r="O1349" s="203"/>
      <c r="P1349" s="203"/>
      <c r="Q1349" s="203"/>
      <c r="R1349" s="203"/>
      <c r="S1349" s="203"/>
      <c r="T1349" s="204"/>
      <c r="AT1349" s="205" t="s">
        <v>164</v>
      </c>
      <c r="AU1349" s="205" t="s">
        <v>90</v>
      </c>
      <c r="AV1349" s="12" t="s">
        <v>88</v>
      </c>
      <c r="AW1349" s="12" t="s">
        <v>41</v>
      </c>
      <c r="AX1349" s="12" t="s">
        <v>80</v>
      </c>
      <c r="AY1349" s="205" t="s">
        <v>155</v>
      </c>
    </row>
    <row r="1350" spans="2:65" s="13" customFormat="1" ht="20.399999999999999">
      <c r="B1350" s="206"/>
      <c r="C1350" s="207"/>
      <c r="D1350" s="197" t="s">
        <v>164</v>
      </c>
      <c r="E1350" s="208" t="s">
        <v>35</v>
      </c>
      <c r="F1350" s="209" t="s">
        <v>971</v>
      </c>
      <c r="G1350" s="207"/>
      <c r="H1350" s="210">
        <v>142.22900000000001</v>
      </c>
      <c r="I1350" s="211"/>
      <c r="J1350" s="207"/>
      <c r="K1350" s="207"/>
      <c r="L1350" s="212"/>
      <c r="M1350" s="213"/>
      <c r="N1350" s="214"/>
      <c r="O1350" s="214"/>
      <c r="P1350" s="214"/>
      <c r="Q1350" s="214"/>
      <c r="R1350" s="214"/>
      <c r="S1350" s="214"/>
      <c r="T1350" s="215"/>
      <c r="AT1350" s="216" t="s">
        <v>164</v>
      </c>
      <c r="AU1350" s="216" t="s">
        <v>90</v>
      </c>
      <c r="AV1350" s="13" t="s">
        <v>90</v>
      </c>
      <c r="AW1350" s="13" t="s">
        <v>41</v>
      </c>
      <c r="AX1350" s="13" t="s">
        <v>80</v>
      </c>
      <c r="AY1350" s="216" t="s">
        <v>155</v>
      </c>
    </row>
    <row r="1351" spans="2:65" s="13" customFormat="1" ht="30.6">
      <c r="B1351" s="206"/>
      <c r="C1351" s="207"/>
      <c r="D1351" s="197" t="s">
        <v>164</v>
      </c>
      <c r="E1351" s="208" t="s">
        <v>35</v>
      </c>
      <c r="F1351" s="209" t="s">
        <v>1086</v>
      </c>
      <c r="G1351" s="207"/>
      <c r="H1351" s="210">
        <v>379.67599999999999</v>
      </c>
      <c r="I1351" s="211"/>
      <c r="J1351" s="207"/>
      <c r="K1351" s="207"/>
      <c r="L1351" s="212"/>
      <c r="M1351" s="213"/>
      <c r="N1351" s="214"/>
      <c r="O1351" s="214"/>
      <c r="P1351" s="214"/>
      <c r="Q1351" s="214"/>
      <c r="R1351" s="214"/>
      <c r="S1351" s="214"/>
      <c r="T1351" s="215"/>
      <c r="AT1351" s="216" t="s">
        <v>164</v>
      </c>
      <c r="AU1351" s="216" t="s">
        <v>90</v>
      </c>
      <c r="AV1351" s="13" t="s">
        <v>90</v>
      </c>
      <c r="AW1351" s="13" t="s">
        <v>41</v>
      </c>
      <c r="AX1351" s="13" t="s">
        <v>80</v>
      </c>
      <c r="AY1351" s="216" t="s">
        <v>155</v>
      </c>
    </row>
    <row r="1352" spans="2:65" s="13" customFormat="1">
      <c r="B1352" s="206"/>
      <c r="C1352" s="207"/>
      <c r="D1352" s="197" t="s">
        <v>164</v>
      </c>
      <c r="E1352" s="208" t="s">
        <v>35</v>
      </c>
      <c r="F1352" s="209" t="s">
        <v>658</v>
      </c>
      <c r="G1352" s="207"/>
      <c r="H1352" s="210">
        <v>-53.04</v>
      </c>
      <c r="I1352" s="211"/>
      <c r="J1352" s="207"/>
      <c r="K1352" s="207"/>
      <c r="L1352" s="212"/>
      <c r="M1352" s="213"/>
      <c r="N1352" s="214"/>
      <c r="O1352" s="214"/>
      <c r="P1352" s="214"/>
      <c r="Q1352" s="214"/>
      <c r="R1352" s="214"/>
      <c r="S1352" s="214"/>
      <c r="T1352" s="215"/>
      <c r="AT1352" s="216" t="s">
        <v>164</v>
      </c>
      <c r="AU1352" s="216" t="s">
        <v>90</v>
      </c>
      <c r="AV1352" s="13" t="s">
        <v>90</v>
      </c>
      <c r="AW1352" s="13" t="s">
        <v>41</v>
      </c>
      <c r="AX1352" s="13" t="s">
        <v>80</v>
      </c>
      <c r="AY1352" s="216" t="s">
        <v>155</v>
      </c>
    </row>
    <row r="1353" spans="2:65" s="12" customFormat="1" ht="20.399999999999999">
      <c r="B1353" s="195"/>
      <c r="C1353" s="196"/>
      <c r="D1353" s="197" t="s">
        <v>164</v>
      </c>
      <c r="E1353" s="198" t="s">
        <v>35</v>
      </c>
      <c r="F1353" s="199" t="s">
        <v>661</v>
      </c>
      <c r="G1353" s="196"/>
      <c r="H1353" s="198" t="s">
        <v>35</v>
      </c>
      <c r="I1353" s="200"/>
      <c r="J1353" s="196"/>
      <c r="K1353" s="196"/>
      <c r="L1353" s="201"/>
      <c r="M1353" s="202"/>
      <c r="N1353" s="203"/>
      <c r="O1353" s="203"/>
      <c r="P1353" s="203"/>
      <c r="Q1353" s="203"/>
      <c r="R1353" s="203"/>
      <c r="S1353" s="203"/>
      <c r="T1353" s="204"/>
      <c r="AT1353" s="205" t="s">
        <v>164</v>
      </c>
      <c r="AU1353" s="205" t="s">
        <v>90</v>
      </c>
      <c r="AV1353" s="12" t="s">
        <v>88</v>
      </c>
      <c r="AW1353" s="12" t="s">
        <v>41</v>
      </c>
      <c r="AX1353" s="12" t="s">
        <v>80</v>
      </c>
      <c r="AY1353" s="205" t="s">
        <v>155</v>
      </c>
    </row>
    <row r="1354" spans="2:65" s="13" customFormat="1" ht="30.6">
      <c r="B1354" s="206"/>
      <c r="C1354" s="207"/>
      <c r="D1354" s="197" t="s">
        <v>164</v>
      </c>
      <c r="E1354" s="208" t="s">
        <v>35</v>
      </c>
      <c r="F1354" s="209" t="s">
        <v>662</v>
      </c>
      <c r="G1354" s="207"/>
      <c r="H1354" s="210">
        <v>186.77</v>
      </c>
      <c r="I1354" s="211"/>
      <c r="J1354" s="207"/>
      <c r="K1354" s="207"/>
      <c r="L1354" s="212"/>
      <c r="M1354" s="213"/>
      <c r="N1354" s="214"/>
      <c r="O1354" s="214"/>
      <c r="P1354" s="214"/>
      <c r="Q1354" s="214"/>
      <c r="R1354" s="214"/>
      <c r="S1354" s="214"/>
      <c r="T1354" s="215"/>
      <c r="AT1354" s="216" t="s">
        <v>164</v>
      </c>
      <c r="AU1354" s="216" t="s">
        <v>90</v>
      </c>
      <c r="AV1354" s="13" t="s">
        <v>90</v>
      </c>
      <c r="AW1354" s="13" t="s">
        <v>41</v>
      </c>
      <c r="AX1354" s="13" t="s">
        <v>80</v>
      </c>
      <c r="AY1354" s="216" t="s">
        <v>155</v>
      </c>
    </row>
    <row r="1355" spans="2:65" s="12" customFormat="1">
      <c r="B1355" s="195"/>
      <c r="C1355" s="196"/>
      <c r="D1355" s="197" t="s">
        <v>164</v>
      </c>
      <c r="E1355" s="198" t="s">
        <v>35</v>
      </c>
      <c r="F1355" s="199" t="s">
        <v>663</v>
      </c>
      <c r="G1355" s="196"/>
      <c r="H1355" s="198" t="s">
        <v>35</v>
      </c>
      <c r="I1355" s="200"/>
      <c r="J1355" s="196"/>
      <c r="K1355" s="196"/>
      <c r="L1355" s="201"/>
      <c r="M1355" s="202"/>
      <c r="N1355" s="203"/>
      <c r="O1355" s="203"/>
      <c r="P1355" s="203"/>
      <c r="Q1355" s="203"/>
      <c r="R1355" s="203"/>
      <c r="S1355" s="203"/>
      <c r="T1355" s="204"/>
      <c r="AT1355" s="205" t="s">
        <v>164</v>
      </c>
      <c r="AU1355" s="205" t="s">
        <v>90</v>
      </c>
      <c r="AV1355" s="12" t="s">
        <v>88</v>
      </c>
      <c r="AW1355" s="12" t="s">
        <v>41</v>
      </c>
      <c r="AX1355" s="12" t="s">
        <v>80</v>
      </c>
      <c r="AY1355" s="205" t="s">
        <v>155</v>
      </c>
    </row>
    <row r="1356" spans="2:65" s="13" customFormat="1">
      <c r="B1356" s="206"/>
      <c r="C1356" s="207"/>
      <c r="D1356" s="197" t="s">
        <v>164</v>
      </c>
      <c r="E1356" s="208" t="s">
        <v>35</v>
      </c>
      <c r="F1356" s="209" t="s">
        <v>664</v>
      </c>
      <c r="G1356" s="207"/>
      <c r="H1356" s="210">
        <v>51.6</v>
      </c>
      <c r="I1356" s="211"/>
      <c r="J1356" s="207"/>
      <c r="K1356" s="207"/>
      <c r="L1356" s="212"/>
      <c r="M1356" s="213"/>
      <c r="N1356" s="214"/>
      <c r="O1356" s="214"/>
      <c r="P1356" s="214"/>
      <c r="Q1356" s="214"/>
      <c r="R1356" s="214"/>
      <c r="S1356" s="214"/>
      <c r="T1356" s="215"/>
      <c r="AT1356" s="216" t="s">
        <v>164</v>
      </c>
      <c r="AU1356" s="216" t="s">
        <v>90</v>
      </c>
      <c r="AV1356" s="13" t="s">
        <v>90</v>
      </c>
      <c r="AW1356" s="13" t="s">
        <v>41</v>
      </c>
      <c r="AX1356" s="13" t="s">
        <v>80</v>
      </c>
      <c r="AY1356" s="216" t="s">
        <v>155</v>
      </c>
    </row>
    <row r="1357" spans="2:65" s="12" customFormat="1">
      <c r="B1357" s="195"/>
      <c r="C1357" s="196"/>
      <c r="D1357" s="197" t="s">
        <v>164</v>
      </c>
      <c r="E1357" s="198" t="s">
        <v>35</v>
      </c>
      <c r="F1357" s="199" t="s">
        <v>482</v>
      </c>
      <c r="G1357" s="196"/>
      <c r="H1357" s="198" t="s">
        <v>35</v>
      </c>
      <c r="I1357" s="200"/>
      <c r="J1357" s="196"/>
      <c r="K1357" s="196"/>
      <c r="L1357" s="201"/>
      <c r="M1357" s="202"/>
      <c r="N1357" s="203"/>
      <c r="O1357" s="203"/>
      <c r="P1357" s="203"/>
      <c r="Q1357" s="203"/>
      <c r="R1357" s="203"/>
      <c r="S1357" s="203"/>
      <c r="T1357" s="204"/>
      <c r="AT1357" s="205" t="s">
        <v>164</v>
      </c>
      <c r="AU1357" s="205" t="s">
        <v>90</v>
      </c>
      <c r="AV1357" s="12" t="s">
        <v>88</v>
      </c>
      <c r="AW1357" s="12" t="s">
        <v>41</v>
      </c>
      <c r="AX1357" s="12" t="s">
        <v>80</v>
      </c>
      <c r="AY1357" s="205" t="s">
        <v>155</v>
      </c>
    </row>
    <row r="1358" spans="2:65" s="13" customFormat="1" ht="20.399999999999999">
      <c r="B1358" s="206"/>
      <c r="C1358" s="207"/>
      <c r="D1358" s="197" t="s">
        <v>164</v>
      </c>
      <c r="E1358" s="208" t="s">
        <v>35</v>
      </c>
      <c r="F1358" s="209" t="s">
        <v>973</v>
      </c>
      <c r="G1358" s="207"/>
      <c r="H1358" s="210">
        <v>1244.5239999999999</v>
      </c>
      <c r="I1358" s="211"/>
      <c r="J1358" s="207"/>
      <c r="K1358" s="207"/>
      <c r="L1358" s="212"/>
      <c r="M1358" s="213"/>
      <c r="N1358" s="214"/>
      <c r="O1358" s="214"/>
      <c r="P1358" s="214"/>
      <c r="Q1358" s="214"/>
      <c r="R1358" s="214"/>
      <c r="S1358" s="214"/>
      <c r="T1358" s="215"/>
      <c r="AT1358" s="216" t="s">
        <v>164</v>
      </c>
      <c r="AU1358" s="216" t="s">
        <v>90</v>
      </c>
      <c r="AV1358" s="13" t="s">
        <v>90</v>
      </c>
      <c r="AW1358" s="13" t="s">
        <v>41</v>
      </c>
      <c r="AX1358" s="13" t="s">
        <v>80</v>
      </c>
      <c r="AY1358" s="216" t="s">
        <v>155</v>
      </c>
    </row>
    <row r="1359" spans="2:65" s="13" customFormat="1" ht="30.6">
      <c r="B1359" s="206"/>
      <c r="C1359" s="207"/>
      <c r="D1359" s="197" t="s">
        <v>164</v>
      </c>
      <c r="E1359" s="208" t="s">
        <v>35</v>
      </c>
      <c r="F1359" s="209" t="s">
        <v>974</v>
      </c>
      <c r="G1359" s="207"/>
      <c r="H1359" s="210">
        <v>-122.34099999999999</v>
      </c>
      <c r="I1359" s="211"/>
      <c r="J1359" s="207"/>
      <c r="K1359" s="207"/>
      <c r="L1359" s="212"/>
      <c r="M1359" s="213"/>
      <c r="N1359" s="214"/>
      <c r="O1359" s="214"/>
      <c r="P1359" s="214"/>
      <c r="Q1359" s="214"/>
      <c r="R1359" s="214"/>
      <c r="S1359" s="214"/>
      <c r="T1359" s="215"/>
      <c r="AT1359" s="216" t="s">
        <v>164</v>
      </c>
      <c r="AU1359" s="216" t="s">
        <v>90</v>
      </c>
      <c r="AV1359" s="13" t="s">
        <v>90</v>
      </c>
      <c r="AW1359" s="13" t="s">
        <v>41</v>
      </c>
      <c r="AX1359" s="13" t="s">
        <v>80</v>
      </c>
      <c r="AY1359" s="216" t="s">
        <v>155</v>
      </c>
    </row>
    <row r="1360" spans="2:65" s="13" customFormat="1">
      <c r="B1360" s="206"/>
      <c r="C1360" s="207"/>
      <c r="D1360" s="197" t="s">
        <v>164</v>
      </c>
      <c r="E1360" s="208" t="s">
        <v>35</v>
      </c>
      <c r="F1360" s="209" t="s">
        <v>975</v>
      </c>
      <c r="G1360" s="207"/>
      <c r="H1360" s="210">
        <v>-167.04</v>
      </c>
      <c r="I1360" s="211"/>
      <c r="J1360" s="207"/>
      <c r="K1360" s="207"/>
      <c r="L1360" s="212"/>
      <c r="M1360" s="213"/>
      <c r="N1360" s="214"/>
      <c r="O1360" s="214"/>
      <c r="P1360" s="214"/>
      <c r="Q1360" s="214"/>
      <c r="R1360" s="214"/>
      <c r="S1360" s="214"/>
      <c r="T1360" s="215"/>
      <c r="AT1360" s="216" t="s">
        <v>164</v>
      </c>
      <c r="AU1360" s="216" t="s">
        <v>90</v>
      </c>
      <c r="AV1360" s="13" t="s">
        <v>90</v>
      </c>
      <c r="AW1360" s="13" t="s">
        <v>41</v>
      </c>
      <c r="AX1360" s="13" t="s">
        <v>80</v>
      </c>
      <c r="AY1360" s="216" t="s">
        <v>155</v>
      </c>
    </row>
    <row r="1361" spans="2:51" s="13" customFormat="1">
      <c r="B1361" s="206"/>
      <c r="C1361" s="207"/>
      <c r="D1361" s="197" t="s">
        <v>164</v>
      </c>
      <c r="E1361" s="208" t="s">
        <v>35</v>
      </c>
      <c r="F1361" s="209" t="s">
        <v>976</v>
      </c>
      <c r="G1361" s="207"/>
      <c r="H1361" s="210">
        <v>-174.96</v>
      </c>
      <c r="I1361" s="211"/>
      <c r="J1361" s="207"/>
      <c r="K1361" s="207"/>
      <c r="L1361" s="212"/>
      <c r="M1361" s="213"/>
      <c r="N1361" s="214"/>
      <c r="O1361" s="214"/>
      <c r="P1361" s="214"/>
      <c r="Q1361" s="214"/>
      <c r="R1361" s="214"/>
      <c r="S1361" s="214"/>
      <c r="T1361" s="215"/>
      <c r="AT1361" s="216" t="s">
        <v>164</v>
      </c>
      <c r="AU1361" s="216" t="s">
        <v>90</v>
      </c>
      <c r="AV1361" s="13" t="s">
        <v>90</v>
      </c>
      <c r="AW1361" s="13" t="s">
        <v>41</v>
      </c>
      <c r="AX1361" s="13" t="s">
        <v>80</v>
      </c>
      <c r="AY1361" s="216" t="s">
        <v>155</v>
      </c>
    </row>
    <row r="1362" spans="2:51" s="13" customFormat="1">
      <c r="B1362" s="206"/>
      <c r="C1362" s="207"/>
      <c r="D1362" s="197" t="s">
        <v>164</v>
      </c>
      <c r="E1362" s="208" t="s">
        <v>35</v>
      </c>
      <c r="F1362" s="209" t="s">
        <v>977</v>
      </c>
      <c r="G1362" s="207"/>
      <c r="H1362" s="210">
        <v>-102.61</v>
      </c>
      <c r="I1362" s="211"/>
      <c r="J1362" s="207"/>
      <c r="K1362" s="207"/>
      <c r="L1362" s="212"/>
      <c r="M1362" s="213"/>
      <c r="N1362" s="214"/>
      <c r="O1362" s="214"/>
      <c r="P1362" s="214"/>
      <c r="Q1362" s="214"/>
      <c r="R1362" s="214"/>
      <c r="S1362" s="214"/>
      <c r="T1362" s="215"/>
      <c r="AT1362" s="216" t="s">
        <v>164</v>
      </c>
      <c r="AU1362" s="216" t="s">
        <v>90</v>
      </c>
      <c r="AV1362" s="13" t="s">
        <v>90</v>
      </c>
      <c r="AW1362" s="13" t="s">
        <v>41</v>
      </c>
      <c r="AX1362" s="13" t="s">
        <v>80</v>
      </c>
      <c r="AY1362" s="216" t="s">
        <v>155</v>
      </c>
    </row>
    <row r="1363" spans="2:51" s="12" customFormat="1">
      <c r="B1363" s="195"/>
      <c r="C1363" s="196"/>
      <c r="D1363" s="197" t="s">
        <v>164</v>
      </c>
      <c r="E1363" s="198" t="s">
        <v>35</v>
      </c>
      <c r="F1363" s="199" t="s">
        <v>670</v>
      </c>
      <c r="G1363" s="196"/>
      <c r="H1363" s="198" t="s">
        <v>35</v>
      </c>
      <c r="I1363" s="200"/>
      <c r="J1363" s="196"/>
      <c r="K1363" s="196"/>
      <c r="L1363" s="201"/>
      <c r="M1363" s="202"/>
      <c r="N1363" s="203"/>
      <c r="O1363" s="203"/>
      <c r="P1363" s="203"/>
      <c r="Q1363" s="203"/>
      <c r="R1363" s="203"/>
      <c r="S1363" s="203"/>
      <c r="T1363" s="204"/>
      <c r="AT1363" s="205" t="s">
        <v>164</v>
      </c>
      <c r="AU1363" s="205" t="s">
        <v>90</v>
      </c>
      <c r="AV1363" s="12" t="s">
        <v>88</v>
      </c>
      <c r="AW1363" s="12" t="s">
        <v>41</v>
      </c>
      <c r="AX1363" s="12" t="s">
        <v>80</v>
      </c>
      <c r="AY1363" s="205" t="s">
        <v>155</v>
      </c>
    </row>
    <row r="1364" spans="2:51" s="13" customFormat="1" ht="20.399999999999999">
      <c r="B1364" s="206"/>
      <c r="C1364" s="207"/>
      <c r="D1364" s="197" t="s">
        <v>164</v>
      </c>
      <c r="E1364" s="208" t="s">
        <v>35</v>
      </c>
      <c r="F1364" s="209" t="s">
        <v>978</v>
      </c>
      <c r="G1364" s="207"/>
      <c r="H1364" s="210">
        <v>366.214</v>
      </c>
      <c r="I1364" s="211"/>
      <c r="J1364" s="207"/>
      <c r="K1364" s="207"/>
      <c r="L1364" s="212"/>
      <c r="M1364" s="213"/>
      <c r="N1364" s="214"/>
      <c r="O1364" s="214"/>
      <c r="P1364" s="214"/>
      <c r="Q1364" s="214"/>
      <c r="R1364" s="214"/>
      <c r="S1364" s="214"/>
      <c r="T1364" s="215"/>
      <c r="AT1364" s="216" t="s">
        <v>164</v>
      </c>
      <c r="AU1364" s="216" t="s">
        <v>90</v>
      </c>
      <c r="AV1364" s="13" t="s">
        <v>90</v>
      </c>
      <c r="AW1364" s="13" t="s">
        <v>41</v>
      </c>
      <c r="AX1364" s="13" t="s">
        <v>80</v>
      </c>
      <c r="AY1364" s="216" t="s">
        <v>155</v>
      </c>
    </row>
    <row r="1365" spans="2:51" s="12" customFormat="1">
      <c r="B1365" s="195"/>
      <c r="C1365" s="196"/>
      <c r="D1365" s="197" t="s">
        <v>164</v>
      </c>
      <c r="E1365" s="198" t="s">
        <v>35</v>
      </c>
      <c r="F1365" s="199" t="s">
        <v>672</v>
      </c>
      <c r="G1365" s="196"/>
      <c r="H1365" s="198" t="s">
        <v>35</v>
      </c>
      <c r="I1365" s="200"/>
      <c r="J1365" s="196"/>
      <c r="K1365" s="196"/>
      <c r="L1365" s="201"/>
      <c r="M1365" s="202"/>
      <c r="N1365" s="203"/>
      <c r="O1365" s="203"/>
      <c r="P1365" s="203"/>
      <c r="Q1365" s="203"/>
      <c r="R1365" s="203"/>
      <c r="S1365" s="203"/>
      <c r="T1365" s="204"/>
      <c r="AT1365" s="205" t="s">
        <v>164</v>
      </c>
      <c r="AU1365" s="205" t="s">
        <v>90</v>
      </c>
      <c r="AV1365" s="12" t="s">
        <v>88</v>
      </c>
      <c r="AW1365" s="12" t="s">
        <v>41</v>
      </c>
      <c r="AX1365" s="12" t="s">
        <v>80</v>
      </c>
      <c r="AY1365" s="205" t="s">
        <v>155</v>
      </c>
    </row>
    <row r="1366" spans="2:51" s="13" customFormat="1" ht="20.399999999999999">
      <c r="B1366" s="206"/>
      <c r="C1366" s="207"/>
      <c r="D1366" s="197" t="s">
        <v>164</v>
      </c>
      <c r="E1366" s="208" t="s">
        <v>35</v>
      </c>
      <c r="F1366" s="209" t="s">
        <v>979</v>
      </c>
      <c r="G1366" s="207"/>
      <c r="H1366" s="210">
        <v>388.13799999999998</v>
      </c>
      <c r="I1366" s="211"/>
      <c r="J1366" s="207"/>
      <c r="K1366" s="207"/>
      <c r="L1366" s="212"/>
      <c r="M1366" s="213"/>
      <c r="N1366" s="214"/>
      <c r="O1366" s="214"/>
      <c r="P1366" s="214"/>
      <c r="Q1366" s="214"/>
      <c r="R1366" s="214"/>
      <c r="S1366" s="214"/>
      <c r="T1366" s="215"/>
      <c r="AT1366" s="216" t="s">
        <v>164</v>
      </c>
      <c r="AU1366" s="216" t="s">
        <v>90</v>
      </c>
      <c r="AV1366" s="13" t="s">
        <v>90</v>
      </c>
      <c r="AW1366" s="13" t="s">
        <v>41</v>
      </c>
      <c r="AX1366" s="13" t="s">
        <v>80</v>
      </c>
      <c r="AY1366" s="216" t="s">
        <v>155</v>
      </c>
    </row>
    <row r="1367" spans="2:51" s="12" customFormat="1">
      <c r="B1367" s="195"/>
      <c r="C1367" s="196"/>
      <c r="D1367" s="197" t="s">
        <v>164</v>
      </c>
      <c r="E1367" s="198" t="s">
        <v>35</v>
      </c>
      <c r="F1367" s="199" t="s">
        <v>674</v>
      </c>
      <c r="G1367" s="196"/>
      <c r="H1367" s="198" t="s">
        <v>35</v>
      </c>
      <c r="I1367" s="200"/>
      <c r="J1367" s="196"/>
      <c r="K1367" s="196"/>
      <c r="L1367" s="201"/>
      <c r="M1367" s="202"/>
      <c r="N1367" s="203"/>
      <c r="O1367" s="203"/>
      <c r="P1367" s="203"/>
      <c r="Q1367" s="203"/>
      <c r="R1367" s="203"/>
      <c r="S1367" s="203"/>
      <c r="T1367" s="204"/>
      <c r="AT1367" s="205" t="s">
        <v>164</v>
      </c>
      <c r="AU1367" s="205" t="s">
        <v>90</v>
      </c>
      <c r="AV1367" s="12" t="s">
        <v>88</v>
      </c>
      <c r="AW1367" s="12" t="s">
        <v>41</v>
      </c>
      <c r="AX1367" s="12" t="s">
        <v>80</v>
      </c>
      <c r="AY1367" s="205" t="s">
        <v>155</v>
      </c>
    </row>
    <row r="1368" spans="2:51" s="13" customFormat="1">
      <c r="B1368" s="206"/>
      <c r="C1368" s="207"/>
      <c r="D1368" s="197" t="s">
        <v>164</v>
      </c>
      <c r="E1368" s="208" t="s">
        <v>35</v>
      </c>
      <c r="F1368" s="209" t="s">
        <v>675</v>
      </c>
      <c r="G1368" s="207"/>
      <c r="H1368" s="210">
        <v>56.7</v>
      </c>
      <c r="I1368" s="211"/>
      <c r="J1368" s="207"/>
      <c r="K1368" s="207"/>
      <c r="L1368" s="212"/>
      <c r="M1368" s="213"/>
      <c r="N1368" s="214"/>
      <c r="O1368" s="214"/>
      <c r="P1368" s="214"/>
      <c r="Q1368" s="214"/>
      <c r="R1368" s="214"/>
      <c r="S1368" s="214"/>
      <c r="T1368" s="215"/>
      <c r="AT1368" s="216" t="s">
        <v>164</v>
      </c>
      <c r="AU1368" s="216" t="s">
        <v>90</v>
      </c>
      <c r="AV1368" s="13" t="s">
        <v>90</v>
      </c>
      <c r="AW1368" s="13" t="s">
        <v>41</v>
      </c>
      <c r="AX1368" s="13" t="s">
        <v>80</v>
      </c>
      <c r="AY1368" s="216" t="s">
        <v>155</v>
      </c>
    </row>
    <row r="1369" spans="2:51" s="12" customFormat="1">
      <c r="B1369" s="195"/>
      <c r="C1369" s="196"/>
      <c r="D1369" s="197" t="s">
        <v>164</v>
      </c>
      <c r="E1369" s="198" t="s">
        <v>35</v>
      </c>
      <c r="F1369" s="199" t="s">
        <v>343</v>
      </c>
      <c r="G1369" s="196"/>
      <c r="H1369" s="198" t="s">
        <v>35</v>
      </c>
      <c r="I1369" s="200"/>
      <c r="J1369" s="196"/>
      <c r="K1369" s="196"/>
      <c r="L1369" s="201"/>
      <c r="M1369" s="202"/>
      <c r="N1369" s="203"/>
      <c r="O1369" s="203"/>
      <c r="P1369" s="203"/>
      <c r="Q1369" s="203"/>
      <c r="R1369" s="203"/>
      <c r="S1369" s="203"/>
      <c r="T1369" s="204"/>
      <c r="AT1369" s="205" t="s">
        <v>164</v>
      </c>
      <c r="AU1369" s="205" t="s">
        <v>90</v>
      </c>
      <c r="AV1369" s="12" t="s">
        <v>88</v>
      </c>
      <c r="AW1369" s="12" t="s">
        <v>41</v>
      </c>
      <c r="AX1369" s="12" t="s">
        <v>80</v>
      </c>
      <c r="AY1369" s="205" t="s">
        <v>155</v>
      </c>
    </row>
    <row r="1370" spans="2:51" s="13" customFormat="1" ht="20.399999999999999">
      <c r="B1370" s="206"/>
      <c r="C1370" s="207"/>
      <c r="D1370" s="197" t="s">
        <v>164</v>
      </c>
      <c r="E1370" s="208" t="s">
        <v>35</v>
      </c>
      <c r="F1370" s="209" t="s">
        <v>980</v>
      </c>
      <c r="G1370" s="207"/>
      <c r="H1370" s="210">
        <v>477.3</v>
      </c>
      <c r="I1370" s="211"/>
      <c r="J1370" s="207"/>
      <c r="K1370" s="207"/>
      <c r="L1370" s="212"/>
      <c r="M1370" s="213"/>
      <c r="N1370" s="214"/>
      <c r="O1370" s="214"/>
      <c r="P1370" s="214"/>
      <c r="Q1370" s="214"/>
      <c r="R1370" s="214"/>
      <c r="S1370" s="214"/>
      <c r="T1370" s="215"/>
      <c r="AT1370" s="216" t="s">
        <v>164</v>
      </c>
      <c r="AU1370" s="216" t="s">
        <v>90</v>
      </c>
      <c r="AV1370" s="13" t="s">
        <v>90</v>
      </c>
      <c r="AW1370" s="13" t="s">
        <v>41</v>
      </c>
      <c r="AX1370" s="13" t="s">
        <v>80</v>
      </c>
      <c r="AY1370" s="216" t="s">
        <v>155</v>
      </c>
    </row>
    <row r="1371" spans="2:51" s="12" customFormat="1">
      <c r="B1371" s="195"/>
      <c r="C1371" s="196"/>
      <c r="D1371" s="197" t="s">
        <v>164</v>
      </c>
      <c r="E1371" s="198" t="s">
        <v>35</v>
      </c>
      <c r="F1371" s="199" t="s">
        <v>677</v>
      </c>
      <c r="G1371" s="196"/>
      <c r="H1371" s="198" t="s">
        <v>35</v>
      </c>
      <c r="I1371" s="200"/>
      <c r="J1371" s="196"/>
      <c r="K1371" s="196"/>
      <c r="L1371" s="201"/>
      <c r="M1371" s="202"/>
      <c r="N1371" s="203"/>
      <c r="O1371" s="203"/>
      <c r="P1371" s="203"/>
      <c r="Q1371" s="203"/>
      <c r="R1371" s="203"/>
      <c r="S1371" s="203"/>
      <c r="T1371" s="204"/>
      <c r="AT1371" s="205" t="s">
        <v>164</v>
      </c>
      <c r="AU1371" s="205" t="s">
        <v>90</v>
      </c>
      <c r="AV1371" s="12" t="s">
        <v>88</v>
      </c>
      <c r="AW1371" s="12" t="s">
        <v>41</v>
      </c>
      <c r="AX1371" s="12" t="s">
        <v>80</v>
      </c>
      <c r="AY1371" s="205" t="s">
        <v>155</v>
      </c>
    </row>
    <row r="1372" spans="2:51" s="12" customFormat="1">
      <c r="B1372" s="195"/>
      <c r="C1372" s="196"/>
      <c r="D1372" s="197" t="s">
        <v>164</v>
      </c>
      <c r="E1372" s="198" t="s">
        <v>35</v>
      </c>
      <c r="F1372" s="199" t="s">
        <v>201</v>
      </c>
      <c r="G1372" s="196"/>
      <c r="H1372" s="198" t="s">
        <v>35</v>
      </c>
      <c r="I1372" s="200"/>
      <c r="J1372" s="196"/>
      <c r="K1372" s="196"/>
      <c r="L1372" s="201"/>
      <c r="M1372" s="202"/>
      <c r="N1372" s="203"/>
      <c r="O1372" s="203"/>
      <c r="P1372" s="203"/>
      <c r="Q1372" s="203"/>
      <c r="R1372" s="203"/>
      <c r="S1372" s="203"/>
      <c r="T1372" s="204"/>
      <c r="AT1372" s="205" t="s">
        <v>164</v>
      </c>
      <c r="AU1372" s="205" t="s">
        <v>90</v>
      </c>
      <c r="AV1372" s="12" t="s">
        <v>88</v>
      </c>
      <c r="AW1372" s="12" t="s">
        <v>41</v>
      </c>
      <c r="AX1372" s="12" t="s">
        <v>80</v>
      </c>
      <c r="AY1372" s="205" t="s">
        <v>155</v>
      </c>
    </row>
    <row r="1373" spans="2:51" s="13" customFormat="1">
      <c r="B1373" s="206"/>
      <c r="C1373" s="207"/>
      <c r="D1373" s="197" t="s">
        <v>164</v>
      </c>
      <c r="E1373" s="208" t="s">
        <v>35</v>
      </c>
      <c r="F1373" s="209" t="s">
        <v>354</v>
      </c>
      <c r="G1373" s="207"/>
      <c r="H1373" s="210">
        <v>54.55</v>
      </c>
      <c r="I1373" s="211"/>
      <c r="J1373" s="207"/>
      <c r="K1373" s="207"/>
      <c r="L1373" s="212"/>
      <c r="M1373" s="213"/>
      <c r="N1373" s="214"/>
      <c r="O1373" s="214"/>
      <c r="P1373" s="214"/>
      <c r="Q1373" s="214"/>
      <c r="R1373" s="214"/>
      <c r="S1373" s="214"/>
      <c r="T1373" s="215"/>
      <c r="AT1373" s="216" t="s">
        <v>164</v>
      </c>
      <c r="AU1373" s="216" t="s">
        <v>90</v>
      </c>
      <c r="AV1373" s="13" t="s">
        <v>90</v>
      </c>
      <c r="AW1373" s="13" t="s">
        <v>41</v>
      </c>
      <c r="AX1373" s="13" t="s">
        <v>80</v>
      </c>
      <c r="AY1373" s="216" t="s">
        <v>155</v>
      </c>
    </row>
    <row r="1374" spans="2:51" s="12" customFormat="1">
      <c r="B1374" s="195"/>
      <c r="C1374" s="196"/>
      <c r="D1374" s="197" t="s">
        <v>164</v>
      </c>
      <c r="E1374" s="198" t="s">
        <v>35</v>
      </c>
      <c r="F1374" s="199" t="s">
        <v>203</v>
      </c>
      <c r="G1374" s="196"/>
      <c r="H1374" s="198" t="s">
        <v>35</v>
      </c>
      <c r="I1374" s="200"/>
      <c r="J1374" s="196"/>
      <c r="K1374" s="196"/>
      <c r="L1374" s="201"/>
      <c r="M1374" s="202"/>
      <c r="N1374" s="203"/>
      <c r="O1374" s="203"/>
      <c r="P1374" s="203"/>
      <c r="Q1374" s="203"/>
      <c r="R1374" s="203"/>
      <c r="S1374" s="203"/>
      <c r="T1374" s="204"/>
      <c r="AT1374" s="205" t="s">
        <v>164</v>
      </c>
      <c r="AU1374" s="205" t="s">
        <v>90</v>
      </c>
      <c r="AV1374" s="12" t="s">
        <v>88</v>
      </c>
      <c r="AW1374" s="12" t="s">
        <v>41</v>
      </c>
      <c r="AX1374" s="12" t="s">
        <v>80</v>
      </c>
      <c r="AY1374" s="205" t="s">
        <v>155</v>
      </c>
    </row>
    <row r="1375" spans="2:51" s="13" customFormat="1" ht="30.6">
      <c r="B1375" s="206"/>
      <c r="C1375" s="207"/>
      <c r="D1375" s="197" t="s">
        <v>164</v>
      </c>
      <c r="E1375" s="208" t="s">
        <v>35</v>
      </c>
      <c r="F1375" s="209" t="s">
        <v>355</v>
      </c>
      <c r="G1375" s="207"/>
      <c r="H1375" s="210">
        <v>66.38</v>
      </c>
      <c r="I1375" s="211"/>
      <c r="J1375" s="207"/>
      <c r="K1375" s="207"/>
      <c r="L1375" s="212"/>
      <c r="M1375" s="213"/>
      <c r="N1375" s="214"/>
      <c r="O1375" s="214"/>
      <c r="P1375" s="214"/>
      <c r="Q1375" s="214"/>
      <c r="R1375" s="214"/>
      <c r="S1375" s="214"/>
      <c r="T1375" s="215"/>
      <c r="AT1375" s="216" t="s">
        <v>164</v>
      </c>
      <c r="AU1375" s="216" t="s">
        <v>90</v>
      </c>
      <c r="AV1375" s="13" t="s">
        <v>90</v>
      </c>
      <c r="AW1375" s="13" t="s">
        <v>41</v>
      </c>
      <c r="AX1375" s="13" t="s">
        <v>80</v>
      </c>
      <c r="AY1375" s="216" t="s">
        <v>155</v>
      </c>
    </row>
    <row r="1376" spans="2:51" s="12" customFormat="1">
      <c r="B1376" s="195"/>
      <c r="C1376" s="196"/>
      <c r="D1376" s="197" t="s">
        <v>164</v>
      </c>
      <c r="E1376" s="198" t="s">
        <v>35</v>
      </c>
      <c r="F1376" s="199" t="s">
        <v>205</v>
      </c>
      <c r="G1376" s="196"/>
      <c r="H1376" s="198" t="s">
        <v>35</v>
      </c>
      <c r="I1376" s="200"/>
      <c r="J1376" s="196"/>
      <c r="K1376" s="196"/>
      <c r="L1376" s="201"/>
      <c r="M1376" s="202"/>
      <c r="N1376" s="203"/>
      <c r="O1376" s="203"/>
      <c r="P1376" s="203"/>
      <c r="Q1376" s="203"/>
      <c r="R1376" s="203"/>
      <c r="S1376" s="203"/>
      <c r="T1376" s="204"/>
      <c r="AT1376" s="205" t="s">
        <v>164</v>
      </c>
      <c r="AU1376" s="205" t="s">
        <v>90</v>
      </c>
      <c r="AV1376" s="12" t="s">
        <v>88</v>
      </c>
      <c r="AW1376" s="12" t="s">
        <v>41</v>
      </c>
      <c r="AX1376" s="12" t="s">
        <v>80</v>
      </c>
      <c r="AY1376" s="205" t="s">
        <v>155</v>
      </c>
    </row>
    <row r="1377" spans="2:65" s="13" customFormat="1">
      <c r="B1377" s="206"/>
      <c r="C1377" s="207"/>
      <c r="D1377" s="197" t="s">
        <v>164</v>
      </c>
      <c r="E1377" s="208" t="s">
        <v>35</v>
      </c>
      <c r="F1377" s="209" t="s">
        <v>356</v>
      </c>
      <c r="G1377" s="207"/>
      <c r="H1377" s="210">
        <v>38.5</v>
      </c>
      <c r="I1377" s="211"/>
      <c r="J1377" s="207"/>
      <c r="K1377" s="207"/>
      <c r="L1377" s="212"/>
      <c r="M1377" s="213"/>
      <c r="N1377" s="214"/>
      <c r="O1377" s="214"/>
      <c r="P1377" s="214"/>
      <c r="Q1377" s="214"/>
      <c r="R1377" s="214"/>
      <c r="S1377" s="214"/>
      <c r="T1377" s="215"/>
      <c r="AT1377" s="216" t="s">
        <v>164</v>
      </c>
      <c r="AU1377" s="216" t="s">
        <v>90</v>
      </c>
      <c r="AV1377" s="13" t="s">
        <v>90</v>
      </c>
      <c r="AW1377" s="13" t="s">
        <v>41</v>
      </c>
      <c r="AX1377" s="13" t="s">
        <v>80</v>
      </c>
      <c r="AY1377" s="216" t="s">
        <v>155</v>
      </c>
    </row>
    <row r="1378" spans="2:65" s="12" customFormat="1">
      <c r="B1378" s="195"/>
      <c r="C1378" s="196"/>
      <c r="D1378" s="197" t="s">
        <v>164</v>
      </c>
      <c r="E1378" s="198" t="s">
        <v>35</v>
      </c>
      <c r="F1378" s="199" t="s">
        <v>175</v>
      </c>
      <c r="G1378" s="196"/>
      <c r="H1378" s="198" t="s">
        <v>35</v>
      </c>
      <c r="I1378" s="200"/>
      <c r="J1378" s="196"/>
      <c r="K1378" s="196"/>
      <c r="L1378" s="201"/>
      <c r="M1378" s="202"/>
      <c r="N1378" s="203"/>
      <c r="O1378" s="203"/>
      <c r="P1378" s="203"/>
      <c r="Q1378" s="203"/>
      <c r="R1378" s="203"/>
      <c r="S1378" s="203"/>
      <c r="T1378" s="204"/>
      <c r="AT1378" s="205" t="s">
        <v>164</v>
      </c>
      <c r="AU1378" s="205" t="s">
        <v>90</v>
      </c>
      <c r="AV1378" s="12" t="s">
        <v>88</v>
      </c>
      <c r="AW1378" s="12" t="s">
        <v>41</v>
      </c>
      <c r="AX1378" s="12" t="s">
        <v>80</v>
      </c>
      <c r="AY1378" s="205" t="s">
        <v>155</v>
      </c>
    </row>
    <row r="1379" spans="2:65" s="13" customFormat="1">
      <c r="B1379" s="206"/>
      <c r="C1379" s="207"/>
      <c r="D1379" s="197" t="s">
        <v>164</v>
      </c>
      <c r="E1379" s="208" t="s">
        <v>35</v>
      </c>
      <c r="F1379" s="209" t="s">
        <v>678</v>
      </c>
      <c r="G1379" s="207"/>
      <c r="H1379" s="210">
        <v>-125.776</v>
      </c>
      <c r="I1379" s="211"/>
      <c r="J1379" s="207"/>
      <c r="K1379" s="207"/>
      <c r="L1379" s="212"/>
      <c r="M1379" s="213"/>
      <c r="N1379" s="214"/>
      <c r="O1379" s="214"/>
      <c r="P1379" s="214"/>
      <c r="Q1379" s="214"/>
      <c r="R1379" s="214"/>
      <c r="S1379" s="214"/>
      <c r="T1379" s="215"/>
      <c r="AT1379" s="216" t="s">
        <v>164</v>
      </c>
      <c r="AU1379" s="216" t="s">
        <v>90</v>
      </c>
      <c r="AV1379" s="13" t="s">
        <v>90</v>
      </c>
      <c r="AW1379" s="13" t="s">
        <v>41</v>
      </c>
      <c r="AX1379" s="13" t="s">
        <v>80</v>
      </c>
      <c r="AY1379" s="216" t="s">
        <v>155</v>
      </c>
    </row>
    <row r="1380" spans="2:65" s="15" customFormat="1">
      <c r="B1380" s="228"/>
      <c r="C1380" s="229"/>
      <c r="D1380" s="197" t="s">
        <v>164</v>
      </c>
      <c r="E1380" s="230" t="s">
        <v>35</v>
      </c>
      <c r="F1380" s="231" t="s">
        <v>177</v>
      </c>
      <c r="G1380" s="229"/>
      <c r="H1380" s="232">
        <v>2706.8139999999999</v>
      </c>
      <c r="I1380" s="233"/>
      <c r="J1380" s="229"/>
      <c r="K1380" s="229"/>
      <c r="L1380" s="234"/>
      <c r="M1380" s="235"/>
      <c r="N1380" s="236"/>
      <c r="O1380" s="236"/>
      <c r="P1380" s="236"/>
      <c r="Q1380" s="236"/>
      <c r="R1380" s="236"/>
      <c r="S1380" s="236"/>
      <c r="T1380" s="237"/>
      <c r="AT1380" s="238" t="s">
        <v>164</v>
      </c>
      <c r="AU1380" s="238" t="s">
        <v>90</v>
      </c>
      <c r="AV1380" s="15" t="s">
        <v>162</v>
      </c>
      <c r="AW1380" s="15" t="s">
        <v>41</v>
      </c>
      <c r="AX1380" s="15" t="s">
        <v>88</v>
      </c>
      <c r="AY1380" s="238" t="s">
        <v>155</v>
      </c>
    </row>
    <row r="1381" spans="2:65" s="1" customFormat="1" ht="24" customHeight="1">
      <c r="B1381" s="36"/>
      <c r="C1381" s="182" t="s">
        <v>1087</v>
      </c>
      <c r="D1381" s="182" t="s">
        <v>157</v>
      </c>
      <c r="E1381" s="183" t="s">
        <v>1088</v>
      </c>
      <c r="F1381" s="184" t="s">
        <v>1089</v>
      </c>
      <c r="G1381" s="185" t="s">
        <v>160</v>
      </c>
      <c r="H1381" s="186">
        <v>96.004999999999995</v>
      </c>
      <c r="I1381" s="187"/>
      <c r="J1381" s="188">
        <f>ROUND(I1381*H1381,2)</f>
        <v>0</v>
      </c>
      <c r="K1381" s="184" t="s">
        <v>161</v>
      </c>
      <c r="L1381" s="40"/>
      <c r="M1381" s="189" t="s">
        <v>35</v>
      </c>
      <c r="N1381" s="190" t="s">
        <v>51</v>
      </c>
      <c r="O1381" s="65"/>
      <c r="P1381" s="191">
        <f>O1381*H1381</f>
        <v>0</v>
      </c>
      <c r="Q1381" s="191">
        <v>6.3E-2</v>
      </c>
      <c r="R1381" s="191">
        <f>Q1381*H1381</f>
        <v>6.0483149999999997</v>
      </c>
      <c r="S1381" s="191">
        <v>0</v>
      </c>
      <c r="T1381" s="192">
        <f>S1381*H1381</f>
        <v>0</v>
      </c>
      <c r="AR1381" s="193" t="s">
        <v>162</v>
      </c>
      <c r="AT1381" s="193" t="s">
        <v>157</v>
      </c>
      <c r="AU1381" s="193" t="s">
        <v>90</v>
      </c>
      <c r="AY1381" s="18" t="s">
        <v>155</v>
      </c>
      <c r="BE1381" s="194">
        <f>IF(N1381="základní",J1381,0)</f>
        <v>0</v>
      </c>
      <c r="BF1381" s="194">
        <f>IF(N1381="snížená",J1381,0)</f>
        <v>0</v>
      </c>
      <c r="BG1381" s="194">
        <f>IF(N1381="zákl. přenesená",J1381,0)</f>
        <v>0</v>
      </c>
      <c r="BH1381" s="194">
        <f>IF(N1381="sníž. přenesená",J1381,0)</f>
        <v>0</v>
      </c>
      <c r="BI1381" s="194">
        <f>IF(N1381="nulová",J1381,0)</f>
        <v>0</v>
      </c>
      <c r="BJ1381" s="18" t="s">
        <v>88</v>
      </c>
      <c r="BK1381" s="194">
        <f>ROUND(I1381*H1381,2)</f>
        <v>0</v>
      </c>
      <c r="BL1381" s="18" t="s">
        <v>162</v>
      </c>
      <c r="BM1381" s="193" t="s">
        <v>1090</v>
      </c>
    </row>
    <row r="1382" spans="2:65" s="12" customFormat="1">
      <c r="B1382" s="195"/>
      <c r="C1382" s="196"/>
      <c r="D1382" s="197" t="s">
        <v>164</v>
      </c>
      <c r="E1382" s="198" t="s">
        <v>35</v>
      </c>
      <c r="F1382" s="199" t="s">
        <v>1091</v>
      </c>
      <c r="G1382" s="196"/>
      <c r="H1382" s="198" t="s">
        <v>35</v>
      </c>
      <c r="I1382" s="200"/>
      <c r="J1382" s="196"/>
      <c r="K1382" s="196"/>
      <c r="L1382" s="201"/>
      <c r="M1382" s="202"/>
      <c r="N1382" s="203"/>
      <c r="O1382" s="203"/>
      <c r="P1382" s="203"/>
      <c r="Q1382" s="203"/>
      <c r="R1382" s="203"/>
      <c r="S1382" s="203"/>
      <c r="T1382" s="204"/>
      <c r="AT1382" s="205" t="s">
        <v>164</v>
      </c>
      <c r="AU1382" s="205" t="s">
        <v>90</v>
      </c>
      <c r="AV1382" s="12" t="s">
        <v>88</v>
      </c>
      <c r="AW1382" s="12" t="s">
        <v>41</v>
      </c>
      <c r="AX1382" s="12" t="s">
        <v>80</v>
      </c>
      <c r="AY1382" s="205" t="s">
        <v>155</v>
      </c>
    </row>
    <row r="1383" spans="2:65" s="13" customFormat="1">
      <c r="B1383" s="206"/>
      <c r="C1383" s="207"/>
      <c r="D1383" s="197" t="s">
        <v>164</v>
      </c>
      <c r="E1383" s="208" t="s">
        <v>35</v>
      </c>
      <c r="F1383" s="209" t="s">
        <v>1092</v>
      </c>
      <c r="G1383" s="207"/>
      <c r="H1383" s="210">
        <v>6.4450000000000003</v>
      </c>
      <c r="I1383" s="211"/>
      <c r="J1383" s="207"/>
      <c r="K1383" s="207"/>
      <c r="L1383" s="212"/>
      <c r="M1383" s="213"/>
      <c r="N1383" s="214"/>
      <c r="O1383" s="214"/>
      <c r="P1383" s="214"/>
      <c r="Q1383" s="214"/>
      <c r="R1383" s="214"/>
      <c r="S1383" s="214"/>
      <c r="T1383" s="215"/>
      <c r="AT1383" s="216" t="s">
        <v>164</v>
      </c>
      <c r="AU1383" s="216" t="s">
        <v>90</v>
      </c>
      <c r="AV1383" s="13" t="s">
        <v>90</v>
      </c>
      <c r="AW1383" s="13" t="s">
        <v>41</v>
      </c>
      <c r="AX1383" s="13" t="s">
        <v>80</v>
      </c>
      <c r="AY1383" s="216" t="s">
        <v>155</v>
      </c>
    </row>
    <row r="1384" spans="2:65" s="13" customFormat="1">
      <c r="B1384" s="206"/>
      <c r="C1384" s="207"/>
      <c r="D1384" s="197" t="s">
        <v>164</v>
      </c>
      <c r="E1384" s="208" t="s">
        <v>35</v>
      </c>
      <c r="F1384" s="209" t="s">
        <v>1093</v>
      </c>
      <c r="G1384" s="207"/>
      <c r="H1384" s="210">
        <v>2.16</v>
      </c>
      <c r="I1384" s="211"/>
      <c r="J1384" s="207"/>
      <c r="K1384" s="207"/>
      <c r="L1384" s="212"/>
      <c r="M1384" s="213"/>
      <c r="N1384" s="214"/>
      <c r="O1384" s="214"/>
      <c r="P1384" s="214"/>
      <c r="Q1384" s="214"/>
      <c r="R1384" s="214"/>
      <c r="S1384" s="214"/>
      <c r="T1384" s="215"/>
      <c r="AT1384" s="216" t="s">
        <v>164</v>
      </c>
      <c r="AU1384" s="216" t="s">
        <v>90</v>
      </c>
      <c r="AV1384" s="13" t="s">
        <v>90</v>
      </c>
      <c r="AW1384" s="13" t="s">
        <v>41</v>
      </c>
      <c r="AX1384" s="13" t="s">
        <v>80</v>
      </c>
      <c r="AY1384" s="216" t="s">
        <v>155</v>
      </c>
    </row>
    <row r="1385" spans="2:65" s="12" customFormat="1">
      <c r="B1385" s="195"/>
      <c r="C1385" s="196"/>
      <c r="D1385" s="197" t="s">
        <v>164</v>
      </c>
      <c r="E1385" s="198" t="s">
        <v>35</v>
      </c>
      <c r="F1385" s="199" t="s">
        <v>1094</v>
      </c>
      <c r="G1385" s="196"/>
      <c r="H1385" s="198" t="s">
        <v>35</v>
      </c>
      <c r="I1385" s="200"/>
      <c r="J1385" s="196"/>
      <c r="K1385" s="196"/>
      <c r="L1385" s="201"/>
      <c r="M1385" s="202"/>
      <c r="N1385" s="203"/>
      <c r="O1385" s="203"/>
      <c r="P1385" s="203"/>
      <c r="Q1385" s="203"/>
      <c r="R1385" s="203"/>
      <c r="S1385" s="203"/>
      <c r="T1385" s="204"/>
      <c r="AT1385" s="205" t="s">
        <v>164</v>
      </c>
      <c r="AU1385" s="205" t="s">
        <v>90</v>
      </c>
      <c r="AV1385" s="12" t="s">
        <v>88</v>
      </c>
      <c r="AW1385" s="12" t="s">
        <v>41</v>
      </c>
      <c r="AX1385" s="12" t="s">
        <v>80</v>
      </c>
      <c r="AY1385" s="205" t="s">
        <v>155</v>
      </c>
    </row>
    <row r="1386" spans="2:65" s="13" customFormat="1">
      <c r="B1386" s="206"/>
      <c r="C1386" s="207"/>
      <c r="D1386" s="197" t="s">
        <v>164</v>
      </c>
      <c r="E1386" s="208" t="s">
        <v>35</v>
      </c>
      <c r="F1386" s="209" t="s">
        <v>1095</v>
      </c>
      <c r="G1386" s="207"/>
      <c r="H1386" s="210">
        <v>87.4</v>
      </c>
      <c r="I1386" s="211"/>
      <c r="J1386" s="207"/>
      <c r="K1386" s="207"/>
      <c r="L1386" s="212"/>
      <c r="M1386" s="213"/>
      <c r="N1386" s="214"/>
      <c r="O1386" s="214"/>
      <c r="P1386" s="214"/>
      <c r="Q1386" s="214"/>
      <c r="R1386" s="214"/>
      <c r="S1386" s="214"/>
      <c r="T1386" s="215"/>
      <c r="AT1386" s="216" t="s">
        <v>164</v>
      </c>
      <c r="AU1386" s="216" t="s">
        <v>90</v>
      </c>
      <c r="AV1386" s="13" t="s">
        <v>90</v>
      </c>
      <c r="AW1386" s="13" t="s">
        <v>41</v>
      </c>
      <c r="AX1386" s="13" t="s">
        <v>80</v>
      </c>
      <c r="AY1386" s="216" t="s">
        <v>155</v>
      </c>
    </row>
    <row r="1387" spans="2:65" s="15" customFormat="1">
      <c r="B1387" s="228"/>
      <c r="C1387" s="229"/>
      <c r="D1387" s="197" t="s">
        <v>164</v>
      </c>
      <c r="E1387" s="230" t="s">
        <v>35</v>
      </c>
      <c r="F1387" s="231" t="s">
        <v>177</v>
      </c>
      <c r="G1387" s="229"/>
      <c r="H1387" s="232">
        <v>96.004999999999995</v>
      </c>
      <c r="I1387" s="233"/>
      <c r="J1387" s="229"/>
      <c r="K1387" s="229"/>
      <c r="L1387" s="234"/>
      <c r="M1387" s="235"/>
      <c r="N1387" s="236"/>
      <c r="O1387" s="236"/>
      <c r="P1387" s="236"/>
      <c r="Q1387" s="236"/>
      <c r="R1387" s="236"/>
      <c r="S1387" s="236"/>
      <c r="T1387" s="237"/>
      <c r="AT1387" s="238" t="s">
        <v>164</v>
      </c>
      <c r="AU1387" s="238" t="s">
        <v>90</v>
      </c>
      <c r="AV1387" s="15" t="s">
        <v>162</v>
      </c>
      <c r="AW1387" s="15" t="s">
        <v>41</v>
      </c>
      <c r="AX1387" s="15" t="s">
        <v>88</v>
      </c>
      <c r="AY1387" s="238" t="s">
        <v>155</v>
      </c>
    </row>
    <row r="1388" spans="2:65" s="1" customFormat="1" ht="24" customHeight="1">
      <c r="B1388" s="36"/>
      <c r="C1388" s="182" t="s">
        <v>1096</v>
      </c>
      <c r="D1388" s="182" t="s">
        <v>157</v>
      </c>
      <c r="E1388" s="183" t="s">
        <v>1097</v>
      </c>
      <c r="F1388" s="184" t="s">
        <v>1098</v>
      </c>
      <c r="G1388" s="185" t="s">
        <v>160</v>
      </c>
      <c r="H1388" s="186">
        <v>146.887</v>
      </c>
      <c r="I1388" s="187"/>
      <c r="J1388" s="188">
        <f>ROUND(I1388*H1388,2)</f>
        <v>0</v>
      </c>
      <c r="K1388" s="184" t="s">
        <v>161</v>
      </c>
      <c r="L1388" s="40"/>
      <c r="M1388" s="189" t="s">
        <v>35</v>
      </c>
      <c r="N1388" s="190" t="s">
        <v>51</v>
      </c>
      <c r="O1388" s="65"/>
      <c r="P1388" s="191">
        <f>O1388*H1388</f>
        <v>0</v>
      </c>
      <c r="Q1388" s="191">
        <v>4.2000000000000003E-2</v>
      </c>
      <c r="R1388" s="191">
        <f>Q1388*H1388</f>
        <v>6.1692540000000005</v>
      </c>
      <c r="S1388" s="191">
        <v>0</v>
      </c>
      <c r="T1388" s="192">
        <f>S1388*H1388</f>
        <v>0</v>
      </c>
      <c r="AR1388" s="193" t="s">
        <v>162</v>
      </c>
      <c r="AT1388" s="193" t="s">
        <v>157</v>
      </c>
      <c r="AU1388" s="193" t="s">
        <v>90</v>
      </c>
      <c r="AY1388" s="18" t="s">
        <v>155</v>
      </c>
      <c r="BE1388" s="194">
        <f>IF(N1388="základní",J1388,0)</f>
        <v>0</v>
      </c>
      <c r="BF1388" s="194">
        <f>IF(N1388="snížená",J1388,0)</f>
        <v>0</v>
      </c>
      <c r="BG1388" s="194">
        <f>IF(N1388="zákl. přenesená",J1388,0)</f>
        <v>0</v>
      </c>
      <c r="BH1388" s="194">
        <f>IF(N1388="sníž. přenesená",J1388,0)</f>
        <v>0</v>
      </c>
      <c r="BI1388" s="194">
        <f>IF(N1388="nulová",J1388,0)</f>
        <v>0</v>
      </c>
      <c r="BJ1388" s="18" t="s">
        <v>88</v>
      </c>
      <c r="BK1388" s="194">
        <f>ROUND(I1388*H1388,2)</f>
        <v>0</v>
      </c>
      <c r="BL1388" s="18" t="s">
        <v>162</v>
      </c>
      <c r="BM1388" s="193" t="s">
        <v>1099</v>
      </c>
    </row>
    <row r="1389" spans="2:65" s="12" customFormat="1">
      <c r="B1389" s="195"/>
      <c r="C1389" s="196"/>
      <c r="D1389" s="197" t="s">
        <v>164</v>
      </c>
      <c r="E1389" s="198" t="s">
        <v>35</v>
      </c>
      <c r="F1389" s="199" t="s">
        <v>1100</v>
      </c>
      <c r="G1389" s="196"/>
      <c r="H1389" s="198" t="s">
        <v>35</v>
      </c>
      <c r="I1389" s="200"/>
      <c r="J1389" s="196"/>
      <c r="K1389" s="196"/>
      <c r="L1389" s="201"/>
      <c r="M1389" s="202"/>
      <c r="N1389" s="203"/>
      <c r="O1389" s="203"/>
      <c r="P1389" s="203"/>
      <c r="Q1389" s="203"/>
      <c r="R1389" s="203"/>
      <c r="S1389" s="203"/>
      <c r="T1389" s="204"/>
      <c r="AT1389" s="205" t="s">
        <v>164</v>
      </c>
      <c r="AU1389" s="205" t="s">
        <v>90</v>
      </c>
      <c r="AV1389" s="12" t="s">
        <v>88</v>
      </c>
      <c r="AW1389" s="12" t="s">
        <v>41</v>
      </c>
      <c r="AX1389" s="12" t="s">
        <v>80</v>
      </c>
      <c r="AY1389" s="205" t="s">
        <v>155</v>
      </c>
    </row>
    <row r="1390" spans="2:65" s="13" customFormat="1">
      <c r="B1390" s="206"/>
      <c r="C1390" s="207"/>
      <c r="D1390" s="197" t="s">
        <v>164</v>
      </c>
      <c r="E1390" s="208" t="s">
        <v>35</v>
      </c>
      <c r="F1390" s="209" t="s">
        <v>1101</v>
      </c>
      <c r="G1390" s="207"/>
      <c r="H1390" s="210">
        <v>146.887</v>
      </c>
      <c r="I1390" s="211"/>
      <c r="J1390" s="207"/>
      <c r="K1390" s="207"/>
      <c r="L1390" s="212"/>
      <c r="M1390" s="213"/>
      <c r="N1390" s="214"/>
      <c r="O1390" s="214"/>
      <c r="P1390" s="214"/>
      <c r="Q1390" s="214"/>
      <c r="R1390" s="214"/>
      <c r="S1390" s="214"/>
      <c r="T1390" s="215"/>
      <c r="AT1390" s="216" t="s">
        <v>164</v>
      </c>
      <c r="AU1390" s="216" t="s">
        <v>90</v>
      </c>
      <c r="AV1390" s="13" t="s">
        <v>90</v>
      </c>
      <c r="AW1390" s="13" t="s">
        <v>41</v>
      </c>
      <c r="AX1390" s="13" t="s">
        <v>88</v>
      </c>
      <c r="AY1390" s="216" t="s">
        <v>155</v>
      </c>
    </row>
    <row r="1391" spans="2:65" s="1" customFormat="1" ht="24" customHeight="1">
      <c r="B1391" s="36"/>
      <c r="C1391" s="182" t="s">
        <v>1102</v>
      </c>
      <c r="D1391" s="182" t="s">
        <v>157</v>
      </c>
      <c r="E1391" s="183" t="s">
        <v>1103</v>
      </c>
      <c r="F1391" s="184" t="s">
        <v>1104</v>
      </c>
      <c r="G1391" s="185" t="s">
        <v>160</v>
      </c>
      <c r="H1391" s="186">
        <v>28.27</v>
      </c>
      <c r="I1391" s="187"/>
      <c r="J1391" s="188">
        <f>ROUND(I1391*H1391,2)</f>
        <v>0</v>
      </c>
      <c r="K1391" s="184" t="s">
        <v>161</v>
      </c>
      <c r="L1391" s="40"/>
      <c r="M1391" s="189" t="s">
        <v>35</v>
      </c>
      <c r="N1391" s="190" t="s">
        <v>51</v>
      </c>
      <c r="O1391" s="65"/>
      <c r="P1391" s="191">
        <f>O1391*H1391</f>
        <v>0</v>
      </c>
      <c r="Q1391" s="191">
        <v>0.105</v>
      </c>
      <c r="R1391" s="191">
        <f>Q1391*H1391</f>
        <v>2.96835</v>
      </c>
      <c r="S1391" s="191">
        <v>0</v>
      </c>
      <c r="T1391" s="192">
        <f>S1391*H1391</f>
        <v>0</v>
      </c>
      <c r="AR1391" s="193" t="s">
        <v>162</v>
      </c>
      <c r="AT1391" s="193" t="s">
        <v>157</v>
      </c>
      <c r="AU1391" s="193" t="s">
        <v>90</v>
      </c>
      <c r="AY1391" s="18" t="s">
        <v>155</v>
      </c>
      <c r="BE1391" s="194">
        <f>IF(N1391="základní",J1391,0)</f>
        <v>0</v>
      </c>
      <c r="BF1391" s="194">
        <f>IF(N1391="snížená",J1391,0)</f>
        <v>0</v>
      </c>
      <c r="BG1391" s="194">
        <f>IF(N1391="zákl. přenesená",J1391,0)</f>
        <v>0</v>
      </c>
      <c r="BH1391" s="194">
        <f>IF(N1391="sníž. přenesená",J1391,0)</f>
        <v>0</v>
      </c>
      <c r="BI1391" s="194">
        <f>IF(N1391="nulová",J1391,0)</f>
        <v>0</v>
      </c>
      <c r="BJ1391" s="18" t="s">
        <v>88</v>
      </c>
      <c r="BK1391" s="194">
        <f>ROUND(I1391*H1391,2)</f>
        <v>0</v>
      </c>
      <c r="BL1391" s="18" t="s">
        <v>162</v>
      </c>
      <c r="BM1391" s="193" t="s">
        <v>1105</v>
      </c>
    </row>
    <row r="1392" spans="2:65" s="12" customFormat="1">
      <c r="B1392" s="195"/>
      <c r="C1392" s="196"/>
      <c r="D1392" s="197" t="s">
        <v>164</v>
      </c>
      <c r="E1392" s="198" t="s">
        <v>35</v>
      </c>
      <c r="F1392" s="199" t="s">
        <v>1106</v>
      </c>
      <c r="G1392" s="196"/>
      <c r="H1392" s="198" t="s">
        <v>35</v>
      </c>
      <c r="I1392" s="200"/>
      <c r="J1392" s="196"/>
      <c r="K1392" s="196"/>
      <c r="L1392" s="201"/>
      <c r="M1392" s="202"/>
      <c r="N1392" s="203"/>
      <c r="O1392" s="203"/>
      <c r="P1392" s="203"/>
      <c r="Q1392" s="203"/>
      <c r="R1392" s="203"/>
      <c r="S1392" s="203"/>
      <c r="T1392" s="204"/>
      <c r="AT1392" s="205" t="s">
        <v>164</v>
      </c>
      <c r="AU1392" s="205" t="s">
        <v>90</v>
      </c>
      <c r="AV1392" s="12" t="s">
        <v>88</v>
      </c>
      <c r="AW1392" s="12" t="s">
        <v>41</v>
      </c>
      <c r="AX1392" s="12" t="s">
        <v>80</v>
      </c>
      <c r="AY1392" s="205" t="s">
        <v>155</v>
      </c>
    </row>
    <row r="1393" spans="2:65" s="13" customFormat="1">
      <c r="B1393" s="206"/>
      <c r="C1393" s="207"/>
      <c r="D1393" s="197" t="s">
        <v>164</v>
      </c>
      <c r="E1393" s="208" t="s">
        <v>35</v>
      </c>
      <c r="F1393" s="209" t="s">
        <v>1107</v>
      </c>
      <c r="G1393" s="207"/>
      <c r="H1393" s="210">
        <v>28.27</v>
      </c>
      <c r="I1393" s="211"/>
      <c r="J1393" s="207"/>
      <c r="K1393" s="207"/>
      <c r="L1393" s="212"/>
      <c r="M1393" s="213"/>
      <c r="N1393" s="214"/>
      <c r="O1393" s="214"/>
      <c r="P1393" s="214"/>
      <c r="Q1393" s="214"/>
      <c r="R1393" s="214"/>
      <c r="S1393" s="214"/>
      <c r="T1393" s="215"/>
      <c r="AT1393" s="216" t="s">
        <v>164</v>
      </c>
      <c r="AU1393" s="216" t="s">
        <v>90</v>
      </c>
      <c r="AV1393" s="13" t="s">
        <v>90</v>
      </c>
      <c r="AW1393" s="13" t="s">
        <v>41</v>
      </c>
      <c r="AX1393" s="13" t="s">
        <v>88</v>
      </c>
      <c r="AY1393" s="216" t="s">
        <v>155</v>
      </c>
    </row>
    <row r="1394" spans="2:65" s="1" customFormat="1" ht="24" customHeight="1">
      <c r="B1394" s="36"/>
      <c r="C1394" s="182" t="s">
        <v>1108</v>
      </c>
      <c r="D1394" s="182" t="s">
        <v>157</v>
      </c>
      <c r="E1394" s="183" t="s">
        <v>1109</v>
      </c>
      <c r="F1394" s="184" t="s">
        <v>1110</v>
      </c>
      <c r="G1394" s="185" t="s">
        <v>198</v>
      </c>
      <c r="H1394" s="186">
        <v>15.226000000000001</v>
      </c>
      <c r="I1394" s="187"/>
      <c r="J1394" s="188">
        <f>ROUND(I1394*H1394,2)</f>
        <v>0</v>
      </c>
      <c r="K1394" s="184" t="s">
        <v>161</v>
      </c>
      <c r="L1394" s="40"/>
      <c r="M1394" s="189" t="s">
        <v>35</v>
      </c>
      <c r="N1394" s="190" t="s">
        <v>51</v>
      </c>
      <c r="O1394" s="65"/>
      <c r="P1394" s="191">
        <f>O1394*H1394</f>
        <v>0</v>
      </c>
      <c r="Q1394" s="191">
        <v>1.98</v>
      </c>
      <c r="R1394" s="191">
        <f>Q1394*H1394</f>
        <v>30.147480000000002</v>
      </c>
      <c r="S1394" s="191">
        <v>0</v>
      </c>
      <c r="T1394" s="192">
        <f>S1394*H1394</f>
        <v>0</v>
      </c>
      <c r="AR1394" s="193" t="s">
        <v>162</v>
      </c>
      <c r="AT1394" s="193" t="s">
        <v>157</v>
      </c>
      <c r="AU1394" s="193" t="s">
        <v>90</v>
      </c>
      <c r="AY1394" s="18" t="s">
        <v>155</v>
      </c>
      <c r="BE1394" s="194">
        <f>IF(N1394="základní",J1394,0)</f>
        <v>0</v>
      </c>
      <c r="BF1394" s="194">
        <f>IF(N1394="snížená",J1394,0)</f>
        <v>0</v>
      </c>
      <c r="BG1394" s="194">
        <f>IF(N1394="zákl. přenesená",J1394,0)</f>
        <v>0</v>
      </c>
      <c r="BH1394" s="194">
        <f>IF(N1394="sníž. přenesená",J1394,0)</f>
        <v>0</v>
      </c>
      <c r="BI1394" s="194">
        <f>IF(N1394="nulová",J1394,0)</f>
        <v>0</v>
      </c>
      <c r="BJ1394" s="18" t="s">
        <v>88</v>
      </c>
      <c r="BK1394" s="194">
        <f>ROUND(I1394*H1394,2)</f>
        <v>0</v>
      </c>
      <c r="BL1394" s="18" t="s">
        <v>162</v>
      </c>
      <c r="BM1394" s="193" t="s">
        <v>1111</v>
      </c>
    </row>
    <row r="1395" spans="2:65" s="12" customFormat="1">
      <c r="B1395" s="195"/>
      <c r="C1395" s="196"/>
      <c r="D1395" s="197" t="s">
        <v>164</v>
      </c>
      <c r="E1395" s="198" t="s">
        <v>35</v>
      </c>
      <c r="F1395" s="199" t="s">
        <v>1112</v>
      </c>
      <c r="G1395" s="196"/>
      <c r="H1395" s="198" t="s">
        <v>35</v>
      </c>
      <c r="I1395" s="200"/>
      <c r="J1395" s="196"/>
      <c r="K1395" s="196"/>
      <c r="L1395" s="201"/>
      <c r="M1395" s="202"/>
      <c r="N1395" s="203"/>
      <c r="O1395" s="203"/>
      <c r="P1395" s="203"/>
      <c r="Q1395" s="203"/>
      <c r="R1395" s="203"/>
      <c r="S1395" s="203"/>
      <c r="T1395" s="204"/>
      <c r="AT1395" s="205" t="s">
        <v>164</v>
      </c>
      <c r="AU1395" s="205" t="s">
        <v>90</v>
      </c>
      <c r="AV1395" s="12" t="s">
        <v>88</v>
      </c>
      <c r="AW1395" s="12" t="s">
        <v>41</v>
      </c>
      <c r="AX1395" s="12" t="s">
        <v>80</v>
      </c>
      <c r="AY1395" s="205" t="s">
        <v>155</v>
      </c>
    </row>
    <row r="1396" spans="2:65" s="12" customFormat="1">
      <c r="B1396" s="195"/>
      <c r="C1396" s="196"/>
      <c r="D1396" s="197" t="s">
        <v>164</v>
      </c>
      <c r="E1396" s="198" t="s">
        <v>35</v>
      </c>
      <c r="F1396" s="199" t="s">
        <v>1113</v>
      </c>
      <c r="G1396" s="196"/>
      <c r="H1396" s="198" t="s">
        <v>35</v>
      </c>
      <c r="I1396" s="200"/>
      <c r="J1396" s="196"/>
      <c r="K1396" s="196"/>
      <c r="L1396" s="201"/>
      <c r="M1396" s="202"/>
      <c r="N1396" s="203"/>
      <c r="O1396" s="203"/>
      <c r="P1396" s="203"/>
      <c r="Q1396" s="203"/>
      <c r="R1396" s="203"/>
      <c r="S1396" s="203"/>
      <c r="T1396" s="204"/>
      <c r="AT1396" s="205" t="s">
        <v>164</v>
      </c>
      <c r="AU1396" s="205" t="s">
        <v>90</v>
      </c>
      <c r="AV1396" s="12" t="s">
        <v>88</v>
      </c>
      <c r="AW1396" s="12" t="s">
        <v>41</v>
      </c>
      <c r="AX1396" s="12" t="s">
        <v>80</v>
      </c>
      <c r="AY1396" s="205" t="s">
        <v>155</v>
      </c>
    </row>
    <row r="1397" spans="2:65" s="13" customFormat="1">
      <c r="B1397" s="206"/>
      <c r="C1397" s="207"/>
      <c r="D1397" s="197" t="s">
        <v>164</v>
      </c>
      <c r="E1397" s="208" t="s">
        <v>35</v>
      </c>
      <c r="F1397" s="209" t="s">
        <v>1114</v>
      </c>
      <c r="G1397" s="207"/>
      <c r="H1397" s="210">
        <v>5.5049999999999999</v>
      </c>
      <c r="I1397" s="211"/>
      <c r="J1397" s="207"/>
      <c r="K1397" s="207"/>
      <c r="L1397" s="212"/>
      <c r="M1397" s="213"/>
      <c r="N1397" s="214"/>
      <c r="O1397" s="214"/>
      <c r="P1397" s="214"/>
      <c r="Q1397" s="214"/>
      <c r="R1397" s="214"/>
      <c r="S1397" s="214"/>
      <c r="T1397" s="215"/>
      <c r="AT1397" s="216" t="s">
        <v>164</v>
      </c>
      <c r="AU1397" s="216" t="s">
        <v>90</v>
      </c>
      <c r="AV1397" s="13" t="s">
        <v>90</v>
      </c>
      <c r="AW1397" s="13" t="s">
        <v>41</v>
      </c>
      <c r="AX1397" s="13" t="s">
        <v>80</v>
      </c>
      <c r="AY1397" s="216" t="s">
        <v>155</v>
      </c>
    </row>
    <row r="1398" spans="2:65" s="12" customFormat="1">
      <c r="B1398" s="195"/>
      <c r="C1398" s="196"/>
      <c r="D1398" s="197" t="s">
        <v>164</v>
      </c>
      <c r="E1398" s="198" t="s">
        <v>35</v>
      </c>
      <c r="F1398" s="199" t="s">
        <v>1115</v>
      </c>
      <c r="G1398" s="196"/>
      <c r="H1398" s="198" t="s">
        <v>35</v>
      </c>
      <c r="I1398" s="200"/>
      <c r="J1398" s="196"/>
      <c r="K1398" s="196"/>
      <c r="L1398" s="201"/>
      <c r="M1398" s="202"/>
      <c r="N1398" s="203"/>
      <c r="O1398" s="203"/>
      <c r="P1398" s="203"/>
      <c r="Q1398" s="203"/>
      <c r="R1398" s="203"/>
      <c r="S1398" s="203"/>
      <c r="T1398" s="204"/>
      <c r="AT1398" s="205" t="s">
        <v>164</v>
      </c>
      <c r="AU1398" s="205" t="s">
        <v>90</v>
      </c>
      <c r="AV1398" s="12" t="s">
        <v>88</v>
      </c>
      <c r="AW1398" s="12" t="s">
        <v>41</v>
      </c>
      <c r="AX1398" s="12" t="s">
        <v>80</v>
      </c>
      <c r="AY1398" s="205" t="s">
        <v>155</v>
      </c>
    </row>
    <row r="1399" spans="2:65" s="13" customFormat="1" ht="30.6">
      <c r="B1399" s="206"/>
      <c r="C1399" s="207"/>
      <c r="D1399" s="197" t="s">
        <v>164</v>
      </c>
      <c r="E1399" s="208" t="s">
        <v>35</v>
      </c>
      <c r="F1399" s="209" t="s">
        <v>1116</v>
      </c>
      <c r="G1399" s="207"/>
      <c r="H1399" s="210">
        <v>6.7380000000000004</v>
      </c>
      <c r="I1399" s="211"/>
      <c r="J1399" s="207"/>
      <c r="K1399" s="207"/>
      <c r="L1399" s="212"/>
      <c r="M1399" s="213"/>
      <c r="N1399" s="214"/>
      <c r="O1399" s="214"/>
      <c r="P1399" s="214"/>
      <c r="Q1399" s="214"/>
      <c r="R1399" s="214"/>
      <c r="S1399" s="214"/>
      <c r="T1399" s="215"/>
      <c r="AT1399" s="216" t="s">
        <v>164</v>
      </c>
      <c r="AU1399" s="216" t="s">
        <v>90</v>
      </c>
      <c r="AV1399" s="13" t="s">
        <v>90</v>
      </c>
      <c r="AW1399" s="13" t="s">
        <v>41</v>
      </c>
      <c r="AX1399" s="13" t="s">
        <v>80</v>
      </c>
      <c r="AY1399" s="216" t="s">
        <v>155</v>
      </c>
    </row>
    <row r="1400" spans="2:65" s="12" customFormat="1" ht="20.399999999999999">
      <c r="B1400" s="195"/>
      <c r="C1400" s="196"/>
      <c r="D1400" s="197" t="s">
        <v>164</v>
      </c>
      <c r="E1400" s="198" t="s">
        <v>35</v>
      </c>
      <c r="F1400" s="199" t="s">
        <v>1117</v>
      </c>
      <c r="G1400" s="196"/>
      <c r="H1400" s="198" t="s">
        <v>35</v>
      </c>
      <c r="I1400" s="200"/>
      <c r="J1400" s="196"/>
      <c r="K1400" s="196"/>
      <c r="L1400" s="201"/>
      <c r="M1400" s="202"/>
      <c r="N1400" s="203"/>
      <c r="O1400" s="203"/>
      <c r="P1400" s="203"/>
      <c r="Q1400" s="203"/>
      <c r="R1400" s="203"/>
      <c r="S1400" s="203"/>
      <c r="T1400" s="204"/>
      <c r="AT1400" s="205" t="s">
        <v>164</v>
      </c>
      <c r="AU1400" s="205" t="s">
        <v>90</v>
      </c>
      <c r="AV1400" s="12" t="s">
        <v>88</v>
      </c>
      <c r="AW1400" s="12" t="s">
        <v>41</v>
      </c>
      <c r="AX1400" s="12" t="s">
        <v>80</v>
      </c>
      <c r="AY1400" s="205" t="s">
        <v>155</v>
      </c>
    </row>
    <row r="1401" spans="2:65" s="13" customFormat="1">
      <c r="B1401" s="206"/>
      <c r="C1401" s="207"/>
      <c r="D1401" s="197" t="s">
        <v>164</v>
      </c>
      <c r="E1401" s="208" t="s">
        <v>35</v>
      </c>
      <c r="F1401" s="209" t="s">
        <v>1118</v>
      </c>
      <c r="G1401" s="207"/>
      <c r="H1401" s="210">
        <v>4.62</v>
      </c>
      <c r="I1401" s="211"/>
      <c r="J1401" s="207"/>
      <c r="K1401" s="207"/>
      <c r="L1401" s="212"/>
      <c r="M1401" s="213"/>
      <c r="N1401" s="214"/>
      <c r="O1401" s="214"/>
      <c r="P1401" s="214"/>
      <c r="Q1401" s="214"/>
      <c r="R1401" s="214"/>
      <c r="S1401" s="214"/>
      <c r="T1401" s="215"/>
      <c r="AT1401" s="216" t="s">
        <v>164</v>
      </c>
      <c r="AU1401" s="216" t="s">
        <v>90</v>
      </c>
      <c r="AV1401" s="13" t="s">
        <v>90</v>
      </c>
      <c r="AW1401" s="13" t="s">
        <v>41</v>
      </c>
      <c r="AX1401" s="13" t="s">
        <v>80</v>
      </c>
      <c r="AY1401" s="216" t="s">
        <v>155</v>
      </c>
    </row>
    <row r="1402" spans="2:65" s="14" customFormat="1">
      <c r="B1402" s="217"/>
      <c r="C1402" s="218"/>
      <c r="D1402" s="197" t="s">
        <v>164</v>
      </c>
      <c r="E1402" s="219" t="s">
        <v>35</v>
      </c>
      <c r="F1402" s="220" t="s">
        <v>173</v>
      </c>
      <c r="G1402" s="218"/>
      <c r="H1402" s="221">
        <v>16.863</v>
      </c>
      <c r="I1402" s="222"/>
      <c r="J1402" s="218"/>
      <c r="K1402" s="218"/>
      <c r="L1402" s="223"/>
      <c r="M1402" s="224"/>
      <c r="N1402" s="225"/>
      <c r="O1402" s="225"/>
      <c r="P1402" s="225"/>
      <c r="Q1402" s="225"/>
      <c r="R1402" s="225"/>
      <c r="S1402" s="225"/>
      <c r="T1402" s="226"/>
      <c r="AT1402" s="227" t="s">
        <v>164</v>
      </c>
      <c r="AU1402" s="227" t="s">
        <v>90</v>
      </c>
      <c r="AV1402" s="14" t="s">
        <v>174</v>
      </c>
      <c r="AW1402" s="14" t="s">
        <v>41</v>
      </c>
      <c r="AX1402" s="14" t="s">
        <v>80</v>
      </c>
      <c r="AY1402" s="227" t="s">
        <v>155</v>
      </c>
    </row>
    <row r="1403" spans="2:65" s="12" customFormat="1">
      <c r="B1403" s="195"/>
      <c r="C1403" s="196"/>
      <c r="D1403" s="197" t="s">
        <v>164</v>
      </c>
      <c r="E1403" s="198" t="s">
        <v>35</v>
      </c>
      <c r="F1403" s="199" t="s">
        <v>175</v>
      </c>
      <c r="G1403" s="196"/>
      <c r="H1403" s="198" t="s">
        <v>35</v>
      </c>
      <c r="I1403" s="200"/>
      <c r="J1403" s="196"/>
      <c r="K1403" s="196"/>
      <c r="L1403" s="201"/>
      <c r="M1403" s="202"/>
      <c r="N1403" s="203"/>
      <c r="O1403" s="203"/>
      <c r="P1403" s="203"/>
      <c r="Q1403" s="203"/>
      <c r="R1403" s="203"/>
      <c r="S1403" s="203"/>
      <c r="T1403" s="204"/>
      <c r="AT1403" s="205" t="s">
        <v>164</v>
      </c>
      <c r="AU1403" s="205" t="s">
        <v>90</v>
      </c>
      <c r="AV1403" s="12" t="s">
        <v>88</v>
      </c>
      <c r="AW1403" s="12" t="s">
        <v>41</v>
      </c>
      <c r="AX1403" s="12" t="s">
        <v>80</v>
      </c>
      <c r="AY1403" s="205" t="s">
        <v>155</v>
      </c>
    </row>
    <row r="1404" spans="2:65" s="13" customFormat="1">
      <c r="B1404" s="206"/>
      <c r="C1404" s="207"/>
      <c r="D1404" s="197" t="s">
        <v>164</v>
      </c>
      <c r="E1404" s="208" t="s">
        <v>35</v>
      </c>
      <c r="F1404" s="209" t="s">
        <v>207</v>
      </c>
      <c r="G1404" s="207"/>
      <c r="H1404" s="210">
        <v>-1.637</v>
      </c>
      <c r="I1404" s="211"/>
      <c r="J1404" s="207"/>
      <c r="K1404" s="207"/>
      <c r="L1404" s="212"/>
      <c r="M1404" s="213"/>
      <c r="N1404" s="214"/>
      <c r="O1404" s="214"/>
      <c r="P1404" s="214"/>
      <c r="Q1404" s="214"/>
      <c r="R1404" s="214"/>
      <c r="S1404" s="214"/>
      <c r="T1404" s="215"/>
      <c r="AT1404" s="216" t="s">
        <v>164</v>
      </c>
      <c r="AU1404" s="216" t="s">
        <v>90</v>
      </c>
      <c r="AV1404" s="13" t="s">
        <v>90</v>
      </c>
      <c r="AW1404" s="13" t="s">
        <v>41</v>
      </c>
      <c r="AX1404" s="13" t="s">
        <v>80</v>
      </c>
      <c r="AY1404" s="216" t="s">
        <v>155</v>
      </c>
    </row>
    <row r="1405" spans="2:65" s="15" customFormat="1">
      <c r="B1405" s="228"/>
      <c r="C1405" s="229"/>
      <c r="D1405" s="197" t="s">
        <v>164</v>
      </c>
      <c r="E1405" s="230" t="s">
        <v>35</v>
      </c>
      <c r="F1405" s="231" t="s">
        <v>177</v>
      </c>
      <c r="G1405" s="229"/>
      <c r="H1405" s="232">
        <v>15.226000000000001</v>
      </c>
      <c r="I1405" s="233"/>
      <c r="J1405" s="229"/>
      <c r="K1405" s="229"/>
      <c r="L1405" s="234"/>
      <c r="M1405" s="235"/>
      <c r="N1405" s="236"/>
      <c r="O1405" s="236"/>
      <c r="P1405" s="236"/>
      <c r="Q1405" s="236"/>
      <c r="R1405" s="236"/>
      <c r="S1405" s="236"/>
      <c r="T1405" s="237"/>
      <c r="AT1405" s="238" t="s">
        <v>164</v>
      </c>
      <c r="AU1405" s="238" t="s">
        <v>90</v>
      </c>
      <c r="AV1405" s="15" t="s">
        <v>162</v>
      </c>
      <c r="AW1405" s="15" t="s">
        <v>41</v>
      </c>
      <c r="AX1405" s="15" t="s">
        <v>88</v>
      </c>
      <c r="AY1405" s="238" t="s">
        <v>155</v>
      </c>
    </row>
    <row r="1406" spans="2:65" s="11" customFormat="1" ht="22.95" customHeight="1">
      <c r="B1406" s="166"/>
      <c r="C1406" s="167"/>
      <c r="D1406" s="168" t="s">
        <v>79</v>
      </c>
      <c r="E1406" s="180" t="s">
        <v>233</v>
      </c>
      <c r="F1406" s="180" t="s">
        <v>1119</v>
      </c>
      <c r="G1406" s="167"/>
      <c r="H1406" s="167"/>
      <c r="I1406" s="170"/>
      <c r="J1406" s="181">
        <f>BK1406</f>
        <v>0</v>
      </c>
      <c r="K1406" s="167"/>
      <c r="L1406" s="172"/>
      <c r="M1406" s="173"/>
      <c r="N1406" s="174"/>
      <c r="O1406" s="174"/>
      <c r="P1406" s="175">
        <f>SUM(P1407:P1742)</f>
        <v>0</v>
      </c>
      <c r="Q1406" s="174"/>
      <c r="R1406" s="175">
        <f>SUM(R1407:R1742)</f>
        <v>0.62002643999999996</v>
      </c>
      <c r="S1406" s="174"/>
      <c r="T1406" s="176">
        <f>SUM(T1407:T1742)</f>
        <v>172.30418800000004</v>
      </c>
      <c r="AR1406" s="177" t="s">
        <v>88</v>
      </c>
      <c r="AT1406" s="178" t="s">
        <v>79</v>
      </c>
      <c r="AU1406" s="178" t="s">
        <v>88</v>
      </c>
      <c r="AY1406" s="177" t="s">
        <v>155</v>
      </c>
      <c r="BK1406" s="179">
        <f>SUM(BK1407:BK1742)</f>
        <v>0</v>
      </c>
    </row>
    <row r="1407" spans="2:65" s="1" customFormat="1" ht="24" customHeight="1">
      <c r="B1407" s="36"/>
      <c r="C1407" s="182" t="s">
        <v>1120</v>
      </c>
      <c r="D1407" s="182" t="s">
        <v>157</v>
      </c>
      <c r="E1407" s="183" t="s">
        <v>1121</v>
      </c>
      <c r="F1407" s="184" t="s">
        <v>1122</v>
      </c>
      <c r="G1407" s="185" t="s">
        <v>360</v>
      </c>
      <c r="H1407" s="186">
        <v>77</v>
      </c>
      <c r="I1407" s="187"/>
      <c r="J1407" s="188">
        <f>ROUND(I1407*H1407,2)</f>
        <v>0</v>
      </c>
      <c r="K1407" s="184" t="s">
        <v>161</v>
      </c>
      <c r="L1407" s="40"/>
      <c r="M1407" s="189" t="s">
        <v>35</v>
      </c>
      <c r="N1407" s="190" t="s">
        <v>51</v>
      </c>
      <c r="O1407" s="65"/>
      <c r="P1407" s="191">
        <f>O1407*H1407</f>
        <v>0</v>
      </c>
      <c r="Q1407" s="191">
        <v>3.0000000000000001E-5</v>
      </c>
      <c r="R1407" s="191">
        <f>Q1407*H1407</f>
        <v>2.31E-3</v>
      </c>
      <c r="S1407" s="191">
        <v>0</v>
      </c>
      <c r="T1407" s="192">
        <f>S1407*H1407</f>
        <v>0</v>
      </c>
      <c r="AR1407" s="193" t="s">
        <v>162</v>
      </c>
      <c r="AT1407" s="193" t="s">
        <v>157</v>
      </c>
      <c r="AU1407" s="193" t="s">
        <v>90</v>
      </c>
      <c r="AY1407" s="18" t="s">
        <v>155</v>
      </c>
      <c r="BE1407" s="194">
        <f>IF(N1407="základní",J1407,0)</f>
        <v>0</v>
      </c>
      <c r="BF1407" s="194">
        <f>IF(N1407="snížená",J1407,0)</f>
        <v>0</v>
      </c>
      <c r="BG1407" s="194">
        <f>IF(N1407="zákl. přenesená",J1407,0)</f>
        <v>0</v>
      </c>
      <c r="BH1407" s="194">
        <f>IF(N1407="sníž. přenesená",J1407,0)</f>
        <v>0</v>
      </c>
      <c r="BI1407" s="194">
        <f>IF(N1407="nulová",J1407,0)</f>
        <v>0</v>
      </c>
      <c r="BJ1407" s="18" t="s">
        <v>88</v>
      </c>
      <c r="BK1407" s="194">
        <f>ROUND(I1407*H1407,2)</f>
        <v>0</v>
      </c>
      <c r="BL1407" s="18" t="s">
        <v>162</v>
      </c>
      <c r="BM1407" s="193" t="s">
        <v>1123</v>
      </c>
    </row>
    <row r="1408" spans="2:65" s="12" customFormat="1">
      <c r="B1408" s="195"/>
      <c r="C1408" s="196"/>
      <c r="D1408" s="197" t="s">
        <v>164</v>
      </c>
      <c r="E1408" s="198" t="s">
        <v>35</v>
      </c>
      <c r="F1408" s="199" t="s">
        <v>205</v>
      </c>
      <c r="G1408" s="196"/>
      <c r="H1408" s="198" t="s">
        <v>35</v>
      </c>
      <c r="I1408" s="200"/>
      <c r="J1408" s="196"/>
      <c r="K1408" s="196"/>
      <c r="L1408" s="201"/>
      <c r="M1408" s="202"/>
      <c r="N1408" s="203"/>
      <c r="O1408" s="203"/>
      <c r="P1408" s="203"/>
      <c r="Q1408" s="203"/>
      <c r="R1408" s="203"/>
      <c r="S1408" s="203"/>
      <c r="T1408" s="204"/>
      <c r="AT1408" s="205" t="s">
        <v>164</v>
      </c>
      <c r="AU1408" s="205" t="s">
        <v>90</v>
      </c>
      <c r="AV1408" s="12" t="s">
        <v>88</v>
      </c>
      <c r="AW1408" s="12" t="s">
        <v>41</v>
      </c>
      <c r="AX1408" s="12" t="s">
        <v>80</v>
      </c>
      <c r="AY1408" s="205" t="s">
        <v>155</v>
      </c>
    </row>
    <row r="1409" spans="2:65" s="13" customFormat="1">
      <c r="B1409" s="206"/>
      <c r="C1409" s="207"/>
      <c r="D1409" s="197" t="s">
        <v>164</v>
      </c>
      <c r="E1409" s="208" t="s">
        <v>35</v>
      </c>
      <c r="F1409" s="209" t="s">
        <v>1124</v>
      </c>
      <c r="G1409" s="207"/>
      <c r="H1409" s="210">
        <v>77</v>
      </c>
      <c r="I1409" s="211"/>
      <c r="J1409" s="207"/>
      <c r="K1409" s="207"/>
      <c r="L1409" s="212"/>
      <c r="M1409" s="213"/>
      <c r="N1409" s="214"/>
      <c r="O1409" s="214"/>
      <c r="P1409" s="214"/>
      <c r="Q1409" s="214"/>
      <c r="R1409" s="214"/>
      <c r="S1409" s="214"/>
      <c r="T1409" s="215"/>
      <c r="AT1409" s="216" t="s">
        <v>164</v>
      </c>
      <c r="AU1409" s="216" t="s">
        <v>90</v>
      </c>
      <c r="AV1409" s="13" t="s">
        <v>90</v>
      </c>
      <c r="AW1409" s="13" t="s">
        <v>41</v>
      </c>
      <c r="AX1409" s="13" t="s">
        <v>88</v>
      </c>
      <c r="AY1409" s="216" t="s">
        <v>155</v>
      </c>
    </row>
    <row r="1410" spans="2:65" s="1" customFormat="1" ht="48" customHeight="1">
      <c r="B1410" s="36"/>
      <c r="C1410" s="182" t="s">
        <v>1125</v>
      </c>
      <c r="D1410" s="182" t="s">
        <v>157</v>
      </c>
      <c r="E1410" s="183" t="s">
        <v>1126</v>
      </c>
      <c r="F1410" s="184" t="s">
        <v>1127</v>
      </c>
      <c r="G1410" s="185" t="s">
        <v>160</v>
      </c>
      <c r="H1410" s="186">
        <v>4673.6400000000003</v>
      </c>
      <c r="I1410" s="187"/>
      <c r="J1410" s="188">
        <f>ROUND(I1410*H1410,2)</f>
        <v>0</v>
      </c>
      <c r="K1410" s="184" t="s">
        <v>161</v>
      </c>
      <c r="L1410" s="40"/>
      <c r="M1410" s="189" t="s">
        <v>35</v>
      </c>
      <c r="N1410" s="190" t="s">
        <v>51</v>
      </c>
      <c r="O1410" s="65"/>
      <c r="P1410" s="191">
        <f>O1410*H1410</f>
        <v>0</v>
      </c>
      <c r="Q1410" s="191">
        <v>0</v>
      </c>
      <c r="R1410" s="191">
        <f>Q1410*H1410</f>
        <v>0</v>
      </c>
      <c r="S1410" s="191">
        <v>0</v>
      </c>
      <c r="T1410" s="192">
        <f>S1410*H1410</f>
        <v>0</v>
      </c>
      <c r="AR1410" s="193" t="s">
        <v>162</v>
      </c>
      <c r="AT1410" s="193" t="s">
        <v>157</v>
      </c>
      <c r="AU1410" s="193" t="s">
        <v>90</v>
      </c>
      <c r="AY1410" s="18" t="s">
        <v>155</v>
      </c>
      <c r="BE1410" s="194">
        <f>IF(N1410="základní",J1410,0)</f>
        <v>0</v>
      </c>
      <c r="BF1410" s="194">
        <f>IF(N1410="snížená",J1410,0)</f>
        <v>0</v>
      </c>
      <c r="BG1410" s="194">
        <f>IF(N1410="zákl. přenesená",J1410,0)</f>
        <v>0</v>
      </c>
      <c r="BH1410" s="194">
        <f>IF(N1410="sníž. přenesená",J1410,0)</f>
        <v>0</v>
      </c>
      <c r="BI1410" s="194">
        <f>IF(N1410="nulová",J1410,0)</f>
        <v>0</v>
      </c>
      <c r="BJ1410" s="18" t="s">
        <v>88</v>
      </c>
      <c r="BK1410" s="194">
        <f>ROUND(I1410*H1410,2)</f>
        <v>0</v>
      </c>
      <c r="BL1410" s="18" t="s">
        <v>162</v>
      </c>
      <c r="BM1410" s="193" t="s">
        <v>1128</v>
      </c>
    </row>
    <row r="1411" spans="2:65" s="12" customFormat="1">
      <c r="B1411" s="195"/>
      <c r="C1411" s="196"/>
      <c r="D1411" s="197" t="s">
        <v>164</v>
      </c>
      <c r="E1411" s="198" t="s">
        <v>35</v>
      </c>
      <c r="F1411" s="199" t="s">
        <v>482</v>
      </c>
      <c r="G1411" s="196"/>
      <c r="H1411" s="198" t="s">
        <v>35</v>
      </c>
      <c r="I1411" s="200"/>
      <c r="J1411" s="196"/>
      <c r="K1411" s="196"/>
      <c r="L1411" s="201"/>
      <c r="M1411" s="202"/>
      <c r="N1411" s="203"/>
      <c r="O1411" s="203"/>
      <c r="P1411" s="203"/>
      <c r="Q1411" s="203"/>
      <c r="R1411" s="203"/>
      <c r="S1411" s="203"/>
      <c r="T1411" s="204"/>
      <c r="AT1411" s="205" t="s">
        <v>164</v>
      </c>
      <c r="AU1411" s="205" t="s">
        <v>90</v>
      </c>
      <c r="AV1411" s="12" t="s">
        <v>88</v>
      </c>
      <c r="AW1411" s="12" t="s">
        <v>41</v>
      </c>
      <c r="AX1411" s="12" t="s">
        <v>80</v>
      </c>
      <c r="AY1411" s="205" t="s">
        <v>155</v>
      </c>
    </row>
    <row r="1412" spans="2:65" s="13" customFormat="1">
      <c r="B1412" s="206"/>
      <c r="C1412" s="207"/>
      <c r="D1412" s="197" t="s">
        <v>164</v>
      </c>
      <c r="E1412" s="208" t="s">
        <v>35</v>
      </c>
      <c r="F1412" s="209" t="s">
        <v>1129</v>
      </c>
      <c r="G1412" s="207"/>
      <c r="H1412" s="210">
        <v>1444.5</v>
      </c>
      <c r="I1412" s="211"/>
      <c r="J1412" s="207"/>
      <c r="K1412" s="207"/>
      <c r="L1412" s="212"/>
      <c r="M1412" s="213"/>
      <c r="N1412" s="214"/>
      <c r="O1412" s="214"/>
      <c r="P1412" s="214"/>
      <c r="Q1412" s="214"/>
      <c r="R1412" s="214"/>
      <c r="S1412" s="214"/>
      <c r="T1412" s="215"/>
      <c r="AT1412" s="216" t="s">
        <v>164</v>
      </c>
      <c r="AU1412" s="216" t="s">
        <v>90</v>
      </c>
      <c r="AV1412" s="13" t="s">
        <v>90</v>
      </c>
      <c r="AW1412" s="13" t="s">
        <v>41</v>
      </c>
      <c r="AX1412" s="13" t="s">
        <v>80</v>
      </c>
      <c r="AY1412" s="216" t="s">
        <v>155</v>
      </c>
    </row>
    <row r="1413" spans="2:65" s="12" customFormat="1">
      <c r="B1413" s="195"/>
      <c r="C1413" s="196"/>
      <c r="D1413" s="197" t="s">
        <v>164</v>
      </c>
      <c r="E1413" s="198" t="s">
        <v>35</v>
      </c>
      <c r="F1413" s="199" t="s">
        <v>480</v>
      </c>
      <c r="G1413" s="196"/>
      <c r="H1413" s="198" t="s">
        <v>35</v>
      </c>
      <c r="I1413" s="200"/>
      <c r="J1413" s="196"/>
      <c r="K1413" s="196"/>
      <c r="L1413" s="201"/>
      <c r="M1413" s="202"/>
      <c r="N1413" s="203"/>
      <c r="O1413" s="203"/>
      <c r="P1413" s="203"/>
      <c r="Q1413" s="203"/>
      <c r="R1413" s="203"/>
      <c r="S1413" s="203"/>
      <c r="T1413" s="204"/>
      <c r="AT1413" s="205" t="s">
        <v>164</v>
      </c>
      <c r="AU1413" s="205" t="s">
        <v>90</v>
      </c>
      <c r="AV1413" s="12" t="s">
        <v>88</v>
      </c>
      <c r="AW1413" s="12" t="s">
        <v>41</v>
      </c>
      <c r="AX1413" s="12" t="s">
        <v>80</v>
      </c>
      <c r="AY1413" s="205" t="s">
        <v>155</v>
      </c>
    </row>
    <row r="1414" spans="2:65" s="13" customFormat="1">
      <c r="B1414" s="206"/>
      <c r="C1414" s="207"/>
      <c r="D1414" s="197" t="s">
        <v>164</v>
      </c>
      <c r="E1414" s="208" t="s">
        <v>35</v>
      </c>
      <c r="F1414" s="209" t="s">
        <v>1130</v>
      </c>
      <c r="G1414" s="207"/>
      <c r="H1414" s="210">
        <v>1206.3399999999999</v>
      </c>
      <c r="I1414" s="211"/>
      <c r="J1414" s="207"/>
      <c r="K1414" s="207"/>
      <c r="L1414" s="212"/>
      <c r="M1414" s="213"/>
      <c r="N1414" s="214"/>
      <c r="O1414" s="214"/>
      <c r="P1414" s="214"/>
      <c r="Q1414" s="214"/>
      <c r="R1414" s="214"/>
      <c r="S1414" s="214"/>
      <c r="T1414" s="215"/>
      <c r="AT1414" s="216" t="s">
        <v>164</v>
      </c>
      <c r="AU1414" s="216" t="s">
        <v>90</v>
      </c>
      <c r="AV1414" s="13" t="s">
        <v>90</v>
      </c>
      <c r="AW1414" s="13" t="s">
        <v>41</v>
      </c>
      <c r="AX1414" s="13" t="s">
        <v>80</v>
      </c>
      <c r="AY1414" s="216" t="s">
        <v>155</v>
      </c>
    </row>
    <row r="1415" spans="2:65" s="12" customFormat="1">
      <c r="B1415" s="195"/>
      <c r="C1415" s="196"/>
      <c r="D1415" s="197" t="s">
        <v>164</v>
      </c>
      <c r="E1415" s="198" t="s">
        <v>35</v>
      </c>
      <c r="F1415" s="199" t="s">
        <v>670</v>
      </c>
      <c r="G1415" s="196"/>
      <c r="H1415" s="198" t="s">
        <v>35</v>
      </c>
      <c r="I1415" s="200"/>
      <c r="J1415" s="196"/>
      <c r="K1415" s="196"/>
      <c r="L1415" s="201"/>
      <c r="M1415" s="202"/>
      <c r="N1415" s="203"/>
      <c r="O1415" s="203"/>
      <c r="P1415" s="203"/>
      <c r="Q1415" s="203"/>
      <c r="R1415" s="203"/>
      <c r="S1415" s="203"/>
      <c r="T1415" s="204"/>
      <c r="AT1415" s="205" t="s">
        <v>164</v>
      </c>
      <c r="AU1415" s="205" t="s">
        <v>90</v>
      </c>
      <c r="AV1415" s="12" t="s">
        <v>88</v>
      </c>
      <c r="AW1415" s="12" t="s">
        <v>41</v>
      </c>
      <c r="AX1415" s="12" t="s">
        <v>80</v>
      </c>
      <c r="AY1415" s="205" t="s">
        <v>155</v>
      </c>
    </row>
    <row r="1416" spans="2:65" s="13" customFormat="1">
      <c r="B1416" s="206"/>
      <c r="C1416" s="207"/>
      <c r="D1416" s="197" t="s">
        <v>164</v>
      </c>
      <c r="E1416" s="208" t="s">
        <v>35</v>
      </c>
      <c r="F1416" s="209" t="s">
        <v>1131</v>
      </c>
      <c r="G1416" s="207"/>
      <c r="H1416" s="210">
        <v>327.8</v>
      </c>
      <c r="I1416" s="211"/>
      <c r="J1416" s="207"/>
      <c r="K1416" s="207"/>
      <c r="L1416" s="212"/>
      <c r="M1416" s="213"/>
      <c r="N1416" s="214"/>
      <c r="O1416" s="214"/>
      <c r="P1416" s="214"/>
      <c r="Q1416" s="214"/>
      <c r="R1416" s="214"/>
      <c r="S1416" s="214"/>
      <c r="T1416" s="215"/>
      <c r="AT1416" s="216" t="s">
        <v>164</v>
      </c>
      <c r="AU1416" s="216" t="s">
        <v>90</v>
      </c>
      <c r="AV1416" s="13" t="s">
        <v>90</v>
      </c>
      <c r="AW1416" s="13" t="s">
        <v>41</v>
      </c>
      <c r="AX1416" s="13" t="s">
        <v>80</v>
      </c>
      <c r="AY1416" s="216" t="s">
        <v>155</v>
      </c>
    </row>
    <row r="1417" spans="2:65" s="12" customFormat="1">
      <c r="B1417" s="195"/>
      <c r="C1417" s="196"/>
      <c r="D1417" s="197" t="s">
        <v>164</v>
      </c>
      <c r="E1417" s="198" t="s">
        <v>35</v>
      </c>
      <c r="F1417" s="199" t="s">
        <v>672</v>
      </c>
      <c r="G1417" s="196"/>
      <c r="H1417" s="198" t="s">
        <v>35</v>
      </c>
      <c r="I1417" s="200"/>
      <c r="J1417" s="196"/>
      <c r="K1417" s="196"/>
      <c r="L1417" s="201"/>
      <c r="M1417" s="202"/>
      <c r="N1417" s="203"/>
      <c r="O1417" s="203"/>
      <c r="P1417" s="203"/>
      <c r="Q1417" s="203"/>
      <c r="R1417" s="203"/>
      <c r="S1417" s="203"/>
      <c r="T1417" s="204"/>
      <c r="AT1417" s="205" t="s">
        <v>164</v>
      </c>
      <c r="AU1417" s="205" t="s">
        <v>90</v>
      </c>
      <c r="AV1417" s="12" t="s">
        <v>88</v>
      </c>
      <c r="AW1417" s="12" t="s">
        <v>41</v>
      </c>
      <c r="AX1417" s="12" t="s">
        <v>80</v>
      </c>
      <c r="AY1417" s="205" t="s">
        <v>155</v>
      </c>
    </row>
    <row r="1418" spans="2:65" s="13" customFormat="1">
      <c r="B1418" s="206"/>
      <c r="C1418" s="207"/>
      <c r="D1418" s="197" t="s">
        <v>164</v>
      </c>
      <c r="E1418" s="208" t="s">
        <v>35</v>
      </c>
      <c r="F1418" s="209" t="s">
        <v>1132</v>
      </c>
      <c r="G1418" s="207"/>
      <c r="H1418" s="210">
        <v>447</v>
      </c>
      <c r="I1418" s="211"/>
      <c r="J1418" s="207"/>
      <c r="K1418" s="207"/>
      <c r="L1418" s="212"/>
      <c r="M1418" s="213"/>
      <c r="N1418" s="214"/>
      <c r="O1418" s="214"/>
      <c r="P1418" s="214"/>
      <c r="Q1418" s="214"/>
      <c r="R1418" s="214"/>
      <c r="S1418" s="214"/>
      <c r="T1418" s="215"/>
      <c r="AT1418" s="216" t="s">
        <v>164</v>
      </c>
      <c r="AU1418" s="216" t="s">
        <v>90</v>
      </c>
      <c r="AV1418" s="13" t="s">
        <v>90</v>
      </c>
      <c r="AW1418" s="13" t="s">
        <v>41</v>
      </c>
      <c r="AX1418" s="13" t="s">
        <v>80</v>
      </c>
      <c r="AY1418" s="216" t="s">
        <v>155</v>
      </c>
    </row>
    <row r="1419" spans="2:65" s="12" customFormat="1">
      <c r="B1419" s="195"/>
      <c r="C1419" s="196"/>
      <c r="D1419" s="197" t="s">
        <v>164</v>
      </c>
      <c r="E1419" s="198" t="s">
        <v>35</v>
      </c>
      <c r="F1419" s="199" t="s">
        <v>343</v>
      </c>
      <c r="G1419" s="196"/>
      <c r="H1419" s="198" t="s">
        <v>35</v>
      </c>
      <c r="I1419" s="200"/>
      <c r="J1419" s="196"/>
      <c r="K1419" s="196"/>
      <c r="L1419" s="201"/>
      <c r="M1419" s="202"/>
      <c r="N1419" s="203"/>
      <c r="O1419" s="203"/>
      <c r="P1419" s="203"/>
      <c r="Q1419" s="203"/>
      <c r="R1419" s="203"/>
      <c r="S1419" s="203"/>
      <c r="T1419" s="204"/>
      <c r="AT1419" s="205" t="s">
        <v>164</v>
      </c>
      <c r="AU1419" s="205" t="s">
        <v>90</v>
      </c>
      <c r="AV1419" s="12" t="s">
        <v>88</v>
      </c>
      <c r="AW1419" s="12" t="s">
        <v>41</v>
      </c>
      <c r="AX1419" s="12" t="s">
        <v>80</v>
      </c>
      <c r="AY1419" s="205" t="s">
        <v>155</v>
      </c>
    </row>
    <row r="1420" spans="2:65" s="13" customFormat="1">
      <c r="B1420" s="206"/>
      <c r="C1420" s="207"/>
      <c r="D1420" s="197" t="s">
        <v>164</v>
      </c>
      <c r="E1420" s="208" t="s">
        <v>35</v>
      </c>
      <c r="F1420" s="209" t="s">
        <v>1133</v>
      </c>
      <c r="G1420" s="207"/>
      <c r="H1420" s="210">
        <v>1155</v>
      </c>
      <c r="I1420" s="211"/>
      <c r="J1420" s="207"/>
      <c r="K1420" s="207"/>
      <c r="L1420" s="212"/>
      <c r="M1420" s="213"/>
      <c r="N1420" s="214"/>
      <c r="O1420" s="214"/>
      <c r="P1420" s="214"/>
      <c r="Q1420" s="214"/>
      <c r="R1420" s="214"/>
      <c r="S1420" s="214"/>
      <c r="T1420" s="215"/>
      <c r="AT1420" s="216" t="s">
        <v>164</v>
      </c>
      <c r="AU1420" s="216" t="s">
        <v>90</v>
      </c>
      <c r="AV1420" s="13" t="s">
        <v>90</v>
      </c>
      <c r="AW1420" s="13" t="s">
        <v>41</v>
      </c>
      <c r="AX1420" s="13" t="s">
        <v>80</v>
      </c>
      <c r="AY1420" s="216" t="s">
        <v>155</v>
      </c>
    </row>
    <row r="1421" spans="2:65" s="12" customFormat="1">
      <c r="B1421" s="195"/>
      <c r="C1421" s="196"/>
      <c r="D1421" s="197" t="s">
        <v>164</v>
      </c>
      <c r="E1421" s="198" t="s">
        <v>35</v>
      </c>
      <c r="F1421" s="199" t="s">
        <v>1134</v>
      </c>
      <c r="G1421" s="196"/>
      <c r="H1421" s="198" t="s">
        <v>35</v>
      </c>
      <c r="I1421" s="200"/>
      <c r="J1421" s="196"/>
      <c r="K1421" s="196"/>
      <c r="L1421" s="201"/>
      <c r="M1421" s="202"/>
      <c r="N1421" s="203"/>
      <c r="O1421" s="203"/>
      <c r="P1421" s="203"/>
      <c r="Q1421" s="203"/>
      <c r="R1421" s="203"/>
      <c r="S1421" s="203"/>
      <c r="T1421" s="204"/>
      <c r="AT1421" s="205" t="s">
        <v>164</v>
      </c>
      <c r="AU1421" s="205" t="s">
        <v>90</v>
      </c>
      <c r="AV1421" s="12" t="s">
        <v>88</v>
      </c>
      <c r="AW1421" s="12" t="s">
        <v>41</v>
      </c>
      <c r="AX1421" s="12" t="s">
        <v>80</v>
      </c>
      <c r="AY1421" s="205" t="s">
        <v>155</v>
      </c>
    </row>
    <row r="1422" spans="2:65" s="13" customFormat="1">
      <c r="B1422" s="206"/>
      <c r="C1422" s="207"/>
      <c r="D1422" s="197" t="s">
        <v>164</v>
      </c>
      <c r="E1422" s="208" t="s">
        <v>35</v>
      </c>
      <c r="F1422" s="209" t="s">
        <v>1135</v>
      </c>
      <c r="G1422" s="207"/>
      <c r="H1422" s="210">
        <v>93</v>
      </c>
      <c r="I1422" s="211"/>
      <c r="J1422" s="207"/>
      <c r="K1422" s="207"/>
      <c r="L1422" s="212"/>
      <c r="M1422" s="213"/>
      <c r="N1422" s="214"/>
      <c r="O1422" s="214"/>
      <c r="P1422" s="214"/>
      <c r="Q1422" s="214"/>
      <c r="R1422" s="214"/>
      <c r="S1422" s="214"/>
      <c r="T1422" s="215"/>
      <c r="AT1422" s="216" t="s">
        <v>164</v>
      </c>
      <c r="AU1422" s="216" t="s">
        <v>90</v>
      </c>
      <c r="AV1422" s="13" t="s">
        <v>90</v>
      </c>
      <c r="AW1422" s="13" t="s">
        <v>41</v>
      </c>
      <c r="AX1422" s="13" t="s">
        <v>80</v>
      </c>
      <c r="AY1422" s="216" t="s">
        <v>155</v>
      </c>
    </row>
    <row r="1423" spans="2:65" s="15" customFormat="1">
      <c r="B1423" s="228"/>
      <c r="C1423" s="229"/>
      <c r="D1423" s="197" t="s">
        <v>164</v>
      </c>
      <c r="E1423" s="230" t="s">
        <v>35</v>
      </c>
      <c r="F1423" s="231" t="s">
        <v>177</v>
      </c>
      <c r="G1423" s="229"/>
      <c r="H1423" s="232">
        <v>4673.6400000000003</v>
      </c>
      <c r="I1423" s="233"/>
      <c r="J1423" s="229"/>
      <c r="K1423" s="229"/>
      <c r="L1423" s="234"/>
      <c r="M1423" s="235"/>
      <c r="N1423" s="236"/>
      <c r="O1423" s="236"/>
      <c r="P1423" s="236"/>
      <c r="Q1423" s="236"/>
      <c r="R1423" s="236"/>
      <c r="S1423" s="236"/>
      <c r="T1423" s="237"/>
      <c r="AT1423" s="238" t="s">
        <v>164</v>
      </c>
      <c r="AU1423" s="238" t="s">
        <v>90</v>
      </c>
      <c r="AV1423" s="15" t="s">
        <v>162</v>
      </c>
      <c r="AW1423" s="15" t="s">
        <v>41</v>
      </c>
      <c r="AX1423" s="15" t="s">
        <v>88</v>
      </c>
      <c r="AY1423" s="238" t="s">
        <v>155</v>
      </c>
    </row>
    <row r="1424" spans="2:65" s="1" customFormat="1" ht="48" customHeight="1">
      <c r="B1424" s="36"/>
      <c r="C1424" s="182" t="s">
        <v>1136</v>
      </c>
      <c r="D1424" s="182" t="s">
        <v>157</v>
      </c>
      <c r="E1424" s="183" t="s">
        <v>1137</v>
      </c>
      <c r="F1424" s="184" t="s">
        <v>1138</v>
      </c>
      <c r="G1424" s="185" t="s">
        <v>160</v>
      </c>
      <c r="H1424" s="186">
        <v>701046</v>
      </c>
      <c r="I1424" s="187"/>
      <c r="J1424" s="188">
        <f>ROUND(I1424*H1424,2)</f>
        <v>0</v>
      </c>
      <c r="K1424" s="184" t="s">
        <v>161</v>
      </c>
      <c r="L1424" s="40"/>
      <c r="M1424" s="189" t="s">
        <v>35</v>
      </c>
      <c r="N1424" s="190" t="s">
        <v>51</v>
      </c>
      <c r="O1424" s="65"/>
      <c r="P1424" s="191">
        <f>O1424*H1424</f>
        <v>0</v>
      </c>
      <c r="Q1424" s="191">
        <v>0</v>
      </c>
      <c r="R1424" s="191">
        <f>Q1424*H1424</f>
        <v>0</v>
      </c>
      <c r="S1424" s="191">
        <v>0</v>
      </c>
      <c r="T1424" s="192">
        <f>S1424*H1424</f>
        <v>0</v>
      </c>
      <c r="AR1424" s="193" t="s">
        <v>162</v>
      </c>
      <c r="AT1424" s="193" t="s">
        <v>157</v>
      </c>
      <c r="AU1424" s="193" t="s">
        <v>90</v>
      </c>
      <c r="AY1424" s="18" t="s">
        <v>155</v>
      </c>
      <c r="BE1424" s="194">
        <f>IF(N1424="základní",J1424,0)</f>
        <v>0</v>
      </c>
      <c r="BF1424" s="194">
        <f>IF(N1424="snížená",J1424,0)</f>
        <v>0</v>
      </c>
      <c r="BG1424" s="194">
        <f>IF(N1424="zákl. přenesená",J1424,0)</f>
        <v>0</v>
      </c>
      <c r="BH1424" s="194">
        <f>IF(N1424="sníž. přenesená",J1424,0)</f>
        <v>0</v>
      </c>
      <c r="BI1424" s="194">
        <f>IF(N1424="nulová",J1424,0)</f>
        <v>0</v>
      </c>
      <c r="BJ1424" s="18" t="s">
        <v>88</v>
      </c>
      <c r="BK1424" s="194">
        <f>ROUND(I1424*H1424,2)</f>
        <v>0</v>
      </c>
      <c r="BL1424" s="18" t="s">
        <v>162</v>
      </c>
      <c r="BM1424" s="193" t="s">
        <v>1139</v>
      </c>
    </row>
    <row r="1425" spans="2:65" s="13" customFormat="1">
      <c r="B1425" s="206"/>
      <c r="C1425" s="207"/>
      <c r="D1425" s="197" t="s">
        <v>164</v>
      </c>
      <c r="E1425" s="208" t="s">
        <v>35</v>
      </c>
      <c r="F1425" s="209" t="s">
        <v>1140</v>
      </c>
      <c r="G1425" s="207"/>
      <c r="H1425" s="210">
        <v>701046</v>
      </c>
      <c r="I1425" s="211"/>
      <c r="J1425" s="207"/>
      <c r="K1425" s="207"/>
      <c r="L1425" s="212"/>
      <c r="M1425" s="213"/>
      <c r="N1425" s="214"/>
      <c r="O1425" s="214"/>
      <c r="P1425" s="214"/>
      <c r="Q1425" s="214"/>
      <c r="R1425" s="214"/>
      <c r="S1425" s="214"/>
      <c r="T1425" s="215"/>
      <c r="AT1425" s="216" t="s">
        <v>164</v>
      </c>
      <c r="AU1425" s="216" t="s">
        <v>90</v>
      </c>
      <c r="AV1425" s="13" t="s">
        <v>90</v>
      </c>
      <c r="AW1425" s="13" t="s">
        <v>41</v>
      </c>
      <c r="AX1425" s="13" t="s">
        <v>88</v>
      </c>
      <c r="AY1425" s="216" t="s">
        <v>155</v>
      </c>
    </row>
    <row r="1426" spans="2:65" s="1" customFormat="1" ht="48" customHeight="1">
      <c r="B1426" s="36"/>
      <c r="C1426" s="182" t="s">
        <v>1141</v>
      </c>
      <c r="D1426" s="182" t="s">
        <v>157</v>
      </c>
      <c r="E1426" s="183" t="s">
        <v>1142</v>
      </c>
      <c r="F1426" s="184" t="s">
        <v>1143</v>
      </c>
      <c r="G1426" s="185" t="s">
        <v>160</v>
      </c>
      <c r="H1426" s="186">
        <v>4673.6400000000003</v>
      </c>
      <c r="I1426" s="187"/>
      <c r="J1426" s="188">
        <f>ROUND(I1426*H1426,2)</f>
        <v>0</v>
      </c>
      <c r="K1426" s="184" t="s">
        <v>161</v>
      </c>
      <c r="L1426" s="40"/>
      <c r="M1426" s="189" t="s">
        <v>35</v>
      </c>
      <c r="N1426" s="190" t="s">
        <v>51</v>
      </c>
      <c r="O1426" s="65"/>
      <c r="P1426" s="191">
        <f>O1426*H1426</f>
        <v>0</v>
      </c>
      <c r="Q1426" s="191">
        <v>0</v>
      </c>
      <c r="R1426" s="191">
        <f>Q1426*H1426</f>
        <v>0</v>
      </c>
      <c r="S1426" s="191">
        <v>0</v>
      </c>
      <c r="T1426" s="192">
        <f>S1426*H1426</f>
        <v>0</v>
      </c>
      <c r="AR1426" s="193" t="s">
        <v>162</v>
      </c>
      <c r="AT1426" s="193" t="s">
        <v>157</v>
      </c>
      <c r="AU1426" s="193" t="s">
        <v>90</v>
      </c>
      <c r="AY1426" s="18" t="s">
        <v>155</v>
      </c>
      <c r="BE1426" s="194">
        <f>IF(N1426="základní",J1426,0)</f>
        <v>0</v>
      </c>
      <c r="BF1426" s="194">
        <f>IF(N1426="snížená",J1426,0)</f>
        <v>0</v>
      </c>
      <c r="BG1426" s="194">
        <f>IF(N1426="zákl. přenesená",J1426,0)</f>
        <v>0</v>
      </c>
      <c r="BH1426" s="194">
        <f>IF(N1426="sníž. přenesená",J1426,0)</f>
        <v>0</v>
      </c>
      <c r="BI1426" s="194">
        <f>IF(N1426="nulová",J1426,0)</f>
        <v>0</v>
      </c>
      <c r="BJ1426" s="18" t="s">
        <v>88</v>
      </c>
      <c r="BK1426" s="194">
        <f>ROUND(I1426*H1426,2)</f>
        <v>0</v>
      </c>
      <c r="BL1426" s="18" t="s">
        <v>162</v>
      </c>
      <c r="BM1426" s="193" t="s">
        <v>1144</v>
      </c>
    </row>
    <row r="1427" spans="2:65" s="1" customFormat="1" ht="24" customHeight="1">
      <c r="B1427" s="36"/>
      <c r="C1427" s="182" t="s">
        <v>1145</v>
      </c>
      <c r="D1427" s="182" t="s">
        <v>157</v>
      </c>
      <c r="E1427" s="183" t="s">
        <v>1146</v>
      </c>
      <c r="F1427" s="184" t="s">
        <v>1147</v>
      </c>
      <c r="G1427" s="185" t="s">
        <v>160</v>
      </c>
      <c r="H1427" s="186">
        <v>4673.6400000000003</v>
      </c>
      <c r="I1427" s="187"/>
      <c r="J1427" s="188">
        <f>ROUND(I1427*H1427,2)</f>
        <v>0</v>
      </c>
      <c r="K1427" s="184" t="s">
        <v>161</v>
      </c>
      <c r="L1427" s="40"/>
      <c r="M1427" s="189" t="s">
        <v>35</v>
      </c>
      <c r="N1427" s="190" t="s">
        <v>51</v>
      </c>
      <c r="O1427" s="65"/>
      <c r="P1427" s="191">
        <f>O1427*H1427</f>
        <v>0</v>
      </c>
      <c r="Q1427" s="191">
        <v>0</v>
      </c>
      <c r="R1427" s="191">
        <f>Q1427*H1427</f>
        <v>0</v>
      </c>
      <c r="S1427" s="191">
        <v>0</v>
      </c>
      <c r="T1427" s="192">
        <f>S1427*H1427</f>
        <v>0</v>
      </c>
      <c r="AR1427" s="193" t="s">
        <v>162</v>
      </c>
      <c r="AT1427" s="193" t="s">
        <v>157</v>
      </c>
      <c r="AU1427" s="193" t="s">
        <v>90</v>
      </c>
      <c r="AY1427" s="18" t="s">
        <v>155</v>
      </c>
      <c r="BE1427" s="194">
        <f>IF(N1427="základní",J1427,0)</f>
        <v>0</v>
      </c>
      <c r="BF1427" s="194">
        <f>IF(N1427="snížená",J1427,0)</f>
        <v>0</v>
      </c>
      <c r="BG1427" s="194">
        <f>IF(N1427="zákl. přenesená",J1427,0)</f>
        <v>0</v>
      </c>
      <c r="BH1427" s="194">
        <f>IF(N1427="sníž. přenesená",J1427,0)</f>
        <v>0</v>
      </c>
      <c r="BI1427" s="194">
        <f>IF(N1427="nulová",J1427,0)</f>
        <v>0</v>
      </c>
      <c r="BJ1427" s="18" t="s">
        <v>88</v>
      </c>
      <c r="BK1427" s="194">
        <f>ROUND(I1427*H1427,2)</f>
        <v>0</v>
      </c>
      <c r="BL1427" s="18" t="s">
        <v>162</v>
      </c>
      <c r="BM1427" s="193" t="s">
        <v>1148</v>
      </c>
    </row>
    <row r="1428" spans="2:65" s="12" customFormat="1">
      <c r="B1428" s="195"/>
      <c r="C1428" s="196"/>
      <c r="D1428" s="197" t="s">
        <v>164</v>
      </c>
      <c r="E1428" s="198" t="s">
        <v>35</v>
      </c>
      <c r="F1428" s="199" t="s">
        <v>1149</v>
      </c>
      <c r="G1428" s="196"/>
      <c r="H1428" s="198" t="s">
        <v>35</v>
      </c>
      <c r="I1428" s="200"/>
      <c r="J1428" s="196"/>
      <c r="K1428" s="196"/>
      <c r="L1428" s="201"/>
      <c r="M1428" s="202"/>
      <c r="N1428" s="203"/>
      <c r="O1428" s="203"/>
      <c r="P1428" s="203"/>
      <c r="Q1428" s="203"/>
      <c r="R1428" s="203"/>
      <c r="S1428" s="203"/>
      <c r="T1428" s="204"/>
      <c r="AT1428" s="205" t="s">
        <v>164</v>
      </c>
      <c r="AU1428" s="205" t="s">
        <v>90</v>
      </c>
      <c r="AV1428" s="12" t="s">
        <v>88</v>
      </c>
      <c r="AW1428" s="12" t="s">
        <v>41</v>
      </c>
      <c r="AX1428" s="12" t="s">
        <v>80</v>
      </c>
      <c r="AY1428" s="205" t="s">
        <v>155</v>
      </c>
    </row>
    <row r="1429" spans="2:65" s="13" customFormat="1">
      <c r="B1429" s="206"/>
      <c r="C1429" s="207"/>
      <c r="D1429" s="197" t="s">
        <v>164</v>
      </c>
      <c r="E1429" s="208" t="s">
        <v>35</v>
      </c>
      <c r="F1429" s="209" t="s">
        <v>1150</v>
      </c>
      <c r="G1429" s="207"/>
      <c r="H1429" s="210">
        <v>4673.6400000000003</v>
      </c>
      <c r="I1429" s="211"/>
      <c r="J1429" s="207"/>
      <c r="K1429" s="207"/>
      <c r="L1429" s="212"/>
      <c r="M1429" s="213"/>
      <c r="N1429" s="214"/>
      <c r="O1429" s="214"/>
      <c r="P1429" s="214"/>
      <c r="Q1429" s="214"/>
      <c r="R1429" s="214"/>
      <c r="S1429" s="214"/>
      <c r="T1429" s="215"/>
      <c r="AT1429" s="216" t="s">
        <v>164</v>
      </c>
      <c r="AU1429" s="216" t="s">
        <v>90</v>
      </c>
      <c r="AV1429" s="13" t="s">
        <v>90</v>
      </c>
      <c r="AW1429" s="13" t="s">
        <v>41</v>
      </c>
      <c r="AX1429" s="13" t="s">
        <v>88</v>
      </c>
      <c r="AY1429" s="216" t="s">
        <v>155</v>
      </c>
    </row>
    <row r="1430" spans="2:65" s="1" customFormat="1" ht="24" customHeight="1">
      <c r="B1430" s="36"/>
      <c r="C1430" s="182" t="s">
        <v>1151</v>
      </c>
      <c r="D1430" s="182" t="s">
        <v>157</v>
      </c>
      <c r="E1430" s="183" t="s">
        <v>1152</v>
      </c>
      <c r="F1430" s="184" t="s">
        <v>1153</v>
      </c>
      <c r="G1430" s="185" t="s">
        <v>160</v>
      </c>
      <c r="H1430" s="186">
        <v>701046</v>
      </c>
      <c r="I1430" s="187"/>
      <c r="J1430" s="188">
        <f>ROUND(I1430*H1430,2)</f>
        <v>0</v>
      </c>
      <c r="K1430" s="184" t="s">
        <v>161</v>
      </c>
      <c r="L1430" s="40"/>
      <c r="M1430" s="189" t="s">
        <v>35</v>
      </c>
      <c r="N1430" s="190" t="s">
        <v>51</v>
      </c>
      <c r="O1430" s="65"/>
      <c r="P1430" s="191">
        <f>O1430*H1430</f>
        <v>0</v>
      </c>
      <c r="Q1430" s="191">
        <v>0</v>
      </c>
      <c r="R1430" s="191">
        <f>Q1430*H1430</f>
        <v>0</v>
      </c>
      <c r="S1430" s="191">
        <v>0</v>
      </c>
      <c r="T1430" s="192">
        <f>S1430*H1430</f>
        <v>0</v>
      </c>
      <c r="AR1430" s="193" t="s">
        <v>162</v>
      </c>
      <c r="AT1430" s="193" t="s">
        <v>157</v>
      </c>
      <c r="AU1430" s="193" t="s">
        <v>90</v>
      </c>
      <c r="AY1430" s="18" t="s">
        <v>155</v>
      </c>
      <c r="BE1430" s="194">
        <f>IF(N1430="základní",J1430,0)</f>
        <v>0</v>
      </c>
      <c r="BF1430" s="194">
        <f>IF(N1430="snížená",J1430,0)</f>
        <v>0</v>
      </c>
      <c r="BG1430" s="194">
        <f>IF(N1430="zákl. přenesená",J1430,0)</f>
        <v>0</v>
      </c>
      <c r="BH1430" s="194">
        <f>IF(N1430="sníž. přenesená",J1430,0)</f>
        <v>0</v>
      </c>
      <c r="BI1430" s="194">
        <f>IF(N1430="nulová",J1430,0)</f>
        <v>0</v>
      </c>
      <c r="BJ1430" s="18" t="s">
        <v>88</v>
      </c>
      <c r="BK1430" s="194">
        <f>ROUND(I1430*H1430,2)</f>
        <v>0</v>
      </c>
      <c r="BL1430" s="18" t="s">
        <v>162</v>
      </c>
      <c r="BM1430" s="193" t="s">
        <v>1154</v>
      </c>
    </row>
    <row r="1431" spans="2:65" s="1" customFormat="1" ht="24" customHeight="1">
      <c r="B1431" s="36"/>
      <c r="C1431" s="182" t="s">
        <v>1155</v>
      </c>
      <c r="D1431" s="182" t="s">
        <v>157</v>
      </c>
      <c r="E1431" s="183" t="s">
        <v>1156</v>
      </c>
      <c r="F1431" s="184" t="s">
        <v>1157</v>
      </c>
      <c r="G1431" s="185" t="s">
        <v>160</v>
      </c>
      <c r="H1431" s="186">
        <v>4673.6400000000003</v>
      </c>
      <c r="I1431" s="187"/>
      <c r="J1431" s="188">
        <f>ROUND(I1431*H1431,2)</f>
        <v>0</v>
      </c>
      <c r="K1431" s="184" t="s">
        <v>161</v>
      </c>
      <c r="L1431" s="40"/>
      <c r="M1431" s="189" t="s">
        <v>35</v>
      </c>
      <c r="N1431" s="190" t="s">
        <v>51</v>
      </c>
      <c r="O1431" s="65"/>
      <c r="P1431" s="191">
        <f>O1431*H1431</f>
        <v>0</v>
      </c>
      <c r="Q1431" s="191">
        <v>0</v>
      </c>
      <c r="R1431" s="191">
        <f>Q1431*H1431</f>
        <v>0</v>
      </c>
      <c r="S1431" s="191">
        <v>0</v>
      </c>
      <c r="T1431" s="192">
        <f>S1431*H1431</f>
        <v>0</v>
      </c>
      <c r="AR1431" s="193" t="s">
        <v>162</v>
      </c>
      <c r="AT1431" s="193" t="s">
        <v>157</v>
      </c>
      <c r="AU1431" s="193" t="s">
        <v>90</v>
      </c>
      <c r="AY1431" s="18" t="s">
        <v>155</v>
      </c>
      <c r="BE1431" s="194">
        <f>IF(N1431="základní",J1431,0)</f>
        <v>0</v>
      </c>
      <c r="BF1431" s="194">
        <f>IF(N1431="snížená",J1431,0)</f>
        <v>0</v>
      </c>
      <c r="BG1431" s="194">
        <f>IF(N1431="zákl. přenesená",J1431,0)</f>
        <v>0</v>
      </c>
      <c r="BH1431" s="194">
        <f>IF(N1431="sníž. přenesená",J1431,0)</f>
        <v>0</v>
      </c>
      <c r="BI1431" s="194">
        <f>IF(N1431="nulová",J1431,0)</f>
        <v>0</v>
      </c>
      <c r="BJ1431" s="18" t="s">
        <v>88</v>
      </c>
      <c r="BK1431" s="194">
        <f>ROUND(I1431*H1431,2)</f>
        <v>0</v>
      </c>
      <c r="BL1431" s="18" t="s">
        <v>162</v>
      </c>
      <c r="BM1431" s="193" t="s">
        <v>1158</v>
      </c>
    </row>
    <row r="1432" spans="2:65" s="1" customFormat="1" ht="36" customHeight="1">
      <c r="B1432" s="36"/>
      <c r="C1432" s="182" t="s">
        <v>1159</v>
      </c>
      <c r="D1432" s="182" t="s">
        <v>157</v>
      </c>
      <c r="E1432" s="183" t="s">
        <v>1160</v>
      </c>
      <c r="F1432" s="184" t="s">
        <v>1161</v>
      </c>
      <c r="G1432" s="185" t="s">
        <v>160</v>
      </c>
      <c r="H1432" s="186">
        <v>1107.96</v>
      </c>
      <c r="I1432" s="187"/>
      <c r="J1432" s="188">
        <f>ROUND(I1432*H1432,2)</f>
        <v>0</v>
      </c>
      <c r="K1432" s="184" t="s">
        <v>161</v>
      </c>
      <c r="L1432" s="40"/>
      <c r="M1432" s="189" t="s">
        <v>35</v>
      </c>
      <c r="N1432" s="190" t="s">
        <v>51</v>
      </c>
      <c r="O1432" s="65"/>
      <c r="P1432" s="191">
        <f>O1432*H1432</f>
        <v>0</v>
      </c>
      <c r="Q1432" s="191">
        <v>1.2999999999999999E-4</v>
      </c>
      <c r="R1432" s="191">
        <f>Q1432*H1432</f>
        <v>0.14403479999999999</v>
      </c>
      <c r="S1432" s="191">
        <v>0</v>
      </c>
      <c r="T1432" s="192">
        <f>S1432*H1432</f>
        <v>0</v>
      </c>
      <c r="AR1432" s="193" t="s">
        <v>162</v>
      </c>
      <c r="AT1432" s="193" t="s">
        <v>157</v>
      </c>
      <c r="AU1432" s="193" t="s">
        <v>90</v>
      </c>
      <c r="AY1432" s="18" t="s">
        <v>155</v>
      </c>
      <c r="BE1432" s="194">
        <f>IF(N1432="základní",J1432,0)</f>
        <v>0</v>
      </c>
      <c r="BF1432" s="194">
        <f>IF(N1432="snížená",J1432,0)</f>
        <v>0</v>
      </c>
      <c r="BG1432" s="194">
        <f>IF(N1432="zákl. přenesená",J1432,0)</f>
        <v>0</v>
      </c>
      <c r="BH1432" s="194">
        <f>IF(N1432="sníž. přenesená",J1432,0)</f>
        <v>0</v>
      </c>
      <c r="BI1432" s="194">
        <f>IF(N1432="nulová",J1432,0)</f>
        <v>0</v>
      </c>
      <c r="BJ1432" s="18" t="s">
        <v>88</v>
      </c>
      <c r="BK1432" s="194">
        <f>ROUND(I1432*H1432,2)</f>
        <v>0</v>
      </c>
      <c r="BL1432" s="18" t="s">
        <v>162</v>
      </c>
      <c r="BM1432" s="193" t="s">
        <v>1162</v>
      </c>
    </row>
    <row r="1433" spans="2:65" s="12" customFormat="1">
      <c r="B1433" s="195"/>
      <c r="C1433" s="196"/>
      <c r="D1433" s="197" t="s">
        <v>164</v>
      </c>
      <c r="E1433" s="198" t="s">
        <v>35</v>
      </c>
      <c r="F1433" s="199" t="s">
        <v>363</v>
      </c>
      <c r="G1433" s="196"/>
      <c r="H1433" s="198" t="s">
        <v>35</v>
      </c>
      <c r="I1433" s="200"/>
      <c r="J1433" s="196"/>
      <c r="K1433" s="196"/>
      <c r="L1433" s="201"/>
      <c r="M1433" s="202"/>
      <c r="N1433" s="203"/>
      <c r="O1433" s="203"/>
      <c r="P1433" s="203"/>
      <c r="Q1433" s="203"/>
      <c r="R1433" s="203"/>
      <c r="S1433" s="203"/>
      <c r="T1433" s="204"/>
      <c r="AT1433" s="205" t="s">
        <v>164</v>
      </c>
      <c r="AU1433" s="205" t="s">
        <v>90</v>
      </c>
      <c r="AV1433" s="12" t="s">
        <v>88</v>
      </c>
      <c r="AW1433" s="12" t="s">
        <v>41</v>
      </c>
      <c r="AX1433" s="12" t="s">
        <v>80</v>
      </c>
      <c r="AY1433" s="205" t="s">
        <v>155</v>
      </c>
    </row>
    <row r="1434" spans="2:65" s="13" customFormat="1">
      <c r="B1434" s="206"/>
      <c r="C1434" s="207"/>
      <c r="D1434" s="197" t="s">
        <v>164</v>
      </c>
      <c r="E1434" s="208" t="s">
        <v>35</v>
      </c>
      <c r="F1434" s="209" t="s">
        <v>1163</v>
      </c>
      <c r="G1434" s="207"/>
      <c r="H1434" s="210">
        <v>110</v>
      </c>
      <c r="I1434" s="211"/>
      <c r="J1434" s="207"/>
      <c r="K1434" s="207"/>
      <c r="L1434" s="212"/>
      <c r="M1434" s="213"/>
      <c r="N1434" s="214"/>
      <c r="O1434" s="214"/>
      <c r="P1434" s="214"/>
      <c r="Q1434" s="214"/>
      <c r="R1434" s="214"/>
      <c r="S1434" s="214"/>
      <c r="T1434" s="215"/>
      <c r="AT1434" s="216" t="s">
        <v>164</v>
      </c>
      <c r="AU1434" s="216" t="s">
        <v>90</v>
      </c>
      <c r="AV1434" s="13" t="s">
        <v>90</v>
      </c>
      <c r="AW1434" s="13" t="s">
        <v>41</v>
      </c>
      <c r="AX1434" s="13" t="s">
        <v>80</v>
      </c>
      <c r="AY1434" s="216" t="s">
        <v>155</v>
      </c>
    </row>
    <row r="1435" spans="2:65" s="12" customFormat="1">
      <c r="B1435" s="195"/>
      <c r="C1435" s="196"/>
      <c r="D1435" s="197" t="s">
        <v>164</v>
      </c>
      <c r="E1435" s="198" t="s">
        <v>35</v>
      </c>
      <c r="F1435" s="199" t="s">
        <v>1164</v>
      </c>
      <c r="G1435" s="196"/>
      <c r="H1435" s="198" t="s">
        <v>35</v>
      </c>
      <c r="I1435" s="200"/>
      <c r="J1435" s="196"/>
      <c r="K1435" s="196"/>
      <c r="L1435" s="201"/>
      <c r="M1435" s="202"/>
      <c r="N1435" s="203"/>
      <c r="O1435" s="203"/>
      <c r="P1435" s="203"/>
      <c r="Q1435" s="203"/>
      <c r="R1435" s="203"/>
      <c r="S1435" s="203"/>
      <c r="T1435" s="204"/>
      <c r="AT1435" s="205" t="s">
        <v>164</v>
      </c>
      <c r="AU1435" s="205" t="s">
        <v>90</v>
      </c>
      <c r="AV1435" s="12" t="s">
        <v>88</v>
      </c>
      <c r="AW1435" s="12" t="s">
        <v>41</v>
      </c>
      <c r="AX1435" s="12" t="s">
        <v>80</v>
      </c>
      <c r="AY1435" s="205" t="s">
        <v>155</v>
      </c>
    </row>
    <row r="1436" spans="2:65" s="13" customFormat="1">
      <c r="B1436" s="206"/>
      <c r="C1436" s="207"/>
      <c r="D1436" s="197" t="s">
        <v>164</v>
      </c>
      <c r="E1436" s="208" t="s">
        <v>35</v>
      </c>
      <c r="F1436" s="209" t="s">
        <v>1165</v>
      </c>
      <c r="G1436" s="207"/>
      <c r="H1436" s="210">
        <v>648.08000000000004</v>
      </c>
      <c r="I1436" s="211"/>
      <c r="J1436" s="207"/>
      <c r="K1436" s="207"/>
      <c r="L1436" s="212"/>
      <c r="M1436" s="213"/>
      <c r="N1436" s="214"/>
      <c r="O1436" s="214"/>
      <c r="P1436" s="214"/>
      <c r="Q1436" s="214"/>
      <c r="R1436" s="214"/>
      <c r="S1436" s="214"/>
      <c r="T1436" s="215"/>
      <c r="AT1436" s="216" t="s">
        <v>164</v>
      </c>
      <c r="AU1436" s="216" t="s">
        <v>90</v>
      </c>
      <c r="AV1436" s="13" t="s">
        <v>90</v>
      </c>
      <c r="AW1436" s="13" t="s">
        <v>41</v>
      </c>
      <c r="AX1436" s="13" t="s">
        <v>80</v>
      </c>
      <c r="AY1436" s="216" t="s">
        <v>155</v>
      </c>
    </row>
    <row r="1437" spans="2:65" s="12" customFormat="1">
      <c r="B1437" s="195"/>
      <c r="C1437" s="196"/>
      <c r="D1437" s="197" t="s">
        <v>164</v>
      </c>
      <c r="E1437" s="198" t="s">
        <v>35</v>
      </c>
      <c r="F1437" s="199" t="s">
        <v>1166</v>
      </c>
      <c r="G1437" s="196"/>
      <c r="H1437" s="198" t="s">
        <v>35</v>
      </c>
      <c r="I1437" s="200"/>
      <c r="J1437" s="196"/>
      <c r="K1437" s="196"/>
      <c r="L1437" s="201"/>
      <c r="M1437" s="202"/>
      <c r="N1437" s="203"/>
      <c r="O1437" s="203"/>
      <c r="P1437" s="203"/>
      <c r="Q1437" s="203"/>
      <c r="R1437" s="203"/>
      <c r="S1437" s="203"/>
      <c r="T1437" s="204"/>
      <c r="AT1437" s="205" t="s">
        <v>164</v>
      </c>
      <c r="AU1437" s="205" t="s">
        <v>90</v>
      </c>
      <c r="AV1437" s="12" t="s">
        <v>88</v>
      </c>
      <c r="AW1437" s="12" t="s">
        <v>41</v>
      </c>
      <c r="AX1437" s="12" t="s">
        <v>80</v>
      </c>
      <c r="AY1437" s="205" t="s">
        <v>155</v>
      </c>
    </row>
    <row r="1438" spans="2:65" s="13" customFormat="1">
      <c r="B1438" s="206"/>
      <c r="C1438" s="207"/>
      <c r="D1438" s="197" t="s">
        <v>164</v>
      </c>
      <c r="E1438" s="208" t="s">
        <v>35</v>
      </c>
      <c r="F1438" s="209" t="s">
        <v>1167</v>
      </c>
      <c r="G1438" s="207"/>
      <c r="H1438" s="210">
        <v>209.88</v>
      </c>
      <c r="I1438" s="211"/>
      <c r="J1438" s="207"/>
      <c r="K1438" s="207"/>
      <c r="L1438" s="212"/>
      <c r="M1438" s="213"/>
      <c r="N1438" s="214"/>
      <c r="O1438" s="214"/>
      <c r="P1438" s="214"/>
      <c r="Q1438" s="214"/>
      <c r="R1438" s="214"/>
      <c r="S1438" s="214"/>
      <c r="T1438" s="215"/>
      <c r="AT1438" s="216" t="s">
        <v>164</v>
      </c>
      <c r="AU1438" s="216" t="s">
        <v>90</v>
      </c>
      <c r="AV1438" s="13" t="s">
        <v>90</v>
      </c>
      <c r="AW1438" s="13" t="s">
        <v>41</v>
      </c>
      <c r="AX1438" s="13" t="s">
        <v>80</v>
      </c>
      <c r="AY1438" s="216" t="s">
        <v>155</v>
      </c>
    </row>
    <row r="1439" spans="2:65" s="12" customFormat="1">
      <c r="B1439" s="195"/>
      <c r="C1439" s="196"/>
      <c r="D1439" s="197" t="s">
        <v>164</v>
      </c>
      <c r="E1439" s="198" t="s">
        <v>35</v>
      </c>
      <c r="F1439" s="199" t="s">
        <v>1168</v>
      </c>
      <c r="G1439" s="196"/>
      <c r="H1439" s="198" t="s">
        <v>35</v>
      </c>
      <c r="I1439" s="200"/>
      <c r="J1439" s="196"/>
      <c r="K1439" s="196"/>
      <c r="L1439" s="201"/>
      <c r="M1439" s="202"/>
      <c r="N1439" s="203"/>
      <c r="O1439" s="203"/>
      <c r="P1439" s="203"/>
      <c r="Q1439" s="203"/>
      <c r="R1439" s="203"/>
      <c r="S1439" s="203"/>
      <c r="T1439" s="204"/>
      <c r="AT1439" s="205" t="s">
        <v>164</v>
      </c>
      <c r="AU1439" s="205" t="s">
        <v>90</v>
      </c>
      <c r="AV1439" s="12" t="s">
        <v>88</v>
      </c>
      <c r="AW1439" s="12" t="s">
        <v>41</v>
      </c>
      <c r="AX1439" s="12" t="s">
        <v>80</v>
      </c>
      <c r="AY1439" s="205" t="s">
        <v>155</v>
      </c>
    </row>
    <row r="1440" spans="2:65" s="13" customFormat="1">
      <c r="B1440" s="206"/>
      <c r="C1440" s="207"/>
      <c r="D1440" s="197" t="s">
        <v>164</v>
      </c>
      <c r="E1440" s="208" t="s">
        <v>35</v>
      </c>
      <c r="F1440" s="209" t="s">
        <v>1169</v>
      </c>
      <c r="G1440" s="207"/>
      <c r="H1440" s="210">
        <v>140</v>
      </c>
      <c r="I1440" s="211"/>
      <c r="J1440" s="207"/>
      <c r="K1440" s="207"/>
      <c r="L1440" s="212"/>
      <c r="M1440" s="213"/>
      <c r="N1440" s="214"/>
      <c r="O1440" s="214"/>
      <c r="P1440" s="214"/>
      <c r="Q1440" s="214"/>
      <c r="R1440" s="214"/>
      <c r="S1440" s="214"/>
      <c r="T1440" s="215"/>
      <c r="AT1440" s="216" t="s">
        <v>164</v>
      </c>
      <c r="AU1440" s="216" t="s">
        <v>90</v>
      </c>
      <c r="AV1440" s="13" t="s">
        <v>90</v>
      </c>
      <c r="AW1440" s="13" t="s">
        <v>41</v>
      </c>
      <c r="AX1440" s="13" t="s">
        <v>80</v>
      </c>
      <c r="AY1440" s="216" t="s">
        <v>155</v>
      </c>
    </row>
    <row r="1441" spans="2:65" s="15" customFormat="1">
      <c r="B1441" s="228"/>
      <c r="C1441" s="229"/>
      <c r="D1441" s="197" t="s">
        <v>164</v>
      </c>
      <c r="E1441" s="230" t="s">
        <v>35</v>
      </c>
      <c r="F1441" s="231" t="s">
        <v>177</v>
      </c>
      <c r="G1441" s="229"/>
      <c r="H1441" s="232">
        <v>1107.96</v>
      </c>
      <c r="I1441" s="233"/>
      <c r="J1441" s="229"/>
      <c r="K1441" s="229"/>
      <c r="L1441" s="234"/>
      <c r="M1441" s="235"/>
      <c r="N1441" s="236"/>
      <c r="O1441" s="236"/>
      <c r="P1441" s="236"/>
      <c r="Q1441" s="236"/>
      <c r="R1441" s="236"/>
      <c r="S1441" s="236"/>
      <c r="T1441" s="237"/>
      <c r="AT1441" s="238" t="s">
        <v>164</v>
      </c>
      <c r="AU1441" s="238" t="s">
        <v>90</v>
      </c>
      <c r="AV1441" s="15" t="s">
        <v>162</v>
      </c>
      <c r="AW1441" s="15" t="s">
        <v>41</v>
      </c>
      <c r="AX1441" s="15" t="s">
        <v>88</v>
      </c>
      <c r="AY1441" s="238" t="s">
        <v>155</v>
      </c>
    </row>
    <row r="1442" spans="2:65" s="1" customFormat="1" ht="36" customHeight="1">
      <c r="B1442" s="36"/>
      <c r="C1442" s="182" t="s">
        <v>1170</v>
      </c>
      <c r="D1442" s="182" t="s">
        <v>157</v>
      </c>
      <c r="E1442" s="183" t="s">
        <v>1171</v>
      </c>
      <c r="F1442" s="184" t="s">
        <v>1172</v>
      </c>
      <c r="G1442" s="185" t="s">
        <v>160</v>
      </c>
      <c r="H1442" s="186">
        <v>4534.29</v>
      </c>
      <c r="I1442" s="187"/>
      <c r="J1442" s="188">
        <f>ROUND(I1442*H1442,2)</f>
        <v>0</v>
      </c>
      <c r="K1442" s="184" t="s">
        <v>161</v>
      </c>
      <c r="L1442" s="40"/>
      <c r="M1442" s="189" t="s">
        <v>35</v>
      </c>
      <c r="N1442" s="190" t="s">
        <v>51</v>
      </c>
      <c r="O1442" s="65"/>
      <c r="P1442" s="191">
        <f>O1442*H1442</f>
        <v>0</v>
      </c>
      <c r="Q1442" s="191">
        <v>4.0000000000000003E-5</v>
      </c>
      <c r="R1442" s="191">
        <f>Q1442*H1442</f>
        <v>0.18137160000000002</v>
      </c>
      <c r="S1442" s="191">
        <v>0</v>
      </c>
      <c r="T1442" s="192">
        <f>S1442*H1442</f>
        <v>0</v>
      </c>
      <c r="AR1442" s="193" t="s">
        <v>162</v>
      </c>
      <c r="AT1442" s="193" t="s">
        <v>157</v>
      </c>
      <c r="AU1442" s="193" t="s">
        <v>90</v>
      </c>
      <c r="AY1442" s="18" t="s">
        <v>155</v>
      </c>
      <c r="BE1442" s="194">
        <f>IF(N1442="základní",J1442,0)</f>
        <v>0</v>
      </c>
      <c r="BF1442" s="194">
        <f>IF(N1442="snížená",J1442,0)</f>
        <v>0</v>
      </c>
      <c r="BG1442" s="194">
        <f>IF(N1442="zákl. přenesená",J1442,0)</f>
        <v>0</v>
      </c>
      <c r="BH1442" s="194">
        <f>IF(N1442="sníž. přenesená",J1442,0)</f>
        <v>0</v>
      </c>
      <c r="BI1442" s="194">
        <f>IF(N1442="nulová",J1442,0)</f>
        <v>0</v>
      </c>
      <c r="BJ1442" s="18" t="s">
        <v>88</v>
      </c>
      <c r="BK1442" s="194">
        <f>ROUND(I1442*H1442,2)</f>
        <v>0</v>
      </c>
      <c r="BL1442" s="18" t="s">
        <v>162</v>
      </c>
      <c r="BM1442" s="193" t="s">
        <v>1173</v>
      </c>
    </row>
    <row r="1443" spans="2:65" s="12" customFormat="1">
      <c r="B1443" s="195"/>
      <c r="C1443" s="196"/>
      <c r="D1443" s="197" t="s">
        <v>164</v>
      </c>
      <c r="E1443" s="198" t="s">
        <v>35</v>
      </c>
      <c r="F1443" s="199" t="s">
        <v>363</v>
      </c>
      <c r="G1443" s="196"/>
      <c r="H1443" s="198" t="s">
        <v>35</v>
      </c>
      <c r="I1443" s="200"/>
      <c r="J1443" s="196"/>
      <c r="K1443" s="196"/>
      <c r="L1443" s="201"/>
      <c r="M1443" s="202"/>
      <c r="N1443" s="203"/>
      <c r="O1443" s="203"/>
      <c r="P1443" s="203"/>
      <c r="Q1443" s="203"/>
      <c r="R1443" s="203"/>
      <c r="S1443" s="203"/>
      <c r="T1443" s="204"/>
      <c r="AT1443" s="205" t="s">
        <v>164</v>
      </c>
      <c r="AU1443" s="205" t="s">
        <v>90</v>
      </c>
      <c r="AV1443" s="12" t="s">
        <v>88</v>
      </c>
      <c r="AW1443" s="12" t="s">
        <v>41</v>
      </c>
      <c r="AX1443" s="12" t="s">
        <v>80</v>
      </c>
      <c r="AY1443" s="205" t="s">
        <v>155</v>
      </c>
    </row>
    <row r="1444" spans="2:65" s="13" customFormat="1">
      <c r="B1444" s="206"/>
      <c r="C1444" s="207"/>
      <c r="D1444" s="197" t="s">
        <v>164</v>
      </c>
      <c r="E1444" s="208" t="s">
        <v>35</v>
      </c>
      <c r="F1444" s="209" t="s">
        <v>1174</v>
      </c>
      <c r="G1444" s="207"/>
      <c r="H1444" s="210">
        <v>220</v>
      </c>
      <c r="I1444" s="211"/>
      <c r="J1444" s="207"/>
      <c r="K1444" s="207"/>
      <c r="L1444" s="212"/>
      <c r="M1444" s="213"/>
      <c r="N1444" s="214"/>
      <c r="O1444" s="214"/>
      <c r="P1444" s="214"/>
      <c r="Q1444" s="214"/>
      <c r="R1444" s="214"/>
      <c r="S1444" s="214"/>
      <c r="T1444" s="215"/>
      <c r="AT1444" s="216" t="s">
        <v>164</v>
      </c>
      <c r="AU1444" s="216" t="s">
        <v>90</v>
      </c>
      <c r="AV1444" s="13" t="s">
        <v>90</v>
      </c>
      <c r="AW1444" s="13" t="s">
        <v>41</v>
      </c>
      <c r="AX1444" s="13" t="s">
        <v>80</v>
      </c>
      <c r="AY1444" s="216" t="s">
        <v>155</v>
      </c>
    </row>
    <row r="1445" spans="2:65" s="12" customFormat="1">
      <c r="B1445" s="195"/>
      <c r="C1445" s="196"/>
      <c r="D1445" s="197" t="s">
        <v>164</v>
      </c>
      <c r="E1445" s="198" t="s">
        <v>35</v>
      </c>
      <c r="F1445" s="199" t="s">
        <v>1164</v>
      </c>
      <c r="G1445" s="196"/>
      <c r="H1445" s="198" t="s">
        <v>35</v>
      </c>
      <c r="I1445" s="200"/>
      <c r="J1445" s="196"/>
      <c r="K1445" s="196"/>
      <c r="L1445" s="201"/>
      <c r="M1445" s="202"/>
      <c r="N1445" s="203"/>
      <c r="O1445" s="203"/>
      <c r="P1445" s="203"/>
      <c r="Q1445" s="203"/>
      <c r="R1445" s="203"/>
      <c r="S1445" s="203"/>
      <c r="T1445" s="204"/>
      <c r="AT1445" s="205" t="s">
        <v>164</v>
      </c>
      <c r="AU1445" s="205" t="s">
        <v>90</v>
      </c>
      <c r="AV1445" s="12" t="s">
        <v>88</v>
      </c>
      <c r="AW1445" s="12" t="s">
        <v>41</v>
      </c>
      <c r="AX1445" s="12" t="s">
        <v>80</v>
      </c>
      <c r="AY1445" s="205" t="s">
        <v>155</v>
      </c>
    </row>
    <row r="1446" spans="2:65" s="13" customFormat="1">
      <c r="B1446" s="206"/>
      <c r="C1446" s="207"/>
      <c r="D1446" s="197" t="s">
        <v>164</v>
      </c>
      <c r="E1446" s="208" t="s">
        <v>35</v>
      </c>
      <c r="F1446" s="209" t="s">
        <v>1175</v>
      </c>
      <c r="G1446" s="207"/>
      <c r="H1446" s="210">
        <v>1506.04</v>
      </c>
      <c r="I1446" s="211"/>
      <c r="J1446" s="207"/>
      <c r="K1446" s="207"/>
      <c r="L1446" s="212"/>
      <c r="M1446" s="213"/>
      <c r="N1446" s="214"/>
      <c r="O1446" s="214"/>
      <c r="P1446" s="214"/>
      <c r="Q1446" s="214"/>
      <c r="R1446" s="214"/>
      <c r="S1446" s="214"/>
      <c r="T1446" s="215"/>
      <c r="AT1446" s="216" t="s">
        <v>164</v>
      </c>
      <c r="AU1446" s="216" t="s">
        <v>90</v>
      </c>
      <c r="AV1446" s="13" t="s">
        <v>90</v>
      </c>
      <c r="AW1446" s="13" t="s">
        <v>41</v>
      </c>
      <c r="AX1446" s="13" t="s">
        <v>80</v>
      </c>
      <c r="AY1446" s="216" t="s">
        <v>155</v>
      </c>
    </row>
    <row r="1447" spans="2:65" s="12" customFormat="1">
      <c r="B1447" s="195"/>
      <c r="C1447" s="196"/>
      <c r="D1447" s="197" t="s">
        <v>164</v>
      </c>
      <c r="E1447" s="198" t="s">
        <v>35</v>
      </c>
      <c r="F1447" s="199" t="s">
        <v>343</v>
      </c>
      <c r="G1447" s="196"/>
      <c r="H1447" s="198" t="s">
        <v>35</v>
      </c>
      <c r="I1447" s="200"/>
      <c r="J1447" s="196"/>
      <c r="K1447" s="196"/>
      <c r="L1447" s="201"/>
      <c r="M1447" s="202"/>
      <c r="N1447" s="203"/>
      <c r="O1447" s="203"/>
      <c r="P1447" s="203"/>
      <c r="Q1447" s="203"/>
      <c r="R1447" s="203"/>
      <c r="S1447" s="203"/>
      <c r="T1447" s="204"/>
      <c r="AT1447" s="205" t="s">
        <v>164</v>
      </c>
      <c r="AU1447" s="205" t="s">
        <v>90</v>
      </c>
      <c r="AV1447" s="12" t="s">
        <v>88</v>
      </c>
      <c r="AW1447" s="12" t="s">
        <v>41</v>
      </c>
      <c r="AX1447" s="12" t="s">
        <v>80</v>
      </c>
      <c r="AY1447" s="205" t="s">
        <v>155</v>
      </c>
    </row>
    <row r="1448" spans="2:65" s="13" customFormat="1">
      <c r="B1448" s="206"/>
      <c r="C1448" s="207"/>
      <c r="D1448" s="197" t="s">
        <v>164</v>
      </c>
      <c r="E1448" s="208" t="s">
        <v>35</v>
      </c>
      <c r="F1448" s="209" t="s">
        <v>1176</v>
      </c>
      <c r="G1448" s="207"/>
      <c r="H1448" s="210">
        <v>176.25</v>
      </c>
      <c r="I1448" s="211"/>
      <c r="J1448" s="207"/>
      <c r="K1448" s="207"/>
      <c r="L1448" s="212"/>
      <c r="M1448" s="213"/>
      <c r="N1448" s="214"/>
      <c r="O1448" s="214"/>
      <c r="P1448" s="214"/>
      <c r="Q1448" s="214"/>
      <c r="R1448" s="214"/>
      <c r="S1448" s="214"/>
      <c r="T1448" s="215"/>
      <c r="AT1448" s="216" t="s">
        <v>164</v>
      </c>
      <c r="AU1448" s="216" t="s">
        <v>90</v>
      </c>
      <c r="AV1448" s="13" t="s">
        <v>90</v>
      </c>
      <c r="AW1448" s="13" t="s">
        <v>41</v>
      </c>
      <c r="AX1448" s="13" t="s">
        <v>80</v>
      </c>
      <c r="AY1448" s="216" t="s">
        <v>155</v>
      </c>
    </row>
    <row r="1449" spans="2:65" s="12" customFormat="1">
      <c r="B1449" s="195"/>
      <c r="C1449" s="196"/>
      <c r="D1449" s="197" t="s">
        <v>164</v>
      </c>
      <c r="E1449" s="198" t="s">
        <v>35</v>
      </c>
      <c r="F1449" s="199" t="s">
        <v>1177</v>
      </c>
      <c r="G1449" s="196"/>
      <c r="H1449" s="198" t="s">
        <v>35</v>
      </c>
      <c r="I1449" s="200"/>
      <c r="J1449" s="196"/>
      <c r="K1449" s="196"/>
      <c r="L1449" s="201"/>
      <c r="M1449" s="202"/>
      <c r="N1449" s="203"/>
      <c r="O1449" s="203"/>
      <c r="P1449" s="203"/>
      <c r="Q1449" s="203"/>
      <c r="R1449" s="203"/>
      <c r="S1449" s="203"/>
      <c r="T1449" s="204"/>
      <c r="AT1449" s="205" t="s">
        <v>164</v>
      </c>
      <c r="AU1449" s="205" t="s">
        <v>90</v>
      </c>
      <c r="AV1449" s="12" t="s">
        <v>88</v>
      </c>
      <c r="AW1449" s="12" t="s">
        <v>41</v>
      </c>
      <c r="AX1449" s="12" t="s">
        <v>80</v>
      </c>
      <c r="AY1449" s="205" t="s">
        <v>155</v>
      </c>
    </row>
    <row r="1450" spans="2:65" s="13" customFormat="1">
      <c r="B1450" s="206"/>
      <c r="C1450" s="207"/>
      <c r="D1450" s="197" t="s">
        <v>164</v>
      </c>
      <c r="E1450" s="208" t="s">
        <v>35</v>
      </c>
      <c r="F1450" s="209" t="s">
        <v>1178</v>
      </c>
      <c r="G1450" s="207"/>
      <c r="H1450" s="210">
        <v>2632</v>
      </c>
      <c r="I1450" s="211"/>
      <c r="J1450" s="207"/>
      <c r="K1450" s="207"/>
      <c r="L1450" s="212"/>
      <c r="M1450" s="213"/>
      <c r="N1450" s="214"/>
      <c r="O1450" s="214"/>
      <c r="P1450" s="214"/>
      <c r="Q1450" s="214"/>
      <c r="R1450" s="214"/>
      <c r="S1450" s="214"/>
      <c r="T1450" s="215"/>
      <c r="AT1450" s="216" t="s">
        <v>164</v>
      </c>
      <c r="AU1450" s="216" t="s">
        <v>90</v>
      </c>
      <c r="AV1450" s="13" t="s">
        <v>90</v>
      </c>
      <c r="AW1450" s="13" t="s">
        <v>41</v>
      </c>
      <c r="AX1450" s="13" t="s">
        <v>80</v>
      </c>
      <c r="AY1450" s="216" t="s">
        <v>155</v>
      </c>
    </row>
    <row r="1451" spans="2:65" s="15" customFormat="1">
      <c r="B1451" s="228"/>
      <c r="C1451" s="229"/>
      <c r="D1451" s="197" t="s">
        <v>164</v>
      </c>
      <c r="E1451" s="230" t="s">
        <v>35</v>
      </c>
      <c r="F1451" s="231" t="s">
        <v>177</v>
      </c>
      <c r="G1451" s="229"/>
      <c r="H1451" s="232">
        <v>4534.29</v>
      </c>
      <c r="I1451" s="233"/>
      <c r="J1451" s="229"/>
      <c r="K1451" s="229"/>
      <c r="L1451" s="234"/>
      <c r="M1451" s="235"/>
      <c r="N1451" s="236"/>
      <c r="O1451" s="236"/>
      <c r="P1451" s="236"/>
      <c r="Q1451" s="236"/>
      <c r="R1451" s="236"/>
      <c r="S1451" s="236"/>
      <c r="T1451" s="237"/>
      <c r="AT1451" s="238" t="s">
        <v>164</v>
      </c>
      <c r="AU1451" s="238" t="s">
        <v>90</v>
      </c>
      <c r="AV1451" s="15" t="s">
        <v>162</v>
      </c>
      <c r="AW1451" s="15" t="s">
        <v>41</v>
      </c>
      <c r="AX1451" s="15" t="s">
        <v>88</v>
      </c>
      <c r="AY1451" s="238" t="s">
        <v>155</v>
      </c>
    </row>
    <row r="1452" spans="2:65" s="1" customFormat="1" ht="36" customHeight="1">
      <c r="B1452" s="36"/>
      <c r="C1452" s="182" t="s">
        <v>1179</v>
      </c>
      <c r="D1452" s="182" t="s">
        <v>157</v>
      </c>
      <c r="E1452" s="183" t="s">
        <v>1180</v>
      </c>
      <c r="F1452" s="184" t="s">
        <v>1181</v>
      </c>
      <c r="G1452" s="185" t="s">
        <v>160</v>
      </c>
      <c r="H1452" s="186">
        <v>2337.0990000000002</v>
      </c>
      <c r="I1452" s="187"/>
      <c r="J1452" s="188">
        <f>ROUND(I1452*H1452,2)</f>
        <v>0</v>
      </c>
      <c r="K1452" s="184" t="s">
        <v>161</v>
      </c>
      <c r="L1452" s="40"/>
      <c r="M1452" s="189" t="s">
        <v>35</v>
      </c>
      <c r="N1452" s="190" t="s">
        <v>51</v>
      </c>
      <c r="O1452" s="65"/>
      <c r="P1452" s="191">
        <f>O1452*H1452</f>
        <v>0</v>
      </c>
      <c r="Q1452" s="191">
        <v>0</v>
      </c>
      <c r="R1452" s="191">
        <f>Q1452*H1452</f>
        <v>0</v>
      </c>
      <c r="S1452" s="191">
        <v>0</v>
      </c>
      <c r="T1452" s="192">
        <f>S1452*H1452</f>
        <v>0</v>
      </c>
      <c r="AR1452" s="193" t="s">
        <v>162</v>
      </c>
      <c r="AT1452" s="193" t="s">
        <v>157</v>
      </c>
      <c r="AU1452" s="193" t="s">
        <v>90</v>
      </c>
      <c r="AY1452" s="18" t="s">
        <v>155</v>
      </c>
      <c r="BE1452" s="194">
        <f>IF(N1452="základní",J1452,0)</f>
        <v>0</v>
      </c>
      <c r="BF1452" s="194">
        <f>IF(N1452="snížená",J1452,0)</f>
        <v>0</v>
      </c>
      <c r="BG1452" s="194">
        <f>IF(N1452="zákl. přenesená",J1452,0)</f>
        <v>0</v>
      </c>
      <c r="BH1452" s="194">
        <f>IF(N1452="sníž. přenesená",J1452,0)</f>
        <v>0</v>
      </c>
      <c r="BI1452" s="194">
        <f>IF(N1452="nulová",J1452,0)</f>
        <v>0</v>
      </c>
      <c r="BJ1452" s="18" t="s">
        <v>88</v>
      </c>
      <c r="BK1452" s="194">
        <f>ROUND(I1452*H1452,2)</f>
        <v>0</v>
      </c>
      <c r="BL1452" s="18" t="s">
        <v>162</v>
      </c>
      <c r="BM1452" s="193" t="s">
        <v>1182</v>
      </c>
    </row>
    <row r="1453" spans="2:65" s="12" customFormat="1">
      <c r="B1453" s="195"/>
      <c r="C1453" s="196"/>
      <c r="D1453" s="197" t="s">
        <v>164</v>
      </c>
      <c r="E1453" s="198" t="s">
        <v>35</v>
      </c>
      <c r="F1453" s="199" t="s">
        <v>1183</v>
      </c>
      <c r="G1453" s="196"/>
      <c r="H1453" s="198" t="s">
        <v>35</v>
      </c>
      <c r="I1453" s="200"/>
      <c r="J1453" s="196"/>
      <c r="K1453" s="196"/>
      <c r="L1453" s="201"/>
      <c r="M1453" s="202"/>
      <c r="N1453" s="203"/>
      <c r="O1453" s="203"/>
      <c r="P1453" s="203"/>
      <c r="Q1453" s="203"/>
      <c r="R1453" s="203"/>
      <c r="S1453" s="203"/>
      <c r="T1453" s="204"/>
      <c r="AT1453" s="205" t="s">
        <v>164</v>
      </c>
      <c r="AU1453" s="205" t="s">
        <v>90</v>
      </c>
      <c r="AV1453" s="12" t="s">
        <v>88</v>
      </c>
      <c r="AW1453" s="12" t="s">
        <v>41</v>
      </c>
      <c r="AX1453" s="12" t="s">
        <v>80</v>
      </c>
      <c r="AY1453" s="205" t="s">
        <v>155</v>
      </c>
    </row>
    <row r="1454" spans="2:65" s="12" customFormat="1">
      <c r="B1454" s="195"/>
      <c r="C1454" s="196"/>
      <c r="D1454" s="197" t="s">
        <v>164</v>
      </c>
      <c r="E1454" s="198" t="s">
        <v>35</v>
      </c>
      <c r="F1454" s="199" t="s">
        <v>1184</v>
      </c>
      <c r="G1454" s="196"/>
      <c r="H1454" s="198" t="s">
        <v>35</v>
      </c>
      <c r="I1454" s="200"/>
      <c r="J1454" s="196"/>
      <c r="K1454" s="196"/>
      <c r="L1454" s="201"/>
      <c r="M1454" s="202"/>
      <c r="N1454" s="203"/>
      <c r="O1454" s="203"/>
      <c r="P1454" s="203"/>
      <c r="Q1454" s="203"/>
      <c r="R1454" s="203"/>
      <c r="S1454" s="203"/>
      <c r="T1454" s="204"/>
      <c r="AT1454" s="205" t="s">
        <v>164</v>
      </c>
      <c r="AU1454" s="205" t="s">
        <v>90</v>
      </c>
      <c r="AV1454" s="12" t="s">
        <v>88</v>
      </c>
      <c r="AW1454" s="12" t="s">
        <v>41</v>
      </c>
      <c r="AX1454" s="12" t="s">
        <v>80</v>
      </c>
      <c r="AY1454" s="205" t="s">
        <v>155</v>
      </c>
    </row>
    <row r="1455" spans="2:65" s="13" customFormat="1">
      <c r="B1455" s="206"/>
      <c r="C1455" s="207"/>
      <c r="D1455" s="197" t="s">
        <v>164</v>
      </c>
      <c r="E1455" s="208" t="s">
        <v>35</v>
      </c>
      <c r="F1455" s="209" t="s">
        <v>1185</v>
      </c>
      <c r="G1455" s="207"/>
      <c r="H1455" s="210">
        <v>1108.617</v>
      </c>
      <c r="I1455" s="211"/>
      <c r="J1455" s="207"/>
      <c r="K1455" s="207"/>
      <c r="L1455" s="212"/>
      <c r="M1455" s="213"/>
      <c r="N1455" s="214"/>
      <c r="O1455" s="214"/>
      <c r="P1455" s="214"/>
      <c r="Q1455" s="214"/>
      <c r="R1455" s="214"/>
      <c r="S1455" s="214"/>
      <c r="T1455" s="215"/>
      <c r="AT1455" s="216" t="s">
        <v>164</v>
      </c>
      <c r="AU1455" s="216" t="s">
        <v>90</v>
      </c>
      <c r="AV1455" s="13" t="s">
        <v>90</v>
      </c>
      <c r="AW1455" s="13" t="s">
        <v>41</v>
      </c>
      <c r="AX1455" s="13" t="s">
        <v>80</v>
      </c>
      <c r="AY1455" s="216" t="s">
        <v>155</v>
      </c>
    </row>
    <row r="1456" spans="2:65" s="13" customFormat="1">
      <c r="B1456" s="206"/>
      <c r="C1456" s="207"/>
      <c r="D1456" s="197" t="s">
        <v>164</v>
      </c>
      <c r="E1456" s="208" t="s">
        <v>35</v>
      </c>
      <c r="F1456" s="209" t="s">
        <v>1186</v>
      </c>
      <c r="G1456" s="207"/>
      <c r="H1456" s="210">
        <v>1080.001</v>
      </c>
      <c r="I1456" s="211"/>
      <c r="J1456" s="207"/>
      <c r="K1456" s="207"/>
      <c r="L1456" s="212"/>
      <c r="M1456" s="213"/>
      <c r="N1456" s="214"/>
      <c r="O1456" s="214"/>
      <c r="P1456" s="214"/>
      <c r="Q1456" s="214"/>
      <c r="R1456" s="214"/>
      <c r="S1456" s="214"/>
      <c r="T1456" s="215"/>
      <c r="AT1456" s="216" t="s">
        <v>164</v>
      </c>
      <c r="AU1456" s="216" t="s">
        <v>90</v>
      </c>
      <c r="AV1456" s="13" t="s">
        <v>90</v>
      </c>
      <c r="AW1456" s="13" t="s">
        <v>41</v>
      </c>
      <c r="AX1456" s="13" t="s">
        <v>80</v>
      </c>
      <c r="AY1456" s="216" t="s">
        <v>155</v>
      </c>
    </row>
    <row r="1457" spans="2:65" s="12" customFormat="1">
      <c r="B1457" s="195"/>
      <c r="C1457" s="196"/>
      <c r="D1457" s="197" t="s">
        <v>164</v>
      </c>
      <c r="E1457" s="198" t="s">
        <v>35</v>
      </c>
      <c r="F1457" s="199" t="s">
        <v>1187</v>
      </c>
      <c r="G1457" s="196"/>
      <c r="H1457" s="198" t="s">
        <v>35</v>
      </c>
      <c r="I1457" s="200"/>
      <c r="J1457" s="196"/>
      <c r="K1457" s="196"/>
      <c r="L1457" s="201"/>
      <c r="M1457" s="202"/>
      <c r="N1457" s="203"/>
      <c r="O1457" s="203"/>
      <c r="P1457" s="203"/>
      <c r="Q1457" s="203"/>
      <c r="R1457" s="203"/>
      <c r="S1457" s="203"/>
      <c r="T1457" s="204"/>
      <c r="AT1457" s="205" t="s">
        <v>164</v>
      </c>
      <c r="AU1457" s="205" t="s">
        <v>90</v>
      </c>
      <c r="AV1457" s="12" t="s">
        <v>88</v>
      </c>
      <c r="AW1457" s="12" t="s">
        <v>41</v>
      </c>
      <c r="AX1457" s="12" t="s">
        <v>80</v>
      </c>
      <c r="AY1457" s="205" t="s">
        <v>155</v>
      </c>
    </row>
    <row r="1458" spans="2:65" s="13" customFormat="1">
      <c r="B1458" s="206"/>
      <c r="C1458" s="207"/>
      <c r="D1458" s="197" t="s">
        <v>164</v>
      </c>
      <c r="E1458" s="208" t="s">
        <v>35</v>
      </c>
      <c r="F1458" s="209" t="s">
        <v>1188</v>
      </c>
      <c r="G1458" s="207"/>
      <c r="H1458" s="210">
        <v>148.48099999999999</v>
      </c>
      <c r="I1458" s="211"/>
      <c r="J1458" s="207"/>
      <c r="K1458" s="207"/>
      <c r="L1458" s="212"/>
      <c r="M1458" s="213"/>
      <c r="N1458" s="214"/>
      <c r="O1458" s="214"/>
      <c r="P1458" s="214"/>
      <c r="Q1458" s="214"/>
      <c r="R1458" s="214"/>
      <c r="S1458" s="214"/>
      <c r="T1458" s="215"/>
      <c r="AT1458" s="216" t="s">
        <v>164</v>
      </c>
      <c r="AU1458" s="216" t="s">
        <v>90</v>
      </c>
      <c r="AV1458" s="13" t="s">
        <v>90</v>
      </c>
      <c r="AW1458" s="13" t="s">
        <v>41</v>
      </c>
      <c r="AX1458" s="13" t="s">
        <v>80</v>
      </c>
      <c r="AY1458" s="216" t="s">
        <v>155</v>
      </c>
    </row>
    <row r="1459" spans="2:65" s="15" customFormat="1">
      <c r="B1459" s="228"/>
      <c r="C1459" s="229"/>
      <c r="D1459" s="197" t="s">
        <v>164</v>
      </c>
      <c r="E1459" s="230" t="s">
        <v>35</v>
      </c>
      <c r="F1459" s="231" t="s">
        <v>177</v>
      </c>
      <c r="G1459" s="229"/>
      <c r="H1459" s="232">
        <v>2337.0990000000002</v>
      </c>
      <c r="I1459" s="233"/>
      <c r="J1459" s="229"/>
      <c r="K1459" s="229"/>
      <c r="L1459" s="234"/>
      <c r="M1459" s="235"/>
      <c r="N1459" s="236"/>
      <c r="O1459" s="236"/>
      <c r="P1459" s="236"/>
      <c r="Q1459" s="236"/>
      <c r="R1459" s="236"/>
      <c r="S1459" s="236"/>
      <c r="T1459" s="237"/>
      <c r="AT1459" s="238" t="s">
        <v>164</v>
      </c>
      <c r="AU1459" s="238" t="s">
        <v>90</v>
      </c>
      <c r="AV1459" s="15" t="s">
        <v>162</v>
      </c>
      <c r="AW1459" s="15" t="s">
        <v>41</v>
      </c>
      <c r="AX1459" s="15" t="s">
        <v>88</v>
      </c>
      <c r="AY1459" s="238" t="s">
        <v>155</v>
      </c>
    </row>
    <row r="1460" spans="2:65" s="1" customFormat="1" ht="36" customHeight="1">
      <c r="B1460" s="36"/>
      <c r="C1460" s="182" t="s">
        <v>1189</v>
      </c>
      <c r="D1460" s="182" t="s">
        <v>157</v>
      </c>
      <c r="E1460" s="183" t="s">
        <v>1190</v>
      </c>
      <c r="F1460" s="184" t="s">
        <v>1191</v>
      </c>
      <c r="G1460" s="185" t="s">
        <v>227</v>
      </c>
      <c r="H1460" s="186">
        <v>165</v>
      </c>
      <c r="I1460" s="187"/>
      <c r="J1460" s="188">
        <f>ROUND(I1460*H1460,2)</f>
        <v>0</v>
      </c>
      <c r="K1460" s="184" t="s">
        <v>161</v>
      </c>
      <c r="L1460" s="40"/>
      <c r="M1460" s="189" t="s">
        <v>35</v>
      </c>
      <c r="N1460" s="190" t="s">
        <v>51</v>
      </c>
      <c r="O1460" s="65"/>
      <c r="P1460" s="191">
        <f>O1460*H1460</f>
        <v>0</v>
      </c>
      <c r="Q1460" s="191">
        <v>1.0000000000000001E-5</v>
      </c>
      <c r="R1460" s="191">
        <f>Q1460*H1460</f>
        <v>1.6500000000000002E-3</v>
      </c>
      <c r="S1460" s="191">
        <v>0</v>
      </c>
      <c r="T1460" s="192">
        <f>S1460*H1460</f>
        <v>0</v>
      </c>
      <c r="AR1460" s="193" t="s">
        <v>162</v>
      </c>
      <c r="AT1460" s="193" t="s">
        <v>157</v>
      </c>
      <c r="AU1460" s="193" t="s">
        <v>90</v>
      </c>
      <c r="AY1460" s="18" t="s">
        <v>155</v>
      </c>
      <c r="BE1460" s="194">
        <f>IF(N1460="základní",J1460,0)</f>
        <v>0</v>
      </c>
      <c r="BF1460" s="194">
        <f>IF(N1460="snížená",J1460,0)</f>
        <v>0</v>
      </c>
      <c r="BG1460" s="194">
        <f>IF(N1460="zákl. přenesená",J1460,0)</f>
        <v>0</v>
      </c>
      <c r="BH1460" s="194">
        <f>IF(N1460="sníž. přenesená",J1460,0)</f>
        <v>0</v>
      </c>
      <c r="BI1460" s="194">
        <f>IF(N1460="nulová",J1460,0)</f>
        <v>0</v>
      </c>
      <c r="BJ1460" s="18" t="s">
        <v>88</v>
      </c>
      <c r="BK1460" s="194">
        <f>ROUND(I1460*H1460,2)</f>
        <v>0</v>
      </c>
      <c r="BL1460" s="18" t="s">
        <v>162</v>
      </c>
      <c r="BM1460" s="193" t="s">
        <v>1192</v>
      </c>
    </row>
    <row r="1461" spans="2:65" s="12" customFormat="1">
      <c r="B1461" s="195"/>
      <c r="C1461" s="196"/>
      <c r="D1461" s="197" t="s">
        <v>164</v>
      </c>
      <c r="E1461" s="198" t="s">
        <v>35</v>
      </c>
      <c r="F1461" s="199" t="s">
        <v>1193</v>
      </c>
      <c r="G1461" s="196"/>
      <c r="H1461" s="198" t="s">
        <v>35</v>
      </c>
      <c r="I1461" s="200"/>
      <c r="J1461" s="196"/>
      <c r="K1461" s="196"/>
      <c r="L1461" s="201"/>
      <c r="M1461" s="202"/>
      <c r="N1461" s="203"/>
      <c r="O1461" s="203"/>
      <c r="P1461" s="203"/>
      <c r="Q1461" s="203"/>
      <c r="R1461" s="203"/>
      <c r="S1461" s="203"/>
      <c r="T1461" s="204"/>
      <c r="AT1461" s="205" t="s">
        <v>164</v>
      </c>
      <c r="AU1461" s="205" t="s">
        <v>90</v>
      </c>
      <c r="AV1461" s="12" t="s">
        <v>88</v>
      </c>
      <c r="AW1461" s="12" t="s">
        <v>41</v>
      </c>
      <c r="AX1461" s="12" t="s">
        <v>80</v>
      </c>
      <c r="AY1461" s="205" t="s">
        <v>155</v>
      </c>
    </row>
    <row r="1462" spans="2:65" s="12" customFormat="1">
      <c r="B1462" s="195"/>
      <c r="C1462" s="196"/>
      <c r="D1462" s="197" t="s">
        <v>164</v>
      </c>
      <c r="E1462" s="198" t="s">
        <v>35</v>
      </c>
      <c r="F1462" s="199" t="s">
        <v>1194</v>
      </c>
      <c r="G1462" s="196"/>
      <c r="H1462" s="198" t="s">
        <v>35</v>
      </c>
      <c r="I1462" s="200"/>
      <c r="J1462" s="196"/>
      <c r="K1462" s="196"/>
      <c r="L1462" s="201"/>
      <c r="M1462" s="202"/>
      <c r="N1462" s="203"/>
      <c r="O1462" s="203"/>
      <c r="P1462" s="203"/>
      <c r="Q1462" s="203"/>
      <c r="R1462" s="203"/>
      <c r="S1462" s="203"/>
      <c r="T1462" s="204"/>
      <c r="AT1462" s="205" t="s">
        <v>164</v>
      </c>
      <c r="AU1462" s="205" t="s">
        <v>90</v>
      </c>
      <c r="AV1462" s="12" t="s">
        <v>88</v>
      </c>
      <c r="AW1462" s="12" t="s">
        <v>41</v>
      </c>
      <c r="AX1462" s="12" t="s">
        <v>80</v>
      </c>
      <c r="AY1462" s="205" t="s">
        <v>155</v>
      </c>
    </row>
    <row r="1463" spans="2:65" s="13" customFormat="1">
      <c r="B1463" s="206"/>
      <c r="C1463" s="207"/>
      <c r="D1463" s="197" t="s">
        <v>164</v>
      </c>
      <c r="E1463" s="208" t="s">
        <v>35</v>
      </c>
      <c r="F1463" s="209" t="s">
        <v>1195</v>
      </c>
      <c r="G1463" s="207"/>
      <c r="H1463" s="210">
        <v>165</v>
      </c>
      <c r="I1463" s="211"/>
      <c r="J1463" s="207"/>
      <c r="K1463" s="207"/>
      <c r="L1463" s="212"/>
      <c r="M1463" s="213"/>
      <c r="N1463" s="214"/>
      <c r="O1463" s="214"/>
      <c r="P1463" s="214"/>
      <c r="Q1463" s="214"/>
      <c r="R1463" s="214"/>
      <c r="S1463" s="214"/>
      <c r="T1463" s="215"/>
      <c r="AT1463" s="216" t="s">
        <v>164</v>
      </c>
      <c r="AU1463" s="216" t="s">
        <v>90</v>
      </c>
      <c r="AV1463" s="13" t="s">
        <v>90</v>
      </c>
      <c r="AW1463" s="13" t="s">
        <v>41</v>
      </c>
      <c r="AX1463" s="13" t="s">
        <v>88</v>
      </c>
      <c r="AY1463" s="216" t="s">
        <v>155</v>
      </c>
    </row>
    <row r="1464" spans="2:65" s="1" customFormat="1" ht="16.5" customHeight="1">
      <c r="B1464" s="36"/>
      <c r="C1464" s="182" t="s">
        <v>1196</v>
      </c>
      <c r="D1464" s="182" t="s">
        <v>157</v>
      </c>
      <c r="E1464" s="183" t="s">
        <v>1197</v>
      </c>
      <c r="F1464" s="184" t="s">
        <v>1198</v>
      </c>
      <c r="G1464" s="185" t="s">
        <v>227</v>
      </c>
      <c r="H1464" s="186">
        <v>1</v>
      </c>
      <c r="I1464" s="187"/>
      <c r="J1464" s="188">
        <f>ROUND(I1464*H1464,2)</f>
        <v>0</v>
      </c>
      <c r="K1464" s="184" t="s">
        <v>35</v>
      </c>
      <c r="L1464" s="40"/>
      <c r="M1464" s="189" t="s">
        <v>35</v>
      </c>
      <c r="N1464" s="190" t="s">
        <v>51</v>
      </c>
      <c r="O1464" s="65"/>
      <c r="P1464" s="191">
        <f>O1464*H1464</f>
        <v>0</v>
      </c>
      <c r="Q1464" s="191">
        <v>0</v>
      </c>
      <c r="R1464" s="191">
        <f>Q1464*H1464</f>
        <v>0</v>
      </c>
      <c r="S1464" s="191">
        <v>0</v>
      </c>
      <c r="T1464" s="192">
        <f>S1464*H1464</f>
        <v>0</v>
      </c>
      <c r="AR1464" s="193" t="s">
        <v>162</v>
      </c>
      <c r="AT1464" s="193" t="s">
        <v>157</v>
      </c>
      <c r="AU1464" s="193" t="s">
        <v>90</v>
      </c>
      <c r="AY1464" s="18" t="s">
        <v>155</v>
      </c>
      <c r="BE1464" s="194">
        <f>IF(N1464="základní",J1464,0)</f>
        <v>0</v>
      </c>
      <c r="BF1464" s="194">
        <f>IF(N1464="snížená",J1464,0)</f>
        <v>0</v>
      </c>
      <c r="BG1464" s="194">
        <f>IF(N1464="zákl. přenesená",J1464,0)</f>
        <v>0</v>
      </c>
      <c r="BH1464" s="194">
        <f>IF(N1464="sníž. přenesená",J1464,0)</f>
        <v>0</v>
      </c>
      <c r="BI1464" s="194">
        <f>IF(N1464="nulová",J1464,0)</f>
        <v>0</v>
      </c>
      <c r="BJ1464" s="18" t="s">
        <v>88</v>
      </c>
      <c r="BK1464" s="194">
        <f>ROUND(I1464*H1464,2)</f>
        <v>0</v>
      </c>
      <c r="BL1464" s="18" t="s">
        <v>162</v>
      </c>
      <c r="BM1464" s="193" t="s">
        <v>1199</v>
      </c>
    </row>
    <row r="1465" spans="2:65" s="1" customFormat="1" ht="16.5" customHeight="1">
      <c r="B1465" s="36"/>
      <c r="C1465" s="182" t="s">
        <v>1200</v>
      </c>
      <c r="D1465" s="182" t="s">
        <v>157</v>
      </c>
      <c r="E1465" s="183" t="s">
        <v>1201</v>
      </c>
      <c r="F1465" s="184" t="s">
        <v>1202</v>
      </c>
      <c r="G1465" s="185" t="s">
        <v>227</v>
      </c>
      <c r="H1465" s="186">
        <v>4</v>
      </c>
      <c r="I1465" s="187"/>
      <c r="J1465" s="188">
        <f>ROUND(I1465*H1465,2)</f>
        <v>0</v>
      </c>
      <c r="K1465" s="184" t="s">
        <v>35</v>
      </c>
      <c r="L1465" s="40"/>
      <c r="M1465" s="189" t="s">
        <v>35</v>
      </c>
      <c r="N1465" s="190" t="s">
        <v>51</v>
      </c>
      <c r="O1465" s="65"/>
      <c r="P1465" s="191">
        <f>O1465*H1465</f>
        <v>0</v>
      </c>
      <c r="Q1465" s="191">
        <v>0</v>
      </c>
      <c r="R1465" s="191">
        <f>Q1465*H1465</f>
        <v>0</v>
      </c>
      <c r="S1465" s="191">
        <v>0</v>
      </c>
      <c r="T1465" s="192">
        <f>S1465*H1465</f>
        <v>0</v>
      </c>
      <c r="AR1465" s="193" t="s">
        <v>162</v>
      </c>
      <c r="AT1465" s="193" t="s">
        <v>157</v>
      </c>
      <c r="AU1465" s="193" t="s">
        <v>90</v>
      </c>
      <c r="AY1465" s="18" t="s">
        <v>155</v>
      </c>
      <c r="BE1465" s="194">
        <f>IF(N1465="základní",J1465,0)</f>
        <v>0</v>
      </c>
      <c r="BF1465" s="194">
        <f>IF(N1465="snížená",J1465,0)</f>
        <v>0</v>
      </c>
      <c r="BG1465" s="194">
        <f>IF(N1465="zákl. přenesená",J1465,0)</f>
        <v>0</v>
      </c>
      <c r="BH1465" s="194">
        <f>IF(N1465="sníž. přenesená",J1465,0)</f>
        <v>0</v>
      </c>
      <c r="BI1465" s="194">
        <f>IF(N1465="nulová",J1465,0)</f>
        <v>0</v>
      </c>
      <c r="BJ1465" s="18" t="s">
        <v>88</v>
      </c>
      <c r="BK1465" s="194">
        <f>ROUND(I1465*H1465,2)</f>
        <v>0</v>
      </c>
      <c r="BL1465" s="18" t="s">
        <v>162</v>
      </c>
      <c r="BM1465" s="193" t="s">
        <v>1203</v>
      </c>
    </row>
    <row r="1466" spans="2:65" s="13" customFormat="1">
      <c r="B1466" s="206"/>
      <c r="C1466" s="207"/>
      <c r="D1466" s="197" t="s">
        <v>164</v>
      </c>
      <c r="E1466" s="208" t="s">
        <v>35</v>
      </c>
      <c r="F1466" s="209" t="s">
        <v>1204</v>
      </c>
      <c r="G1466" s="207"/>
      <c r="H1466" s="210">
        <v>4</v>
      </c>
      <c r="I1466" s="211"/>
      <c r="J1466" s="207"/>
      <c r="K1466" s="207"/>
      <c r="L1466" s="212"/>
      <c r="M1466" s="213"/>
      <c r="N1466" s="214"/>
      <c r="O1466" s="214"/>
      <c r="P1466" s="214"/>
      <c r="Q1466" s="214"/>
      <c r="R1466" s="214"/>
      <c r="S1466" s="214"/>
      <c r="T1466" s="215"/>
      <c r="AT1466" s="216" t="s">
        <v>164</v>
      </c>
      <c r="AU1466" s="216" t="s">
        <v>90</v>
      </c>
      <c r="AV1466" s="13" t="s">
        <v>90</v>
      </c>
      <c r="AW1466" s="13" t="s">
        <v>41</v>
      </c>
      <c r="AX1466" s="13" t="s">
        <v>88</v>
      </c>
      <c r="AY1466" s="216" t="s">
        <v>155</v>
      </c>
    </row>
    <row r="1467" spans="2:65" s="1" customFormat="1" ht="24" customHeight="1">
      <c r="B1467" s="36"/>
      <c r="C1467" s="182" t="s">
        <v>1205</v>
      </c>
      <c r="D1467" s="182" t="s">
        <v>157</v>
      </c>
      <c r="E1467" s="183" t="s">
        <v>1206</v>
      </c>
      <c r="F1467" s="184" t="s">
        <v>1207</v>
      </c>
      <c r="G1467" s="185" t="s">
        <v>1208</v>
      </c>
      <c r="H1467" s="186">
        <v>1</v>
      </c>
      <c r="I1467" s="187"/>
      <c r="J1467" s="188">
        <f>ROUND(I1467*H1467,2)</f>
        <v>0</v>
      </c>
      <c r="K1467" s="184" t="s">
        <v>35</v>
      </c>
      <c r="L1467" s="40"/>
      <c r="M1467" s="189" t="s">
        <v>35</v>
      </c>
      <c r="N1467" s="190" t="s">
        <v>51</v>
      </c>
      <c r="O1467" s="65"/>
      <c r="P1467" s="191">
        <f>O1467*H1467</f>
        <v>0</v>
      </c>
      <c r="Q1467" s="191">
        <v>0</v>
      </c>
      <c r="R1467" s="191">
        <f>Q1467*H1467</f>
        <v>0</v>
      </c>
      <c r="S1467" s="191">
        <v>0</v>
      </c>
      <c r="T1467" s="192">
        <f>S1467*H1467</f>
        <v>0</v>
      </c>
      <c r="AR1467" s="193" t="s">
        <v>162</v>
      </c>
      <c r="AT1467" s="193" t="s">
        <v>157</v>
      </c>
      <c r="AU1467" s="193" t="s">
        <v>90</v>
      </c>
      <c r="AY1467" s="18" t="s">
        <v>155</v>
      </c>
      <c r="BE1467" s="194">
        <f>IF(N1467="základní",J1467,0)</f>
        <v>0</v>
      </c>
      <c r="BF1467" s="194">
        <f>IF(N1467="snížená",J1467,0)</f>
        <v>0</v>
      </c>
      <c r="BG1467" s="194">
        <f>IF(N1467="zákl. přenesená",J1467,0)</f>
        <v>0</v>
      </c>
      <c r="BH1467" s="194">
        <f>IF(N1467="sníž. přenesená",J1467,0)</f>
        <v>0</v>
      </c>
      <c r="BI1467" s="194">
        <f>IF(N1467="nulová",J1467,0)</f>
        <v>0</v>
      </c>
      <c r="BJ1467" s="18" t="s">
        <v>88</v>
      </c>
      <c r="BK1467" s="194">
        <f>ROUND(I1467*H1467,2)</f>
        <v>0</v>
      </c>
      <c r="BL1467" s="18" t="s">
        <v>162</v>
      </c>
      <c r="BM1467" s="193" t="s">
        <v>1209</v>
      </c>
    </row>
    <row r="1468" spans="2:65" s="13" customFormat="1">
      <c r="B1468" s="206"/>
      <c r="C1468" s="207"/>
      <c r="D1468" s="197" t="s">
        <v>164</v>
      </c>
      <c r="E1468" s="208" t="s">
        <v>35</v>
      </c>
      <c r="F1468" s="209" t="s">
        <v>88</v>
      </c>
      <c r="G1468" s="207"/>
      <c r="H1468" s="210">
        <v>1</v>
      </c>
      <c r="I1468" s="211"/>
      <c r="J1468" s="207"/>
      <c r="K1468" s="207"/>
      <c r="L1468" s="212"/>
      <c r="M1468" s="213"/>
      <c r="N1468" s="214"/>
      <c r="O1468" s="214"/>
      <c r="P1468" s="214"/>
      <c r="Q1468" s="214"/>
      <c r="R1468" s="214"/>
      <c r="S1468" s="214"/>
      <c r="T1468" s="215"/>
      <c r="AT1468" s="216" t="s">
        <v>164</v>
      </c>
      <c r="AU1468" s="216" t="s">
        <v>90</v>
      </c>
      <c r="AV1468" s="13" t="s">
        <v>90</v>
      </c>
      <c r="AW1468" s="13" t="s">
        <v>41</v>
      </c>
      <c r="AX1468" s="13" t="s">
        <v>88</v>
      </c>
      <c r="AY1468" s="216" t="s">
        <v>155</v>
      </c>
    </row>
    <row r="1469" spans="2:65" s="1" customFormat="1" ht="24" customHeight="1">
      <c r="B1469" s="36"/>
      <c r="C1469" s="182" t="s">
        <v>1210</v>
      </c>
      <c r="D1469" s="182" t="s">
        <v>157</v>
      </c>
      <c r="E1469" s="183" t="s">
        <v>1211</v>
      </c>
      <c r="F1469" s="184" t="s">
        <v>1212</v>
      </c>
      <c r="G1469" s="185" t="s">
        <v>198</v>
      </c>
      <c r="H1469" s="186">
        <v>3.0939999999999999</v>
      </c>
      <c r="I1469" s="187"/>
      <c r="J1469" s="188">
        <f>ROUND(I1469*H1469,2)</f>
        <v>0</v>
      </c>
      <c r="K1469" s="184" t="s">
        <v>161</v>
      </c>
      <c r="L1469" s="40"/>
      <c r="M1469" s="189" t="s">
        <v>35</v>
      </c>
      <c r="N1469" s="190" t="s">
        <v>51</v>
      </c>
      <c r="O1469" s="65"/>
      <c r="P1469" s="191">
        <f>O1469*H1469</f>
        <v>0</v>
      </c>
      <c r="Q1469" s="191">
        <v>0</v>
      </c>
      <c r="R1469" s="191">
        <f>Q1469*H1469</f>
        <v>0</v>
      </c>
      <c r="S1469" s="191">
        <v>2.2000000000000002</v>
      </c>
      <c r="T1469" s="192">
        <f>S1469*H1469</f>
        <v>6.8068</v>
      </c>
      <c r="AR1469" s="193" t="s">
        <v>162</v>
      </c>
      <c r="AT1469" s="193" t="s">
        <v>157</v>
      </c>
      <c r="AU1469" s="193" t="s">
        <v>90</v>
      </c>
      <c r="AY1469" s="18" t="s">
        <v>155</v>
      </c>
      <c r="BE1469" s="194">
        <f>IF(N1469="základní",J1469,0)</f>
        <v>0</v>
      </c>
      <c r="BF1469" s="194">
        <f>IF(N1469="snížená",J1469,0)</f>
        <v>0</v>
      </c>
      <c r="BG1469" s="194">
        <f>IF(N1469="zákl. přenesená",J1469,0)</f>
        <v>0</v>
      </c>
      <c r="BH1469" s="194">
        <f>IF(N1469="sníž. přenesená",J1469,0)</f>
        <v>0</v>
      </c>
      <c r="BI1469" s="194">
        <f>IF(N1469="nulová",J1469,0)</f>
        <v>0</v>
      </c>
      <c r="BJ1469" s="18" t="s">
        <v>88</v>
      </c>
      <c r="BK1469" s="194">
        <f>ROUND(I1469*H1469,2)</f>
        <v>0</v>
      </c>
      <c r="BL1469" s="18" t="s">
        <v>162</v>
      </c>
      <c r="BM1469" s="193" t="s">
        <v>1213</v>
      </c>
    </row>
    <row r="1470" spans="2:65" s="12" customFormat="1">
      <c r="B1470" s="195"/>
      <c r="C1470" s="196"/>
      <c r="D1470" s="197" t="s">
        <v>164</v>
      </c>
      <c r="E1470" s="198" t="s">
        <v>35</v>
      </c>
      <c r="F1470" s="199" t="s">
        <v>1214</v>
      </c>
      <c r="G1470" s="196"/>
      <c r="H1470" s="198" t="s">
        <v>35</v>
      </c>
      <c r="I1470" s="200"/>
      <c r="J1470" s="196"/>
      <c r="K1470" s="196"/>
      <c r="L1470" s="201"/>
      <c r="M1470" s="202"/>
      <c r="N1470" s="203"/>
      <c r="O1470" s="203"/>
      <c r="P1470" s="203"/>
      <c r="Q1470" s="203"/>
      <c r="R1470" s="203"/>
      <c r="S1470" s="203"/>
      <c r="T1470" s="204"/>
      <c r="AT1470" s="205" t="s">
        <v>164</v>
      </c>
      <c r="AU1470" s="205" t="s">
        <v>90</v>
      </c>
      <c r="AV1470" s="12" t="s">
        <v>88</v>
      </c>
      <c r="AW1470" s="12" t="s">
        <v>41</v>
      </c>
      <c r="AX1470" s="12" t="s">
        <v>80</v>
      </c>
      <c r="AY1470" s="205" t="s">
        <v>155</v>
      </c>
    </row>
    <row r="1471" spans="2:65" s="13" customFormat="1">
      <c r="B1471" s="206"/>
      <c r="C1471" s="207"/>
      <c r="D1471" s="197" t="s">
        <v>164</v>
      </c>
      <c r="E1471" s="208" t="s">
        <v>35</v>
      </c>
      <c r="F1471" s="209" t="s">
        <v>1215</v>
      </c>
      <c r="G1471" s="207"/>
      <c r="H1471" s="210">
        <v>3.0939999999999999</v>
      </c>
      <c r="I1471" s="211"/>
      <c r="J1471" s="207"/>
      <c r="K1471" s="207"/>
      <c r="L1471" s="212"/>
      <c r="M1471" s="213"/>
      <c r="N1471" s="214"/>
      <c r="O1471" s="214"/>
      <c r="P1471" s="214"/>
      <c r="Q1471" s="214"/>
      <c r="R1471" s="214"/>
      <c r="S1471" s="214"/>
      <c r="T1471" s="215"/>
      <c r="AT1471" s="216" t="s">
        <v>164</v>
      </c>
      <c r="AU1471" s="216" t="s">
        <v>90</v>
      </c>
      <c r="AV1471" s="13" t="s">
        <v>90</v>
      </c>
      <c r="AW1471" s="13" t="s">
        <v>41</v>
      </c>
      <c r="AX1471" s="13" t="s">
        <v>88</v>
      </c>
      <c r="AY1471" s="216" t="s">
        <v>155</v>
      </c>
    </row>
    <row r="1472" spans="2:65" s="1" customFormat="1" ht="24" customHeight="1">
      <c r="B1472" s="36"/>
      <c r="C1472" s="182" t="s">
        <v>1216</v>
      </c>
      <c r="D1472" s="182" t="s">
        <v>157</v>
      </c>
      <c r="E1472" s="183" t="s">
        <v>1217</v>
      </c>
      <c r="F1472" s="184" t="s">
        <v>1218</v>
      </c>
      <c r="G1472" s="185" t="s">
        <v>198</v>
      </c>
      <c r="H1472" s="186">
        <v>2.2050000000000001</v>
      </c>
      <c r="I1472" s="187"/>
      <c r="J1472" s="188">
        <f>ROUND(I1472*H1472,2)</f>
        <v>0</v>
      </c>
      <c r="K1472" s="184" t="s">
        <v>161</v>
      </c>
      <c r="L1472" s="40"/>
      <c r="M1472" s="189" t="s">
        <v>35</v>
      </c>
      <c r="N1472" s="190" t="s">
        <v>51</v>
      </c>
      <c r="O1472" s="65"/>
      <c r="P1472" s="191">
        <f>O1472*H1472</f>
        <v>0</v>
      </c>
      <c r="Q1472" s="191">
        <v>0</v>
      </c>
      <c r="R1472" s="191">
        <f>Q1472*H1472</f>
        <v>0</v>
      </c>
      <c r="S1472" s="191">
        <v>2.2000000000000002</v>
      </c>
      <c r="T1472" s="192">
        <f>S1472*H1472</f>
        <v>4.8510000000000009</v>
      </c>
      <c r="AR1472" s="193" t="s">
        <v>162</v>
      </c>
      <c r="AT1472" s="193" t="s">
        <v>157</v>
      </c>
      <c r="AU1472" s="193" t="s">
        <v>90</v>
      </c>
      <c r="AY1472" s="18" t="s">
        <v>155</v>
      </c>
      <c r="BE1472" s="194">
        <f>IF(N1472="základní",J1472,0)</f>
        <v>0</v>
      </c>
      <c r="BF1472" s="194">
        <f>IF(N1472="snížená",J1472,0)</f>
        <v>0</v>
      </c>
      <c r="BG1472" s="194">
        <f>IF(N1472="zákl. přenesená",J1472,0)</f>
        <v>0</v>
      </c>
      <c r="BH1472" s="194">
        <f>IF(N1472="sníž. přenesená",J1472,0)</f>
        <v>0</v>
      </c>
      <c r="BI1472" s="194">
        <f>IF(N1472="nulová",J1472,0)</f>
        <v>0</v>
      </c>
      <c r="BJ1472" s="18" t="s">
        <v>88</v>
      </c>
      <c r="BK1472" s="194">
        <f>ROUND(I1472*H1472,2)</f>
        <v>0</v>
      </c>
      <c r="BL1472" s="18" t="s">
        <v>162</v>
      </c>
      <c r="BM1472" s="193" t="s">
        <v>1219</v>
      </c>
    </row>
    <row r="1473" spans="2:65" s="12" customFormat="1">
      <c r="B1473" s="195"/>
      <c r="C1473" s="196"/>
      <c r="D1473" s="197" t="s">
        <v>164</v>
      </c>
      <c r="E1473" s="198" t="s">
        <v>35</v>
      </c>
      <c r="F1473" s="199" t="s">
        <v>1220</v>
      </c>
      <c r="G1473" s="196"/>
      <c r="H1473" s="198" t="s">
        <v>35</v>
      </c>
      <c r="I1473" s="200"/>
      <c r="J1473" s="196"/>
      <c r="K1473" s="196"/>
      <c r="L1473" s="201"/>
      <c r="M1473" s="202"/>
      <c r="N1473" s="203"/>
      <c r="O1473" s="203"/>
      <c r="P1473" s="203"/>
      <c r="Q1473" s="203"/>
      <c r="R1473" s="203"/>
      <c r="S1473" s="203"/>
      <c r="T1473" s="204"/>
      <c r="AT1473" s="205" t="s">
        <v>164</v>
      </c>
      <c r="AU1473" s="205" t="s">
        <v>90</v>
      </c>
      <c r="AV1473" s="12" t="s">
        <v>88</v>
      </c>
      <c r="AW1473" s="12" t="s">
        <v>41</v>
      </c>
      <c r="AX1473" s="12" t="s">
        <v>80</v>
      </c>
      <c r="AY1473" s="205" t="s">
        <v>155</v>
      </c>
    </row>
    <row r="1474" spans="2:65" s="13" customFormat="1">
      <c r="B1474" s="206"/>
      <c r="C1474" s="207"/>
      <c r="D1474" s="197" t="s">
        <v>164</v>
      </c>
      <c r="E1474" s="208" t="s">
        <v>35</v>
      </c>
      <c r="F1474" s="209" t="s">
        <v>1221</v>
      </c>
      <c r="G1474" s="207"/>
      <c r="H1474" s="210">
        <v>2.2050000000000001</v>
      </c>
      <c r="I1474" s="211"/>
      <c r="J1474" s="207"/>
      <c r="K1474" s="207"/>
      <c r="L1474" s="212"/>
      <c r="M1474" s="213"/>
      <c r="N1474" s="214"/>
      <c r="O1474" s="214"/>
      <c r="P1474" s="214"/>
      <c r="Q1474" s="214"/>
      <c r="R1474" s="214"/>
      <c r="S1474" s="214"/>
      <c r="T1474" s="215"/>
      <c r="AT1474" s="216" t="s">
        <v>164</v>
      </c>
      <c r="AU1474" s="216" t="s">
        <v>90</v>
      </c>
      <c r="AV1474" s="13" t="s">
        <v>90</v>
      </c>
      <c r="AW1474" s="13" t="s">
        <v>41</v>
      </c>
      <c r="AX1474" s="13" t="s">
        <v>88</v>
      </c>
      <c r="AY1474" s="216" t="s">
        <v>155</v>
      </c>
    </row>
    <row r="1475" spans="2:65" s="1" customFormat="1" ht="36" customHeight="1">
      <c r="B1475" s="36"/>
      <c r="C1475" s="182" t="s">
        <v>1222</v>
      </c>
      <c r="D1475" s="182" t="s">
        <v>157</v>
      </c>
      <c r="E1475" s="183" t="s">
        <v>1223</v>
      </c>
      <c r="F1475" s="184" t="s">
        <v>1224</v>
      </c>
      <c r="G1475" s="185" t="s">
        <v>160</v>
      </c>
      <c r="H1475" s="186">
        <v>56.34</v>
      </c>
      <c r="I1475" s="187"/>
      <c r="J1475" s="188">
        <f>ROUND(I1475*H1475,2)</f>
        <v>0</v>
      </c>
      <c r="K1475" s="184" t="s">
        <v>161</v>
      </c>
      <c r="L1475" s="40"/>
      <c r="M1475" s="189" t="s">
        <v>35</v>
      </c>
      <c r="N1475" s="190" t="s">
        <v>51</v>
      </c>
      <c r="O1475" s="65"/>
      <c r="P1475" s="191">
        <f>O1475*H1475</f>
        <v>0</v>
      </c>
      <c r="Q1475" s="191">
        <v>0</v>
      </c>
      <c r="R1475" s="191">
        <f>Q1475*H1475</f>
        <v>0</v>
      </c>
      <c r="S1475" s="191">
        <v>0.09</v>
      </c>
      <c r="T1475" s="192">
        <f>S1475*H1475</f>
        <v>5.0705999999999998</v>
      </c>
      <c r="AR1475" s="193" t="s">
        <v>162</v>
      </c>
      <c r="AT1475" s="193" t="s">
        <v>157</v>
      </c>
      <c r="AU1475" s="193" t="s">
        <v>90</v>
      </c>
      <c r="AY1475" s="18" t="s">
        <v>155</v>
      </c>
      <c r="BE1475" s="194">
        <f>IF(N1475="základní",J1475,0)</f>
        <v>0</v>
      </c>
      <c r="BF1475" s="194">
        <f>IF(N1475="snížená",J1475,0)</f>
        <v>0</v>
      </c>
      <c r="BG1475" s="194">
        <f>IF(N1475="zákl. přenesená",J1475,0)</f>
        <v>0</v>
      </c>
      <c r="BH1475" s="194">
        <f>IF(N1475="sníž. přenesená",J1475,0)</f>
        <v>0</v>
      </c>
      <c r="BI1475" s="194">
        <f>IF(N1475="nulová",J1475,0)</f>
        <v>0</v>
      </c>
      <c r="BJ1475" s="18" t="s">
        <v>88</v>
      </c>
      <c r="BK1475" s="194">
        <f>ROUND(I1475*H1475,2)</f>
        <v>0</v>
      </c>
      <c r="BL1475" s="18" t="s">
        <v>162</v>
      </c>
      <c r="BM1475" s="193" t="s">
        <v>1225</v>
      </c>
    </row>
    <row r="1476" spans="2:65" s="12" customFormat="1">
      <c r="B1476" s="195"/>
      <c r="C1476" s="196"/>
      <c r="D1476" s="197" t="s">
        <v>164</v>
      </c>
      <c r="E1476" s="198" t="s">
        <v>35</v>
      </c>
      <c r="F1476" s="199" t="s">
        <v>1226</v>
      </c>
      <c r="G1476" s="196"/>
      <c r="H1476" s="198" t="s">
        <v>35</v>
      </c>
      <c r="I1476" s="200"/>
      <c r="J1476" s="196"/>
      <c r="K1476" s="196"/>
      <c r="L1476" s="201"/>
      <c r="M1476" s="202"/>
      <c r="N1476" s="203"/>
      <c r="O1476" s="203"/>
      <c r="P1476" s="203"/>
      <c r="Q1476" s="203"/>
      <c r="R1476" s="203"/>
      <c r="S1476" s="203"/>
      <c r="T1476" s="204"/>
      <c r="AT1476" s="205" t="s">
        <v>164</v>
      </c>
      <c r="AU1476" s="205" t="s">
        <v>90</v>
      </c>
      <c r="AV1476" s="12" t="s">
        <v>88</v>
      </c>
      <c r="AW1476" s="12" t="s">
        <v>41</v>
      </c>
      <c r="AX1476" s="12" t="s">
        <v>80</v>
      </c>
      <c r="AY1476" s="205" t="s">
        <v>155</v>
      </c>
    </row>
    <row r="1477" spans="2:65" s="13" customFormat="1">
      <c r="B1477" s="206"/>
      <c r="C1477" s="207"/>
      <c r="D1477" s="197" t="s">
        <v>164</v>
      </c>
      <c r="E1477" s="208" t="s">
        <v>35</v>
      </c>
      <c r="F1477" s="209" t="s">
        <v>1227</v>
      </c>
      <c r="G1477" s="207"/>
      <c r="H1477" s="210">
        <v>56.34</v>
      </c>
      <c r="I1477" s="211"/>
      <c r="J1477" s="207"/>
      <c r="K1477" s="207"/>
      <c r="L1477" s="212"/>
      <c r="M1477" s="213"/>
      <c r="N1477" s="214"/>
      <c r="O1477" s="214"/>
      <c r="P1477" s="214"/>
      <c r="Q1477" s="214"/>
      <c r="R1477" s="214"/>
      <c r="S1477" s="214"/>
      <c r="T1477" s="215"/>
      <c r="AT1477" s="216" t="s">
        <v>164</v>
      </c>
      <c r="AU1477" s="216" t="s">
        <v>90</v>
      </c>
      <c r="AV1477" s="13" t="s">
        <v>90</v>
      </c>
      <c r="AW1477" s="13" t="s">
        <v>41</v>
      </c>
      <c r="AX1477" s="13" t="s">
        <v>88</v>
      </c>
      <c r="AY1477" s="216" t="s">
        <v>155</v>
      </c>
    </row>
    <row r="1478" spans="2:65" s="1" customFormat="1" ht="24" customHeight="1">
      <c r="B1478" s="36"/>
      <c r="C1478" s="182" t="s">
        <v>1228</v>
      </c>
      <c r="D1478" s="182" t="s">
        <v>157</v>
      </c>
      <c r="E1478" s="183" t="s">
        <v>1229</v>
      </c>
      <c r="F1478" s="184" t="s">
        <v>1230</v>
      </c>
      <c r="G1478" s="185" t="s">
        <v>160</v>
      </c>
      <c r="H1478" s="186">
        <v>46.2</v>
      </c>
      <c r="I1478" s="187"/>
      <c r="J1478" s="188">
        <f>ROUND(I1478*H1478,2)</f>
        <v>0</v>
      </c>
      <c r="K1478" s="184" t="s">
        <v>161</v>
      </c>
      <c r="L1478" s="40"/>
      <c r="M1478" s="189" t="s">
        <v>35</v>
      </c>
      <c r="N1478" s="190" t="s">
        <v>51</v>
      </c>
      <c r="O1478" s="65"/>
      <c r="P1478" s="191">
        <f>O1478*H1478</f>
        <v>0</v>
      </c>
      <c r="Q1478" s="191">
        <v>0</v>
      </c>
      <c r="R1478" s="191">
        <f>Q1478*H1478</f>
        <v>0</v>
      </c>
      <c r="S1478" s="191">
        <v>0.09</v>
      </c>
      <c r="T1478" s="192">
        <f>S1478*H1478</f>
        <v>4.1580000000000004</v>
      </c>
      <c r="AR1478" s="193" t="s">
        <v>162</v>
      </c>
      <c r="AT1478" s="193" t="s">
        <v>157</v>
      </c>
      <c r="AU1478" s="193" t="s">
        <v>90</v>
      </c>
      <c r="AY1478" s="18" t="s">
        <v>155</v>
      </c>
      <c r="BE1478" s="194">
        <f>IF(N1478="základní",J1478,0)</f>
        <v>0</v>
      </c>
      <c r="BF1478" s="194">
        <f>IF(N1478="snížená",J1478,0)</f>
        <v>0</v>
      </c>
      <c r="BG1478" s="194">
        <f>IF(N1478="zákl. přenesená",J1478,0)</f>
        <v>0</v>
      </c>
      <c r="BH1478" s="194">
        <f>IF(N1478="sníž. přenesená",J1478,0)</f>
        <v>0</v>
      </c>
      <c r="BI1478" s="194">
        <f>IF(N1478="nulová",J1478,0)</f>
        <v>0</v>
      </c>
      <c r="BJ1478" s="18" t="s">
        <v>88</v>
      </c>
      <c r="BK1478" s="194">
        <f>ROUND(I1478*H1478,2)</f>
        <v>0</v>
      </c>
      <c r="BL1478" s="18" t="s">
        <v>162</v>
      </c>
      <c r="BM1478" s="193" t="s">
        <v>1231</v>
      </c>
    </row>
    <row r="1479" spans="2:65" s="12" customFormat="1" ht="20.399999999999999">
      <c r="B1479" s="195"/>
      <c r="C1479" s="196"/>
      <c r="D1479" s="197" t="s">
        <v>164</v>
      </c>
      <c r="E1479" s="198" t="s">
        <v>35</v>
      </c>
      <c r="F1479" s="199" t="s">
        <v>1232</v>
      </c>
      <c r="G1479" s="196"/>
      <c r="H1479" s="198" t="s">
        <v>35</v>
      </c>
      <c r="I1479" s="200"/>
      <c r="J1479" s="196"/>
      <c r="K1479" s="196"/>
      <c r="L1479" s="201"/>
      <c r="M1479" s="202"/>
      <c r="N1479" s="203"/>
      <c r="O1479" s="203"/>
      <c r="P1479" s="203"/>
      <c r="Q1479" s="203"/>
      <c r="R1479" s="203"/>
      <c r="S1479" s="203"/>
      <c r="T1479" s="204"/>
      <c r="AT1479" s="205" t="s">
        <v>164</v>
      </c>
      <c r="AU1479" s="205" t="s">
        <v>90</v>
      </c>
      <c r="AV1479" s="12" t="s">
        <v>88</v>
      </c>
      <c r="AW1479" s="12" t="s">
        <v>41</v>
      </c>
      <c r="AX1479" s="12" t="s">
        <v>80</v>
      </c>
      <c r="AY1479" s="205" t="s">
        <v>155</v>
      </c>
    </row>
    <row r="1480" spans="2:65" s="13" customFormat="1">
      <c r="B1480" s="206"/>
      <c r="C1480" s="207"/>
      <c r="D1480" s="197" t="s">
        <v>164</v>
      </c>
      <c r="E1480" s="208" t="s">
        <v>35</v>
      </c>
      <c r="F1480" s="209" t="s">
        <v>170</v>
      </c>
      <c r="G1480" s="207"/>
      <c r="H1480" s="210">
        <v>46.2</v>
      </c>
      <c r="I1480" s="211"/>
      <c r="J1480" s="207"/>
      <c r="K1480" s="207"/>
      <c r="L1480" s="212"/>
      <c r="M1480" s="213"/>
      <c r="N1480" s="214"/>
      <c r="O1480" s="214"/>
      <c r="P1480" s="214"/>
      <c r="Q1480" s="214"/>
      <c r="R1480" s="214"/>
      <c r="S1480" s="214"/>
      <c r="T1480" s="215"/>
      <c r="AT1480" s="216" t="s">
        <v>164</v>
      </c>
      <c r="AU1480" s="216" t="s">
        <v>90</v>
      </c>
      <c r="AV1480" s="13" t="s">
        <v>90</v>
      </c>
      <c r="AW1480" s="13" t="s">
        <v>41</v>
      </c>
      <c r="AX1480" s="13" t="s">
        <v>88</v>
      </c>
      <c r="AY1480" s="216" t="s">
        <v>155</v>
      </c>
    </row>
    <row r="1481" spans="2:65" s="1" customFormat="1" ht="48" customHeight="1">
      <c r="B1481" s="36"/>
      <c r="C1481" s="182" t="s">
        <v>1233</v>
      </c>
      <c r="D1481" s="182" t="s">
        <v>157</v>
      </c>
      <c r="E1481" s="183" t="s">
        <v>1234</v>
      </c>
      <c r="F1481" s="184" t="s">
        <v>1235</v>
      </c>
      <c r="G1481" s="185" t="s">
        <v>160</v>
      </c>
      <c r="H1481" s="186">
        <v>46.2</v>
      </c>
      <c r="I1481" s="187"/>
      <c r="J1481" s="188">
        <f>ROUND(I1481*H1481,2)</f>
        <v>0</v>
      </c>
      <c r="K1481" s="184" t="s">
        <v>161</v>
      </c>
      <c r="L1481" s="40"/>
      <c r="M1481" s="189" t="s">
        <v>35</v>
      </c>
      <c r="N1481" s="190" t="s">
        <v>51</v>
      </c>
      <c r="O1481" s="65"/>
      <c r="P1481" s="191">
        <f>O1481*H1481</f>
        <v>0</v>
      </c>
      <c r="Q1481" s="191">
        <v>0</v>
      </c>
      <c r="R1481" s="191">
        <f>Q1481*H1481</f>
        <v>0</v>
      </c>
      <c r="S1481" s="191">
        <v>0.12</v>
      </c>
      <c r="T1481" s="192">
        <f>S1481*H1481</f>
        <v>5.5440000000000005</v>
      </c>
      <c r="AR1481" s="193" t="s">
        <v>162</v>
      </c>
      <c r="AT1481" s="193" t="s">
        <v>157</v>
      </c>
      <c r="AU1481" s="193" t="s">
        <v>90</v>
      </c>
      <c r="AY1481" s="18" t="s">
        <v>155</v>
      </c>
      <c r="BE1481" s="194">
        <f>IF(N1481="základní",J1481,0)</f>
        <v>0</v>
      </c>
      <c r="BF1481" s="194">
        <f>IF(N1481="snížená",J1481,0)</f>
        <v>0</v>
      </c>
      <c r="BG1481" s="194">
        <f>IF(N1481="zákl. přenesená",J1481,0)</f>
        <v>0</v>
      </c>
      <c r="BH1481" s="194">
        <f>IF(N1481="sníž. přenesená",J1481,0)</f>
        <v>0</v>
      </c>
      <c r="BI1481" s="194">
        <f>IF(N1481="nulová",J1481,0)</f>
        <v>0</v>
      </c>
      <c r="BJ1481" s="18" t="s">
        <v>88</v>
      </c>
      <c r="BK1481" s="194">
        <f>ROUND(I1481*H1481,2)</f>
        <v>0</v>
      </c>
      <c r="BL1481" s="18" t="s">
        <v>162</v>
      </c>
      <c r="BM1481" s="193" t="s">
        <v>1236</v>
      </c>
    </row>
    <row r="1482" spans="2:65" s="12" customFormat="1">
      <c r="B1482" s="195"/>
      <c r="C1482" s="196"/>
      <c r="D1482" s="197" t="s">
        <v>164</v>
      </c>
      <c r="E1482" s="198" t="s">
        <v>35</v>
      </c>
      <c r="F1482" s="199" t="s">
        <v>205</v>
      </c>
      <c r="G1482" s="196"/>
      <c r="H1482" s="198" t="s">
        <v>35</v>
      </c>
      <c r="I1482" s="200"/>
      <c r="J1482" s="196"/>
      <c r="K1482" s="196"/>
      <c r="L1482" s="201"/>
      <c r="M1482" s="202"/>
      <c r="N1482" s="203"/>
      <c r="O1482" s="203"/>
      <c r="P1482" s="203"/>
      <c r="Q1482" s="203"/>
      <c r="R1482" s="203"/>
      <c r="S1482" s="203"/>
      <c r="T1482" s="204"/>
      <c r="AT1482" s="205" t="s">
        <v>164</v>
      </c>
      <c r="AU1482" s="205" t="s">
        <v>90</v>
      </c>
      <c r="AV1482" s="12" t="s">
        <v>88</v>
      </c>
      <c r="AW1482" s="12" t="s">
        <v>41</v>
      </c>
      <c r="AX1482" s="12" t="s">
        <v>80</v>
      </c>
      <c r="AY1482" s="205" t="s">
        <v>155</v>
      </c>
    </row>
    <row r="1483" spans="2:65" s="13" customFormat="1">
      <c r="B1483" s="206"/>
      <c r="C1483" s="207"/>
      <c r="D1483" s="197" t="s">
        <v>164</v>
      </c>
      <c r="E1483" s="208" t="s">
        <v>35</v>
      </c>
      <c r="F1483" s="209" t="s">
        <v>170</v>
      </c>
      <c r="G1483" s="207"/>
      <c r="H1483" s="210">
        <v>46.2</v>
      </c>
      <c r="I1483" s="211"/>
      <c r="J1483" s="207"/>
      <c r="K1483" s="207"/>
      <c r="L1483" s="212"/>
      <c r="M1483" s="213"/>
      <c r="N1483" s="214"/>
      <c r="O1483" s="214"/>
      <c r="P1483" s="214"/>
      <c r="Q1483" s="214"/>
      <c r="R1483" s="214"/>
      <c r="S1483" s="214"/>
      <c r="T1483" s="215"/>
      <c r="AT1483" s="216" t="s">
        <v>164</v>
      </c>
      <c r="AU1483" s="216" t="s">
        <v>90</v>
      </c>
      <c r="AV1483" s="13" t="s">
        <v>90</v>
      </c>
      <c r="AW1483" s="13" t="s">
        <v>41</v>
      </c>
      <c r="AX1483" s="13" t="s">
        <v>88</v>
      </c>
      <c r="AY1483" s="216" t="s">
        <v>155</v>
      </c>
    </row>
    <row r="1484" spans="2:65" s="1" customFormat="1" ht="24" customHeight="1">
      <c r="B1484" s="36"/>
      <c r="C1484" s="182" t="s">
        <v>1237</v>
      </c>
      <c r="D1484" s="182" t="s">
        <v>157</v>
      </c>
      <c r="E1484" s="183" t="s">
        <v>1238</v>
      </c>
      <c r="F1484" s="184" t="s">
        <v>1239</v>
      </c>
      <c r="G1484" s="185" t="s">
        <v>160</v>
      </c>
      <c r="H1484" s="186">
        <v>90.8</v>
      </c>
      <c r="I1484" s="187"/>
      <c r="J1484" s="188">
        <f>ROUND(I1484*H1484,2)</f>
        <v>0</v>
      </c>
      <c r="K1484" s="184" t="s">
        <v>161</v>
      </c>
      <c r="L1484" s="40"/>
      <c r="M1484" s="189" t="s">
        <v>35</v>
      </c>
      <c r="N1484" s="190" t="s">
        <v>51</v>
      </c>
      <c r="O1484" s="65"/>
      <c r="P1484" s="191">
        <f>O1484*H1484</f>
        <v>0</v>
      </c>
      <c r="Q1484" s="191">
        <v>0</v>
      </c>
      <c r="R1484" s="191">
        <f>Q1484*H1484</f>
        <v>0</v>
      </c>
      <c r="S1484" s="191">
        <v>2E-3</v>
      </c>
      <c r="T1484" s="192">
        <f>S1484*H1484</f>
        <v>0.18160000000000001</v>
      </c>
      <c r="AR1484" s="193" t="s">
        <v>162</v>
      </c>
      <c r="AT1484" s="193" t="s">
        <v>157</v>
      </c>
      <c r="AU1484" s="193" t="s">
        <v>90</v>
      </c>
      <c r="AY1484" s="18" t="s">
        <v>155</v>
      </c>
      <c r="BE1484" s="194">
        <f>IF(N1484="základní",J1484,0)</f>
        <v>0</v>
      </c>
      <c r="BF1484" s="194">
        <f>IF(N1484="snížená",J1484,0)</f>
        <v>0</v>
      </c>
      <c r="BG1484" s="194">
        <f>IF(N1484="zákl. přenesená",J1484,0)</f>
        <v>0</v>
      </c>
      <c r="BH1484" s="194">
        <f>IF(N1484="sníž. přenesená",J1484,0)</f>
        <v>0</v>
      </c>
      <c r="BI1484" s="194">
        <f>IF(N1484="nulová",J1484,0)</f>
        <v>0</v>
      </c>
      <c r="BJ1484" s="18" t="s">
        <v>88</v>
      </c>
      <c r="BK1484" s="194">
        <f>ROUND(I1484*H1484,2)</f>
        <v>0</v>
      </c>
      <c r="BL1484" s="18" t="s">
        <v>162</v>
      </c>
      <c r="BM1484" s="193" t="s">
        <v>1240</v>
      </c>
    </row>
    <row r="1485" spans="2:65" s="12" customFormat="1">
      <c r="B1485" s="195"/>
      <c r="C1485" s="196"/>
      <c r="D1485" s="197" t="s">
        <v>164</v>
      </c>
      <c r="E1485" s="198" t="s">
        <v>35</v>
      </c>
      <c r="F1485" s="199" t="s">
        <v>1080</v>
      </c>
      <c r="G1485" s="196"/>
      <c r="H1485" s="198" t="s">
        <v>35</v>
      </c>
      <c r="I1485" s="200"/>
      <c r="J1485" s="196"/>
      <c r="K1485" s="196"/>
      <c r="L1485" s="201"/>
      <c r="M1485" s="202"/>
      <c r="N1485" s="203"/>
      <c r="O1485" s="203"/>
      <c r="P1485" s="203"/>
      <c r="Q1485" s="203"/>
      <c r="R1485" s="203"/>
      <c r="S1485" s="203"/>
      <c r="T1485" s="204"/>
      <c r="AT1485" s="205" t="s">
        <v>164</v>
      </c>
      <c r="AU1485" s="205" t="s">
        <v>90</v>
      </c>
      <c r="AV1485" s="12" t="s">
        <v>88</v>
      </c>
      <c r="AW1485" s="12" t="s">
        <v>41</v>
      </c>
      <c r="AX1485" s="12" t="s">
        <v>80</v>
      </c>
      <c r="AY1485" s="205" t="s">
        <v>155</v>
      </c>
    </row>
    <row r="1486" spans="2:65" s="13" customFormat="1">
      <c r="B1486" s="206"/>
      <c r="C1486" s="207"/>
      <c r="D1486" s="197" t="s">
        <v>164</v>
      </c>
      <c r="E1486" s="208" t="s">
        <v>35</v>
      </c>
      <c r="F1486" s="209" t="s">
        <v>1081</v>
      </c>
      <c r="G1486" s="207"/>
      <c r="H1486" s="210">
        <v>90.8</v>
      </c>
      <c r="I1486" s="211"/>
      <c r="J1486" s="207"/>
      <c r="K1486" s="207"/>
      <c r="L1486" s="212"/>
      <c r="M1486" s="213"/>
      <c r="N1486" s="214"/>
      <c r="O1486" s="214"/>
      <c r="P1486" s="214"/>
      <c r="Q1486" s="214"/>
      <c r="R1486" s="214"/>
      <c r="S1486" s="214"/>
      <c r="T1486" s="215"/>
      <c r="AT1486" s="216" t="s">
        <v>164</v>
      </c>
      <c r="AU1486" s="216" t="s">
        <v>90</v>
      </c>
      <c r="AV1486" s="13" t="s">
        <v>90</v>
      </c>
      <c r="AW1486" s="13" t="s">
        <v>41</v>
      </c>
      <c r="AX1486" s="13" t="s">
        <v>88</v>
      </c>
      <c r="AY1486" s="216" t="s">
        <v>155</v>
      </c>
    </row>
    <row r="1487" spans="2:65" s="1" customFormat="1" ht="36" customHeight="1">
      <c r="B1487" s="36"/>
      <c r="C1487" s="182" t="s">
        <v>1241</v>
      </c>
      <c r="D1487" s="182" t="s">
        <v>157</v>
      </c>
      <c r="E1487" s="183" t="s">
        <v>1242</v>
      </c>
      <c r="F1487" s="184" t="s">
        <v>1243</v>
      </c>
      <c r="G1487" s="185" t="s">
        <v>160</v>
      </c>
      <c r="H1487" s="186">
        <v>96.52</v>
      </c>
      <c r="I1487" s="187"/>
      <c r="J1487" s="188">
        <f>ROUND(I1487*H1487,2)</f>
        <v>0</v>
      </c>
      <c r="K1487" s="184" t="s">
        <v>161</v>
      </c>
      <c r="L1487" s="40"/>
      <c r="M1487" s="189" t="s">
        <v>35</v>
      </c>
      <c r="N1487" s="190" t="s">
        <v>51</v>
      </c>
      <c r="O1487" s="65"/>
      <c r="P1487" s="191">
        <f>O1487*H1487</f>
        <v>0</v>
      </c>
      <c r="Q1487" s="191">
        <v>0</v>
      </c>
      <c r="R1487" s="191">
        <f>Q1487*H1487</f>
        <v>0</v>
      </c>
      <c r="S1487" s="191">
        <v>0.05</v>
      </c>
      <c r="T1487" s="192">
        <f>S1487*H1487</f>
        <v>4.8260000000000005</v>
      </c>
      <c r="AR1487" s="193" t="s">
        <v>162</v>
      </c>
      <c r="AT1487" s="193" t="s">
        <v>157</v>
      </c>
      <c r="AU1487" s="193" t="s">
        <v>90</v>
      </c>
      <c r="AY1487" s="18" t="s">
        <v>155</v>
      </c>
      <c r="BE1487" s="194">
        <f>IF(N1487="základní",J1487,0)</f>
        <v>0</v>
      </c>
      <c r="BF1487" s="194">
        <f>IF(N1487="snížená",J1487,0)</f>
        <v>0</v>
      </c>
      <c r="BG1487" s="194">
        <f>IF(N1487="zákl. přenesená",J1487,0)</f>
        <v>0</v>
      </c>
      <c r="BH1487" s="194">
        <f>IF(N1487="sníž. přenesená",J1487,0)</f>
        <v>0</v>
      </c>
      <c r="BI1487" s="194">
        <f>IF(N1487="nulová",J1487,0)</f>
        <v>0</v>
      </c>
      <c r="BJ1487" s="18" t="s">
        <v>88</v>
      </c>
      <c r="BK1487" s="194">
        <f>ROUND(I1487*H1487,2)</f>
        <v>0</v>
      </c>
      <c r="BL1487" s="18" t="s">
        <v>162</v>
      </c>
      <c r="BM1487" s="193" t="s">
        <v>1244</v>
      </c>
    </row>
    <row r="1488" spans="2:65" s="12" customFormat="1">
      <c r="B1488" s="195"/>
      <c r="C1488" s="196"/>
      <c r="D1488" s="197" t="s">
        <v>164</v>
      </c>
      <c r="E1488" s="198" t="s">
        <v>35</v>
      </c>
      <c r="F1488" s="199" t="s">
        <v>573</v>
      </c>
      <c r="G1488" s="196"/>
      <c r="H1488" s="198" t="s">
        <v>35</v>
      </c>
      <c r="I1488" s="200"/>
      <c r="J1488" s="196"/>
      <c r="K1488" s="196"/>
      <c r="L1488" s="201"/>
      <c r="M1488" s="202"/>
      <c r="N1488" s="203"/>
      <c r="O1488" s="203"/>
      <c r="P1488" s="203"/>
      <c r="Q1488" s="203"/>
      <c r="R1488" s="203"/>
      <c r="S1488" s="203"/>
      <c r="T1488" s="204"/>
      <c r="AT1488" s="205" t="s">
        <v>164</v>
      </c>
      <c r="AU1488" s="205" t="s">
        <v>90</v>
      </c>
      <c r="AV1488" s="12" t="s">
        <v>88</v>
      </c>
      <c r="AW1488" s="12" t="s">
        <v>41</v>
      </c>
      <c r="AX1488" s="12" t="s">
        <v>80</v>
      </c>
      <c r="AY1488" s="205" t="s">
        <v>155</v>
      </c>
    </row>
    <row r="1489" spans="2:65" s="13" customFormat="1">
      <c r="B1489" s="206"/>
      <c r="C1489" s="207"/>
      <c r="D1489" s="197" t="s">
        <v>164</v>
      </c>
      <c r="E1489" s="208" t="s">
        <v>35</v>
      </c>
      <c r="F1489" s="209" t="s">
        <v>1245</v>
      </c>
      <c r="G1489" s="207"/>
      <c r="H1489" s="210">
        <v>16.007999999999999</v>
      </c>
      <c r="I1489" s="211"/>
      <c r="J1489" s="207"/>
      <c r="K1489" s="207"/>
      <c r="L1489" s="212"/>
      <c r="M1489" s="213"/>
      <c r="N1489" s="214"/>
      <c r="O1489" s="214"/>
      <c r="P1489" s="214"/>
      <c r="Q1489" s="214"/>
      <c r="R1489" s="214"/>
      <c r="S1489" s="214"/>
      <c r="T1489" s="215"/>
      <c r="AT1489" s="216" t="s">
        <v>164</v>
      </c>
      <c r="AU1489" s="216" t="s">
        <v>90</v>
      </c>
      <c r="AV1489" s="13" t="s">
        <v>90</v>
      </c>
      <c r="AW1489" s="13" t="s">
        <v>41</v>
      </c>
      <c r="AX1489" s="13" t="s">
        <v>80</v>
      </c>
      <c r="AY1489" s="216" t="s">
        <v>155</v>
      </c>
    </row>
    <row r="1490" spans="2:65" s="12" customFormat="1">
      <c r="B1490" s="195"/>
      <c r="C1490" s="196"/>
      <c r="D1490" s="197" t="s">
        <v>164</v>
      </c>
      <c r="E1490" s="198" t="s">
        <v>35</v>
      </c>
      <c r="F1490" s="199" t="s">
        <v>575</v>
      </c>
      <c r="G1490" s="196"/>
      <c r="H1490" s="198" t="s">
        <v>35</v>
      </c>
      <c r="I1490" s="200"/>
      <c r="J1490" s="196"/>
      <c r="K1490" s="196"/>
      <c r="L1490" s="201"/>
      <c r="M1490" s="202"/>
      <c r="N1490" s="203"/>
      <c r="O1490" s="203"/>
      <c r="P1490" s="203"/>
      <c r="Q1490" s="203"/>
      <c r="R1490" s="203"/>
      <c r="S1490" s="203"/>
      <c r="T1490" s="204"/>
      <c r="AT1490" s="205" t="s">
        <v>164</v>
      </c>
      <c r="AU1490" s="205" t="s">
        <v>90</v>
      </c>
      <c r="AV1490" s="12" t="s">
        <v>88</v>
      </c>
      <c r="AW1490" s="12" t="s">
        <v>41</v>
      </c>
      <c r="AX1490" s="12" t="s">
        <v>80</v>
      </c>
      <c r="AY1490" s="205" t="s">
        <v>155</v>
      </c>
    </row>
    <row r="1491" spans="2:65" s="13" customFormat="1">
      <c r="B1491" s="206"/>
      <c r="C1491" s="207"/>
      <c r="D1491" s="197" t="s">
        <v>164</v>
      </c>
      <c r="E1491" s="208" t="s">
        <v>35</v>
      </c>
      <c r="F1491" s="209" t="s">
        <v>1246</v>
      </c>
      <c r="G1491" s="207"/>
      <c r="H1491" s="210">
        <v>32.256</v>
      </c>
      <c r="I1491" s="211"/>
      <c r="J1491" s="207"/>
      <c r="K1491" s="207"/>
      <c r="L1491" s="212"/>
      <c r="M1491" s="213"/>
      <c r="N1491" s="214"/>
      <c r="O1491" s="214"/>
      <c r="P1491" s="214"/>
      <c r="Q1491" s="214"/>
      <c r="R1491" s="214"/>
      <c r="S1491" s="214"/>
      <c r="T1491" s="215"/>
      <c r="AT1491" s="216" t="s">
        <v>164</v>
      </c>
      <c r="AU1491" s="216" t="s">
        <v>90</v>
      </c>
      <c r="AV1491" s="13" t="s">
        <v>90</v>
      </c>
      <c r="AW1491" s="13" t="s">
        <v>41</v>
      </c>
      <c r="AX1491" s="13" t="s">
        <v>80</v>
      </c>
      <c r="AY1491" s="216" t="s">
        <v>155</v>
      </c>
    </row>
    <row r="1492" spans="2:65" s="12" customFormat="1">
      <c r="B1492" s="195"/>
      <c r="C1492" s="196"/>
      <c r="D1492" s="197" t="s">
        <v>164</v>
      </c>
      <c r="E1492" s="198" t="s">
        <v>35</v>
      </c>
      <c r="F1492" s="199" t="s">
        <v>577</v>
      </c>
      <c r="G1492" s="196"/>
      <c r="H1492" s="198" t="s">
        <v>35</v>
      </c>
      <c r="I1492" s="200"/>
      <c r="J1492" s="196"/>
      <c r="K1492" s="196"/>
      <c r="L1492" s="201"/>
      <c r="M1492" s="202"/>
      <c r="N1492" s="203"/>
      <c r="O1492" s="203"/>
      <c r="P1492" s="203"/>
      <c r="Q1492" s="203"/>
      <c r="R1492" s="203"/>
      <c r="S1492" s="203"/>
      <c r="T1492" s="204"/>
      <c r="AT1492" s="205" t="s">
        <v>164</v>
      </c>
      <c r="AU1492" s="205" t="s">
        <v>90</v>
      </c>
      <c r="AV1492" s="12" t="s">
        <v>88</v>
      </c>
      <c r="AW1492" s="12" t="s">
        <v>41</v>
      </c>
      <c r="AX1492" s="12" t="s">
        <v>80</v>
      </c>
      <c r="AY1492" s="205" t="s">
        <v>155</v>
      </c>
    </row>
    <row r="1493" spans="2:65" s="13" customFormat="1">
      <c r="B1493" s="206"/>
      <c r="C1493" s="207"/>
      <c r="D1493" s="197" t="s">
        <v>164</v>
      </c>
      <c r="E1493" s="208" t="s">
        <v>35</v>
      </c>
      <c r="F1493" s="209" t="s">
        <v>1246</v>
      </c>
      <c r="G1493" s="207"/>
      <c r="H1493" s="210">
        <v>32.256</v>
      </c>
      <c r="I1493" s="211"/>
      <c r="J1493" s="207"/>
      <c r="K1493" s="207"/>
      <c r="L1493" s="212"/>
      <c r="M1493" s="213"/>
      <c r="N1493" s="214"/>
      <c r="O1493" s="214"/>
      <c r="P1493" s="214"/>
      <c r="Q1493" s="214"/>
      <c r="R1493" s="214"/>
      <c r="S1493" s="214"/>
      <c r="T1493" s="215"/>
      <c r="AT1493" s="216" t="s">
        <v>164</v>
      </c>
      <c r="AU1493" s="216" t="s">
        <v>90</v>
      </c>
      <c r="AV1493" s="13" t="s">
        <v>90</v>
      </c>
      <c r="AW1493" s="13" t="s">
        <v>41</v>
      </c>
      <c r="AX1493" s="13" t="s">
        <v>80</v>
      </c>
      <c r="AY1493" s="216" t="s">
        <v>155</v>
      </c>
    </row>
    <row r="1494" spans="2:65" s="12" customFormat="1">
      <c r="B1494" s="195"/>
      <c r="C1494" s="196"/>
      <c r="D1494" s="197" t="s">
        <v>164</v>
      </c>
      <c r="E1494" s="198" t="s">
        <v>35</v>
      </c>
      <c r="F1494" s="199" t="s">
        <v>578</v>
      </c>
      <c r="G1494" s="196"/>
      <c r="H1494" s="198" t="s">
        <v>35</v>
      </c>
      <c r="I1494" s="200"/>
      <c r="J1494" s="196"/>
      <c r="K1494" s="196"/>
      <c r="L1494" s="201"/>
      <c r="M1494" s="202"/>
      <c r="N1494" s="203"/>
      <c r="O1494" s="203"/>
      <c r="P1494" s="203"/>
      <c r="Q1494" s="203"/>
      <c r="R1494" s="203"/>
      <c r="S1494" s="203"/>
      <c r="T1494" s="204"/>
      <c r="AT1494" s="205" t="s">
        <v>164</v>
      </c>
      <c r="AU1494" s="205" t="s">
        <v>90</v>
      </c>
      <c r="AV1494" s="12" t="s">
        <v>88</v>
      </c>
      <c r="AW1494" s="12" t="s">
        <v>41</v>
      </c>
      <c r="AX1494" s="12" t="s">
        <v>80</v>
      </c>
      <c r="AY1494" s="205" t="s">
        <v>155</v>
      </c>
    </row>
    <row r="1495" spans="2:65" s="13" customFormat="1">
      <c r="B1495" s="206"/>
      <c r="C1495" s="207"/>
      <c r="D1495" s="197" t="s">
        <v>164</v>
      </c>
      <c r="E1495" s="208" t="s">
        <v>35</v>
      </c>
      <c r="F1495" s="209" t="s">
        <v>1247</v>
      </c>
      <c r="G1495" s="207"/>
      <c r="H1495" s="210">
        <v>16</v>
      </c>
      <c r="I1495" s="211"/>
      <c r="J1495" s="207"/>
      <c r="K1495" s="207"/>
      <c r="L1495" s="212"/>
      <c r="M1495" s="213"/>
      <c r="N1495" s="214"/>
      <c r="O1495" s="214"/>
      <c r="P1495" s="214"/>
      <c r="Q1495" s="214"/>
      <c r="R1495" s="214"/>
      <c r="S1495" s="214"/>
      <c r="T1495" s="215"/>
      <c r="AT1495" s="216" t="s">
        <v>164</v>
      </c>
      <c r="AU1495" s="216" t="s">
        <v>90</v>
      </c>
      <c r="AV1495" s="13" t="s">
        <v>90</v>
      </c>
      <c r="AW1495" s="13" t="s">
        <v>41</v>
      </c>
      <c r="AX1495" s="13" t="s">
        <v>80</v>
      </c>
      <c r="AY1495" s="216" t="s">
        <v>155</v>
      </c>
    </row>
    <row r="1496" spans="2:65" s="15" customFormat="1">
      <c r="B1496" s="228"/>
      <c r="C1496" s="229"/>
      <c r="D1496" s="197" t="s">
        <v>164</v>
      </c>
      <c r="E1496" s="230" t="s">
        <v>35</v>
      </c>
      <c r="F1496" s="231" t="s">
        <v>177</v>
      </c>
      <c r="G1496" s="229"/>
      <c r="H1496" s="232">
        <v>96.52</v>
      </c>
      <c r="I1496" s="233"/>
      <c r="J1496" s="229"/>
      <c r="K1496" s="229"/>
      <c r="L1496" s="234"/>
      <c r="M1496" s="235"/>
      <c r="N1496" s="236"/>
      <c r="O1496" s="236"/>
      <c r="P1496" s="236"/>
      <c r="Q1496" s="236"/>
      <c r="R1496" s="236"/>
      <c r="S1496" s="236"/>
      <c r="T1496" s="237"/>
      <c r="AT1496" s="238" t="s">
        <v>164</v>
      </c>
      <c r="AU1496" s="238" t="s">
        <v>90</v>
      </c>
      <c r="AV1496" s="15" t="s">
        <v>162</v>
      </c>
      <c r="AW1496" s="15" t="s">
        <v>41</v>
      </c>
      <c r="AX1496" s="15" t="s">
        <v>88</v>
      </c>
      <c r="AY1496" s="238" t="s">
        <v>155</v>
      </c>
    </row>
    <row r="1497" spans="2:65" s="1" customFormat="1" ht="24" customHeight="1">
      <c r="B1497" s="36"/>
      <c r="C1497" s="182" t="s">
        <v>1248</v>
      </c>
      <c r="D1497" s="182" t="s">
        <v>157</v>
      </c>
      <c r="E1497" s="183" t="s">
        <v>1249</v>
      </c>
      <c r="F1497" s="184" t="s">
        <v>1250</v>
      </c>
      <c r="G1497" s="185" t="s">
        <v>160</v>
      </c>
      <c r="H1497" s="186">
        <v>10.26</v>
      </c>
      <c r="I1497" s="187"/>
      <c r="J1497" s="188">
        <f>ROUND(I1497*H1497,2)</f>
        <v>0</v>
      </c>
      <c r="K1497" s="184" t="s">
        <v>161</v>
      </c>
      <c r="L1497" s="40"/>
      <c r="M1497" s="189" t="s">
        <v>35</v>
      </c>
      <c r="N1497" s="190" t="s">
        <v>51</v>
      </c>
      <c r="O1497" s="65"/>
      <c r="P1497" s="191">
        <f>O1497*H1497</f>
        <v>0</v>
      </c>
      <c r="Q1497" s="191">
        <v>0</v>
      </c>
      <c r="R1497" s="191">
        <f>Q1497*H1497</f>
        <v>0</v>
      </c>
      <c r="S1497" s="191">
        <v>6.6000000000000003E-2</v>
      </c>
      <c r="T1497" s="192">
        <f>S1497*H1497</f>
        <v>0.67715999999999998</v>
      </c>
      <c r="AR1497" s="193" t="s">
        <v>162</v>
      </c>
      <c r="AT1497" s="193" t="s">
        <v>157</v>
      </c>
      <c r="AU1497" s="193" t="s">
        <v>90</v>
      </c>
      <c r="AY1497" s="18" t="s">
        <v>155</v>
      </c>
      <c r="BE1497" s="194">
        <f>IF(N1497="základní",J1497,0)</f>
        <v>0</v>
      </c>
      <c r="BF1497" s="194">
        <f>IF(N1497="snížená",J1497,0)</f>
        <v>0</v>
      </c>
      <c r="BG1497" s="194">
        <f>IF(N1497="zákl. přenesená",J1497,0)</f>
        <v>0</v>
      </c>
      <c r="BH1497" s="194">
        <f>IF(N1497="sníž. přenesená",J1497,0)</f>
        <v>0</v>
      </c>
      <c r="BI1497" s="194">
        <f>IF(N1497="nulová",J1497,0)</f>
        <v>0</v>
      </c>
      <c r="BJ1497" s="18" t="s">
        <v>88</v>
      </c>
      <c r="BK1497" s="194">
        <f>ROUND(I1497*H1497,2)</f>
        <v>0</v>
      </c>
      <c r="BL1497" s="18" t="s">
        <v>162</v>
      </c>
      <c r="BM1497" s="193" t="s">
        <v>1251</v>
      </c>
    </row>
    <row r="1498" spans="2:65" s="12" customFormat="1" ht="20.399999999999999">
      <c r="B1498" s="195"/>
      <c r="C1498" s="196"/>
      <c r="D1498" s="197" t="s">
        <v>164</v>
      </c>
      <c r="E1498" s="198" t="s">
        <v>35</v>
      </c>
      <c r="F1498" s="199" t="s">
        <v>1252</v>
      </c>
      <c r="G1498" s="196"/>
      <c r="H1498" s="198" t="s">
        <v>35</v>
      </c>
      <c r="I1498" s="200"/>
      <c r="J1498" s="196"/>
      <c r="K1498" s="196"/>
      <c r="L1498" s="201"/>
      <c r="M1498" s="202"/>
      <c r="N1498" s="203"/>
      <c r="O1498" s="203"/>
      <c r="P1498" s="203"/>
      <c r="Q1498" s="203"/>
      <c r="R1498" s="203"/>
      <c r="S1498" s="203"/>
      <c r="T1498" s="204"/>
      <c r="AT1498" s="205" t="s">
        <v>164</v>
      </c>
      <c r="AU1498" s="205" t="s">
        <v>90</v>
      </c>
      <c r="AV1498" s="12" t="s">
        <v>88</v>
      </c>
      <c r="AW1498" s="12" t="s">
        <v>41</v>
      </c>
      <c r="AX1498" s="12" t="s">
        <v>80</v>
      </c>
      <c r="AY1498" s="205" t="s">
        <v>155</v>
      </c>
    </row>
    <row r="1499" spans="2:65" s="13" customFormat="1">
      <c r="B1499" s="206"/>
      <c r="C1499" s="207"/>
      <c r="D1499" s="197" t="s">
        <v>164</v>
      </c>
      <c r="E1499" s="208" t="s">
        <v>35</v>
      </c>
      <c r="F1499" s="209" t="s">
        <v>1253</v>
      </c>
      <c r="G1499" s="207"/>
      <c r="H1499" s="210">
        <v>1.62</v>
      </c>
      <c r="I1499" s="211"/>
      <c r="J1499" s="207"/>
      <c r="K1499" s="207"/>
      <c r="L1499" s="212"/>
      <c r="M1499" s="213"/>
      <c r="N1499" s="214"/>
      <c r="O1499" s="214"/>
      <c r="P1499" s="214"/>
      <c r="Q1499" s="214"/>
      <c r="R1499" s="214"/>
      <c r="S1499" s="214"/>
      <c r="T1499" s="215"/>
      <c r="AT1499" s="216" t="s">
        <v>164</v>
      </c>
      <c r="AU1499" s="216" t="s">
        <v>90</v>
      </c>
      <c r="AV1499" s="13" t="s">
        <v>90</v>
      </c>
      <c r="AW1499" s="13" t="s">
        <v>41</v>
      </c>
      <c r="AX1499" s="13" t="s">
        <v>80</v>
      </c>
      <c r="AY1499" s="216" t="s">
        <v>155</v>
      </c>
    </row>
    <row r="1500" spans="2:65" s="12" customFormat="1">
      <c r="B1500" s="195"/>
      <c r="C1500" s="196"/>
      <c r="D1500" s="197" t="s">
        <v>164</v>
      </c>
      <c r="E1500" s="198" t="s">
        <v>35</v>
      </c>
      <c r="F1500" s="199" t="s">
        <v>1254</v>
      </c>
      <c r="G1500" s="196"/>
      <c r="H1500" s="198" t="s">
        <v>35</v>
      </c>
      <c r="I1500" s="200"/>
      <c r="J1500" s="196"/>
      <c r="K1500" s="196"/>
      <c r="L1500" s="201"/>
      <c r="M1500" s="202"/>
      <c r="N1500" s="203"/>
      <c r="O1500" s="203"/>
      <c r="P1500" s="203"/>
      <c r="Q1500" s="203"/>
      <c r="R1500" s="203"/>
      <c r="S1500" s="203"/>
      <c r="T1500" s="204"/>
      <c r="AT1500" s="205" t="s">
        <v>164</v>
      </c>
      <c r="AU1500" s="205" t="s">
        <v>90</v>
      </c>
      <c r="AV1500" s="12" t="s">
        <v>88</v>
      </c>
      <c r="AW1500" s="12" t="s">
        <v>41</v>
      </c>
      <c r="AX1500" s="12" t="s">
        <v>80</v>
      </c>
      <c r="AY1500" s="205" t="s">
        <v>155</v>
      </c>
    </row>
    <row r="1501" spans="2:65" s="13" customFormat="1">
      <c r="B1501" s="206"/>
      <c r="C1501" s="207"/>
      <c r="D1501" s="197" t="s">
        <v>164</v>
      </c>
      <c r="E1501" s="208" t="s">
        <v>35</v>
      </c>
      <c r="F1501" s="209" t="s">
        <v>1255</v>
      </c>
      <c r="G1501" s="207"/>
      <c r="H1501" s="210">
        <v>8.64</v>
      </c>
      <c r="I1501" s="211"/>
      <c r="J1501" s="207"/>
      <c r="K1501" s="207"/>
      <c r="L1501" s="212"/>
      <c r="M1501" s="213"/>
      <c r="N1501" s="214"/>
      <c r="O1501" s="214"/>
      <c r="P1501" s="214"/>
      <c r="Q1501" s="214"/>
      <c r="R1501" s="214"/>
      <c r="S1501" s="214"/>
      <c r="T1501" s="215"/>
      <c r="AT1501" s="216" t="s">
        <v>164</v>
      </c>
      <c r="AU1501" s="216" t="s">
        <v>90</v>
      </c>
      <c r="AV1501" s="13" t="s">
        <v>90</v>
      </c>
      <c r="AW1501" s="13" t="s">
        <v>41</v>
      </c>
      <c r="AX1501" s="13" t="s">
        <v>80</v>
      </c>
      <c r="AY1501" s="216" t="s">
        <v>155</v>
      </c>
    </row>
    <row r="1502" spans="2:65" s="15" customFormat="1">
      <c r="B1502" s="228"/>
      <c r="C1502" s="229"/>
      <c r="D1502" s="197" t="s">
        <v>164</v>
      </c>
      <c r="E1502" s="230" t="s">
        <v>35</v>
      </c>
      <c r="F1502" s="231" t="s">
        <v>177</v>
      </c>
      <c r="G1502" s="229"/>
      <c r="H1502" s="232">
        <v>10.26</v>
      </c>
      <c r="I1502" s="233"/>
      <c r="J1502" s="229"/>
      <c r="K1502" s="229"/>
      <c r="L1502" s="234"/>
      <c r="M1502" s="235"/>
      <c r="N1502" s="236"/>
      <c r="O1502" s="236"/>
      <c r="P1502" s="236"/>
      <c r="Q1502" s="236"/>
      <c r="R1502" s="236"/>
      <c r="S1502" s="236"/>
      <c r="T1502" s="237"/>
      <c r="AT1502" s="238" t="s">
        <v>164</v>
      </c>
      <c r="AU1502" s="238" t="s">
        <v>90</v>
      </c>
      <c r="AV1502" s="15" t="s">
        <v>162</v>
      </c>
      <c r="AW1502" s="15" t="s">
        <v>41</v>
      </c>
      <c r="AX1502" s="15" t="s">
        <v>88</v>
      </c>
      <c r="AY1502" s="238" t="s">
        <v>155</v>
      </c>
    </row>
    <row r="1503" spans="2:65" s="1" customFormat="1" ht="36" customHeight="1">
      <c r="B1503" s="36"/>
      <c r="C1503" s="182" t="s">
        <v>1256</v>
      </c>
      <c r="D1503" s="182" t="s">
        <v>157</v>
      </c>
      <c r="E1503" s="183" t="s">
        <v>1257</v>
      </c>
      <c r="F1503" s="184" t="s">
        <v>1258</v>
      </c>
      <c r="G1503" s="185" t="s">
        <v>160</v>
      </c>
      <c r="H1503" s="186">
        <v>4.32</v>
      </c>
      <c r="I1503" s="187"/>
      <c r="J1503" s="188">
        <f>ROUND(I1503*H1503,2)</f>
        <v>0</v>
      </c>
      <c r="K1503" s="184" t="s">
        <v>161</v>
      </c>
      <c r="L1503" s="40"/>
      <c r="M1503" s="189" t="s">
        <v>35</v>
      </c>
      <c r="N1503" s="190" t="s">
        <v>51</v>
      </c>
      <c r="O1503" s="65"/>
      <c r="P1503" s="191">
        <f>O1503*H1503</f>
        <v>0</v>
      </c>
      <c r="Q1503" s="191">
        <v>0</v>
      </c>
      <c r="R1503" s="191">
        <f>Q1503*H1503</f>
        <v>0</v>
      </c>
      <c r="S1503" s="191">
        <v>4.8000000000000001E-2</v>
      </c>
      <c r="T1503" s="192">
        <f>S1503*H1503</f>
        <v>0.20736000000000002</v>
      </c>
      <c r="AR1503" s="193" t="s">
        <v>162</v>
      </c>
      <c r="AT1503" s="193" t="s">
        <v>157</v>
      </c>
      <c r="AU1503" s="193" t="s">
        <v>90</v>
      </c>
      <c r="AY1503" s="18" t="s">
        <v>155</v>
      </c>
      <c r="BE1503" s="194">
        <f>IF(N1503="základní",J1503,0)</f>
        <v>0</v>
      </c>
      <c r="BF1503" s="194">
        <f>IF(N1503="snížená",J1503,0)</f>
        <v>0</v>
      </c>
      <c r="BG1503" s="194">
        <f>IF(N1503="zákl. přenesená",J1503,0)</f>
        <v>0</v>
      </c>
      <c r="BH1503" s="194">
        <f>IF(N1503="sníž. přenesená",J1503,0)</f>
        <v>0</v>
      </c>
      <c r="BI1503" s="194">
        <f>IF(N1503="nulová",J1503,0)</f>
        <v>0</v>
      </c>
      <c r="BJ1503" s="18" t="s">
        <v>88</v>
      </c>
      <c r="BK1503" s="194">
        <f>ROUND(I1503*H1503,2)</f>
        <v>0</v>
      </c>
      <c r="BL1503" s="18" t="s">
        <v>162</v>
      </c>
      <c r="BM1503" s="193" t="s">
        <v>1259</v>
      </c>
    </row>
    <row r="1504" spans="2:65" s="12" customFormat="1">
      <c r="B1504" s="195"/>
      <c r="C1504" s="196"/>
      <c r="D1504" s="197" t="s">
        <v>164</v>
      </c>
      <c r="E1504" s="198" t="s">
        <v>35</v>
      </c>
      <c r="F1504" s="199" t="s">
        <v>1260</v>
      </c>
      <c r="G1504" s="196"/>
      <c r="H1504" s="198" t="s">
        <v>35</v>
      </c>
      <c r="I1504" s="200"/>
      <c r="J1504" s="196"/>
      <c r="K1504" s="196"/>
      <c r="L1504" s="201"/>
      <c r="M1504" s="202"/>
      <c r="N1504" s="203"/>
      <c r="O1504" s="203"/>
      <c r="P1504" s="203"/>
      <c r="Q1504" s="203"/>
      <c r="R1504" s="203"/>
      <c r="S1504" s="203"/>
      <c r="T1504" s="204"/>
      <c r="AT1504" s="205" t="s">
        <v>164</v>
      </c>
      <c r="AU1504" s="205" t="s">
        <v>90</v>
      </c>
      <c r="AV1504" s="12" t="s">
        <v>88</v>
      </c>
      <c r="AW1504" s="12" t="s">
        <v>41</v>
      </c>
      <c r="AX1504" s="12" t="s">
        <v>80</v>
      </c>
      <c r="AY1504" s="205" t="s">
        <v>155</v>
      </c>
    </row>
    <row r="1505" spans="2:65" s="13" customFormat="1">
      <c r="B1505" s="206"/>
      <c r="C1505" s="207"/>
      <c r="D1505" s="197" t="s">
        <v>164</v>
      </c>
      <c r="E1505" s="208" t="s">
        <v>35</v>
      </c>
      <c r="F1505" s="209" t="s">
        <v>1261</v>
      </c>
      <c r="G1505" s="207"/>
      <c r="H1505" s="210">
        <v>3.24</v>
      </c>
      <c r="I1505" s="211"/>
      <c r="J1505" s="207"/>
      <c r="K1505" s="207"/>
      <c r="L1505" s="212"/>
      <c r="M1505" s="213"/>
      <c r="N1505" s="214"/>
      <c r="O1505" s="214"/>
      <c r="P1505" s="214"/>
      <c r="Q1505" s="214"/>
      <c r="R1505" s="214"/>
      <c r="S1505" s="214"/>
      <c r="T1505" s="215"/>
      <c r="AT1505" s="216" t="s">
        <v>164</v>
      </c>
      <c r="AU1505" s="216" t="s">
        <v>90</v>
      </c>
      <c r="AV1505" s="13" t="s">
        <v>90</v>
      </c>
      <c r="AW1505" s="13" t="s">
        <v>41</v>
      </c>
      <c r="AX1505" s="13" t="s">
        <v>80</v>
      </c>
      <c r="AY1505" s="216" t="s">
        <v>155</v>
      </c>
    </row>
    <row r="1506" spans="2:65" s="12" customFormat="1">
      <c r="B1506" s="195"/>
      <c r="C1506" s="196"/>
      <c r="D1506" s="197" t="s">
        <v>164</v>
      </c>
      <c r="E1506" s="198" t="s">
        <v>35</v>
      </c>
      <c r="F1506" s="199" t="s">
        <v>1262</v>
      </c>
      <c r="G1506" s="196"/>
      <c r="H1506" s="198" t="s">
        <v>35</v>
      </c>
      <c r="I1506" s="200"/>
      <c r="J1506" s="196"/>
      <c r="K1506" s="196"/>
      <c r="L1506" s="201"/>
      <c r="M1506" s="202"/>
      <c r="N1506" s="203"/>
      <c r="O1506" s="203"/>
      <c r="P1506" s="203"/>
      <c r="Q1506" s="203"/>
      <c r="R1506" s="203"/>
      <c r="S1506" s="203"/>
      <c r="T1506" s="204"/>
      <c r="AT1506" s="205" t="s">
        <v>164</v>
      </c>
      <c r="AU1506" s="205" t="s">
        <v>90</v>
      </c>
      <c r="AV1506" s="12" t="s">
        <v>88</v>
      </c>
      <c r="AW1506" s="12" t="s">
        <v>41</v>
      </c>
      <c r="AX1506" s="12" t="s">
        <v>80</v>
      </c>
      <c r="AY1506" s="205" t="s">
        <v>155</v>
      </c>
    </row>
    <row r="1507" spans="2:65" s="13" customFormat="1">
      <c r="B1507" s="206"/>
      <c r="C1507" s="207"/>
      <c r="D1507" s="197" t="s">
        <v>164</v>
      </c>
      <c r="E1507" s="208" t="s">
        <v>35</v>
      </c>
      <c r="F1507" s="209" t="s">
        <v>1263</v>
      </c>
      <c r="G1507" s="207"/>
      <c r="H1507" s="210">
        <v>1.08</v>
      </c>
      <c r="I1507" s="211"/>
      <c r="J1507" s="207"/>
      <c r="K1507" s="207"/>
      <c r="L1507" s="212"/>
      <c r="M1507" s="213"/>
      <c r="N1507" s="214"/>
      <c r="O1507" s="214"/>
      <c r="P1507" s="214"/>
      <c r="Q1507" s="214"/>
      <c r="R1507" s="214"/>
      <c r="S1507" s="214"/>
      <c r="T1507" s="215"/>
      <c r="AT1507" s="216" t="s">
        <v>164</v>
      </c>
      <c r="AU1507" s="216" t="s">
        <v>90</v>
      </c>
      <c r="AV1507" s="13" t="s">
        <v>90</v>
      </c>
      <c r="AW1507" s="13" t="s">
        <v>41</v>
      </c>
      <c r="AX1507" s="13" t="s">
        <v>80</v>
      </c>
      <c r="AY1507" s="216" t="s">
        <v>155</v>
      </c>
    </row>
    <row r="1508" spans="2:65" s="15" customFormat="1">
      <c r="B1508" s="228"/>
      <c r="C1508" s="229"/>
      <c r="D1508" s="197" t="s">
        <v>164</v>
      </c>
      <c r="E1508" s="230" t="s">
        <v>35</v>
      </c>
      <c r="F1508" s="231" t="s">
        <v>177</v>
      </c>
      <c r="G1508" s="229"/>
      <c r="H1508" s="232">
        <v>4.32</v>
      </c>
      <c r="I1508" s="233"/>
      <c r="J1508" s="229"/>
      <c r="K1508" s="229"/>
      <c r="L1508" s="234"/>
      <c r="M1508" s="235"/>
      <c r="N1508" s="236"/>
      <c r="O1508" s="236"/>
      <c r="P1508" s="236"/>
      <c r="Q1508" s="236"/>
      <c r="R1508" s="236"/>
      <c r="S1508" s="236"/>
      <c r="T1508" s="237"/>
      <c r="AT1508" s="238" t="s">
        <v>164</v>
      </c>
      <c r="AU1508" s="238" t="s">
        <v>90</v>
      </c>
      <c r="AV1508" s="15" t="s">
        <v>162</v>
      </c>
      <c r="AW1508" s="15" t="s">
        <v>41</v>
      </c>
      <c r="AX1508" s="15" t="s">
        <v>88</v>
      </c>
      <c r="AY1508" s="238" t="s">
        <v>155</v>
      </c>
    </row>
    <row r="1509" spans="2:65" s="1" customFormat="1" ht="36" customHeight="1">
      <c r="B1509" s="36"/>
      <c r="C1509" s="182" t="s">
        <v>1264</v>
      </c>
      <c r="D1509" s="182" t="s">
        <v>157</v>
      </c>
      <c r="E1509" s="183" t="s">
        <v>1265</v>
      </c>
      <c r="F1509" s="184" t="s">
        <v>1266</v>
      </c>
      <c r="G1509" s="185" t="s">
        <v>160</v>
      </c>
      <c r="H1509" s="186">
        <v>12.254</v>
      </c>
      <c r="I1509" s="187"/>
      <c r="J1509" s="188">
        <f>ROUND(I1509*H1509,2)</f>
        <v>0</v>
      </c>
      <c r="K1509" s="184" t="s">
        <v>161</v>
      </c>
      <c r="L1509" s="40"/>
      <c r="M1509" s="189" t="s">
        <v>35</v>
      </c>
      <c r="N1509" s="190" t="s">
        <v>51</v>
      </c>
      <c r="O1509" s="65"/>
      <c r="P1509" s="191">
        <f>O1509*H1509</f>
        <v>0</v>
      </c>
      <c r="Q1509" s="191">
        <v>0</v>
      </c>
      <c r="R1509" s="191">
        <f>Q1509*H1509</f>
        <v>0</v>
      </c>
      <c r="S1509" s="191">
        <v>3.7999999999999999E-2</v>
      </c>
      <c r="T1509" s="192">
        <f>S1509*H1509</f>
        <v>0.46565199999999995</v>
      </c>
      <c r="AR1509" s="193" t="s">
        <v>162</v>
      </c>
      <c r="AT1509" s="193" t="s">
        <v>157</v>
      </c>
      <c r="AU1509" s="193" t="s">
        <v>90</v>
      </c>
      <c r="AY1509" s="18" t="s">
        <v>155</v>
      </c>
      <c r="BE1509" s="194">
        <f>IF(N1509="základní",J1509,0)</f>
        <v>0</v>
      </c>
      <c r="BF1509" s="194">
        <f>IF(N1509="snížená",J1509,0)</f>
        <v>0</v>
      </c>
      <c r="BG1509" s="194">
        <f>IF(N1509="zákl. přenesená",J1509,0)</f>
        <v>0</v>
      </c>
      <c r="BH1509" s="194">
        <f>IF(N1509="sníž. přenesená",J1509,0)</f>
        <v>0</v>
      </c>
      <c r="BI1509" s="194">
        <f>IF(N1509="nulová",J1509,0)</f>
        <v>0</v>
      </c>
      <c r="BJ1509" s="18" t="s">
        <v>88</v>
      </c>
      <c r="BK1509" s="194">
        <f>ROUND(I1509*H1509,2)</f>
        <v>0</v>
      </c>
      <c r="BL1509" s="18" t="s">
        <v>162</v>
      </c>
      <c r="BM1509" s="193" t="s">
        <v>1267</v>
      </c>
    </row>
    <row r="1510" spans="2:65" s="12" customFormat="1">
      <c r="B1510" s="195"/>
      <c r="C1510" s="196"/>
      <c r="D1510" s="197" t="s">
        <v>164</v>
      </c>
      <c r="E1510" s="198" t="s">
        <v>35</v>
      </c>
      <c r="F1510" s="199" t="s">
        <v>282</v>
      </c>
      <c r="G1510" s="196"/>
      <c r="H1510" s="198" t="s">
        <v>35</v>
      </c>
      <c r="I1510" s="200"/>
      <c r="J1510" s="196"/>
      <c r="K1510" s="196"/>
      <c r="L1510" s="201"/>
      <c r="M1510" s="202"/>
      <c r="N1510" s="203"/>
      <c r="O1510" s="203"/>
      <c r="P1510" s="203"/>
      <c r="Q1510" s="203"/>
      <c r="R1510" s="203"/>
      <c r="S1510" s="203"/>
      <c r="T1510" s="204"/>
      <c r="AT1510" s="205" t="s">
        <v>164</v>
      </c>
      <c r="AU1510" s="205" t="s">
        <v>90</v>
      </c>
      <c r="AV1510" s="12" t="s">
        <v>88</v>
      </c>
      <c r="AW1510" s="12" t="s">
        <v>41</v>
      </c>
      <c r="AX1510" s="12" t="s">
        <v>80</v>
      </c>
      <c r="AY1510" s="205" t="s">
        <v>155</v>
      </c>
    </row>
    <row r="1511" spans="2:65" s="12" customFormat="1">
      <c r="B1511" s="195"/>
      <c r="C1511" s="196"/>
      <c r="D1511" s="197" t="s">
        <v>164</v>
      </c>
      <c r="E1511" s="198" t="s">
        <v>35</v>
      </c>
      <c r="F1511" s="199" t="s">
        <v>1268</v>
      </c>
      <c r="G1511" s="196"/>
      <c r="H1511" s="198" t="s">
        <v>35</v>
      </c>
      <c r="I1511" s="200"/>
      <c r="J1511" s="196"/>
      <c r="K1511" s="196"/>
      <c r="L1511" s="201"/>
      <c r="M1511" s="202"/>
      <c r="N1511" s="203"/>
      <c r="O1511" s="203"/>
      <c r="P1511" s="203"/>
      <c r="Q1511" s="203"/>
      <c r="R1511" s="203"/>
      <c r="S1511" s="203"/>
      <c r="T1511" s="204"/>
      <c r="AT1511" s="205" t="s">
        <v>164</v>
      </c>
      <c r="AU1511" s="205" t="s">
        <v>90</v>
      </c>
      <c r="AV1511" s="12" t="s">
        <v>88</v>
      </c>
      <c r="AW1511" s="12" t="s">
        <v>41</v>
      </c>
      <c r="AX1511" s="12" t="s">
        <v>80</v>
      </c>
      <c r="AY1511" s="205" t="s">
        <v>155</v>
      </c>
    </row>
    <row r="1512" spans="2:65" s="13" customFormat="1">
      <c r="B1512" s="206"/>
      <c r="C1512" s="207"/>
      <c r="D1512" s="197" t="s">
        <v>164</v>
      </c>
      <c r="E1512" s="208" t="s">
        <v>35</v>
      </c>
      <c r="F1512" s="209" t="s">
        <v>1269</v>
      </c>
      <c r="G1512" s="207"/>
      <c r="H1512" s="210">
        <v>5.2990000000000004</v>
      </c>
      <c r="I1512" s="211"/>
      <c r="J1512" s="207"/>
      <c r="K1512" s="207"/>
      <c r="L1512" s="212"/>
      <c r="M1512" s="213"/>
      <c r="N1512" s="214"/>
      <c r="O1512" s="214"/>
      <c r="P1512" s="214"/>
      <c r="Q1512" s="214"/>
      <c r="R1512" s="214"/>
      <c r="S1512" s="214"/>
      <c r="T1512" s="215"/>
      <c r="AT1512" s="216" t="s">
        <v>164</v>
      </c>
      <c r="AU1512" s="216" t="s">
        <v>90</v>
      </c>
      <c r="AV1512" s="13" t="s">
        <v>90</v>
      </c>
      <c r="AW1512" s="13" t="s">
        <v>41</v>
      </c>
      <c r="AX1512" s="13" t="s">
        <v>80</v>
      </c>
      <c r="AY1512" s="216" t="s">
        <v>155</v>
      </c>
    </row>
    <row r="1513" spans="2:65" s="12" customFormat="1">
      <c r="B1513" s="195"/>
      <c r="C1513" s="196"/>
      <c r="D1513" s="197" t="s">
        <v>164</v>
      </c>
      <c r="E1513" s="198" t="s">
        <v>35</v>
      </c>
      <c r="F1513" s="199" t="s">
        <v>285</v>
      </c>
      <c r="G1513" s="196"/>
      <c r="H1513" s="198" t="s">
        <v>35</v>
      </c>
      <c r="I1513" s="200"/>
      <c r="J1513" s="196"/>
      <c r="K1513" s="196"/>
      <c r="L1513" s="201"/>
      <c r="M1513" s="202"/>
      <c r="N1513" s="203"/>
      <c r="O1513" s="203"/>
      <c r="P1513" s="203"/>
      <c r="Q1513" s="203"/>
      <c r="R1513" s="203"/>
      <c r="S1513" s="203"/>
      <c r="T1513" s="204"/>
      <c r="AT1513" s="205" t="s">
        <v>164</v>
      </c>
      <c r="AU1513" s="205" t="s">
        <v>90</v>
      </c>
      <c r="AV1513" s="12" t="s">
        <v>88</v>
      </c>
      <c r="AW1513" s="12" t="s">
        <v>41</v>
      </c>
      <c r="AX1513" s="12" t="s">
        <v>80</v>
      </c>
      <c r="AY1513" s="205" t="s">
        <v>155</v>
      </c>
    </row>
    <row r="1514" spans="2:65" s="13" customFormat="1">
      <c r="B1514" s="206"/>
      <c r="C1514" s="207"/>
      <c r="D1514" s="197" t="s">
        <v>164</v>
      </c>
      <c r="E1514" s="208" t="s">
        <v>35</v>
      </c>
      <c r="F1514" s="209" t="s">
        <v>1270</v>
      </c>
      <c r="G1514" s="207"/>
      <c r="H1514" s="210">
        <v>1.6559999999999999</v>
      </c>
      <c r="I1514" s="211"/>
      <c r="J1514" s="207"/>
      <c r="K1514" s="207"/>
      <c r="L1514" s="212"/>
      <c r="M1514" s="213"/>
      <c r="N1514" s="214"/>
      <c r="O1514" s="214"/>
      <c r="P1514" s="214"/>
      <c r="Q1514" s="214"/>
      <c r="R1514" s="214"/>
      <c r="S1514" s="214"/>
      <c r="T1514" s="215"/>
      <c r="AT1514" s="216" t="s">
        <v>164</v>
      </c>
      <c r="AU1514" s="216" t="s">
        <v>90</v>
      </c>
      <c r="AV1514" s="13" t="s">
        <v>90</v>
      </c>
      <c r="AW1514" s="13" t="s">
        <v>41</v>
      </c>
      <c r="AX1514" s="13" t="s">
        <v>80</v>
      </c>
      <c r="AY1514" s="216" t="s">
        <v>155</v>
      </c>
    </row>
    <row r="1515" spans="2:65" s="12" customFormat="1">
      <c r="B1515" s="195"/>
      <c r="C1515" s="196"/>
      <c r="D1515" s="197" t="s">
        <v>164</v>
      </c>
      <c r="E1515" s="198" t="s">
        <v>35</v>
      </c>
      <c r="F1515" s="199" t="s">
        <v>1271</v>
      </c>
      <c r="G1515" s="196"/>
      <c r="H1515" s="198" t="s">
        <v>35</v>
      </c>
      <c r="I1515" s="200"/>
      <c r="J1515" s="196"/>
      <c r="K1515" s="196"/>
      <c r="L1515" s="201"/>
      <c r="M1515" s="202"/>
      <c r="N1515" s="203"/>
      <c r="O1515" s="203"/>
      <c r="P1515" s="203"/>
      <c r="Q1515" s="203"/>
      <c r="R1515" s="203"/>
      <c r="S1515" s="203"/>
      <c r="T1515" s="204"/>
      <c r="AT1515" s="205" t="s">
        <v>164</v>
      </c>
      <c r="AU1515" s="205" t="s">
        <v>90</v>
      </c>
      <c r="AV1515" s="12" t="s">
        <v>88</v>
      </c>
      <c r="AW1515" s="12" t="s">
        <v>41</v>
      </c>
      <c r="AX1515" s="12" t="s">
        <v>80</v>
      </c>
      <c r="AY1515" s="205" t="s">
        <v>155</v>
      </c>
    </row>
    <row r="1516" spans="2:65" s="13" customFormat="1">
      <c r="B1516" s="206"/>
      <c r="C1516" s="207"/>
      <c r="D1516" s="197" t="s">
        <v>164</v>
      </c>
      <c r="E1516" s="208" t="s">
        <v>35</v>
      </c>
      <c r="F1516" s="209" t="s">
        <v>1269</v>
      </c>
      <c r="G1516" s="207"/>
      <c r="H1516" s="210">
        <v>5.2990000000000004</v>
      </c>
      <c r="I1516" s="211"/>
      <c r="J1516" s="207"/>
      <c r="K1516" s="207"/>
      <c r="L1516" s="212"/>
      <c r="M1516" s="213"/>
      <c r="N1516" s="214"/>
      <c r="O1516" s="214"/>
      <c r="P1516" s="214"/>
      <c r="Q1516" s="214"/>
      <c r="R1516" s="214"/>
      <c r="S1516" s="214"/>
      <c r="T1516" s="215"/>
      <c r="AT1516" s="216" t="s">
        <v>164</v>
      </c>
      <c r="AU1516" s="216" t="s">
        <v>90</v>
      </c>
      <c r="AV1516" s="13" t="s">
        <v>90</v>
      </c>
      <c r="AW1516" s="13" t="s">
        <v>41</v>
      </c>
      <c r="AX1516" s="13" t="s">
        <v>80</v>
      </c>
      <c r="AY1516" s="216" t="s">
        <v>155</v>
      </c>
    </row>
    <row r="1517" spans="2:65" s="15" customFormat="1">
      <c r="B1517" s="228"/>
      <c r="C1517" s="229"/>
      <c r="D1517" s="197" t="s">
        <v>164</v>
      </c>
      <c r="E1517" s="230" t="s">
        <v>35</v>
      </c>
      <c r="F1517" s="231" t="s">
        <v>177</v>
      </c>
      <c r="G1517" s="229"/>
      <c r="H1517" s="232">
        <v>12.254</v>
      </c>
      <c r="I1517" s="233"/>
      <c r="J1517" s="229"/>
      <c r="K1517" s="229"/>
      <c r="L1517" s="234"/>
      <c r="M1517" s="235"/>
      <c r="N1517" s="236"/>
      <c r="O1517" s="236"/>
      <c r="P1517" s="236"/>
      <c r="Q1517" s="236"/>
      <c r="R1517" s="236"/>
      <c r="S1517" s="236"/>
      <c r="T1517" s="237"/>
      <c r="AT1517" s="238" t="s">
        <v>164</v>
      </c>
      <c r="AU1517" s="238" t="s">
        <v>90</v>
      </c>
      <c r="AV1517" s="15" t="s">
        <v>162</v>
      </c>
      <c r="AW1517" s="15" t="s">
        <v>41</v>
      </c>
      <c r="AX1517" s="15" t="s">
        <v>88</v>
      </c>
      <c r="AY1517" s="238" t="s">
        <v>155</v>
      </c>
    </row>
    <row r="1518" spans="2:65" s="1" customFormat="1" ht="36" customHeight="1">
      <c r="B1518" s="36"/>
      <c r="C1518" s="182" t="s">
        <v>1272</v>
      </c>
      <c r="D1518" s="182" t="s">
        <v>157</v>
      </c>
      <c r="E1518" s="183" t="s">
        <v>1273</v>
      </c>
      <c r="F1518" s="184" t="s">
        <v>1274</v>
      </c>
      <c r="G1518" s="185" t="s">
        <v>160</v>
      </c>
      <c r="H1518" s="186">
        <v>110.88</v>
      </c>
      <c r="I1518" s="187"/>
      <c r="J1518" s="188">
        <f>ROUND(I1518*H1518,2)</f>
        <v>0</v>
      </c>
      <c r="K1518" s="184" t="s">
        <v>161</v>
      </c>
      <c r="L1518" s="40"/>
      <c r="M1518" s="189" t="s">
        <v>35</v>
      </c>
      <c r="N1518" s="190" t="s">
        <v>51</v>
      </c>
      <c r="O1518" s="65"/>
      <c r="P1518" s="191">
        <f>O1518*H1518</f>
        <v>0</v>
      </c>
      <c r="Q1518" s="191">
        <v>0</v>
      </c>
      <c r="R1518" s="191">
        <f>Q1518*H1518</f>
        <v>0</v>
      </c>
      <c r="S1518" s="191">
        <v>3.4000000000000002E-2</v>
      </c>
      <c r="T1518" s="192">
        <f>S1518*H1518</f>
        <v>3.7699199999999999</v>
      </c>
      <c r="AR1518" s="193" t="s">
        <v>162</v>
      </c>
      <c r="AT1518" s="193" t="s">
        <v>157</v>
      </c>
      <c r="AU1518" s="193" t="s">
        <v>90</v>
      </c>
      <c r="AY1518" s="18" t="s">
        <v>155</v>
      </c>
      <c r="BE1518" s="194">
        <f>IF(N1518="základní",J1518,0)</f>
        <v>0</v>
      </c>
      <c r="BF1518" s="194">
        <f>IF(N1518="snížená",J1518,0)</f>
        <v>0</v>
      </c>
      <c r="BG1518" s="194">
        <f>IF(N1518="zákl. přenesená",J1518,0)</f>
        <v>0</v>
      </c>
      <c r="BH1518" s="194">
        <f>IF(N1518="sníž. přenesená",J1518,0)</f>
        <v>0</v>
      </c>
      <c r="BI1518" s="194">
        <f>IF(N1518="nulová",J1518,0)</f>
        <v>0</v>
      </c>
      <c r="BJ1518" s="18" t="s">
        <v>88</v>
      </c>
      <c r="BK1518" s="194">
        <f>ROUND(I1518*H1518,2)</f>
        <v>0</v>
      </c>
      <c r="BL1518" s="18" t="s">
        <v>162</v>
      </c>
      <c r="BM1518" s="193" t="s">
        <v>1275</v>
      </c>
    </row>
    <row r="1519" spans="2:65" s="12" customFormat="1">
      <c r="B1519" s="195"/>
      <c r="C1519" s="196"/>
      <c r="D1519" s="197" t="s">
        <v>164</v>
      </c>
      <c r="E1519" s="198" t="s">
        <v>35</v>
      </c>
      <c r="F1519" s="199" t="s">
        <v>201</v>
      </c>
      <c r="G1519" s="196"/>
      <c r="H1519" s="198" t="s">
        <v>35</v>
      </c>
      <c r="I1519" s="200"/>
      <c r="J1519" s="196"/>
      <c r="K1519" s="196"/>
      <c r="L1519" s="201"/>
      <c r="M1519" s="202"/>
      <c r="N1519" s="203"/>
      <c r="O1519" s="203"/>
      <c r="P1519" s="203"/>
      <c r="Q1519" s="203"/>
      <c r="R1519" s="203"/>
      <c r="S1519" s="203"/>
      <c r="T1519" s="204"/>
      <c r="AT1519" s="205" t="s">
        <v>164</v>
      </c>
      <c r="AU1519" s="205" t="s">
        <v>90</v>
      </c>
      <c r="AV1519" s="12" t="s">
        <v>88</v>
      </c>
      <c r="AW1519" s="12" t="s">
        <v>41</v>
      </c>
      <c r="AX1519" s="12" t="s">
        <v>80</v>
      </c>
      <c r="AY1519" s="205" t="s">
        <v>155</v>
      </c>
    </row>
    <row r="1520" spans="2:65" s="13" customFormat="1">
      <c r="B1520" s="206"/>
      <c r="C1520" s="207"/>
      <c r="D1520" s="197" t="s">
        <v>164</v>
      </c>
      <c r="E1520" s="208" t="s">
        <v>35</v>
      </c>
      <c r="F1520" s="209" t="s">
        <v>1276</v>
      </c>
      <c r="G1520" s="207"/>
      <c r="H1520" s="210">
        <v>10.08</v>
      </c>
      <c r="I1520" s="211"/>
      <c r="J1520" s="207"/>
      <c r="K1520" s="207"/>
      <c r="L1520" s="212"/>
      <c r="M1520" s="213"/>
      <c r="N1520" s="214"/>
      <c r="O1520" s="214"/>
      <c r="P1520" s="214"/>
      <c r="Q1520" s="214"/>
      <c r="R1520" s="214"/>
      <c r="S1520" s="214"/>
      <c r="T1520" s="215"/>
      <c r="AT1520" s="216" t="s">
        <v>164</v>
      </c>
      <c r="AU1520" s="216" t="s">
        <v>90</v>
      </c>
      <c r="AV1520" s="13" t="s">
        <v>90</v>
      </c>
      <c r="AW1520" s="13" t="s">
        <v>41</v>
      </c>
      <c r="AX1520" s="13" t="s">
        <v>80</v>
      </c>
      <c r="AY1520" s="216" t="s">
        <v>155</v>
      </c>
    </row>
    <row r="1521" spans="2:65" s="12" customFormat="1">
      <c r="B1521" s="195"/>
      <c r="C1521" s="196"/>
      <c r="D1521" s="197" t="s">
        <v>164</v>
      </c>
      <c r="E1521" s="198" t="s">
        <v>35</v>
      </c>
      <c r="F1521" s="199" t="s">
        <v>203</v>
      </c>
      <c r="G1521" s="196"/>
      <c r="H1521" s="198" t="s">
        <v>35</v>
      </c>
      <c r="I1521" s="200"/>
      <c r="J1521" s="196"/>
      <c r="K1521" s="196"/>
      <c r="L1521" s="201"/>
      <c r="M1521" s="202"/>
      <c r="N1521" s="203"/>
      <c r="O1521" s="203"/>
      <c r="P1521" s="203"/>
      <c r="Q1521" s="203"/>
      <c r="R1521" s="203"/>
      <c r="S1521" s="203"/>
      <c r="T1521" s="204"/>
      <c r="AT1521" s="205" t="s">
        <v>164</v>
      </c>
      <c r="AU1521" s="205" t="s">
        <v>90</v>
      </c>
      <c r="AV1521" s="12" t="s">
        <v>88</v>
      </c>
      <c r="AW1521" s="12" t="s">
        <v>41</v>
      </c>
      <c r="AX1521" s="12" t="s">
        <v>80</v>
      </c>
      <c r="AY1521" s="205" t="s">
        <v>155</v>
      </c>
    </row>
    <row r="1522" spans="2:65" s="13" customFormat="1">
      <c r="B1522" s="206"/>
      <c r="C1522" s="207"/>
      <c r="D1522" s="197" t="s">
        <v>164</v>
      </c>
      <c r="E1522" s="208" t="s">
        <v>35</v>
      </c>
      <c r="F1522" s="209" t="s">
        <v>1277</v>
      </c>
      <c r="G1522" s="207"/>
      <c r="H1522" s="210">
        <v>32.880000000000003</v>
      </c>
      <c r="I1522" s="211"/>
      <c r="J1522" s="207"/>
      <c r="K1522" s="207"/>
      <c r="L1522" s="212"/>
      <c r="M1522" s="213"/>
      <c r="N1522" s="214"/>
      <c r="O1522" s="214"/>
      <c r="P1522" s="214"/>
      <c r="Q1522" s="214"/>
      <c r="R1522" s="214"/>
      <c r="S1522" s="214"/>
      <c r="T1522" s="215"/>
      <c r="AT1522" s="216" t="s">
        <v>164</v>
      </c>
      <c r="AU1522" s="216" t="s">
        <v>90</v>
      </c>
      <c r="AV1522" s="13" t="s">
        <v>90</v>
      </c>
      <c r="AW1522" s="13" t="s">
        <v>41</v>
      </c>
      <c r="AX1522" s="13" t="s">
        <v>80</v>
      </c>
      <c r="AY1522" s="216" t="s">
        <v>155</v>
      </c>
    </row>
    <row r="1523" spans="2:65" s="12" customFormat="1">
      <c r="B1523" s="195"/>
      <c r="C1523" s="196"/>
      <c r="D1523" s="197" t="s">
        <v>164</v>
      </c>
      <c r="E1523" s="198" t="s">
        <v>35</v>
      </c>
      <c r="F1523" s="199" t="s">
        <v>308</v>
      </c>
      <c r="G1523" s="196"/>
      <c r="H1523" s="198" t="s">
        <v>35</v>
      </c>
      <c r="I1523" s="200"/>
      <c r="J1523" s="196"/>
      <c r="K1523" s="196"/>
      <c r="L1523" s="201"/>
      <c r="M1523" s="202"/>
      <c r="N1523" s="203"/>
      <c r="O1523" s="203"/>
      <c r="P1523" s="203"/>
      <c r="Q1523" s="203"/>
      <c r="R1523" s="203"/>
      <c r="S1523" s="203"/>
      <c r="T1523" s="204"/>
      <c r="AT1523" s="205" t="s">
        <v>164</v>
      </c>
      <c r="AU1523" s="205" t="s">
        <v>90</v>
      </c>
      <c r="AV1523" s="12" t="s">
        <v>88</v>
      </c>
      <c r="AW1523" s="12" t="s">
        <v>41</v>
      </c>
      <c r="AX1523" s="12" t="s">
        <v>80</v>
      </c>
      <c r="AY1523" s="205" t="s">
        <v>155</v>
      </c>
    </row>
    <row r="1524" spans="2:65" s="13" customFormat="1">
      <c r="B1524" s="206"/>
      <c r="C1524" s="207"/>
      <c r="D1524" s="197" t="s">
        <v>164</v>
      </c>
      <c r="E1524" s="208" t="s">
        <v>35</v>
      </c>
      <c r="F1524" s="209" t="s">
        <v>1278</v>
      </c>
      <c r="G1524" s="207"/>
      <c r="H1524" s="210">
        <v>12.096</v>
      </c>
      <c r="I1524" s="211"/>
      <c r="J1524" s="207"/>
      <c r="K1524" s="207"/>
      <c r="L1524" s="212"/>
      <c r="M1524" s="213"/>
      <c r="N1524" s="214"/>
      <c r="O1524" s="214"/>
      <c r="P1524" s="214"/>
      <c r="Q1524" s="214"/>
      <c r="R1524" s="214"/>
      <c r="S1524" s="214"/>
      <c r="T1524" s="215"/>
      <c r="AT1524" s="216" t="s">
        <v>164</v>
      </c>
      <c r="AU1524" s="216" t="s">
        <v>90</v>
      </c>
      <c r="AV1524" s="13" t="s">
        <v>90</v>
      </c>
      <c r="AW1524" s="13" t="s">
        <v>41</v>
      </c>
      <c r="AX1524" s="13" t="s">
        <v>80</v>
      </c>
      <c r="AY1524" s="216" t="s">
        <v>155</v>
      </c>
    </row>
    <row r="1525" spans="2:65" s="12" customFormat="1">
      <c r="B1525" s="195"/>
      <c r="C1525" s="196"/>
      <c r="D1525" s="197" t="s">
        <v>164</v>
      </c>
      <c r="E1525" s="198" t="s">
        <v>35</v>
      </c>
      <c r="F1525" s="199" t="s">
        <v>1279</v>
      </c>
      <c r="G1525" s="196"/>
      <c r="H1525" s="198" t="s">
        <v>35</v>
      </c>
      <c r="I1525" s="200"/>
      <c r="J1525" s="196"/>
      <c r="K1525" s="196"/>
      <c r="L1525" s="201"/>
      <c r="M1525" s="202"/>
      <c r="N1525" s="203"/>
      <c r="O1525" s="203"/>
      <c r="P1525" s="203"/>
      <c r="Q1525" s="203"/>
      <c r="R1525" s="203"/>
      <c r="S1525" s="203"/>
      <c r="T1525" s="204"/>
      <c r="AT1525" s="205" t="s">
        <v>164</v>
      </c>
      <c r="AU1525" s="205" t="s">
        <v>90</v>
      </c>
      <c r="AV1525" s="12" t="s">
        <v>88</v>
      </c>
      <c r="AW1525" s="12" t="s">
        <v>41</v>
      </c>
      <c r="AX1525" s="12" t="s">
        <v>80</v>
      </c>
      <c r="AY1525" s="205" t="s">
        <v>155</v>
      </c>
    </row>
    <row r="1526" spans="2:65" s="13" customFormat="1" ht="20.399999999999999">
      <c r="B1526" s="206"/>
      <c r="C1526" s="207"/>
      <c r="D1526" s="197" t="s">
        <v>164</v>
      </c>
      <c r="E1526" s="208" t="s">
        <v>35</v>
      </c>
      <c r="F1526" s="209" t="s">
        <v>1280</v>
      </c>
      <c r="G1526" s="207"/>
      <c r="H1526" s="210">
        <v>29.04</v>
      </c>
      <c r="I1526" s="211"/>
      <c r="J1526" s="207"/>
      <c r="K1526" s="207"/>
      <c r="L1526" s="212"/>
      <c r="M1526" s="213"/>
      <c r="N1526" s="214"/>
      <c r="O1526" s="214"/>
      <c r="P1526" s="214"/>
      <c r="Q1526" s="214"/>
      <c r="R1526" s="214"/>
      <c r="S1526" s="214"/>
      <c r="T1526" s="215"/>
      <c r="AT1526" s="216" t="s">
        <v>164</v>
      </c>
      <c r="AU1526" s="216" t="s">
        <v>90</v>
      </c>
      <c r="AV1526" s="13" t="s">
        <v>90</v>
      </c>
      <c r="AW1526" s="13" t="s">
        <v>41</v>
      </c>
      <c r="AX1526" s="13" t="s">
        <v>80</v>
      </c>
      <c r="AY1526" s="216" t="s">
        <v>155</v>
      </c>
    </row>
    <row r="1527" spans="2:65" s="12" customFormat="1">
      <c r="B1527" s="195"/>
      <c r="C1527" s="196"/>
      <c r="D1527" s="197" t="s">
        <v>164</v>
      </c>
      <c r="E1527" s="198" t="s">
        <v>35</v>
      </c>
      <c r="F1527" s="199" t="s">
        <v>308</v>
      </c>
      <c r="G1527" s="196"/>
      <c r="H1527" s="198" t="s">
        <v>35</v>
      </c>
      <c r="I1527" s="200"/>
      <c r="J1527" s="196"/>
      <c r="K1527" s="196"/>
      <c r="L1527" s="201"/>
      <c r="M1527" s="202"/>
      <c r="N1527" s="203"/>
      <c r="O1527" s="203"/>
      <c r="P1527" s="203"/>
      <c r="Q1527" s="203"/>
      <c r="R1527" s="203"/>
      <c r="S1527" s="203"/>
      <c r="T1527" s="204"/>
      <c r="AT1527" s="205" t="s">
        <v>164</v>
      </c>
      <c r="AU1527" s="205" t="s">
        <v>90</v>
      </c>
      <c r="AV1527" s="12" t="s">
        <v>88</v>
      </c>
      <c r="AW1527" s="12" t="s">
        <v>41</v>
      </c>
      <c r="AX1527" s="12" t="s">
        <v>80</v>
      </c>
      <c r="AY1527" s="205" t="s">
        <v>155</v>
      </c>
    </row>
    <row r="1528" spans="2:65" s="13" customFormat="1">
      <c r="B1528" s="206"/>
      <c r="C1528" s="207"/>
      <c r="D1528" s="197" t="s">
        <v>164</v>
      </c>
      <c r="E1528" s="208" t="s">
        <v>35</v>
      </c>
      <c r="F1528" s="209" t="s">
        <v>1278</v>
      </c>
      <c r="G1528" s="207"/>
      <c r="H1528" s="210">
        <v>12.096</v>
      </c>
      <c r="I1528" s="211"/>
      <c r="J1528" s="207"/>
      <c r="K1528" s="207"/>
      <c r="L1528" s="212"/>
      <c r="M1528" s="213"/>
      <c r="N1528" s="214"/>
      <c r="O1528" s="214"/>
      <c r="P1528" s="214"/>
      <c r="Q1528" s="214"/>
      <c r="R1528" s="214"/>
      <c r="S1528" s="214"/>
      <c r="T1528" s="215"/>
      <c r="AT1528" s="216" t="s">
        <v>164</v>
      </c>
      <c r="AU1528" s="216" t="s">
        <v>90</v>
      </c>
      <c r="AV1528" s="13" t="s">
        <v>90</v>
      </c>
      <c r="AW1528" s="13" t="s">
        <v>41</v>
      </c>
      <c r="AX1528" s="13" t="s">
        <v>80</v>
      </c>
      <c r="AY1528" s="216" t="s">
        <v>155</v>
      </c>
    </row>
    <row r="1529" spans="2:65" s="12" customFormat="1">
      <c r="B1529" s="195"/>
      <c r="C1529" s="196"/>
      <c r="D1529" s="197" t="s">
        <v>164</v>
      </c>
      <c r="E1529" s="198" t="s">
        <v>35</v>
      </c>
      <c r="F1529" s="199" t="s">
        <v>282</v>
      </c>
      <c r="G1529" s="196"/>
      <c r="H1529" s="198" t="s">
        <v>35</v>
      </c>
      <c r="I1529" s="200"/>
      <c r="J1529" s="196"/>
      <c r="K1529" s="196"/>
      <c r="L1529" s="201"/>
      <c r="M1529" s="202"/>
      <c r="N1529" s="203"/>
      <c r="O1529" s="203"/>
      <c r="P1529" s="203"/>
      <c r="Q1529" s="203"/>
      <c r="R1529" s="203"/>
      <c r="S1529" s="203"/>
      <c r="T1529" s="204"/>
      <c r="AT1529" s="205" t="s">
        <v>164</v>
      </c>
      <c r="AU1529" s="205" t="s">
        <v>90</v>
      </c>
      <c r="AV1529" s="12" t="s">
        <v>88</v>
      </c>
      <c r="AW1529" s="12" t="s">
        <v>41</v>
      </c>
      <c r="AX1529" s="12" t="s">
        <v>80</v>
      </c>
      <c r="AY1529" s="205" t="s">
        <v>155</v>
      </c>
    </row>
    <row r="1530" spans="2:65" s="13" customFormat="1">
      <c r="B1530" s="206"/>
      <c r="C1530" s="207"/>
      <c r="D1530" s="197" t="s">
        <v>164</v>
      </c>
      <c r="E1530" s="208" t="s">
        <v>35</v>
      </c>
      <c r="F1530" s="209" t="s">
        <v>1281</v>
      </c>
      <c r="G1530" s="207"/>
      <c r="H1530" s="210">
        <v>8.64</v>
      </c>
      <c r="I1530" s="211"/>
      <c r="J1530" s="207"/>
      <c r="K1530" s="207"/>
      <c r="L1530" s="212"/>
      <c r="M1530" s="213"/>
      <c r="N1530" s="214"/>
      <c r="O1530" s="214"/>
      <c r="P1530" s="214"/>
      <c r="Q1530" s="214"/>
      <c r="R1530" s="214"/>
      <c r="S1530" s="214"/>
      <c r="T1530" s="215"/>
      <c r="AT1530" s="216" t="s">
        <v>164</v>
      </c>
      <c r="AU1530" s="216" t="s">
        <v>90</v>
      </c>
      <c r="AV1530" s="13" t="s">
        <v>90</v>
      </c>
      <c r="AW1530" s="13" t="s">
        <v>41</v>
      </c>
      <c r="AX1530" s="13" t="s">
        <v>80</v>
      </c>
      <c r="AY1530" s="216" t="s">
        <v>155</v>
      </c>
    </row>
    <row r="1531" spans="2:65" s="12" customFormat="1">
      <c r="B1531" s="195"/>
      <c r="C1531" s="196"/>
      <c r="D1531" s="197" t="s">
        <v>164</v>
      </c>
      <c r="E1531" s="198" t="s">
        <v>35</v>
      </c>
      <c r="F1531" s="199" t="s">
        <v>308</v>
      </c>
      <c r="G1531" s="196"/>
      <c r="H1531" s="198" t="s">
        <v>35</v>
      </c>
      <c r="I1531" s="200"/>
      <c r="J1531" s="196"/>
      <c r="K1531" s="196"/>
      <c r="L1531" s="201"/>
      <c r="M1531" s="202"/>
      <c r="N1531" s="203"/>
      <c r="O1531" s="203"/>
      <c r="P1531" s="203"/>
      <c r="Q1531" s="203"/>
      <c r="R1531" s="203"/>
      <c r="S1531" s="203"/>
      <c r="T1531" s="204"/>
      <c r="AT1531" s="205" t="s">
        <v>164</v>
      </c>
      <c r="AU1531" s="205" t="s">
        <v>90</v>
      </c>
      <c r="AV1531" s="12" t="s">
        <v>88</v>
      </c>
      <c r="AW1531" s="12" t="s">
        <v>41</v>
      </c>
      <c r="AX1531" s="12" t="s">
        <v>80</v>
      </c>
      <c r="AY1531" s="205" t="s">
        <v>155</v>
      </c>
    </row>
    <row r="1532" spans="2:65" s="13" customFormat="1">
      <c r="B1532" s="206"/>
      <c r="C1532" s="207"/>
      <c r="D1532" s="197" t="s">
        <v>164</v>
      </c>
      <c r="E1532" s="208" t="s">
        <v>35</v>
      </c>
      <c r="F1532" s="209" t="s">
        <v>1282</v>
      </c>
      <c r="G1532" s="207"/>
      <c r="H1532" s="210">
        <v>6.048</v>
      </c>
      <c r="I1532" s="211"/>
      <c r="J1532" s="207"/>
      <c r="K1532" s="207"/>
      <c r="L1532" s="212"/>
      <c r="M1532" s="213"/>
      <c r="N1532" s="214"/>
      <c r="O1532" s="214"/>
      <c r="P1532" s="214"/>
      <c r="Q1532" s="214"/>
      <c r="R1532" s="214"/>
      <c r="S1532" s="214"/>
      <c r="T1532" s="215"/>
      <c r="AT1532" s="216" t="s">
        <v>164</v>
      </c>
      <c r="AU1532" s="216" t="s">
        <v>90</v>
      </c>
      <c r="AV1532" s="13" t="s">
        <v>90</v>
      </c>
      <c r="AW1532" s="13" t="s">
        <v>41</v>
      </c>
      <c r="AX1532" s="13" t="s">
        <v>80</v>
      </c>
      <c r="AY1532" s="216" t="s">
        <v>155</v>
      </c>
    </row>
    <row r="1533" spans="2:65" s="15" customFormat="1">
      <c r="B1533" s="228"/>
      <c r="C1533" s="229"/>
      <c r="D1533" s="197" t="s">
        <v>164</v>
      </c>
      <c r="E1533" s="230" t="s">
        <v>35</v>
      </c>
      <c r="F1533" s="231" t="s">
        <v>177</v>
      </c>
      <c r="G1533" s="229"/>
      <c r="H1533" s="232">
        <v>110.88</v>
      </c>
      <c r="I1533" s="233"/>
      <c r="J1533" s="229"/>
      <c r="K1533" s="229"/>
      <c r="L1533" s="234"/>
      <c r="M1533" s="235"/>
      <c r="N1533" s="236"/>
      <c r="O1533" s="236"/>
      <c r="P1533" s="236"/>
      <c r="Q1533" s="236"/>
      <c r="R1533" s="236"/>
      <c r="S1533" s="236"/>
      <c r="T1533" s="237"/>
      <c r="AT1533" s="238" t="s">
        <v>164</v>
      </c>
      <c r="AU1533" s="238" t="s">
        <v>90</v>
      </c>
      <c r="AV1533" s="15" t="s">
        <v>162</v>
      </c>
      <c r="AW1533" s="15" t="s">
        <v>41</v>
      </c>
      <c r="AX1533" s="15" t="s">
        <v>88</v>
      </c>
      <c r="AY1533" s="238" t="s">
        <v>155</v>
      </c>
    </row>
    <row r="1534" spans="2:65" s="1" customFormat="1" ht="36" customHeight="1">
      <c r="B1534" s="36"/>
      <c r="C1534" s="182" t="s">
        <v>1283</v>
      </c>
      <c r="D1534" s="182" t="s">
        <v>157</v>
      </c>
      <c r="E1534" s="183" t="s">
        <v>1284</v>
      </c>
      <c r="F1534" s="184" t="s">
        <v>1285</v>
      </c>
      <c r="G1534" s="185" t="s">
        <v>160</v>
      </c>
      <c r="H1534" s="186">
        <v>990.46</v>
      </c>
      <c r="I1534" s="187"/>
      <c r="J1534" s="188">
        <f>ROUND(I1534*H1534,2)</f>
        <v>0</v>
      </c>
      <c r="K1534" s="184" t="s">
        <v>161</v>
      </c>
      <c r="L1534" s="40"/>
      <c r="M1534" s="189" t="s">
        <v>35</v>
      </c>
      <c r="N1534" s="190" t="s">
        <v>51</v>
      </c>
      <c r="O1534" s="65"/>
      <c r="P1534" s="191">
        <f>O1534*H1534</f>
        <v>0</v>
      </c>
      <c r="Q1534" s="191">
        <v>0</v>
      </c>
      <c r="R1534" s="191">
        <f>Q1534*H1534</f>
        <v>0</v>
      </c>
      <c r="S1534" s="191">
        <v>3.2000000000000001E-2</v>
      </c>
      <c r="T1534" s="192">
        <f>S1534*H1534</f>
        <v>31.69472</v>
      </c>
      <c r="AR1534" s="193" t="s">
        <v>162</v>
      </c>
      <c r="AT1534" s="193" t="s">
        <v>157</v>
      </c>
      <c r="AU1534" s="193" t="s">
        <v>90</v>
      </c>
      <c r="AY1534" s="18" t="s">
        <v>155</v>
      </c>
      <c r="BE1534" s="194">
        <f>IF(N1534="základní",J1534,0)</f>
        <v>0</v>
      </c>
      <c r="BF1534" s="194">
        <f>IF(N1534="snížená",J1534,0)</f>
        <v>0</v>
      </c>
      <c r="BG1534" s="194">
        <f>IF(N1534="zákl. přenesená",J1534,0)</f>
        <v>0</v>
      </c>
      <c r="BH1534" s="194">
        <f>IF(N1534="sníž. přenesená",J1534,0)</f>
        <v>0</v>
      </c>
      <c r="BI1534" s="194">
        <f>IF(N1534="nulová",J1534,0)</f>
        <v>0</v>
      </c>
      <c r="BJ1534" s="18" t="s">
        <v>88</v>
      </c>
      <c r="BK1534" s="194">
        <f>ROUND(I1534*H1534,2)</f>
        <v>0</v>
      </c>
      <c r="BL1534" s="18" t="s">
        <v>162</v>
      </c>
      <c r="BM1534" s="193" t="s">
        <v>1286</v>
      </c>
    </row>
    <row r="1535" spans="2:65" s="12" customFormat="1">
      <c r="B1535" s="195"/>
      <c r="C1535" s="196"/>
      <c r="D1535" s="197" t="s">
        <v>164</v>
      </c>
      <c r="E1535" s="198" t="s">
        <v>35</v>
      </c>
      <c r="F1535" s="199" t="s">
        <v>201</v>
      </c>
      <c r="G1535" s="196"/>
      <c r="H1535" s="198" t="s">
        <v>35</v>
      </c>
      <c r="I1535" s="200"/>
      <c r="J1535" s="196"/>
      <c r="K1535" s="196"/>
      <c r="L1535" s="201"/>
      <c r="M1535" s="202"/>
      <c r="N1535" s="203"/>
      <c r="O1535" s="203"/>
      <c r="P1535" s="203"/>
      <c r="Q1535" s="203"/>
      <c r="R1535" s="203"/>
      <c r="S1535" s="203"/>
      <c r="T1535" s="204"/>
      <c r="AT1535" s="205" t="s">
        <v>164</v>
      </c>
      <c r="AU1535" s="205" t="s">
        <v>90</v>
      </c>
      <c r="AV1535" s="12" t="s">
        <v>88</v>
      </c>
      <c r="AW1535" s="12" t="s">
        <v>41</v>
      </c>
      <c r="AX1535" s="12" t="s">
        <v>80</v>
      </c>
      <c r="AY1535" s="205" t="s">
        <v>155</v>
      </c>
    </row>
    <row r="1536" spans="2:65" s="13" customFormat="1">
      <c r="B1536" s="206"/>
      <c r="C1536" s="207"/>
      <c r="D1536" s="197" t="s">
        <v>164</v>
      </c>
      <c r="E1536" s="208" t="s">
        <v>35</v>
      </c>
      <c r="F1536" s="209" t="s">
        <v>1287</v>
      </c>
      <c r="G1536" s="207"/>
      <c r="H1536" s="210">
        <v>34.020000000000003</v>
      </c>
      <c r="I1536" s="211"/>
      <c r="J1536" s="207"/>
      <c r="K1536" s="207"/>
      <c r="L1536" s="212"/>
      <c r="M1536" s="213"/>
      <c r="N1536" s="214"/>
      <c r="O1536" s="214"/>
      <c r="P1536" s="214"/>
      <c r="Q1536" s="214"/>
      <c r="R1536" s="214"/>
      <c r="S1536" s="214"/>
      <c r="T1536" s="215"/>
      <c r="AT1536" s="216" t="s">
        <v>164</v>
      </c>
      <c r="AU1536" s="216" t="s">
        <v>90</v>
      </c>
      <c r="AV1536" s="13" t="s">
        <v>90</v>
      </c>
      <c r="AW1536" s="13" t="s">
        <v>41</v>
      </c>
      <c r="AX1536" s="13" t="s">
        <v>80</v>
      </c>
      <c r="AY1536" s="216" t="s">
        <v>155</v>
      </c>
    </row>
    <row r="1537" spans="2:51" s="13" customFormat="1">
      <c r="B1537" s="206"/>
      <c r="C1537" s="207"/>
      <c r="D1537" s="197" t="s">
        <v>164</v>
      </c>
      <c r="E1537" s="208" t="s">
        <v>35</v>
      </c>
      <c r="F1537" s="209" t="s">
        <v>1288</v>
      </c>
      <c r="G1537" s="207"/>
      <c r="H1537" s="210">
        <v>20.16</v>
      </c>
      <c r="I1537" s="211"/>
      <c r="J1537" s="207"/>
      <c r="K1537" s="207"/>
      <c r="L1537" s="212"/>
      <c r="M1537" s="213"/>
      <c r="N1537" s="214"/>
      <c r="O1537" s="214"/>
      <c r="P1537" s="214"/>
      <c r="Q1537" s="214"/>
      <c r="R1537" s="214"/>
      <c r="S1537" s="214"/>
      <c r="T1537" s="215"/>
      <c r="AT1537" s="216" t="s">
        <v>164</v>
      </c>
      <c r="AU1537" s="216" t="s">
        <v>90</v>
      </c>
      <c r="AV1537" s="13" t="s">
        <v>90</v>
      </c>
      <c r="AW1537" s="13" t="s">
        <v>41</v>
      </c>
      <c r="AX1537" s="13" t="s">
        <v>80</v>
      </c>
      <c r="AY1537" s="216" t="s">
        <v>155</v>
      </c>
    </row>
    <row r="1538" spans="2:51" s="13" customFormat="1">
      <c r="B1538" s="206"/>
      <c r="C1538" s="207"/>
      <c r="D1538" s="197" t="s">
        <v>164</v>
      </c>
      <c r="E1538" s="208" t="s">
        <v>35</v>
      </c>
      <c r="F1538" s="209" t="s">
        <v>1289</v>
      </c>
      <c r="G1538" s="207"/>
      <c r="H1538" s="210">
        <v>22.68</v>
      </c>
      <c r="I1538" s="211"/>
      <c r="J1538" s="207"/>
      <c r="K1538" s="207"/>
      <c r="L1538" s="212"/>
      <c r="M1538" s="213"/>
      <c r="N1538" s="214"/>
      <c r="O1538" s="214"/>
      <c r="P1538" s="214"/>
      <c r="Q1538" s="214"/>
      <c r="R1538" s="214"/>
      <c r="S1538" s="214"/>
      <c r="T1538" s="215"/>
      <c r="AT1538" s="216" t="s">
        <v>164</v>
      </c>
      <c r="AU1538" s="216" t="s">
        <v>90</v>
      </c>
      <c r="AV1538" s="13" t="s">
        <v>90</v>
      </c>
      <c r="AW1538" s="13" t="s">
        <v>41</v>
      </c>
      <c r="AX1538" s="13" t="s">
        <v>80</v>
      </c>
      <c r="AY1538" s="216" t="s">
        <v>155</v>
      </c>
    </row>
    <row r="1539" spans="2:51" s="12" customFormat="1">
      <c r="B1539" s="195"/>
      <c r="C1539" s="196"/>
      <c r="D1539" s="197" t="s">
        <v>164</v>
      </c>
      <c r="E1539" s="198" t="s">
        <v>35</v>
      </c>
      <c r="F1539" s="199" t="s">
        <v>1290</v>
      </c>
      <c r="G1539" s="196"/>
      <c r="H1539" s="198" t="s">
        <v>35</v>
      </c>
      <c r="I1539" s="200"/>
      <c r="J1539" s="196"/>
      <c r="K1539" s="196"/>
      <c r="L1539" s="201"/>
      <c r="M1539" s="202"/>
      <c r="N1539" s="203"/>
      <c r="O1539" s="203"/>
      <c r="P1539" s="203"/>
      <c r="Q1539" s="203"/>
      <c r="R1539" s="203"/>
      <c r="S1539" s="203"/>
      <c r="T1539" s="204"/>
      <c r="AT1539" s="205" t="s">
        <v>164</v>
      </c>
      <c r="AU1539" s="205" t="s">
        <v>90</v>
      </c>
      <c r="AV1539" s="12" t="s">
        <v>88</v>
      </c>
      <c r="AW1539" s="12" t="s">
        <v>41</v>
      </c>
      <c r="AX1539" s="12" t="s">
        <v>80</v>
      </c>
      <c r="AY1539" s="205" t="s">
        <v>155</v>
      </c>
    </row>
    <row r="1540" spans="2:51" s="13" customFormat="1">
      <c r="B1540" s="206"/>
      <c r="C1540" s="207"/>
      <c r="D1540" s="197" t="s">
        <v>164</v>
      </c>
      <c r="E1540" s="208" t="s">
        <v>35</v>
      </c>
      <c r="F1540" s="209" t="s">
        <v>1291</v>
      </c>
      <c r="G1540" s="207"/>
      <c r="H1540" s="210">
        <v>103.68</v>
      </c>
      <c r="I1540" s="211"/>
      <c r="J1540" s="207"/>
      <c r="K1540" s="207"/>
      <c r="L1540" s="212"/>
      <c r="M1540" s="213"/>
      <c r="N1540" s="214"/>
      <c r="O1540" s="214"/>
      <c r="P1540" s="214"/>
      <c r="Q1540" s="214"/>
      <c r="R1540" s="214"/>
      <c r="S1540" s="214"/>
      <c r="T1540" s="215"/>
      <c r="AT1540" s="216" t="s">
        <v>164</v>
      </c>
      <c r="AU1540" s="216" t="s">
        <v>90</v>
      </c>
      <c r="AV1540" s="13" t="s">
        <v>90</v>
      </c>
      <c r="AW1540" s="13" t="s">
        <v>41</v>
      </c>
      <c r="AX1540" s="13" t="s">
        <v>80</v>
      </c>
      <c r="AY1540" s="216" t="s">
        <v>155</v>
      </c>
    </row>
    <row r="1541" spans="2:51" s="13" customFormat="1">
      <c r="B1541" s="206"/>
      <c r="C1541" s="207"/>
      <c r="D1541" s="197" t="s">
        <v>164</v>
      </c>
      <c r="E1541" s="208" t="s">
        <v>35</v>
      </c>
      <c r="F1541" s="209" t="s">
        <v>1292</v>
      </c>
      <c r="G1541" s="207"/>
      <c r="H1541" s="210">
        <v>86.4</v>
      </c>
      <c r="I1541" s="211"/>
      <c r="J1541" s="207"/>
      <c r="K1541" s="207"/>
      <c r="L1541" s="212"/>
      <c r="M1541" s="213"/>
      <c r="N1541" s="214"/>
      <c r="O1541" s="214"/>
      <c r="P1541" s="214"/>
      <c r="Q1541" s="214"/>
      <c r="R1541" s="214"/>
      <c r="S1541" s="214"/>
      <c r="T1541" s="215"/>
      <c r="AT1541" s="216" t="s">
        <v>164</v>
      </c>
      <c r="AU1541" s="216" t="s">
        <v>90</v>
      </c>
      <c r="AV1541" s="13" t="s">
        <v>90</v>
      </c>
      <c r="AW1541" s="13" t="s">
        <v>41</v>
      </c>
      <c r="AX1541" s="13" t="s">
        <v>80</v>
      </c>
      <c r="AY1541" s="216" t="s">
        <v>155</v>
      </c>
    </row>
    <row r="1542" spans="2:51" s="13" customFormat="1">
      <c r="B1542" s="206"/>
      <c r="C1542" s="207"/>
      <c r="D1542" s="197" t="s">
        <v>164</v>
      </c>
      <c r="E1542" s="208" t="s">
        <v>35</v>
      </c>
      <c r="F1542" s="209" t="s">
        <v>1293</v>
      </c>
      <c r="G1542" s="207"/>
      <c r="H1542" s="210">
        <v>4.92</v>
      </c>
      <c r="I1542" s="211"/>
      <c r="J1542" s="207"/>
      <c r="K1542" s="207"/>
      <c r="L1542" s="212"/>
      <c r="M1542" s="213"/>
      <c r="N1542" s="214"/>
      <c r="O1542" s="214"/>
      <c r="P1542" s="214"/>
      <c r="Q1542" s="214"/>
      <c r="R1542" s="214"/>
      <c r="S1542" s="214"/>
      <c r="T1542" s="215"/>
      <c r="AT1542" s="216" t="s">
        <v>164</v>
      </c>
      <c r="AU1542" s="216" t="s">
        <v>90</v>
      </c>
      <c r="AV1542" s="13" t="s">
        <v>90</v>
      </c>
      <c r="AW1542" s="13" t="s">
        <v>41</v>
      </c>
      <c r="AX1542" s="13" t="s">
        <v>80</v>
      </c>
      <c r="AY1542" s="216" t="s">
        <v>155</v>
      </c>
    </row>
    <row r="1543" spans="2:51" s="13" customFormat="1">
      <c r="B1543" s="206"/>
      <c r="C1543" s="207"/>
      <c r="D1543" s="197" t="s">
        <v>164</v>
      </c>
      <c r="E1543" s="208" t="s">
        <v>35</v>
      </c>
      <c r="F1543" s="209" t="s">
        <v>1294</v>
      </c>
      <c r="G1543" s="207"/>
      <c r="H1543" s="210">
        <v>12.96</v>
      </c>
      <c r="I1543" s="211"/>
      <c r="J1543" s="207"/>
      <c r="K1543" s="207"/>
      <c r="L1543" s="212"/>
      <c r="M1543" s="213"/>
      <c r="N1543" s="214"/>
      <c r="O1543" s="214"/>
      <c r="P1543" s="214"/>
      <c r="Q1543" s="214"/>
      <c r="R1543" s="214"/>
      <c r="S1543" s="214"/>
      <c r="T1543" s="215"/>
      <c r="AT1543" s="216" t="s">
        <v>164</v>
      </c>
      <c r="AU1543" s="216" t="s">
        <v>90</v>
      </c>
      <c r="AV1543" s="13" t="s">
        <v>90</v>
      </c>
      <c r="AW1543" s="13" t="s">
        <v>41</v>
      </c>
      <c r="AX1543" s="13" t="s">
        <v>80</v>
      </c>
      <c r="AY1543" s="216" t="s">
        <v>155</v>
      </c>
    </row>
    <row r="1544" spans="2:51" s="13" customFormat="1">
      <c r="B1544" s="206"/>
      <c r="C1544" s="207"/>
      <c r="D1544" s="197" t="s">
        <v>164</v>
      </c>
      <c r="E1544" s="208" t="s">
        <v>35</v>
      </c>
      <c r="F1544" s="209" t="s">
        <v>1295</v>
      </c>
      <c r="G1544" s="207"/>
      <c r="H1544" s="210">
        <v>5.04</v>
      </c>
      <c r="I1544" s="211"/>
      <c r="J1544" s="207"/>
      <c r="K1544" s="207"/>
      <c r="L1544" s="212"/>
      <c r="M1544" s="213"/>
      <c r="N1544" s="214"/>
      <c r="O1544" s="214"/>
      <c r="P1544" s="214"/>
      <c r="Q1544" s="214"/>
      <c r="R1544" s="214"/>
      <c r="S1544" s="214"/>
      <c r="T1544" s="215"/>
      <c r="AT1544" s="216" t="s">
        <v>164</v>
      </c>
      <c r="AU1544" s="216" t="s">
        <v>90</v>
      </c>
      <c r="AV1544" s="13" t="s">
        <v>90</v>
      </c>
      <c r="AW1544" s="13" t="s">
        <v>41</v>
      </c>
      <c r="AX1544" s="13" t="s">
        <v>80</v>
      </c>
      <c r="AY1544" s="216" t="s">
        <v>155</v>
      </c>
    </row>
    <row r="1545" spans="2:51" s="13" customFormat="1">
      <c r="B1545" s="206"/>
      <c r="C1545" s="207"/>
      <c r="D1545" s="197" t="s">
        <v>164</v>
      </c>
      <c r="E1545" s="208" t="s">
        <v>35</v>
      </c>
      <c r="F1545" s="209" t="s">
        <v>1296</v>
      </c>
      <c r="G1545" s="207"/>
      <c r="H1545" s="210">
        <v>43.2</v>
      </c>
      <c r="I1545" s="211"/>
      <c r="J1545" s="207"/>
      <c r="K1545" s="207"/>
      <c r="L1545" s="212"/>
      <c r="M1545" s="213"/>
      <c r="N1545" s="214"/>
      <c r="O1545" s="214"/>
      <c r="P1545" s="214"/>
      <c r="Q1545" s="214"/>
      <c r="R1545" s="214"/>
      <c r="S1545" s="214"/>
      <c r="T1545" s="215"/>
      <c r="AT1545" s="216" t="s">
        <v>164</v>
      </c>
      <c r="AU1545" s="216" t="s">
        <v>90</v>
      </c>
      <c r="AV1545" s="13" t="s">
        <v>90</v>
      </c>
      <c r="AW1545" s="13" t="s">
        <v>41</v>
      </c>
      <c r="AX1545" s="13" t="s">
        <v>80</v>
      </c>
      <c r="AY1545" s="216" t="s">
        <v>155</v>
      </c>
    </row>
    <row r="1546" spans="2:51" s="12" customFormat="1">
      <c r="B1546" s="195"/>
      <c r="C1546" s="196"/>
      <c r="D1546" s="197" t="s">
        <v>164</v>
      </c>
      <c r="E1546" s="198" t="s">
        <v>35</v>
      </c>
      <c r="F1546" s="199" t="s">
        <v>308</v>
      </c>
      <c r="G1546" s="196"/>
      <c r="H1546" s="198" t="s">
        <v>35</v>
      </c>
      <c r="I1546" s="200"/>
      <c r="J1546" s="196"/>
      <c r="K1546" s="196"/>
      <c r="L1546" s="201"/>
      <c r="M1546" s="202"/>
      <c r="N1546" s="203"/>
      <c r="O1546" s="203"/>
      <c r="P1546" s="203"/>
      <c r="Q1546" s="203"/>
      <c r="R1546" s="203"/>
      <c r="S1546" s="203"/>
      <c r="T1546" s="204"/>
      <c r="AT1546" s="205" t="s">
        <v>164</v>
      </c>
      <c r="AU1546" s="205" t="s">
        <v>90</v>
      </c>
      <c r="AV1546" s="12" t="s">
        <v>88</v>
      </c>
      <c r="AW1546" s="12" t="s">
        <v>41</v>
      </c>
      <c r="AX1546" s="12" t="s">
        <v>80</v>
      </c>
      <c r="AY1546" s="205" t="s">
        <v>155</v>
      </c>
    </row>
    <row r="1547" spans="2:51" s="13" customFormat="1">
      <c r="B1547" s="206"/>
      <c r="C1547" s="207"/>
      <c r="D1547" s="197" t="s">
        <v>164</v>
      </c>
      <c r="E1547" s="208" t="s">
        <v>35</v>
      </c>
      <c r="F1547" s="209" t="s">
        <v>1297</v>
      </c>
      <c r="G1547" s="207"/>
      <c r="H1547" s="210">
        <v>46.944000000000003</v>
      </c>
      <c r="I1547" s="211"/>
      <c r="J1547" s="207"/>
      <c r="K1547" s="207"/>
      <c r="L1547" s="212"/>
      <c r="M1547" s="213"/>
      <c r="N1547" s="214"/>
      <c r="O1547" s="214"/>
      <c r="P1547" s="214"/>
      <c r="Q1547" s="214"/>
      <c r="R1547" s="214"/>
      <c r="S1547" s="214"/>
      <c r="T1547" s="215"/>
      <c r="AT1547" s="216" t="s">
        <v>164</v>
      </c>
      <c r="AU1547" s="216" t="s">
        <v>90</v>
      </c>
      <c r="AV1547" s="13" t="s">
        <v>90</v>
      </c>
      <c r="AW1547" s="13" t="s">
        <v>41</v>
      </c>
      <c r="AX1547" s="13" t="s">
        <v>80</v>
      </c>
      <c r="AY1547" s="216" t="s">
        <v>155</v>
      </c>
    </row>
    <row r="1548" spans="2:51" s="12" customFormat="1">
      <c r="B1548" s="195"/>
      <c r="C1548" s="196"/>
      <c r="D1548" s="197" t="s">
        <v>164</v>
      </c>
      <c r="E1548" s="198" t="s">
        <v>35</v>
      </c>
      <c r="F1548" s="199" t="s">
        <v>1279</v>
      </c>
      <c r="G1548" s="196"/>
      <c r="H1548" s="198" t="s">
        <v>35</v>
      </c>
      <c r="I1548" s="200"/>
      <c r="J1548" s="196"/>
      <c r="K1548" s="196"/>
      <c r="L1548" s="201"/>
      <c r="M1548" s="202"/>
      <c r="N1548" s="203"/>
      <c r="O1548" s="203"/>
      <c r="P1548" s="203"/>
      <c r="Q1548" s="203"/>
      <c r="R1548" s="203"/>
      <c r="S1548" s="203"/>
      <c r="T1548" s="204"/>
      <c r="AT1548" s="205" t="s">
        <v>164</v>
      </c>
      <c r="AU1548" s="205" t="s">
        <v>90</v>
      </c>
      <c r="AV1548" s="12" t="s">
        <v>88</v>
      </c>
      <c r="AW1548" s="12" t="s">
        <v>41</v>
      </c>
      <c r="AX1548" s="12" t="s">
        <v>80</v>
      </c>
      <c r="AY1548" s="205" t="s">
        <v>155</v>
      </c>
    </row>
    <row r="1549" spans="2:51" s="13" customFormat="1">
      <c r="B1549" s="206"/>
      <c r="C1549" s="207"/>
      <c r="D1549" s="197" t="s">
        <v>164</v>
      </c>
      <c r="E1549" s="208" t="s">
        <v>35</v>
      </c>
      <c r="F1549" s="209" t="s">
        <v>1298</v>
      </c>
      <c r="G1549" s="207"/>
      <c r="H1549" s="210">
        <v>184.08</v>
      </c>
      <c r="I1549" s="211"/>
      <c r="J1549" s="207"/>
      <c r="K1549" s="207"/>
      <c r="L1549" s="212"/>
      <c r="M1549" s="213"/>
      <c r="N1549" s="214"/>
      <c r="O1549" s="214"/>
      <c r="P1549" s="214"/>
      <c r="Q1549" s="214"/>
      <c r="R1549" s="214"/>
      <c r="S1549" s="214"/>
      <c r="T1549" s="215"/>
      <c r="AT1549" s="216" t="s">
        <v>164</v>
      </c>
      <c r="AU1549" s="216" t="s">
        <v>90</v>
      </c>
      <c r="AV1549" s="13" t="s">
        <v>90</v>
      </c>
      <c r="AW1549" s="13" t="s">
        <v>41</v>
      </c>
      <c r="AX1549" s="13" t="s">
        <v>80</v>
      </c>
      <c r="AY1549" s="216" t="s">
        <v>155</v>
      </c>
    </row>
    <row r="1550" spans="2:51" s="13" customFormat="1">
      <c r="B1550" s="206"/>
      <c r="C1550" s="207"/>
      <c r="D1550" s="197" t="s">
        <v>164</v>
      </c>
      <c r="E1550" s="208" t="s">
        <v>35</v>
      </c>
      <c r="F1550" s="209" t="s">
        <v>1299</v>
      </c>
      <c r="G1550" s="207"/>
      <c r="H1550" s="210">
        <v>155.52000000000001</v>
      </c>
      <c r="I1550" s="211"/>
      <c r="J1550" s="207"/>
      <c r="K1550" s="207"/>
      <c r="L1550" s="212"/>
      <c r="M1550" s="213"/>
      <c r="N1550" s="214"/>
      <c r="O1550" s="214"/>
      <c r="P1550" s="214"/>
      <c r="Q1550" s="214"/>
      <c r="R1550" s="214"/>
      <c r="S1550" s="214"/>
      <c r="T1550" s="215"/>
      <c r="AT1550" s="216" t="s">
        <v>164</v>
      </c>
      <c r="AU1550" s="216" t="s">
        <v>90</v>
      </c>
      <c r="AV1550" s="13" t="s">
        <v>90</v>
      </c>
      <c r="AW1550" s="13" t="s">
        <v>41</v>
      </c>
      <c r="AX1550" s="13" t="s">
        <v>80</v>
      </c>
      <c r="AY1550" s="216" t="s">
        <v>155</v>
      </c>
    </row>
    <row r="1551" spans="2:51" s="12" customFormat="1">
      <c r="B1551" s="195"/>
      <c r="C1551" s="196"/>
      <c r="D1551" s="197" t="s">
        <v>164</v>
      </c>
      <c r="E1551" s="198" t="s">
        <v>35</v>
      </c>
      <c r="F1551" s="199" t="s">
        <v>308</v>
      </c>
      <c r="G1551" s="196"/>
      <c r="H1551" s="198" t="s">
        <v>35</v>
      </c>
      <c r="I1551" s="200"/>
      <c r="J1551" s="196"/>
      <c r="K1551" s="196"/>
      <c r="L1551" s="201"/>
      <c r="M1551" s="202"/>
      <c r="N1551" s="203"/>
      <c r="O1551" s="203"/>
      <c r="P1551" s="203"/>
      <c r="Q1551" s="203"/>
      <c r="R1551" s="203"/>
      <c r="S1551" s="203"/>
      <c r="T1551" s="204"/>
      <c r="AT1551" s="205" t="s">
        <v>164</v>
      </c>
      <c r="AU1551" s="205" t="s">
        <v>90</v>
      </c>
      <c r="AV1551" s="12" t="s">
        <v>88</v>
      </c>
      <c r="AW1551" s="12" t="s">
        <v>41</v>
      </c>
      <c r="AX1551" s="12" t="s">
        <v>80</v>
      </c>
      <c r="AY1551" s="205" t="s">
        <v>155</v>
      </c>
    </row>
    <row r="1552" spans="2:51" s="13" customFormat="1">
      <c r="B1552" s="206"/>
      <c r="C1552" s="207"/>
      <c r="D1552" s="197" t="s">
        <v>164</v>
      </c>
      <c r="E1552" s="208" t="s">
        <v>35</v>
      </c>
      <c r="F1552" s="209" t="s">
        <v>1300</v>
      </c>
      <c r="G1552" s="207"/>
      <c r="H1552" s="210">
        <v>59.904000000000003</v>
      </c>
      <c r="I1552" s="211"/>
      <c r="J1552" s="207"/>
      <c r="K1552" s="207"/>
      <c r="L1552" s="212"/>
      <c r="M1552" s="213"/>
      <c r="N1552" s="214"/>
      <c r="O1552" s="214"/>
      <c r="P1552" s="214"/>
      <c r="Q1552" s="214"/>
      <c r="R1552" s="214"/>
      <c r="S1552" s="214"/>
      <c r="T1552" s="215"/>
      <c r="AT1552" s="216" t="s">
        <v>164</v>
      </c>
      <c r="AU1552" s="216" t="s">
        <v>90</v>
      </c>
      <c r="AV1552" s="13" t="s">
        <v>90</v>
      </c>
      <c r="AW1552" s="13" t="s">
        <v>41</v>
      </c>
      <c r="AX1552" s="13" t="s">
        <v>80</v>
      </c>
      <c r="AY1552" s="216" t="s">
        <v>155</v>
      </c>
    </row>
    <row r="1553" spans="2:65" s="12" customFormat="1">
      <c r="B1553" s="195"/>
      <c r="C1553" s="196"/>
      <c r="D1553" s="197" t="s">
        <v>164</v>
      </c>
      <c r="E1553" s="198" t="s">
        <v>35</v>
      </c>
      <c r="F1553" s="199" t="s">
        <v>282</v>
      </c>
      <c r="G1553" s="196"/>
      <c r="H1553" s="198" t="s">
        <v>35</v>
      </c>
      <c r="I1553" s="200"/>
      <c r="J1553" s="196"/>
      <c r="K1553" s="196"/>
      <c r="L1553" s="201"/>
      <c r="M1553" s="202"/>
      <c r="N1553" s="203"/>
      <c r="O1553" s="203"/>
      <c r="P1553" s="203"/>
      <c r="Q1553" s="203"/>
      <c r="R1553" s="203"/>
      <c r="S1553" s="203"/>
      <c r="T1553" s="204"/>
      <c r="AT1553" s="205" t="s">
        <v>164</v>
      </c>
      <c r="AU1553" s="205" t="s">
        <v>90</v>
      </c>
      <c r="AV1553" s="12" t="s">
        <v>88</v>
      </c>
      <c r="AW1553" s="12" t="s">
        <v>41</v>
      </c>
      <c r="AX1553" s="12" t="s">
        <v>80</v>
      </c>
      <c r="AY1553" s="205" t="s">
        <v>155</v>
      </c>
    </row>
    <row r="1554" spans="2:65" s="13" customFormat="1" ht="20.399999999999999">
      <c r="B1554" s="206"/>
      <c r="C1554" s="207"/>
      <c r="D1554" s="197" t="s">
        <v>164</v>
      </c>
      <c r="E1554" s="208" t="s">
        <v>35</v>
      </c>
      <c r="F1554" s="209" t="s">
        <v>1301</v>
      </c>
      <c r="G1554" s="207"/>
      <c r="H1554" s="210">
        <v>176.16</v>
      </c>
      <c r="I1554" s="211"/>
      <c r="J1554" s="207"/>
      <c r="K1554" s="207"/>
      <c r="L1554" s="212"/>
      <c r="M1554" s="213"/>
      <c r="N1554" s="214"/>
      <c r="O1554" s="214"/>
      <c r="P1554" s="214"/>
      <c r="Q1554" s="214"/>
      <c r="R1554" s="214"/>
      <c r="S1554" s="214"/>
      <c r="T1554" s="215"/>
      <c r="AT1554" s="216" t="s">
        <v>164</v>
      </c>
      <c r="AU1554" s="216" t="s">
        <v>90</v>
      </c>
      <c r="AV1554" s="13" t="s">
        <v>90</v>
      </c>
      <c r="AW1554" s="13" t="s">
        <v>41</v>
      </c>
      <c r="AX1554" s="13" t="s">
        <v>80</v>
      </c>
      <c r="AY1554" s="216" t="s">
        <v>155</v>
      </c>
    </row>
    <row r="1555" spans="2:65" s="12" customFormat="1">
      <c r="B1555" s="195"/>
      <c r="C1555" s="196"/>
      <c r="D1555" s="197" t="s">
        <v>164</v>
      </c>
      <c r="E1555" s="198" t="s">
        <v>35</v>
      </c>
      <c r="F1555" s="199" t="s">
        <v>308</v>
      </c>
      <c r="G1555" s="196"/>
      <c r="H1555" s="198" t="s">
        <v>35</v>
      </c>
      <c r="I1555" s="200"/>
      <c r="J1555" s="196"/>
      <c r="K1555" s="196"/>
      <c r="L1555" s="201"/>
      <c r="M1555" s="202"/>
      <c r="N1555" s="203"/>
      <c r="O1555" s="203"/>
      <c r="P1555" s="203"/>
      <c r="Q1555" s="203"/>
      <c r="R1555" s="203"/>
      <c r="S1555" s="203"/>
      <c r="T1555" s="204"/>
      <c r="AT1555" s="205" t="s">
        <v>164</v>
      </c>
      <c r="AU1555" s="205" t="s">
        <v>90</v>
      </c>
      <c r="AV1555" s="12" t="s">
        <v>88</v>
      </c>
      <c r="AW1555" s="12" t="s">
        <v>41</v>
      </c>
      <c r="AX1555" s="12" t="s">
        <v>80</v>
      </c>
      <c r="AY1555" s="205" t="s">
        <v>155</v>
      </c>
    </row>
    <row r="1556" spans="2:65" s="13" customFormat="1">
      <c r="B1556" s="206"/>
      <c r="C1556" s="207"/>
      <c r="D1556" s="197" t="s">
        <v>164</v>
      </c>
      <c r="E1556" s="208" t="s">
        <v>35</v>
      </c>
      <c r="F1556" s="209" t="s">
        <v>1302</v>
      </c>
      <c r="G1556" s="207"/>
      <c r="H1556" s="210">
        <v>29.952000000000002</v>
      </c>
      <c r="I1556" s="211"/>
      <c r="J1556" s="207"/>
      <c r="K1556" s="207"/>
      <c r="L1556" s="212"/>
      <c r="M1556" s="213"/>
      <c r="N1556" s="214"/>
      <c r="O1556" s="214"/>
      <c r="P1556" s="214"/>
      <c r="Q1556" s="214"/>
      <c r="R1556" s="214"/>
      <c r="S1556" s="214"/>
      <c r="T1556" s="215"/>
      <c r="AT1556" s="216" t="s">
        <v>164</v>
      </c>
      <c r="AU1556" s="216" t="s">
        <v>90</v>
      </c>
      <c r="AV1556" s="13" t="s">
        <v>90</v>
      </c>
      <c r="AW1556" s="13" t="s">
        <v>41</v>
      </c>
      <c r="AX1556" s="13" t="s">
        <v>80</v>
      </c>
      <c r="AY1556" s="216" t="s">
        <v>155</v>
      </c>
    </row>
    <row r="1557" spans="2:65" s="12" customFormat="1">
      <c r="B1557" s="195"/>
      <c r="C1557" s="196"/>
      <c r="D1557" s="197" t="s">
        <v>164</v>
      </c>
      <c r="E1557" s="198" t="s">
        <v>35</v>
      </c>
      <c r="F1557" s="199" t="s">
        <v>285</v>
      </c>
      <c r="G1557" s="196"/>
      <c r="H1557" s="198" t="s">
        <v>35</v>
      </c>
      <c r="I1557" s="200"/>
      <c r="J1557" s="196"/>
      <c r="K1557" s="196"/>
      <c r="L1557" s="201"/>
      <c r="M1557" s="202"/>
      <c r="N1557" s="203"/>
      <c r="O1557" s="203"/>
      <c r="P1557" s="203"/>
      <c r="Q1557" s="203"/>
      <c r="R1557" s="203"/>
      <c r="S1557" s="203"/>
      <c r="T1557" s="204"/>
      <c r="AT1557" s="205" t="s">
        <v>164</v>
      </c>
      <c r="AU1557" s="205" t="s">
        <v>90</v>
      </c>
      <c r="AV1557" s="12" t="s">
        <v>88</v>
      </c>
      <c r="AW1557" s="12" t="s">
        <v>41</v>
      </c>
      <c r="AX1557" s="12" t="s">
        <v>80</v>
      </c>
      <c r="AY1557" s="205" t="s">
        <v>155</v>
      </c>
    </row>
    <row r="1558" spans="2:65" s="13" customFormat="1">
      <c r="B1558" s="206"/>
      <c r="C1558" s="207"/>
      <c r="D1558" s="197" t="s">
        <v>164</v>
      </c>
      <c r="E1558" s="208" t="s">
        <v>35</v>
      </c>
      <c r="F1558" s="209" t="s">
        <v>1303</v>
      </c>
      <c r="G1558" s="207"/>
      <c r="H1558" s="210">
        <v>4.84</v>
      </c>
      <c r="I1558" s="211"/>
      <c r="J1558" s="207"/>
      <c r="K1558" s="207"/>
      <c r="L1558" s="212"/>
      <c r="M1558" s="213"/>
      <c r="N1558" s="214"/>
      <c r="O1558" s="214"/>
      <c r="P1558" s="214"/>
      <c r="Q1558" s="214"/>
      <c r="R1558" s="214"/>
      <c r="S1558" s="214"/>
      <c r="T1558" s="215"/>
      <c r="AT1558" s="216" t="s">
        <v>164</v>
      </c>
      <c r="AU1558" s="216" t="s">
        <v>90</v>
      </c>
      <c r="AV1558" s="13" t="s">
        <v>90</v>
      </c>
      <c r="AW1558" s="13" t="s">
        <v>41</v>
      </c>
      <c r="AX1558" s="13" t="s">
        <v>80</v>
      </c>
      <c r="AY1558" s="216" t="s">
        <v>155</v>
      </c>
    </row>
    <row r="1559" spans="2:65" s="15" customFormat="1">
      <c r="B1559" s="228"/>
      <c r="C1559" s="229"/>
      <c r="D1559" s="197" t="s">
        <v>164</v>
      </c>
      <c r="E1559" s="230" t="s">
        <v>35</v>
      </c>
      <c r="F1559" s="231" t="s">
        <v>177</v>
      </c>
      <c r="G1559" s="229"/>
      <c r="H1559" s="232">
        <v>990.46</v>
      </c>
      <c r="I1559" s="233"/>
      <c r="J1559" s="229"/>
      <c r="K1559" s="229"/>
      <c r="L1559" s="234"/>
      <c r="M1559" s="235"/>
      <c r="N1559" s="236"/>
      <c r="O1559" s="236"/>
      <c r="P1559" s="236"/>
      <c r="Q1559" s="236"/>
      <c r="R1559" s="236"/>
      <c r="S1559" s="236"/>
      <c r="T1559" s="237"/>
      <c r="AT1559" s="238" t="s">
        <v>164</v>
      </c>
      <c r="AU1559" s="238" t="s">
        <v>90</v>
      </c>
      <c r="AV1559" s="15" t="s">
        <v>162</v>
      </c>
      <c r="AW1559" s="15" t="s">
        <v>41</v>
      </c>
      <c r="AX1559" s="15" t="s">
        <v>88</v>
      </c>
      <c r="AY1559" s="238" t="s">
        <v>155</v>
      </c>
    </row>
    <row r="1560" spans="2:65" s="1" customFormat="1" ht="36" customHeight="1">
      <c r="B1560" s="36"/>
      <c r="C1560" s="182" t="s">
        <v>1304</v>
      </c>
      <c r="D1560" s="182" t="s">
        <v>157</v>
      </c>
      <c r="E1560" s="183" t="s">
        <v>1305</v>
      </c>
      <c r="F1560" s="184" t="s">
        <v>1306</v>
      </c>
      <c r="G1560" s="185" t="s">
        <v>160</v>
      </c>
      <c r="H1560" s="186">
        <v>21.12</v>
      </c>
      <c r="I1560" s="187"/>
      <c r="J1560" s="188">
        <f>ROUND(I1560*H1560,2)</f>
        <v>0</v>
      </c>
      <c r="K1560" s="184" t="s">
        <v>161</v>
      </c>
      <c r="L1560" s="40"/>
      <c r="M1560" s="189" t="s">
        <v>35</v>
      </c>
      <c r="N1560" s="190" t="s">
        <v>51</v>
      </c>
      <c r="O1560" s="65"/>
      <c r="P1560" s="191">
        <f>O1560*H1560</f>
        <v>0</v>
      </c>
      <c r="Q1560" s="191">
        <v>0</v>
      </c>
      <c r="R1560" s="191">
        <f>Q1560*H1560</f>
        <v>0</v>
      </c>
      <c r="S1560" s="191">
        <v>6.7000000000000004E-2</v>
      </c>
      <c r="T1560" s="192">
        <f>S1560*H1560</f>
        <v>1.4150400000000001</v>
      </c>
      <c r="AR1560" s="193" t="s">
        <v>162</v>
      </c>
      <c r="AT1560" s="193" t="s">
        <v>157</v>
      </c>
      <c r="AU1560" s="193" t="s">
        <v>90</v>
      </c>
      <c r="AY1560" s="18" t="s">
        <v>155</v>
      </c>
      <c r="BE1560" s="194">
        <f>IF(N1560="základní",J1560,0)</f>
        <v>0</v>
      </c>
      <c r="BF1560" s="194">
        <f>IF(N1560="snížená",J1560,0)</f>
        <v>0</v>
      </c>
      <c r="BG1560" s="194">
        <f>IF(N1560="zákl. přenesená",J1560,0)</f>
        <v>0</v>
      </c>
      <c r="BH1560" s="194">
        <f>IF(N1560="sníž. přenesená",J1560,0)</f>
        <v>0</v>
      </c>
      <c r="BI1560" s="194">
        <f>IF(N1560="nulová",J1560,0)</f>
        <v>0</v>
      </c>
      <c r="BJ1560" s="18" t="s">
        <v>88</v>
      </c>
      <c r="BK1560" s="194">
        <f>ROUND(I1560*H1560,2)</f>
        <v>0</v>
      </c>
      <c r="BL1560" s="18" t="s">
        <v>162</v>
      </c>
      <c r="BM1560" s="193" t="s">
        <v>1307</v>
      </c>
    </row>
    <row r="1561" spans="2:65" s="12" customFormat="1">
      <c r="B1561" s="195"/>
      <c r="C1561" s="196"/>
      <c r="D1561" s="197" t="s">
        <v>164</v>
      </c>
      <c r="E1561" s="198" t="s">
        <v>35</v>
      </c>
      <c r="F1561" s="199" t="s">
        <v>1308</v>
      </c>
      <c r="G1561" s="196"/>
      <c r="H1561" s="198" t="s">
        <v>35</v>
      </c>
      <c r="I1561" s="200"/>
      <c r="J1561" s="196"/>
      <c r="K1561" s="196"/>
      <c r="L1561" s="201"/>
      <c r="M1561" s="202"/>
      <c r="N1561" s="203"/>
      <c r="O1561" s="203"/>
      <c r="P1561" s="203"/>
      <c r="Q1561" s="203"/>
      <c r="R1561" s="203"/>
      <c r="S1561" s="203"/>
      <c r="T1561" s="204"/>
      <c r="AT1561" s="205" t="s">
        <v>164</v>
      </c>
      <c r="AU1561" s="205" t="s">
        <v>90</v>
      </c>
      <c r="AV1561" s="12" t="s">
        <v>88</v>
      </c>
      <c r="AW1561" s="12" t="s">
        <v>41</v>
      </c>
      <c r="AX1561" s="12" t="s">
        <v>80</v>
      </c>
      <c r="AY1561" s="205" t="s">
        <v>155</v>
      </c>
    </row>
    <row r="1562" spans="2:65" s="13" customFormat="1">
      <c r="B1562" s="206"/>
      <c r="C1562" s="207"/>
      <c r="D1562" s="197" t="s">
        <v>164</v>
      </c>
      <c r="E1562" s="208" t="s">
        <v>35</v>
      </c>
      <c r="F1562" s="209" t="s">
        <v>1309</v>
      </c>
      <c r="G1562" s="207"/>
      <c r="H1562" s="210">
        <v>3.84</v>
      </c>
      <c r="I1562" s="211"/>
      <c r="J1562" s="207"/>
      <c r="K1562" s="207"/>
      <c r="L1562" s="212"/>
      <c r="M1562" s="213"/>
      <c r="N1562" s="214"/>
      <c r="O1562" s="214"/>
      <c r="P1562" s="214"/>
      <c r="Q1562" s="214"/>
      <c r="R1562" s="214"/>
      <c r="S1562" s="214"/>
      <c r="T1562" s="215"/>
      <c r="AT1562" s="216" t="s">
        <v>164</v>
      </c>
      <c r="AU1562" s="216" t="s">
        <v>90</v>
      </c>
      <c r="AV1562" s="13" t="s">
        <v>90</v>
      </c>
      <c r="AW1562" s="13" t="s">
        <v>41</v>
      </c>
      <c r="AX1562" s="13" t="s">
        <v>80</v>
      </c>
      <c r="AY1562" s="216" t="s">
        <v>155</v>
      </c>
    </row>
    <row r="1563" spans="2:65" s="12" customFormat="1">
      <c r="B1563" s="195"/>
      <c r="C1563" s="196"/>
      <c r="D1563" s="197" t="s">
        <v>164</v>
      </c>
      <c r="E1563" s="198" t="s">
        <v>35</v>
      </c>
      <c r="F1563" s="199" t="s">
        <v>308</v>
      </c>
      <c r="G1563" s="196"/>
      <c r="H1563" s="198" t="s">
        <v>35</v>
      </c>
      <c r="I1563" s="200"/>
      <c r="J1563" s="196"/>
      <c r="K1563" s="196"/>
      <c r="L1563" s="201"/>
      <c r="M1563" s="202"/>
      <c r="N1563" s="203"/>
      <c r="O1563" s="203"/>
      <c r="P1563" s="203"/>
      <c r="Q1563" s="203"/>
      <c r="R1563" s="203"/>
      <c r="S1563" s="203"/>
      <c r="T1563" s="204"/>
      <c r="AT1563" s="205" t="s">
        <v>164</v>
      </c>
      <c r="AU1563" s="205" t="s">
        <v>90</v>
      </c>
      <c r="AV1563" s="12" t="s">
        <v>88</v>
      </c>
      <c r="AW1563" s="12" t="s">
        <v>41</v>
      </c>
      <c r="AX1563" s="12" t="s">
        <v>80</v>
      </c>
      <c r="AY1563" s="205" t="s">
        <v>155</v>
      </c>
    </row>
    <row r="1564" spans="2:65" s="13" customFormat="1">
      <c r="B1564" s="206"/>
      <c r="C1564" s="207"/>
      <c r="D1564" s="197" t="s">
        <v>164</v>
      </c>
      <c r="E1564" s="208" t="s">
        <v>35</v>
      </c>
      <c r="F1564" s="209" t="s">
        <v>1310</v>
      </c>
      <c r="G1564" s="207"/>
      <c r="H1564" s="210">
        <v>17.28</v>
      </c>
      <c r="I1564" s="211"/>
      <c r="J1564" s="207"/>
      <c r="K1564" s="207"/>
      <c r="L1564" s="212"/>
      <c r="M1564" s="213"/>
      <c r="N1564" s="214"/>
      <c r="O1564" s="214"/>
      <c r="P1564" s="214"/>
      <c r="Q1564" s="214"/>
      <c r="R1564" s="214"/>
      <c r="S1564" s="214"/>
      <c r="T1564" s="215"/>
      <c r="AT1564" s="216" t="s">
        <v>164</v>
      </c>
      <c r="AU1564" s="216" t="s">
        <v>90</v>
      </c>
      <c r="AV1564" s="13" t="s">
        <v>90</v>
      </c>
      <c r="AW1564" s="13" t="s">
        <v>41</v>
      </c>
      <c r="AX1564" s="13" t="s">
        <v>80</v>
      </c>
      <c r="AY1564" s="216" t="s">
        <v>155</v>
      </c>
    </row>
    <row r="1565" spans="2:65" s="15" customFormat="1">
      <c r="B1565" s="228"/>
      <c r="C1565" s="229"/>
      <c r="D1565" s="197" t="s">
        <v>164</v>
      </c>
      <c r="E1565" s="230" t="s">
        <v>35</v>
      </c>
      <c r="F1565" s="231" t="s">
        <v>177</v>
      </c>
      <c r="G1565" s="229"/>
      <c r="H1565" s="232">
        <v>21.12</v>
      </c>
      <c r="I1565" s="233"/>
      <c r="J1565" s="229"/>
      <c r="K1565" s="229"/>
      <c r="L1565" s="234"/>
      <c r="M1565" s="235"/>
      <c r="N1565" s="236"/>
      <c r="O1565" s="236"/>
      <c r="P1565" s="236"/>
      <c r="Q1565" s="236"/>
      <c r="R1565" s="236"/>
      <c r="S1565" s="236"/>
      <c r="T1565" s="237"/>
      <c r="AT1565" s="238" t="s">
        <v>164</v>
      </c>
      <c r="AU1565" s="238" t="s">
        <v>90</v>
      </c>
      <c r="AV1565" s="15" t="s">
        <v>162</v>
      </c>
      <c r="AW1565" s="15" t="s">
        <v>41</v>
      </c>
      <c r="AX1565" s="15" t="s">
        <v>88</v>
      </c>
      <c r="AY1565" s="238" t="s">
        <v>155</v>
      </c>
    </row>
    <row r="1566" spans="2:65" s="1" customFormat="1" ht="36" customHeight="1">
      <c r="B1566" s="36"/>
      <c r="C1566" s="182" t="s">
        <v>1311</v>
      </c>
      <c r="D1566" s="182" t="s">
        <v>157</v>
      </c>
      <c r="E1566" s="183" t="s">
        <v>1312</v>
      </c>
      <c r="F1566" s="184" t="s">
        <v>1313</v>
      </c>
      <c r="G1566" s="185" t="s">
        <v>227</v>
      </c>
      <c r="H1566" s="186">
        <v>59</v>
      </c>
      <c r="I1566" s="187"/>
      <c r="J1566" s="188">
        <f>ROUND(I1566*H1566,2)</f>
        <v>0</v>
      </c>
      <c r="K1566" s="184" t="s">
        <v>161</v>
      </c>
      <c r="L1566" s="40"/>
      <c r="M1566" s="189" t="s">
        <v>35</v>
      </c>
      <c r="N1566" s="190" t="s">
        <v>51</v>
      </c>
      <c r="O1566" s="65"/>
      <c r="P1566" s="191">
        <f>O1566*H1566</f>
        <v>0</v>
      </c>
      <c r="Q1566" s="191">
        <v>0</v>
      </c>
      <c r="R1566" s="191">
        <f>Q1566*H1566</f>
        <v>0</v>
      </c>
      <c r="S1566" s="191">
        <v>5.5E-2</v>
      </c>
      <c r="T1566" s="192">
        <f>S1566*H1566</f>
        <v>3.2450000000000001</v>
      </c>
      <c r="AR1566" s="193" t="s">
        <v>162</v>
      </c>
      <c r="AT1566" s="193" t="s">
        <v>157</v>
      </c>
      <c r="AU1566" s="193" t="s">
        <v>90</v>
      </c>
      <c r="AY1566" s="18" t="s">
        <v>155</v>
      </c>
      <c r="BE1566" s="194">
        <f>IF(N1566="základní",J1566,0)</f>
        <v>0</v>
      </c>
      <c r="BF1566" s="194">
        <f>IF(N1566="snížená",J1566,0)</f>
        <v>0</v>
      </c>
      <c r="BG1566" s="194">
        <f>IF(N1566="zákl. přenesená",J1566,0)</f>
        <v>0</v>
      </c>
      <c r="BH1566" s="194">
        <f>IF(N1566="sníž. přenesená",J1566,0)</f>
        <v>0</v>
      </c>
      <c r="BI1566" s="194">
        <f>IF(N1566="nulová",J1566,0)</f>
        <v>0</v>
      </c>
      <c r="BJ1566" s="18" t="s">
        <v>88</v>
      </c>
      <c r="BK1566" s="194">
        <f>ROUND(I1566*H1566,2)</f>
        <v>0</v>
      </c>
      <c r="BL1566" s="18" t="s">
        <v>162</v>
      </c>
      <c r="BM1566" s="193" t="s">
        <v>1314</v>
      </c>
    </row>
    <row r="1567" spans="2:65" s="12" customFormat="1">
      <c r="B1567" s="195"/>
      <c r="C1567" s="196"/>
      <c r="D1567" s="197" t="s">
        <v>164</v>
      </c>
      <c r="E1567" s="198" t="s">
        <v>35</v>
      </c>
      <c r="F1567" s="199" t="s">
        <v>300</v>
      </c>
      <c r="G1567" s="196"/>
      <c r="H1567" s="198" t="s">
        <v>35</v>
      </c>
      <c r="I1567" s="200"/>
      <c r="J1567" s="196"/>
      <c r="K1567" s="196"/>
      <c r="L1567" s="201"/>
      <c r="M1567" s="202"/>
      <c r="N1567" s="203"/>
      <c r="O1567" s="203"/>
      <c r="P1567" s="203"/>
      <c r="Q1567" s="203"/>
      <c r="R1567" s="203"/>
      <c r="S1567" s="203"/>
      <c r="T1567" s="204"/>
      <c r="AT1567" s="205" t="s">
        <v>164</v>
      </c>
      <c r="AU1567" s="205" t="s">
        <v>90</v>
      </c>
      <c r="AV1567" s="12" t="s">
        <v>88</v>
      </c>
      <c r="AW1567" s="12" t="s">
        <v>41</v>
      </c>
      <c r="AX1567" s="12" t="s">
        <v>80</v>
      </c>
      <c r="AY1567" s="205" t="s">
        <v>155</v>
      </c>
    </row>
    <row r="1568" spans="2:65" s="13" customFormat="1">
      <c r="B1568" s="206"/>
      <c r="C1568" s="207"/>
      <c r="D1568" s="197" t="s">
        <v>164</v>
      </c>
      <c r="E1568" s="208" t="s">
        <v>35</v>
      </c>
      <c r="F1568" s="209" t="s">
        <v>162</v>
      </c>
      <c r="G1568" s="207"/>
      <c r="H1568" s="210">
        <v>4</v>
      </c>
      <c r="I1568" s="211"/>
      <c r="J1568" s="207"/>
      <c r="K1568" s="207"/>
      <c r="L1568" s="212"/>
      <c r="M1568" s="213"/>
      <c r="N1568" s="214"/>
      <c r="O1568" s="214"/>
      <c r="P1568" s="214"/>
      <c r="Q1568" s="214"/>
      <c r="R1568" s="214"/>
      <c r="S1568" s="214"/>
      <c r="T1568" s="215"/>
      <c r="AT1568" s="216" t="s">
        <v>164</v>
      </c>
      <c r="AU1568" s="216" t="s">
        <v>90</v>
      </c>
      <c r="AV1568" s="13" t="s">
        <v>90</v>
      </c>
      <c r="AW1568" s="13" t="s">
        <v>41</v>
      </c>
      <c r="AX1568" s="13" t="s">
        <v>80</v>
      </c>
      <c r="AY1568" s="216" t="s">
        <v>155</v>
      </c>
    </row>
    <row r="1569" spans="2:51" s="12" customFormat="1">
      <c r="B1569" s="195"/>
      <c r="C1569" s="196"/>
      <c r="D1569" s="197" t="s">
        <v>164</v>
      </c>
      <c r="E1569" s="198" t="s">
        <v>35</v>
      </c>
      <c r="F1569" s="199" t="s">
        <v>302</v>
      </c>
      <c r="G1569" s="196"/>
      <c r="H1569" s="198" t="s">
        <v>35</v>
      </c>
      <c r="I1569" s="200"/>
      <c r="J1569" s="196"/>
      <c r="K1569" s="196"/>
      <c r="L1569" s="201"/>
      <c r="M1569" s="202"/>
      <c r="N1569" s="203"/>
      <c r="O1569" s="203"/>
      <c r="P1569" s="203"/>
      <c r="Q1569" s="203"/>
      <c r="R1569" s="203"/>
      <c r="S1569" s="203"/>
      <c r="T1569" s="204"/>
      <c r="AT1569" s="205" t="s">
        <v>164</v>
      </c>
      <c r="AU1569" s="205" t="s">
        <v>90</v>
      </c>
      <c r="AV1569" s="12" t="s">
        <v>88</v>
      </c>
      <c r="AW1569" s="12" t="s">
        <v>41</v>
      </c>
      <c r="AX1569" s="12" t="s">
        <v>80</v>
      </c>
      <c r="AY1569" s="205" t="s">
        <v>155</v>
      </c>
    </row>
    <row r="1570" spans="2:51" s="13" customFormat="1">
      <c r="B1570" s="206"/>
      <c r="C1570" s="207"/>
      <c r="D1570" s="197" t="s">
        <v>164</v>
      </c>
      <c r="E1570" s="208" t="s">
        <v>35</v>
      </c>
      <c r="F1570" s="209" t="s">
        <v>1315</v>
      </c>
      <c r="G1570" s="207"/>
      <c r="H1570" s="210">
        <v>12</v>
      </c>
      <c r="I1570" s="211"/>
      <c r="J1570" s="207"/>
      <c r="K1570" s="207"/>
      <c r="L1570" s="212"/>
      <c r="M1570" s="213"/>
      <c r="N1570" s="214"/>
      <c r="O1570" s="214"/>
      <c r="P1570" s="214"/>
      <c r="Q1570" s="214"/>
      <c r="R1570" s="214"/>
      <c r="S1570" s="214"/>
      <c r="T1570" s="215"/>
      <c r="AT1570" s="216" t="s">
        <v>164</v>
      </c>
      <c r="AU1570" s="216" t="s">
        <v>90</v>
      </c>
      <c r="AV1570" s="13" t="s">
        <v>90</v>
      </c>
      <c r="AW1570" s="13" t="s">
        <v>41</v>
      </c>
      <c r="AX1570" s="13" t="s">
        <v>80</v>
      </c>
      <c r="AY1570" s="216" t="s">
        <v>155</v>
      </c>
    </row>
    <row r="1571" spans="2:51" s="12" customFormat="1">
      <c r="B1571" s="195"/>
      <c r="C1571" s="196"/>
      <c r="D1571" s="197" t="s">
        <v>164</v>
      </c>
      <c r="E1571" s="198" t="s">
        <v>35</v>
      </c>
      <c r="F1571" s="199" t="s">
        <v>304</v>
      </c>
      <c r="G1571" s="196"/>
      <c r="H1571" s="198" t="s">
        <v>35</v>
      </c>
      <c r="I1571" s="200"/>
      <c r="J1571" s="196"/>
      <c r="K1571" s="196"/>
      <c r="L1571" s="201"/>
      <c r="M1571" s="202"/>
      <c r="N1571" s="203"/>
      <c r="O1571" s="203"/>
      <c r="P1571" s="203"/>
      <c r="Q1571" s="203"/>
      <c r="R1571" s="203"/>
      <c r="S1571" s="203"/>
      <c r="T1571" s="204"/>
      <c r="AT1571" s="205" t="s">
        <v>164</v>
      </c>
      <c r="AU1571" s="205" t="s">
        <v>90</v>
      </c>
      <c r="AV1571" s="12" t="s">
        <v>88</v>
      </c>
      <c r="AW1571" s="12" t="s">
        <v>41</v>
      </c>
      <c r="AX1571" s="12" t="s">
        <v>80</v>
      </c>
      <c r="AY1571" s="205" t="s">
        <v>155</v>
      </c>
    </row>
    <row r="1572" spans="2:51" s="13" customFormat="1">
      <c r="B1572" s="206"/>
      <c r="C1572" s="207"/>
      <c r="D1572" s="197" t="s">
        <v>164</v>
      </c>
      <c r="E1572" s="208" t="s">
        <v>35</v>
      </c>
      <c r="F1572" s="209" t="s">
        <v>88</v>
      </c>
      <c r="G1572" s="207"/>
      <c r="H1572" s="210">
        <v>1</v>
      </c>
      <c r="I1572" s="211"/>
      <c r="J1572" s="207"/>
      <c r="K1572" s="207"/>
      <c r="L1572" s="212"/>
      <c r="M1572" s="213"/>
      <c r="N1572" s="214"/>
      <c r="O1572" s="214"/>
      <c r="P1572" s="214"/>
      <c r="Q1572" s="214"/>
      <c r="R1572" s="214"/>
      <c r="S1572" s="214"/>
      <c r="T1572" s="215"/>
      <c r="AT1572" s="216" t="s">
        <v>164</v>
      </c>
      <c r="AU1572" s="216" t="s">
        <v>90</v>
      </c>
      <c r="AV1572" s="13" t="s">
        <v>90</v>
      </c>
      <c r="AW1572" s="13" t="s">
        <v>41</v>
      </c>
      <c r="AX1572" s="13" t="s">
        <v>80</v>
      </c>
      <c r="AY1572" s="216" t="s">
        <v>155</v>
      </c>
    </row>
    <row r="1573" spans="2:51" s="12" customFormat="1">
      <c r="B1573" s="195"/>
      <c r="C1573" s="196"/>
      <c r="D1573" s="197" t="s">
        <v>164</v>
      </c>
      <c r="E1573" s="198" t="s">
        <v>35</v>
      </c>
      <c r="F1573" s="199" t="s">
        <v>306</v>
      </c>
      <c r="G1573" s="196"/>
      <c r="H1573" s="198" t="s">
        <v>35</v>
      </c>
      <c r="I1573" s="200"/>
      <c r="J1573" s="196"/>
      <c r="K1573" s="196"/>
      <c r="L1573" s="201"/>
      <c r="M1573" s="202"/>
      <c r="N1573" s="203"/>
      <c r="O1573" s="203"/>
      <c r="P1573" s="203"/>
      <c r="Q1573" s="203"/>
      <c r="R1573" s="203"/>
      <c r="S1573" s="203"/>
      <c r="T1573" s="204"/>
      <c r="AT1573" s="205" t="s">
        <v>164</v>
      </c>
      <c r="AU1573" s="205" t="s">
        <v>90</v>
      </c>
      <c r="AV1573" s="12" t="s">
        <v>88</v>
      </c>
      <c r="AW1573" s="12" t="s">
        <v>41</v>
      </c>
      <c r="AX1573" s="12" t="s">
        <v>80</v>
      </c>
      <c r="AY1573" s="205" t="s">
        <v>155</v>
      </c>
    </row>
    <row r="1574" spans="2:51" s="13" customFormat="1">
      <c r="B1574" s="206"/>
      <c r="C1574" s="207"/>
      <c r="D1574" s="197" t="s">
        <v>164</v>
      </c>
      <c r="E1574" s="208" t="s">
        <v>35</v>
      </c>
      <c r="F1574" s="209" t="s">
        <v>90</v>
      </c>
      <c r="G1574" s="207"/>
      <c r="H1574" s="210">
        <v>2</v>
      </c>
      <c r="I1574" s="211"/>
      <c r="J1574" s="207"/>
      <c r="K1574" s="207"/>
      <c r="L1574" s="212"/>
      <c r="M1574" s="213"/>
      <c r="N1574" s="214"/>
      <c r="O1574" s="214"/>
      <c r="P1574" s="214"/>
      <c r="Q1574" s="214"/>
      <c r="R1574" s="214"/>
      <c r="S1574" s="214"/>
      <c r="T1574" s="215"/>
      <c r="AT1574" s="216" t="s">
        <v>164</v>
      </c>
      <c r="AU1574" s="216" t="s">
        <v>90</v>
      </c>
      <c r="AV1574" s="13" t="s">
        <v>90</v>
      </c>
      <c r="AW1574" s="13" t="s">
        <v>41</v>
      </c>
      <c r="AX1574" s="13" t="s">
        <v>80</v>
      </c>
      <c r="AY1574" s="216" t="s">
        <v>155</v>
      </c>
    </row>
    <row r="1575" spans="2:51" s="12" customFormat="1">
      <c r="B1575" s="195"/>
      <c r="C1575" s="196"/>
      <c r="D1575" s="197" t="s">
        <v>164</v>
      </c>
      <c r="E1575" s="198" t="s">
        <v>35</v>
      </c>
      <c r="F1575" s="199" t="s">
        <v>1316</v>
      </c>
      <c r="G1575" s="196"/>
      <c r="H1575" s="198" t="s">
        <v>35</v>
      </c>
      <c r="I1575" s="200"/>
      <c r="J1575" s="196"/>
      <c r="K1575" s="196"/>
      <c r="L1575" s="201"/>
      <c r="M1575" s="202"/>
      <c r="N1575" s="203"/>
      <c r="O1575" s="203"/>
      <c r="P1575" s="203"/>
      <c r="Q1575" s="203"/>
      <c r="R1575" s="203"/>
      <c r="S1575" s="203"/>
      <c r="T1575" s="204"/>
      <c r="AT1575" s="205" t="s">
        <v>164</v>
      </c>
      <c r="AU1575" s="205" t="s">
        <v>90</v>
      </c>
      <c r="AV1575" s="12" t="s">
        <v>88</v>
      </c>
      <c r="AW1575" s="12" t="s">
        <v>41</v>
      </c>
      <c r="AX1575" s="12" t="s">
        <v>80</v>
      </c>
      <c r="AY1575" s="205" t="s">
        <v>155</v>
      </c>
    </row>
    <row r="1576" spans="2:51" s="13" customFormat="1">
      <c r="B1576" s="206"/>
      <c r="C1576" s="207"/>
      <c r="D1576" s="197" t="s">
        <v>164</v>
      </c>
      <c r="E1576" s="208" t="s">
        <v>35</v>
      </c>
      <c r="F1576" s="209" t="s">
        <v>1204</v>
      </c>
      <c r="G1576" s="207"/>
      <c r="H1576" s="210">
        <v>4</v>
      </c>
      <c r="I1576" s="211"/>
      <c r="J1576" s="207"/>
      <c r="K1576" s="207"/>
      <c r="L1576" s="212"/>
      <c r="M1576" s="213"/>
      <c r="N1576" s="214"/>
      <c r="O1576" s="214"/>
      <c r="P1576" s="214"/>
      <c r="Q1576" s="214"/>
      <c r="R1576" s="214"/>
      <c r="S1576" s="214"/>
      <c r="T1576" s="215"/>
      <c r="AT1576" s="216" t="s">
        <v>164</v>
      </c>
      <c r="AU1576" s="216" t="s">
        <v>90</v>
      </c>
      <c r="AV1576" s="13" t="s">
        <v>90</v>
      </c>
      <c r="AW1576" s="13" t="s">
        <v>41</v>
      </c>
      <c r="AX1576" s="13" t="s">
        <v>80</v>
      </c>
      <c r="AY1576" s="216" t="s">
        <v>155</v>
      </c>
    </row>
    <row r="1577" spans="2:51" s="12" customFormat="1">
      <c r="B1577" s="195"/>
      <c r="C1577" s="196"/>
      <c r="D1577" s="197" t="s">
        <v>164</v>
      </c>
      <c r="E1577" s="198" t="s">
        <v>35</v>
      </c>
      <c r="F1577" s="199" t="s">
        <v>310</v>
      </c>
      <c r="G1577" s="196"/>
      <c r="H1577" s="198" t="s">
        <v>35</v>
      </c>
      <c r="I1577" s="200"/>
      <c r="J1577" s="196"/>
      <c r="K1577" s="196"/>
      <c r="L1577" s="201"/>
      <c r="M1577" s="202"/>
      <c r="N1577" s="203"/>
      <c r="O1577" s="203"/>
      <c r="P1577" s="203"/>
      <c r="Q1577" s="203"/>
      <c r="R1577" s="203"/>
      <c r="S1577" s="203"/>
      <c r="T1577" s="204"/>
      <c r="AT1577" s="205" t="s">
        <v>164</v>
      </c>
      <c r="AU1577" s="205" t="s">
        <v>90</v>
      </c>
      <c r="AV1577" s="12" t="s">
        <v>88</v>
      </c>
      <c r="AW1577" s="12" t="s">
        <v>41</v>
      </c>
      <c r="AX1577" s="12" t="s">
        <v>80</v>
      </c>
      <c r="AY1577" s="205" t="s">
        <v>155</v>
      </c>
    </row>
    <row r="1578" spans="2:51" s="13" customFormat="1">
      <c r="B1578" s="206"/>
      <c r="C1578" s="207"/>
      <c r="D1578" s="197" t="s">
        <v>164</v>
      </c>
      <c r="E1578" s="208" t="s">
        <v>35</v>
      </c>
      <c r="F1578" s="209" t="s">
        <v>1317</v>
      </c>
      <c r="G1578" s="207"/>
      <c r="H1578" s="210">
        <v>16</v>
      </c>
      <c r="I1578" s="211"/>
      <c r="J1578" s="207"/>
      <c r="K1578" s="207"/>
      <c r="L1578" s="212"/>
      <c r="M1578" s="213"/>
      <c r="N1578" s="214"/>
      <c r="O1578" s="214"/>
      <c r="P1578" s="214"/>
      <c r="Q1578" s="214"/>
      <c r="R1578" s="214"/>
      <c r="S1578" s="214"/>
      <c r="T1578" s="215"/>
      <c r="AT1578" s="216" t="s">
        <v>164</v>
      </c>
      <c r="AU1578" s="216" t="s">
        <v>90</v>
      </c>
      <c r="AV1578" s="13" t="s">
        <v>90</v>
      </c>
      <c r="AW1578" s="13" t="s">
        <v>41</v>
      </c>
      <c r="AX1578" s="13" t="s">
        <v>80</v>
      </c>
      <c r="AY1578" s="216" t="s">
        <v>155</v>
      </c>
    </row>
    <row r="1579" spans="2:51" s="12" customFormat="1">
      <c r="B1579" s="195"/>
      <c r="C1579" s="196"/>
      <c r="D1579" s="197" t="s">
        <v>164</v>
      </c>
      <c r="E1579" s="198" t="s">
        <v>35</v>
      </c>
      <c r="F1579" s="199" t="s">
        <v>304</v>
      </c>
      <c r="G1579" s="196"/>
      <c r="H1579" s="198" t="s">
        <v>35</v>
      </c>
      <c r="I1579" s="200"/>
      <c r="J1579" s="196"/>
      <c r="K1579" s="196"/>
      <c r="L1579" s="201"/>
      <c r="M1579" s="202"/>
      <c r="N1579" s="203"/>
      <c r="O1579" s="203"/>
      <c r="P1579" s="203"/>
      <c r="Q1579" s="203"/>
      <c r="R1579" s="203"/>
      <c r="S1579" s="203"/>
      <c r="T1579" s="204"/>
      <c r="AT1579" s="205" t="s">
        <v>164</v>
      </c>
      <c r="AU1579" s="205" t="s">
        <v>90</v>
      </c>
      <c r="AV1579" s="12" t="s">
        <v>88</v>
      </c>
      <c r="AW1579" s="12" t="s">
        <v>41</v>
      </c>
      <c r="AX1579" s="12" t="s">
        <v>80</v>
      </c>
      <c r="AY1579" s="205" t="s">
        <v>155</v>
      </c>
    </row>
    <row r="1580" spans="2:51" s="13" customFormat="1">
      <c r="B1580" s="206"/>
      <c r="C1580" s="207"/>
      <c r="D1580" s="197" t="s">
        <v>164</v>
      </c>
      <c r="E1580" s="208" t="s">
        <v>35</v>
      </c>
      <c r="F1580" s="209" t="s">
        <v>90</v>
      </c>
      <c r="G1580" s="207"/>
      <c r="H1580" s="210">
        <v>2</v>
      </c>
      <c r="I1580" s="211"/>
      <c r="J1580" s="207"/>
      <c r="K1580" s="207"/>
      <c r="L1580" s="212"/>
      <c r="M1580" s="213"/>
      <c r="N1580" s="214"/>
      <c r="O1580" s="214"/>
      <c r="P1580" s="214"/>
      <c r="Q1580" s="214"/>
      <c r="R1580" s="214"/>
      <c r="S1580" s="214"/>
      <c r="T1580" s="215"/>
      <c r="AT1580" s="216" t="s">
        <v>164</v>
      </c>
      <c r="AU1580" s="216" t="s">
        <v>90</v>
      </c>
      <c r="AV1580" s="13" t="s">
        <v>90</v>
      </c>
      <c r="AW1580" s="13" t="s">
        <v>41</v>
      </c>
      <c r="AX1580" s="13" t="s">
        <v>80</v>
      </c>
      <c r="AY1580" s="216" t="s">
        <v>155</v>
      </c>
    </row>
    <row r="1581" spans="2:51" s="12" customFormat="1">
      <c r="B1581" s="195"/>
      <c r="C1581" s="196"/>
      <c r="D1581" s="197" t="s">
        <v>164</v>
      </c>
      <c r="E1581" s="198" t="s">
        <v>35</v>
      </c>
      <c r="F1581" s="199" t="s">
        <v>313</v>
      </c>
      <c r="G1581" s="196"/>
      <c r="H1581" s="198" t="s">
        <v>35</v>
      </c>
      <c r="I1581" s="200"/>
      <c r="J1581" s="196"/>
      <c r="K1581" s="196"/>
      <c r="L1581" s="201"/>
      <c r="M1581" s="202"/>
      <c r="N1581" s="203"/>
      <c r="O1581" s="203"/>
      <c r="P1581" s="203"/>
      <c r="Q1581" s="203"/>
      <c r="R1581" s="203"/>
      <c r="S1581" s="203"/>
      <c r="T1581" s="204"/>
      <c r="AT1581" s="205" t="s">
        <v>164</v>
      </c>
      <c r="AU1581" s="205" t="s">
        <v>90</v>
      </c>
      <c r="AV1581" s="12" t="s">
        <v>88</v>
      </c>
      <c r="AW1581" s="12" t="s">
        <v>41</v>
      </c>
      <c r="AX1581" s="12" t="s">
        <v>80</v>
      </c>
      <c r="AY1581" s="205" t="s">
        <v>155</v>
      </c>
    </row>
    <row r="1582" spans="2:51" s="13" customFormat="1">
      <c r="B1582" s="206"/>
      <c r="C1582" s="207"/>
      <c r="D1582" s="197" t="s">
        <v>164</v>
      </c>
      <c r="E1582" s="208" t="s">
        <v>35</v>
      </c>
      <c r="F1582" s="209" t="s">
        <v>174</v>
      </c>
      <c r="G1582" s="207"/>
      <c r="H1582" s="210">
        <v>3</v>
      </c>
      <c r="I1582" s="211"/>
      <c r="J1582" s="207"/>
      <c r="K1582" s="207"/>
      <c r="L1582" s="212"/>
      <c r="M1582" s="213"/>
      <c r="N1582" s="214"/>
      <c r="O1582" s="214"/>
      <c r="P1582" s="214"/>
      <c r="Q1582" s="214"/>
      <c r="R1582" s="214"/>
      <c r="S1582" s="214"/>
      <c r="T1582" s="215"/>
      <c r="AT1582" s="216" t="s">
        <v>164</v>
      </c>
      <c r="AU1582" s="216" t="s">
        <v>90</v>
      </c>
      <c r="AV1582" s="13" t="s">
        <v>90</v>
      </c>
      <c r="AW1582" s="13" t="s">
        <v>41</v>
      </c>
      <c r="AX1582" s="13" t="s">
        <v>80</v>
      </c>
      <c r="AY1582" s="216" t="s">
        <v>155</v>
      </c>
    </row>
    <row r="1583" spans="2:51" s="12" customFormat="1">
      <c r="B1583" s="195"/>
      <c r="C1583" s="196"/>
      <c r="D1583" s="197" t="s">
        <v>164</v>
      </c>
      <c r="E1583" s="198" t="s">
        <v>35</v>
      </c>
      <c r="F1583" s="199" t="s">
        <v>1316</v>
      </c>
      <c r="G1583" s="196"/>
      <c r="H1583" s="198" t="s">
        <v>35</v>
      </c>
      <c r="I1583" s="200"/>
      <c r="J1583" s="196"/>
      <c r="K1583" s="196"/>
      <c r="L1583" s="201"/>
      <c r="M1583" s="202"/>
      <c r="N1583" s="203"/>
      <c r="O1583" s="203"/>
      <c r="P1583" s="203"/>
      <c r="Q1583" s="203"/>
      <c r="R1583" s="203"/>
      <c r="S1583" s="203"/>
      <c r="T1583" s="204"/>
      <c r="AT1583" s="205" t="s">
        <v>164</v>
      </c>
      <c r="AU1583" s="205" t="s">
        <v>90</v>
      </c>
      <c r="AV1583" s="12" t="s">
        <v>88</v>
      </c>
      <c r="AW1583" s="12" t="s">
        <v>41</v>
      </c>
      <c r="AX1583" s="12" t="s">
        <v>80</v>
      </c>
      <c r="AY1583" s="205" t="s">
        <v>155</v>
      </c>
    </row>
    <row r="1584" spans="2:51" s="13" customFormat="1">
      <c r="B1584" s="206"/>
      <c r="C1584" s="207"/>
      <c r="D1584" s="197" t="s">
        <v>164</v>
      </c>
      <c r="E1584" s="208" t="s">
        <v>35</v>
      </c>
      <c r="F1584" s="209" t="s">
        <v>162</v>
      </c>
      <c r="G1584" s="207"/>
      <c r="H1584" s="210">
        <v>4</v>
      </c>
      <c r="I1584" s="211"/>
      <c r="J1584" s="207"/>
      <c r="K1584" s="207"/>
      <c r="L1584" s="212"/>
      <c r="M1584" s="213"/>
      <c r="N1584" s="214"/>
      <c r="O1584" s="214"/>
      <c r="P1584" s="214"/>
      <c r="Q1584" s="214"/>
      <c r="R1584" s="214"/>
      <c r="S1584" s="214"/>
      <c r="T1584" s="215"/>
      <c r="AT1584" s="216" t="s">
        <v>164</v>
      </c>
      <c r="AU1584" s="216" t="s">
        <v>90</v>
      </c>
      <c r="AV1584" s="13" t="s">
        <v>90</v>
      </c>
      <c r="AW1584" s="13" t="s">
        <v>41</v>
      </c>
      <c r="AX1584" s="13" t="s">
        <v>80</v>
      </c>
      <c r="AY1584" s="216" t="s">
        <v>155</v>
      </c>
    </row>
    <row r="1585" spans="2:65" s="12" customFormat="1">
      <c r="B1585" s="195"/>
      <c r="C1585" s="196"/>
      <c r="D1585" s="197" t="s">
        <v>164</v>
      </c>
      <c r="E1585" s="198" t="s">
        <v>35</v>
      </c>
      <c r="F1585" s="199" t="s">
        <v>316</v>
      </c>
      <c r="G1585" s="196"/>
      <c r="H1585" s="198" t="s">
        <v>35</v>
      </c>
      <c r="I1585" s="200"/>
      <c r="J1585" s="196"/>
      <c r="K1585" s="196"/>
      <c r="L1585" s="201"/>
      <c r="M1585" s="202"/>
      <c r="N1585" s="203"/>
      <c r="O1585" s="203"/>
      <c r="P1585" s="203"/>
      <c r="Q1585" s="203"/>
      <c r="R1585" s="203"/>
      <c r="S1585" s="203"/>
      <c r="T1585" s="204"/>
      <c r="AT1585" s="205" t="s">
        <v>164</v>
      </c>
      <c r="AU1585" s="205" t="s">
        <v>90</v>
      </c>
      <c r="AV1585" s="12" t="s">
        <v>88</v>
      </c>
      <c r="AW1585" s="12" t="s">
        <v>41</v>
      </c>
      <c r="AX1585" s="12" t="s">
        <v>80</v>
      </c>
      <c r="AY1585" s="205" t="s">
        <v>155</v>
      </c>
    </row>
    <row r="1586" spans="2:65" s="13" customFormat="1">
      <c r="B1586" s="206"/>
      <c r="C1586" s="207"/>
      <c r="D1586" s="197" t="s">
        <v>164</v>
      </c>
      <c r="E1586" s="208" t="s">
        <v>35</v>
      </c>
      <c r="F1586" s="209" t="s">
        <v>1318</v>
      </c>
      <c r="G1586" s="207"/>
      <c r="H1586" s="210">
        <v>7</v>
      </c>
      <c r="I1586" s="211"/>
      <c r="J1586" s="207"/>
      <c r="K1586" s="207"/>
      <c r="L1586" s="212"/>
      <c r="M1586" s="213"/>
      <c r="N1586" s="214"/>
      <c r="O1586" s="214"/>
      <c r="P1586" s="214"/>
      <c r="Q1586" s="214"/>
      <c r="R1586" s="214"/>
      <c r="S1586" s="214"/>
      <c r="T1586" s="215"/>
      <c r="AT1586" s="216" t="s">
        <v>164</v>
      </c>
      <c r="AU1586" s="216" t="s">
        <v>90</v>
      </c>
      <c r="AV1586" s="13" t="s">
        <v>90</v>
      </c>
      <c r="AW1586" s="13" t="s">
        <v>41</v>
      </c>
      <c r="AX1586" s="13" t="s">
        <v>80</v>
      </c>
      <c r="AY1586" s="216" t="s">
        <v>155</v>
      </c>
    </row>
    <row r="1587" spans="2:65" s="12" customFormat="1">
      <c r="B1587" s="195"/>
      <c r="C1587" s="196"/>
      <c r="D1587" s="197" t="s">
        <v>164</v>
      </c>
      <c r="E1587" s="198" t="s">
        <v>35</v>
      </c>
      <c r="F1587" s="199" t="s">
        <v>304</v>
      </c>
      <c r="G1587" s="196"/>
      <c r="H1587" s="198" t="s">
        <v>35</v>
      </c>
      <c r="I1587" s="200"/>
      <c r="J1587" s="196"/>
      <c r="K1587" s="196"/>
      <c r="L1587" s="201"/>
      <c r="M1587" s="202"/>
      <c r="N1587" s="203"/>
      <c r="O1587" s="203"/>
      <c r="P1587" s="203"/>
      <c r="Q1587" s="203"/>
      <c r="R1587" s="203"/>
      <c r="S1587" s="203"/>
      <c r="T1587" s="204"/>
      <c r="AT1587" s="205" t="s">
        <v>164</v>
      </c>
      <c r="AU1587" s="205" t="s">
        <v>90</v>
      </c>
      <c r="AV1587" s="12" t="s">
        <v>88</v>
      </c>
      <c r="AW1587" s="12" t="s">
        <v>41</v>
      </c>
      <c r="AX1587" s="12" t="s">
        <v>80</v>
      </c>
      <c r="AY1587" s="205" t="s">
        <v>155</v>
      </c>
    </row>
    <row r="1588" spans="2:65" s="13" customFormat="1">
      <c r="B1588" s="206"/>
      <c r="C1588" s="207"/>
      <c r="D1588" s="197" t="s">
        <v>164</v>
      </c>
      <c r="E1588" s="208" t="s">
        <v>35</v>
      </c>
      <c r="F1588" s="209" t="s">
        <v>90</v>
      </c>
      <c r="G1588" s="207"/>
      <c r="H1588" s="210">
        <v>2</v>
      </c>
      <c r="I1588" s="211"/>
      <c r="J1588" s="207"/>
      <c r="K1588" s="207"/>
      <c r="L1588" s="212"/>
      <c r="M1588" s="213"/>
      <c r="N1588" s="214"/>
      <c r="O1588" s="214"/>
      <c r="P1588" s="214"/>
      <c r="Q1588" s="214"/>
      <c r="R1588" s="214"/>
      <c r="S1588" s="214"/>
      <c r="T1588" s="215"/>
      <c r="AT1588" s="216" t="s">
        <v>164</v>
      </c>
      <c r="AU1588" s="216" t="s">
        <v>90</v>
      </c>
      <c r="AV1588" s="13" t="s">
        <v>90</v>
      </c>
      <c r="AW1588" s="13" t="s">
        <v>41</v>
      </c>
      <c r="AX1588" s="13" t="s">
        <v>80</v>
      </c>
      <c r="AY1588" s="216" t="s">
        <v>155</v>
      </c>
    </row>
    <row r="1589" spans="2:65" s="12" customFormat="1">
      <c r="B1589" s="195"/>
      <c r="C1589" s="196"/>
      <c r="D1589" s="197" t="s">
        <v>164</v>
      </c>
      <c r="E1589" s="198" t="s">
        <v>35</v>
      </c>
      <c r="F1589" s="199" t="s">
        <v>1319</v>
      </c>
      <c r="G1589" s="196"/>
      <c r="H1589" s="198" t="s">
        <v>35</v>
      </c>
      <c r="I1589" s="200"/>
      <c r="J1589" s="196"/>
      <c r="K1589" s="196"/>
      <c r="L1589" s="201"/>
      <c r="M1589" s="202"/>
      <c r="N1589" s="203"/>
      <c r="O1589" s="203"/>
      <c r="P1589" s="203"/>
      <c r="Q1589" s="203"/>
      <c r="R1589" s="203"/>
      <c r="S1589" s="203"/>
      <c r="T1589" s="204"/>
      <c r="AT1589" s="205" t="s">
        <v>164</v>
      </c>
      <c r="AU1589" s="205" t="s">
        <v>90</v>
      </c>
      <c r="AV1589" s="12" t="s">
        <v>88</v>
      </c>
      <c r="AW1589" s="12" t="s">
        <v>41</v>
      </c>
      <c r="AX1589" s="12" t="s">
        <v>80</v>
      </c>
      <c r="AY1589" s="205" t="s">
        <v>155</v>
      </c>
    </row>
    <row r="1590" spans="2:65" s="13" customFormat="1">
      <c r="B1590" s="206"/>
      <c r="C1590" s="207"/>
      <c r="D1590" s="197" t="s">
        <v>164</v>
      </c>
      <c r="E1590" s="208" t="s">
        <v>35</v>
      </c>
      <c r="F1590" s="209" t="s">
        <v>90</v>
      </c>
      <c r="G1590" s="207"/>
      <c r="H1590" s="210">
        <v>2</v>
      </c>
      <c r="I1590" s="211"/>
      <c r="J1590" s="207"/>
      <c r="K1590" s="207"/>
      <c r="L1590" s="212"/>
      <c r="M1590" s="213"/>
      <c r="N1590" s="214"/>
      <c r="O1590" s="214"/>
      <c r="P1590" s="214"/>
      <c r="Q1590" s="214"/>
      <c r="R1590" s="214"/>
      <c r="S1590" s="214"/>
      <c r="T1590" s="215"/>
      <c r="AT1590" s="216" t="s">
        <v>164</v>
      </c>
      <c r="AU1590" s="216" t="s">
        <v>90</v>
      </c>
      <c r="AV1590" s="13" t="s">
        <v>90</v>
      </c>
      <c r="AW1590" s="13" t="s">
        <v>41</v>
      </c>
      <c r="AX1590" s="13" t="s">
        <v>80</v>
      </c>
      <c r="AY1590" s="216" t="s">
        <v>155</v>
      </c>
    </row>
    <row r="1591" spans="2:65" s="15" customFormat="1">
      <c r="B1591" s="228"/>
      <c r="C1591" s="229"/>
      <c r="D1591" s="197" t="s">
        <v>164</v>
      </c>
      <c r="E1591" s="230" t="s">
        <v>35</v>
      </c>
      <c r="F1591" s="231" t="s">
        <v>177</v>
      </c>
      <c r="G1591" s="229"/>
      <c r="H1591" s="232">
        <v>59</v>
      </c>
      <c r="I1591" s="233"/>
      <c r="J1591" s="229"/>
      <c r="K1591" s="229"/>
      <c r="L1591" s="234"/>
      <c r="M1591" s="235"/>
      <c r="N1591" s="236"/>
      <c r="O1591" s="236"/>
      <c r="P1591" s="236"/>
      <c r="Q1591" s="236"/>
      <c r="R1591" s="236"/>
      <c r="S1591" s="236"/>
      <c r="T1591" s="237"/>
      <c r="AT1591" s="238" t="s">
        <v>164</v>
      </c>
      <c r="AU1591" s="238" t="s">
        <v>90</v>
      </c>
      <c r="AV1591" s="15" t="s">
        <v>162</v>
      </c>
      <c r="AW1591" s="15" t="s">
        <v>41</v>
      </c>
      <c r="AX1591" s="15" t="s">
        <v>88</v>
      </c>
      <c r="AY1591" s="238" t="s">
        <v>155</v>
      </c>
    </row>
    <row r="1592" spans="2:65" s="1" customFormat="1" ht="36" customHeight="1">
      <c r="B1592" s="36"/>
      <c r="C1592" s="182" t="s">
        <v>21</v>
      </c>
      <c r="D1592" s="182" t="s">
        <v>157</v>
      </c>
      <c r="E1592" s="183" t="s">
        <v>1320</v>
      </c>
      <c r="F1592" s="184" t="s">
        <v>1321</v>
      </c>
      <c r="G1592" s="185" t="s">
        <v>160</v>
      </c>
      <c r="H1592" s="186">
        <v>22.126000000000001</v>
      </c>
      <c r="I1592" s="187"/>
      <c r="J1592" s="188">
        <f>ROUND(I1592*H1592,2)</f>
        <v>0</v>
      </c>
      <c r="K1592" s="184" t="s">
        <v>161</v>
      </c>
      <c r="L1592" s="40"/>
      <c r="M1592" s="189" t="s">
        <v>35</v>
      </c>
      <c r="N1592" s="190" t="s">
        <v>51</v>
      </c>
      <c r="O1592" s="65"/>
      <c r="P1592" s="191">
        <f>O1592*H1592</f>
        <v>0</v>
      </c>
      <c r="Q1592" s="191">
        <v>0</v>
      </c>
      <c r="R1592" s="191">
        <f>Q1592*H1592</f>
        <v>0</v>
      </c>
      <c r="S1592" s="191">
        <v>6.3E-2</v>
      </c>
      <c r="T1592" s="192">
        <f>S1592*H1592</f>
        <v>1.3939380000000001</v>
      </c>
      <c r="AR1592" s="193" t="s">
        <v>162</v>
      </c>
      <c r="AT1592" s="193" t="s">
        <v>157</v>
      </c>
      <c r="AU1592" s="193" t="s">
        <v>90</v>
      </c>
      <c r="AY1592" s="18" t="s">
        <v>155</v>
      </c>
      <c r="BE1592" s="194">
        <f>IF(N1592="základní",J1592,0)</f>
        <v>0</v>
      </c>
      <c r="BF1592" s="194">
        <f>IF(N1592="snížená",J1592,0)</f>
        <v>0</v>
      </c>
      <c r="BG1592" s="194">
        <f>IF(N1592="zákl. přenesená",J1592,0)</f>
        <v>0</v>
      </c>
      <c r="BH1592" s="194">
        <f>IF(N1592="sníž. přenesená",J1592,0)</f>
        <v>0</v>
      </c>
      <c r="BI1592" s="194">
        <f>IF(N1592="nulová",J1592,0)</f>
        <v>0</v>
      </c>
      <c r="BJ1592" s="18" t="s">
        <v>88</v>
      </c>
      <c r="BK1592" s="194">
        <f>ROUND(I1592*H1592,2)</f>
        <v>0</v>
      </c>
      <c r="BL1592" s="18" t="s">
        <v>162</v>
      </c>
      <c r="BM1592" s="193" t="s">
        <v>1322</v>
      </c>
    </row>
    <row r="1593" spans="2:65" s="12" customFormat="1">
      <c r="B1593" s="195"/>
      <c r="C1593" s="196"/>
      <c r="D1593" s="197" t="s">
        <v>164</v>
      </c>
      <c r="E1593" s="198" t="s">
        <v>35</v>
      </c>
      <c r="F1593" s="199" t="s">
        <v>1323</v>
      </c>
      <c r="G1593" s="196"/>
      <c r="H1593" s="198" t="s">
        <v>35</v>
      </c>
      <c r="I1593" s="200"/>
      <c r="J1593" s="196"/>
      <c r="K1593" s="196"/>
      <c r="L1593" s="201"/>
      <c r="M1593" s="202"/>
      <c r="N1593" s="203"/>
      <c r="O1593" s="203"/>
      <c r="P1593" s="203"/>
      <c r="Q1593" s="203"/>
      <c r="R1593" s="203"/>
      <c r="S1593" s="203"/>
      <c r="T1593" s="204"/>
      <c r="AT1593" s="205" t="s">
        <v>164</v>
      </c>
      <c r="AU1593" s="205" t="s">
        <v>90</v>
      </c>
      <c r="AV1593" s="12" t="s">
        <v>88</v>
      </c>
      <c r="AW1593" s="12" t="s">
        <v>41</v>
      </c>
      <c r="AX1593" s="12" t="s">
        <v>80</v>
      </c>
      <c r="AY1593" s="205" t="s">
        <v>155</v>
      </c>
    </row>
    <row r="1594" spans="2:65" s="12" customFormat="1">
      <c r="B1594" s="195"/>
      <c r="C1594" s="196"/>
      <c r="D1594" s="197" t="s">
        <v>164</v>
      </c>
      <c r="E1594" s="198" t="s">
        <v>35</v>
      </c>
      <c r="F1594" s="199" t="s">
        <v>201</v>
      </c>
      <c r="G1594" s="196"/>
      <c r="H1594" s="198" t="s">
        <v>35</v>
      </c>
      <c r="I1594" s="200"/>
      <c r="J1594" s="196"/>
      <c r="K1594" s="196"/>
      <c r="L1594" s="201"/>
      <c r="M1594" s="202"/>
      <c r="N1594" s="203"/>
      <c r="O1594" s="203"/>
      <c r="P1594" s="203"/>
      <c r="Q1594" s="203"/>
      <c r="R1594" s="203"/>
      <c r="S1594" s="203"/>
      <c r="T1594" s="204"/>
      <c r="AT1594" s="205" t="s">
        <v>164</v>
      </c>
      <c r="AU1594" s="205" t="s">
        <v>90</v>
      </c>
      <c r="AV1594" s="12" t="s">
        <v>88</v>
      </c>
      <c r="AW1594" s="12" t="s">
        <v>41</v>
      </c>
      <c r="AX1594" s="12" t="s">
        <v>80</v>
      </c>
      <c r="AY1594" s="205" t="s">
        <v>155</v>
      </c>
    </row>
    <row r="1595" spans="2:65" s="13" customFormat="1">
      <c r="B1595" s="206"/>
      <c r="C1595" s="207"/>
      <c r="D1595" s="197" t="s">
        <v>164</v>
      </c>
      <c r="E1595" s="208" t="s">
        <v>35</v>
      </c>
      <c r="F1595" s="209" t="s">
        <v>1324</v>
      </c>
      <c r="G1595" s="207"/>
      <c r="H1595" s="210">
        <v>2.6</v>
      </c>
      <c r="I1595" s="211"/>
      <c r="J1595" s="207"/>
      <c r="K1595" s="207"/>
      <c r="L1595" s="212"/>
      <c r="M1595" s="213"/>
      <c r="N1595" s="214"/>
      <c r="O1595" s="214"/>
      <c r="P1595" s="214"/>
      <c r="Q1595" s="214"/>
      <c r="R1595" s="214"/>
      <c r="S1595" s="214"/>
      <c r="T1595" s="215"/>
      <c r="AT1595" s="216" t="s">
        <v>164</v>
      </c>
      <c r="AU1595" s="216" t="s">
        <v>90</v>
      </c>
      <c r="AV1595" s="13" t="s">
        <v>90</v>
      </c>
      <c r="AW1595" s="13" t="s">
        <v>41</v>
      </c>
      <c r="AX1595" s="13" t="s">
        <v>80</v>
      </c>
      <c r="AY1595" s="216" t="s">
        <v>155</v>
      </c>
    </row>
    <row r="1596" spans="2:65" s="13" customFormat="1">
      <c r="B1596" s="206"/>
      <c r="C1596" s="207"/>
      <c r="D1596" s="197" t="s">
        <v>164</v>
      </c>
      <c r="E1596" s="208" t="s">
        <v>35</v>
      </c>
      <c r="F1596" s="209" t="s">
        <v>1325</v>
      </c>
      <c r="G1596" s="207"/>
      <c r="H1596" s="210">
        <v>5.2779999999999996</v>
      </c>
      <c r="I1596" s="211"/>
      <c r="J1596" s="207"/>
      <c r="K1596" s="207"/>
      <c r="L1596" s="212"/>
      <c r="M1596" s="213"/>
      <c r="N1596" s="214"/>
      <c r="O1596" s="214"/>
      <c r="P1596" s="214"/>
      <c r="Q1596" s="214"/>
      <c r="R1596" s="214"/>
      <c r="S1596" s="214"/>
      <c r="T1596" s="215"/>
      <c r="AT1596" s="216" t="s">
        <v>164</v>
      </c>
      <c r="AU1596" s="216" t="s">
        <v>90</v>
      </c>
      <c r="AV1596" s="13" t="s">
        <v>90</v>
      </c>
      <c r="AW1596" s="13" t="s">
        <v>41</v>
      </c>
      <c r="AX1596" s="13" t="s">
        <v>80</v>
      </c>
      <c r="AY1596" s="216" t="s">
        <v>155</v>
      </c>
    </row>
    <row r="1597" spans="2:65" s="13" customFormat="1">
      <c r="B1597" s="206"/>
      <c r="C1597" s="207"/>
      <c r="D1597" s="197" t="s">
        <v>164</v>
      </c>
      <c r="E1597" s="208" t="s">
        <v>35</v>
      </c>
      <c r="F1597" s="209" t="s">
        <v>1326</v>
      </c>
      <c r="G1597" s="207"/>
      <c r="H1597" s="210">
        <v>2.86</v>
      </c>
      <c r="I1597" s="211"/>
      <c r="J1597" s="207"/>
      <c r="K1597" s="207"/>
      <c r="L1597" s="212"/>
      <c r="M1597" s="213"/>
      <c r="N1597" s="214"/>
      <c r="O1597" s="214"/>
      <c r="P1597" s="214"/>
      <c r="Q1597" s="214"/>
      <c r="R1597" s="214"/>
      <c r="S1597" s="214"/>
      <c r="T1597" s="215"/>
      <c r="AT1597" s="216" t="s">
        <v>164</v>
      </c>
      <c r="AU1597" s="216" t="s">
        <v>90</v>
      </c>
      <c r="AV1597" s="13" t="s">
        <v>90</v>
      </c>
      <c r="AW1597" s="13" t="s">
        <v>41</v>
      </c>
      <c r="AX1597" s="13" t="s">
        <v>80</v>
      </c>
      <c r="AY1597" s="216" t="s">
        <v>155</v>
      </c>
    </row>
    <row r="1598" spans="2:65" s="12" customFormat="1">
      <c r="B1598" s="195"/>
      <c r="C1598" s="196"/>
      <c r="D1598" s="197" t="s">
        <v>164</v>
      </c>
      <c r="E1598" s="198" t="s">
        <v>35</v>
      </c>
      <c r="F1598" s="199" t="s">
        <v>203</v>
      </c>
      <c r="G1598" s="196"/>
      <c r="H1598" s="198" t="s">
        <v>35</v>
      </c>
      <c r="I1598" s="200"/>
      <c r="J1598" s="196"/>
      <c r="K1598" s="196"/>
      <c r="L1598" s="201"/>
      <c r="M1598" s="202"/>
      <c r="N1598" s="203"/>
      <c r="O1598" s="203"/>
      <c r="P1598" s="203"/>
      <c r="Q1598" s="203"/>
      <c r="R1598" s="203"/>
      <c r="S1598" s="203"/>
      <c r="T1598" s="204"/>
      <c r="AT1598" s="205" t="s">
        <v>164</v>
      </c>
      <c r="AU1598" s="205" t="s">
        <v>90</v>
      </c>
      <c r="AV1598" s="12" t="s">
        <v>88</v>
      </c>
      <c r="AW1598" s="12" t="s">
        <v>41</v>
      </c>
      <c r="AX1598" s="12" t="s">
        <v>80</v>
      </c>
      <c r="AY1598" s="205" t="s">
        <v>155</v>
      </c>
    </row>
    <row r="1599" spans="2:65" s="13" customFormat="1">
      <c r="B1599" s="206"/>
      <c r="C1599" s="207"/>
      <c r="D1599" s="197" t="s">
        <v>164</v>
      </c>
      <c r="E1599" s="208" t="s">
        <v>35</v>
      </c>
      <c r="F1599" s="209" t="s">
        <v>1327</v>
      </c>
      <c r="G1599" s="207"/>
      <c r="H1599" s="210">
        <v>11.388</v>
      </c>
      <c r="I1599" s="211"/>
      <c r="J1599" s="207"/>
      <c r="K1599" s="207"/>
      <c r="L1599" s="212"/>
      <c r="M1599" s="213"/>
      <c r="N1599" s="214"/>
      <c r="O1599" s="214"/>
      <c r="P1599" s="214"/>
      <c r="Q1599" s="214"/>
      <c r="R1599" s="214"/>
      <c r="S1599" s="214"/>
      <c r="T1599" s="215"/>
      <c r="AT1599" s="216" t="s">
        <v>164</v>
      </c>
      <c r="AU1599" s="216" t="s">
        <v>90</v>
      </c>
      <c r="AV1599" s="13" t="s">
        <v>90</v>
      </c>
      <c r="AW1599" s="13" t="s">
        <v>41</v>
      </c>
      <c r="AX1599" s="13" t="s">
        <v>80</v>
      </c>
      <c r="AY1599" s="216" t="s">
        <v>155</v>
      </c>
    </row>
    <row r="1600" spans="2:65" s="15" customFormat="1">
      <c r="B1600" s="228"/>
      <c r="C1600" s="229"/>
      <c r="D1600" s="197" t="s">
        <v>164</v>
      </c>
      <c r="E1600" s="230" t="s">
        <v>35</v>
      </c>
      <c r="F1600" s="231" t="s">
        <v>177</v>
      </c>
      <c r="G1600" s="229"/>
      <c r="H1600" s="232">
        <v>22.126000000000001</v>
      </c>
      <c r="I1600" s="233"/>
      <c r="J1600" s="229"/>
      <c r="K1600" s="229"/>
      <c r="L1600" s="234"/>
      <c r="M1600" s="235"/>
      <c r="N1600" s="236"/>
      <c r="O1600" s="236"/>
      <c r="P1600" s="236"/>
      <c r="Q1600" s="236"/>
      <c r="R1600" s="236"/>
      <c r="S1600" s="236"/>
      <c r="T1600" s="237"/>
      <c r="AT1600" s="238" t="s">
        <v>164</v>
      </c>
      <c r="AU1600" s="238" t="s">
        <v>90</v>
      </c>
      <c r="AV1600" s="15" t="s">
        <v>162</v>
      </c>
      <c r="AW1600" s="15" t="s">
        <v>41</v>
      </c>
      <c r="AX1600" s="15" t="s">
        <v>88</v>
      </c>
      <c r="AY1600" s="238" t="s">
        <v>155</v>
      </c>
    </row>
    <row r="1601" spans="2:65" s="1" customFormat="1" ht="36" customHeight="1">
      <c r="B1601" s="36"/>
      <c r="C1601" s="182" t="s">
        <v>1328</v>
      </c>
      <c r="D1601" s="182" t="s">
        <v>157</v>
      </c>
      <c r="E1601" s="183" t="s">
        <v>1329</v>
      </c>
      <c r="F1601" s="184" t="s">
        <v>1330</v>
      </c>
      <c r="G1601" s="185" t="s">
        <v>198</v>
      </c>
      <c r="H1601" s="186">
        <v>1.1519999999999999</v>
      </c>
      <c r="I1601" s="187"/>
      <c r="J1601" s="188">
        <f>ROUND(I1601*H1601,2)</f>
        <v>0</v>
      </c>
      <c r="K1601" s="184" t="s">
        <v>161</v>
      </c>
      <c r="L1601" s="40"/>
      <c r="M1601" s="189" t="s">
        <v>35</v>
      </c>
      <c r="N1601" s="190" t="s">
        <v>51</v>
      </c>
      <c r="O1601" s="65"/>
      <c r="P1601" s="191">
        <f>O1601*H1601</f>
        <v>0</v>
      </c>
      <c r="Q1601" s="191">
        <v>0</v>
      </c>
      <c r="R1601" s="191">
        <f>Q1601*H1601</f>
        <v>0</v>
      </c>
      <c r="S1601" s="191">
        <v>2.2000000000000002</v>
      </c>
      <c r="T1601" s="192">
        <f>S1601*H1601</f>
        <v>2.5344000000000002</v>
      </c>
      <c r="AR1601" s="193" t="s">
        <v>162</v>
      </c>
      <c r="AT1601" s="193" t="s">
        <v>157</v>
      </c>
      <c r="AU1601" s="193" t="s">
        <v>90</v>
      </c>
      <c r="AY1601" s="18" t="s">
        <v>155</v>
      </c>
      <c r="BE1601" s="194">
        <f>IF(N1601="základní",J1601,0)</f>
        <v>0</v>
      </c>
      <c r="BF1601" s="194">
        <f>IF(N1601="snížená",J1601,0)</f>
        <v>0</v>
      </c>
      <c r="BG1601" s="194">
        <f>IF(N1601="zákl. přenesená",J1601,0)</f>
        <v>0</v>
      </c>
      <c r="BH1601" s="194">
        <f>IF(N1601="sníž. přenesená",J1601,0)</f>
        <v>0</v>
      </c>
      <c r="BI1601" s="194">
        <f>IF(N1601="nulová",J1601,0)</f>
        <v>0</v>
      </c>
      <c r="BJ1601" s="18" t="s">
        <v>88</v>
      </c>
      <c r="BK1601" s="194">
        <f>ROUND(I1601*H1601,2)</f>
        <v>0</v>
      </c>
      <c r="BL1601" s="18" t="s">
        <v>162</v>
      </c>
      <c r="BM1601" s="193" t="s">
        <v>1331</v>
      </c>
    </row>
    <row r="1602" spans="2:65" s="12" customFormat="1" ht="20.399999999999999">
      <c r="B1602" s="195"/>
      <c r="C1602" s="196"/>
      <c r="D1602" s="197" t="s">
        <v>164</v>
      </c>
      <c r="E1602" s="198" t="s">
        <v>35</v>
      </c>
      <c r="F1602" s="199" t="s">
        <v>1332</v>
      </c>
      <c r="G1602" s="196"/>
      <c r="H1602" s="198" t="s">
        <v>35</v>
      </c>
      <c r="I1602" s="200"/>
      <c r="J1602" s="196"/>
      <c r="K1602" s="196"/>
      <c r="L1602" s="201"/>
      <c r="M1602" s="202"/>
      <c r="N1602" s="203"/>
      <c r="O1602" s="203"/>
      <c r="P1602" s="203"/>
      <c r="Q1602" s="203"/>
      <c r="R1602" s="203"/>
      <c r="S1602" s="203"/>
      <c r="T1602" s="204"/>
      <c r="AT1602" s="205" t="s">
        <v>164</v>
      </c>
      <c r="AU1602" s="205" t="s">
        <v>90</v>
      </c>
      <c r="AV1602" s="12" t="s">
        <v>88</v>
      </c>
      <c r="AW1602" s="12" t="s">
        <v>41</v>
      </c>
      <c r="AX1602" s="12" t="s">
        <v>80</v>
      </c>
      <c r="AY1602" s="205" t="s">
        <v>155</v>
      </c>
    </row>
    <row r="1603" spans="2:65" s="13" customFormat="1">
      <c r="B1603" s="206"/>
      <c r="C1603" s="207"/>
      <c r="D1603" s="197" t="s">
        <v>164</v>
      </c>
      <c r="E1603" s="208" t="s">
        <v>35</v>
      </c>
      <c r="F1603" s="209" t="s">
        <v>1333</v>
      </c>
      <c r="G1603" s="207"/>
      <c r="H1603" s="210">
        <v>1.1519999999999999</v>
      </c>
      <c r="I1603" s="211"/>
      <c r="J1603" s="207"/>
      <c r="K1603" s="207"/>
      <c r="L1603" s="212"/>
      <c r="M1603" s="213"/>
      <c r="N1603" s="214"/>
      <c r="O1603" s="214"/>
      <c r="P1603" s="214"/>
      <c r="Q1603" s="214"/>
      <c r="R1603" s="214"/>
      <c r="S1603" s="214"/>
      <c r="T1603" s="215"/>
      <c r="AT1603" s="216" t="s">
        <v>164</v>
      </c>
      <c r="AU1603" s="216" t="s">
        <v>90</v>
      </c>
      <c r="AV1603" s="13" t="s">
        <v>90</v>
      </c>
      <c r="AW1603" s="13" t="s">
        <v>41</v>
      </c>
      <c r="AX1603" s="13" t="s">
        <v>88</v>
      </c>
      <c r="AY1603" s="216" t="s">
        <v>155</v>
      </c>
    </row>
    <row r="1604" spans="2:65" s="1" customFormat="1" ht="24" customHeight="1">
      <c r="B1604" s="36"/>
      <c r="C1604" s="182" t="s">
        <v>1334</v>
      </c>
      <c r="D1604" s="182" t="s">
        <v>157</v>
      </c>
      <c r="E1604" s="183" t="s">
        <v>1335</v>
      </c>
      <c r="F1604" s="184" t="s">
        <v>1336</v>
      </c>
      <c r="G1604" s="185" t="s">
        <v>227</v>
      </c>
      <c r="H1604" s="186">
        <v>14</v>
      </c>
      <c r="I1604" s="187"/>
      <c r="J1604" s="188">
        <f>ROUND(I1604*H1604,2)</f>
        <v>0</v>
      </c>
      <c r="K1604" s="184" t="s">
        <v>161</v>
      </c>
      <c r="L1604" s="40"/>
      <c r="M1604" s="189" t="s">
        <v>35</v>
      </c>
      <c r="N1604" s="190" t="s">
        <v>51</v>
      </c>
      <c r="O1604" s="65"/>
      <c r="P1604" s="191">
        <f>O1604*H1604</f>
        <v>0</v>
      </c>
      <c r="Q1604" s="191">
        <v>0</v>
      </c>
      <c r="R1604" s="191">
        <f>Q1604*H1604</f>
        <v>0</v>
      </c>
      <c r="S1604" s="191">
        <v>3.6999999999999998E-2</v>
      </c>
      <c r="T1604" s="192">
        <f>S1604*H1604</f>
        <v>0.51800000000000002</v>
      </c>
      <c r="AR1604" s="193" t="s">
        <v>162</v>
      </c>
      <c r="AT1604" s="193" t="s">
        <v>157</v>
      </c>
      <c r="AU1604" s="193" t="s">
        <v>90</v>
      </c>
      <c r="AY1604" s="18" t="s">
        <v>155</v>
      </c>
      <c r="BE1604" s="194">
        <f>IF(N1604="základní",J1604,0)</f>
        <v>0</v>
      </c>
      <c r="BF1604" s="194">
        <f>IF(N1604="snížená",J1604,0)</f>
        <v>0</v>
      </c>
      <c r="BG1604" s="194">
        <f>IF(N1604="zákl. přenesená",J1604,0)</f>
        <v>0</v>
      </c>
      <c r="BH1604" s="194">
        <f>IF(N1604="sníž. přenesená",J1604,0)</f>
        <v>0</v>
      </c>
      <c r="BI1604" s="194">
        <f>IF(N1604="nulová",J1604,0)</f>
        <v>0</v>
      </c>
      <c r="BJ1604" s="18" t="s">
        <v>88</v>
      </c>
      <c r="BK1604" s="194">
        <f>ROUND(I1604*H1604,2)</f>
        <v>0</v>
      </c>
      <c r="BL1604" s="18" t="s">
        <v>162</v>
      </c>
      <c r="BM1604" s="193" t="s">
        <v>1337</v>
      </c>
    </row>
    <row r="1605" spans="2:65" s="12" customFormat="1">
      <c r="B1605" s="195"/>
      <c r="C1605" s="196"/>
      <c r="D1605" s="197" t="s">
        <v>164</v>
      </c>
      <c r="E1605" s="198" t="s">
        <v>35</v>
      </c>
      <c r="F1605" s="199" t="s">
        <v>1338</v>
      </c>
      <c r="G1605" s="196"/>
      <c r="H1605" s="198" t="s">
        <v>35</v>
      </c>
      <c r="I1605" s="200"/>
      <c r="J1605" s="196"/>
      <c r="K1605" s="196"/>
      <c r="L1605" s="201"/>
      <c r="M1605" s="202"/>
      <c r="N1605" s="203"/>
      <c r="O1605" s="203"/>
      <c r="P1605" s="203"/>
      <c r="Q1605" s="203"/>
      <c r="R1605" s="203"/>
      <c r="S1605" s="203"/>
      <c r="T1605" s="204"/>
      <c r="AT1605" s="205" t="s">
        <v>164</v>
      </c>
      <c r="AU1605" s="205" t="s">
        <v>90</v>
      </c>
      <c r="AV1605" s="12" t="s">
        <v>88</v>
      </c>
      <c r="AW1605" s="12" t="s">
        <v>41</v>
      </c>
      <c r="AX1605" s="12" t="s">
        <v>80</v>
      </c>
      <c r="AY1605" s="205" t="s">
        <v>155</v>
      </c>
    </row>
    <row r="1606" spans="2:65" s="12" customFormat="1">
      <c r="B1606" s="195"/>
      <c r="C1606" s="196"/>
      <c r="D1606" s="197" t="s">
        <v>164</v>
      </c>
      <c r="E1606" s="198" t="s">
        <v>35</v>
      </c>
      <c r="F1606" s="199" t="s">
        <v>341</v>
      </c>
      <c r="G1606" s="196"/>
      <c r="H1606" s="198" t="s">
        <v>35</v>
      </c>
      <c r="I1606" s="200"/>
      <c r="J1606" s="196"/>
      <c r="K1606" s="196"/>
      <c r="L1606" s="201"/>
      <c r="M1606" s="202"/>
      <c r="N1606" s="203"/>
      <c r="O1606" s="203"/>
      <c r="P1606" s="203"/>
      <c r="Q1606" s="203"/>
      <c r="R1606" s="203"/>
      <c r="S1606" s="203"/>
      <c r="T1606" s="204"/>
      <c r="AT1606" s="205" t="s">
        <v>164</v>
      </c>
      <c r="AU1606" s="205" t="s">
        <v>90</v>
      </c>
      <c r="AV1606" s="12" t="s">
        <v>88</v>
      </c>
      <c r="AW1606" s="12" t="s">
        <v>41</v>
      </c>
      <c r="AX1606" s="12" t="s">
        <v>80</v>
      </c>
      <c r="AY1606" s="205" t="s">
        <v>155</v>
      </c>
    </row>
    <row r="1607" spans="2:65" s="13" customFormat="1">
      <c r="B1607" s="206"/>
      <c r="C1607" s="207"/>
      <c r="D1607" s="197" t="s">
        <v>164</v>
      </c>
      <c r="E1607" s="208" t="s">
        <v>35</v>
      </c>
      <c r="F1607" s="209" t="s">
        <v>1339</v>
      </c>
      <c r="G1607" s="207"/>
      <c r="H1607" s="210">
        <v>4</v>
      </c>
      <c r="I1607" s="211"/>
      <c r="J1607" s="207"/>
      <c r="K1607" s="207"/>
      <c r="L1607" s="212"/>
      <c r="M1607" s="213"/>
      <c r="N1607" s="214"/>
      <c r="O1607" s="214"/>
      <c r="P1607" s="214"/>
      <c r="Q1607" s="214"/>
      <c r="R1607" s="214"/>
      <c r="S1607" s="214"/>
      <c r="T1607" s="215"/>
      <c r="AT1607" s="216" t="s">
        <v>164</v>
      </c>
      <c r="AU1607" s="216" t="s">
        <v>90</v>
      </c>
      <c r="AV1607" s="13" t="s">
        <v>90</v>
      </c>
      <c r="AW1607" s="13" t="s">
        <v>41</v>
      </c>
      <c r="AX1607" s="13" t="s">
        <v>80</v>
      </c>
      <c r="AY1607" s="216" t="s">
        <v>155</v>
      </c>
    </row>
    <row r="1608" spans="2:65" s="12" customFormat="1">
      <c r="B1608" s="195"/>
      <c r="C1608" s="196"/>
      <c r="D1608" s="197" t="s">
        <v>164</v>
      </c>
      <c r="E1608" s="198" t="s">
        <v>35</v>
      </c>
      <c r="F1608" s="199" t="s">
        <v>343</v>
      </c>
      <c r="G1608" s="196"/>
      <c r="H1608" s="198" t="s">
        <v>35</v>
      </c>
      <c r="I1608" s="200"/>
      <c r="J1608" s="196"/>
      <c r="K1608" s="196"/>
      <c r="L1608" s="201"/>
      <c r="M1608" s="202"/>
      <c r="N1608" s="203"/>
      <c r="O1608" s="203"/>
      <c r="P1608" s="203"/>
      <c r="Q1608" s="203"/>
      <c r="R1608" s="203"/>
      <c r="S1608" s="203"/>
      <c r="T1608" s="204"/>
      <c r="AT1608" s="205" t="s">
        <v>164</v>
      </c>
      <c r="AU1608" s="205" t="s">
        <v>90</v>
      </c>
      <c r="AV1608" s="12" t="s">
        <v>88</v>
      </c>
      <c r="AW1608" s="12" t="s">
        <v>41</v>
      </c>
      <c r="AX1608" s="12" t="s">
        <v>80</v>
      </c>
      <c r="AY1608" s="205" t="s">
        <v>155</v>
      </c>
    </row>
    <row r="1609" spans="2:65" s="13" customFormat="1">
      <c r="B1609" s="206"/>
      <c r="C1609" s="207"/>
      <c r="D1609" s="197" t="s">
        <v>164</v>
      </c>
      <c r="E1609" s="208" t="s">
        <v>35</v>
      </c>
      <c r="F1609" s="209" t="s">
        <v>1340</v>
      </c>
      <c r="G1609" s="207"/>
      <c r="H1609" s="210">
        <v>8</v>
      </c>
      <c r="I1609" s="211"/>
      <c r="J1609" s="207"/>
      <c r="K1609" s="207"/>
      <c r="L1609" s="212"/>
      <c r="M1609" s="213"/>
      <c r="N1609" s="214"/>
      <c r="O1609" s="214"/>
      <c r="P1609" s="214"/>
      <c r="Q1609" s="214"/>
      <c r="R1609" s="214"/>
      <c r="S1609" s="214"/>
      <c r="T1609" s="215"/>
      <c r="AT1609" s="216" t="s">
        <v>164</v>
      </c>
      <c r="AU1609" s="216" t="s">
        <v>90</v>
      </c>
      <c r="AV1609" s="13" t="s">
        <v>90</v>
      </c>
      <c r="AW1609" s="13" t="s">
        <v>41</v>
      </c>
      <c r="AX1609" s="13" t="s">
        <v>80</v>
      </c>
      <c r="AY1609" s="216" t="s">
        <v>155</v>
      </c>
    </row>
    <row r="1610" spans="2:65" s="12" customFormat="1">
      <c r="B1610" s="195"/>
      <c r="C1610" s="196"/>
      <c r="D1610" s="197" t="s">
        <v>164</v>
      </c>
      <c r="E1610" s="198" t="s">
        <v>35</v>
      </c>
      <c r="F1610" s="199" t="s">
        <v>345</v>
      </c>
      <c r="G1610" s="196"/>
      <c r="H1610" s="198" t="s">
        <v>35</v>
      </c>
      <c r="I1610" s="200"/>
      <c r="J1610" s="196"/>
      <c r="K1610" s="196"/>
      <c r="L1610" s="201"/>
      <c r="M1610" s="202"/>
      <c r="N1610" s="203"/>
      <c r="O1610" s="203"/>
      <c r="P1610" s="203"/>
      <c r="Q1610" s="203"/>
      <c r="R1610" s="203"/>
      <c r="S1610" s="203"/>
      <c r="T1610" s="204"/>
      <c r="AT1610" s="205" t="s">
        <v>164</v>
      </c>
      <c r="AU1610" s="205" t="s">
        <v>90</v>
      </c>
      <c r="AV1610" s="12" t="s">
        <v>88</v>
      </c>
      <c r="AW1610" s="12" t="s">
        <v>41</v>
      </c>
      <c r="AX1610" s="12" t="s">
        <v>80</v>
      </c>
      <c r="AY1610" s="205" t="s">
        <v>155</v>
      </c>
    </row>
    <row r="1611" spans="2:65" s="13" customFormat="1">
      <c r="B1611" s="206"/>
      <c r="C1611" s="207"/>
      <c r="D1611" s="197" t="s">
        <v>164</v>
      </c>
      <c r="E1611" s="208" t="s">
        <v>35</v>
      </c>
      <c r="F1611" s="209" t="s">
        <v>90</v>
      </c>
      <c r="G1611" s="207"/>
      <c r="H1611" s="210">
        <v>2</v>
      </c>
      <c r="I1611" s="211"/>
      <c r="J1611" s="207"/>
      <c r="K1611" s="207"/>
      <c r="L1611" s="212"/>
      <c r="M1611" s="213"/>
      <c r="N1611" s="214"/>
      <c r="O1611" s="214"/>
      <c r="P1611" s="214"/>
      <c r="Q1611" s="214"/>
      <c r="R1611" s="214"/>
      <c r="S1611" s="214"/>
      <c r="T1611" s="215"/>
      <c r="AT1611" s="216" t="s">
        <v>164</v>
      </c>
      <c r="AU1611" s="216" t="s">
        <v>90</v>
      </c>
      <c r="AV1611" s="13" t="s">
        <v>90</v>
      </c>
      <c r="AW1611" s="13" t="s">
        <v>41</v>
      </c>
      <c r="AX1611" s="13" t="s">
        <v>80</v>
      </c>
      <c r="AY1611" s="216" t="s">
        <v>155</v>
      </c>
    </row>
    <row r="1612" spans="2:65" s="15" customFormat="1">
      <c r="B1612" s="228"/>
      <c r="C1612" s="229"/>
      <c r="D1612" s="197" t="s">
        <v>164</v>
      </c>
      <c r="E1612" s="230" t="s">
        <v>35</v>
      </c>
      <c r="F1612" s="231" t="s">
        <v>177</v>
      </c>
      <c r="G1612" s="229"/>
      <c r="H1612" s="232">
        <v>14</v>
      </c>
      <c r="I1612" s="233"/>
      <c r="J1612" s="229"/>
      <c r="K1612" s="229"/>
      <c r="L1612" s="234"/>
      <c r="M1612" s="235"/>
      <c r="N1612" s="236"/>
      <c r="O1612" s="236"/>
      <c r="P1612" s="236"/>
      <c r="Q1612" s="236"/>
      <c r="R1612" s="236"/>
      <c r="S1612" s="236"/>
      <c r="T1612" s="237"/>
      <c r="AT1612" s="238" t="s">
        <v>164</v>
      </c>
      <c r="AU1612" s="238" t="s">
        <v>90</v>
      </c>
      <c r="AV1612" s="15" t="s">
        <v>162</v>
      </c>
      <c r="AW1612" s="15" t="s">
        <v>41</v>
      </c>
      <c r="AX1612" s="15" t="s">
        <v>88</v>
      </c>
      <c r="AY1612" s="238" t="s">
        <v>155</v>
      </c>
    </row>
    <row r="1613" spans="2:65" s="1" customFormat="1" ht="48" customHeight="1">
      <c r="B1613" s="36"/>
      <c r="C1613" s="182" t="s">
        <v>1341</v>
      </c>
      <c r="D1613" s="182" t="s">
        <v>157</v>
      </c>
      <c r="E1613" s="183" t="s">
        <v>1342</v>
      </c>
      <c r="F1613" s="184" t="s">
        <v>1343</v>
      </c>
      <c r="G1613" s="185" t="s">
        <v>360</v>
      </c>
      <c r="H1613" s="186">
        <v>21.6</v>
      </c>
      <c r="I1613" s="187"/>
      <c r="J1613" s="188">
        <f>ROUND(I1613*H1613,2)</f>
        <v>0</v>
      </c>
      <c r="K1613" s="184" t="s">
        <v>161</v>
      </c>
      <c r="L1613" s="40"/>
      <c r="M1613" s="189" t="s">
        <v>35</v>
      </c>
      <c r="N1613" s="190" t="s">
        <v>51</v>
      </c>
      <c r="O1613" s="65"/>
      <c r="P1613" s="191">
        <f>O1613*H1613</f>
        <v>0</v>
      </c>
      <c r="Q1613" s="191">
        <v>0</v>
      </c>
      <c r="R1613" s="191">
        <f>Q1613*H1613</f>
        <v>0</v>
      </c>
      <c r="S1613" s="191">
        <v>4.2000000000000003E-2</v>
      </c>
      <c r="T1613" s="192">
        <f>S1613*H1613</f>
        <v>0.90720000000000012</v>
      </c>
      <c r="AR1613" s="193" t="s">
        <v>162</v>
      </c>
      <c r="AT1613" s="193" t="s">
        <v>157</v>
      </c>
      <c r="AU1613" s="193" t="s">
        <v>90</v>
      </c>
      <c r="AY1613" s="18" t="s">
        <v>155</v>
      </c>
      <c r="BE1613" s="194">
        <f>IF(N1613="základní",J1613,0)</f>
        <v>0</v>
      </c>
      <c r="BF1613" s="194">
        <f>IF(N1613="snížená",J1613,0)</f>
        <v>0</v>
      </c>
      <c r="BG1613" s="194">
        <f>IF(N1613="zákl. přenesená",J1613,0)</f>
        <v>0</v>
      </c>
      <c r="BH1613" s="194">
        <f>IF(N1613="sníž. přenesená",J1613,0)</f>
        <v>0</v>
      </c>
      <c r="BI1613" s="194">
        <f>IF(N1613="nulová",J1613,0)</f>
        <v>0</v>
      </c>
      <c r="BJ1613" s="18" t="s">
        <v>88</v>
      </c>
      <c r="BK1613" s="194">
        <f>ROUND(I1613*H1613,2)</f>
        <v>0</v>
      </c>
      <c r="BL1613" s="18" t="s">
        <v>162</v>
      </c>
      <c r="BM1613" s="193" t="s">
        <v>1344</v>
      </c>
    </row>
    <row r="1614" spans="2:65" s="12" customFormat="1">
      <c r="B1614" s="195"/>
      <c r="C1614" s="196"/>
      <c r="D1614" s="197" t="s">
        <v>164</v>
      </c>
      <c r="E1614" s="198" t="s">
        <v>35</v>
      </c>
      <c r="F1614" s="199" t="s">
        <v>1338</v>
      </c>
      <c r="G1614" s="196"/>
      <c r="H1614" s="198" t="s">
        <v>35</v>
      </c>
      <c r="I1614" s="200"/>
      <c r="J1614" s="196"/>
      <c r="K1614" s="196"/>
      <c r="L1614" s="201"/>
      <c r="M1614" s="202"/>
      <c r="N1614" s="203"/>
      <c r="O1614" s="203"/>
      <c r="P1614" s="203"/>
      <c r="Q1614" s="203"/>
      <c r="R1614" s="203"/>
      <c r="S1614" s="203"/>
      <c r="T1614" s="204"/>
      <c r="AT1614" s="205" t="s">
        <v>164</v>
      </c>
      <c r="AU1614" s="205" t="s">
        <v>90</v>
      </c>
      <c r="AV1614" s="12" t="s">
        <v>88</v>
      </c>
      <c r="AW1614" s="12" t="s">
        <v>41</v>
      </c>
      <c r="AX1614" s="12" t="s">
        <v>80</v>
      </c>
      <c r="AY1614" s="205" t="s">
        <v>155</v>
      </c>
    </row>
    <row r="1615" spans="2:65" s="12" customFormat="1">
      <c r="B1615" s="195"/>
      <c r="C1615" s="196"/>
      <c r="D1615" s="197" t="s">
        <v>164</v>
      </c>
      <c r="E1615" s="198" t="s">
        <v>35</v>
      </c>
      <c r="F1615" s="199" t="s">
        <v>341</v>
      </c>
      <c r="G1615" s="196"/>
      <c r="H1615" s="198" t="s">
        <v>35</v>
      </c>
      <c r="I1615" s="200"/>
      <c r="J1615" s="196"/>
      <c r="K1615" s="196"/>
      <c r="L1615" s="201"/>
      <c r="M1615" s="202"/>
      <c r="N1615" s="203"/>
      <c r="O1615" s="203"/>
      <c r="P1615" s="203"/>
      <c r="Q1615" s="203"/>
      <c r="R1615" s="203"/>
      <c r="S1615" s="203"/>
      <c r="T1615" s="204"/>
      <c r="AT1615" s="205" t="s">
        <v>164</v>
      </c>
      <c r="AU1615" s="205" t="s">
        <v>90</v>
      </c>
      <c r="AV1615" s="12" t="s">
        <v>88</v>
      </c>
      <c r="AW1615" s="12" t="s">
        <v>41</v>
      </c>
      <c r="AX1615" s="12" t="s">
        <v>80</v>
      </c>
      <c r="AY1615" s="205" t="s">
        <v>155</v>
      </c>
    </row>
    <row r="1616" spans="2:65" s="13" customFormat="1">
      <c r="B1616" s="206"/>
      <c r="C1616" s="207"/>
      <c r="D1616" s="197" t="s">
        <v>164</v>
      </c>
      <c r="E1616" s="208" t="s">
        <v>35</v>
      </c>
      <c r="F1616" s="209" t="s">
        <v>1345</v>
      </c>
      <c r="G1616" s="207"/>
      <c r="H1616" s="210">
        <v>6</v>
      </c>
      <c r="I1616" s="211"/>
      <c r="J1616" s="207"/>
      <c r="K1616" s="207"/>
      <c r="L1616" s="212"/>
      <c r="M1616" s="213"/>
      <c r="N1616" s="214"/>
      <c r="O1616" s="214"/>
      <c r="P1616" s="214"/>
      <c r="Q1616" s="214"/>
      <c r="R1616" s="214"/>
      <c r="S1616" s="214"/>
      <c r="T1616" s="215"/>
      <c r="AT1616" s="216" t="s">
        <v>164</v>
      </c>
      <c r="AU1616" s="216" t="s">
        <v>90</v>
      </c>
      <c r="AV1616" s="13" t="s">
        <v>90</v>
      </c>
      <c r="AW1616" s="13" t="s">
        <v>41</v>
      </c>
      <c r="AX1616" s="13" t="s">
        <v>80</v>
      </c>
      <c r="AY1616" s="216" t="s">
        <v>155</v>
      </c>
    </row>
    <row r="1617" spans="2:65" s="12" customFormat="1">
      <c r="B1617" s="195"/>
      <c r="C1617" s="196"/>
      <c r="D1617" s="197" t="s">
        <v>164</v>
      </c>
      <c r="E1617" s="198" t="s">
        <v>35</v>
      </c>
      <c r="F1617" s="199" t="s">
        <v>343</v>
      </c>
      <c r="G1617" s="196"/>
      <c r="H1617" s="198" t="s">
        <v>35</v>
      </c>
      <c r="I1617" s="200"/>
      <c r="J1617" s="196"/>
      <c r="K1617" s="196"/>
      <c r="L1617" s="201"/>
      <c r="M1617" s="202"/>
      <c r="N1617" s="203"/>
      <c r="O1617" s="203"/>
      <c r="P1617" s="203"/>
      <c r="Q1617" s="203"/>
      <c r="R1617" s="203"/>
      <c r="S1617" s="203"/>
      <c r="T1617" s="204"/>
      <c r="AT1617" s="205" t="s">
        <v>164</v>
      </c>
      <c r="AU1617" s="205" t="s">
        <v>90</v>
      </c>
      <c r="AV1617" s="12" t="s">
        <v>88</v>
      </c>
      <c r="AW1617" s="12" t="s">
        <v>41</v>
      </c>
      <c r="AX1617" s="12" t="s">
        <v>80</v>
      </c>
      <c r="AY1617" s="205" t="s">
        <v>155</v>
      </c>
    </row>
    <row r="1618" spans="2:65" s="13" customFormat="1">
      <c r="B1618" s="206"/>
      <c r="C1618" s="207"/>
      <c r="D1618" s="197" t="s">
        <v>164</v>
      </c>
      <c r="E1618" s="208" t="s">
        <v>35</v>
      </c>
      <c r="F1618" s="209" t="s">
        <v>1346</v>
      </c>
      <c r="G1618" s="207"/>
      <c r="H1618" s="210">
        <v>12</v>
      </c>
      <c r="I1618" s="211"/>
      <c r="J1618" s="207"/>
      <c r="K1618" s="207"/>
      <c r="L1618" s="212"/>
      <c r="M1618" s="213"/>
      <c r="N1618" s="214"/>
      <c r="O1618" s="214"/>
      <c r="P1618" s="214"/>
      <c r="Q1618" s="214"/>
      <c r="R1618" s="214"/>
      <c r="S1618" s="214"/>
      <c r="T1618" s="215"/>
      <c r="AT1618" s="216" t="s">
        <v>164</v>
      </c>
      <c r="AU1618" s="216" t="s">
        <v>90</v>
      </c>
      <c r="AV1618" s="13" t="s">
        <v>90</v>
      </c>
      <c r="AW1618" s="13" t="s">
        <v>41</v>
      </c>
      <c r="AX1618" s="13" t="s">
        <v>80</v>
      </c>
      <c r="AY1618" s="216" t="s">
        <v>155</v>
      </c>
    </row>
    <row r="1619" spans="2:65" s="12" customFormat="1">
      <c r="B1619" s="195"/>
      <c r="C1619" s="196"/>
      <c r="D1619" s="197" t="s">
        <v>164</v>
      </c>
      <c r="E1619" s="198" t="s">
        <v>35</v>
      </c>
      <c r="F1619" s="199" t="s">
        <v>345</v>
      </c>
      <c r="G1619" s="196"/>
      <c r="H1619" s="198" t="s">
        <v>35</v>
      </c>
      <c r="I1619" s="200"/>
      <c r="J1619" s="196"/>
      <c r="K1619" s="196"/>
      <c r="L1619" s="201"/>
      <c r="M1619" s="202"/>
      <c r="N1619" s="203"/>
      <c r="O1619" s="203"/>
      <c r="P1619" s="203"/>
      <c r="Q1619" s="203"/>
      <c r="R1619" s="203"/>
      <c r="S1619" s="203"/>
      <c r="T1619" s="204"/>
      <c r="AT1619" s="205" t="s">
        <v>164</v>
      </c>
      <c r="AU1619" s="205" t="s">
        <v>90</v>
      </c>
      <c r="AV1619" s="12" t="s">
        <v>88</v>
      </c>
      <c r="AW1619" s="12" t="s">
        <v>41</v>
      </c>
      <c r="AX1619" s="12" t="s">
        <v>80</v>
      </c>
      <c r="AY1619" s="205" t="s">
        <v>155</v>
      </c>
    </row>
    <row r="1620" spans="2:65" s="13" customFormat="1">
      <c r="B1620" s="206"/>
      <c r="C1620" s="207"/>
      <c r="D1620" s="197" t="s">
        <v>164</v>
      </c>
      <c r="E1620" s="208" t="s">
        <v>35</v>
      </c>
      <c r="F1620" s="209" t="s">
        <v>1347</v>
      </c>
      <c r="G1620" s="207"/>
      <c r="H1620" s="210">
        <v>3.6</v>
      </c>
      <c r="I1620" s="211"/>
      <c r="J1620" s="207"/>
      <c r="K1620" s="207"/>
      <c r="L1620" s="212"/>
      <c r="M1620" s="213"/>
      <c r="N1620" s="214"/>
      <c r="O1620" s="214"/>
      <c r="P1620" s="214"/>
      <c r="Q1620" s="214"/>
      <c r="R1620" s="214"/>
      <c r="S1620" s="214"/>
      <c r="T1620" s="215"/>
      <c r="AT1620" s="216" t="s">
        <v>164</v>
      </c>
      <c r="AU1620" s="216" t="s">
        <v>90</v>
      </c>
      <c r="AV1620" s="13" t="s">
        <v>90</v>
      </c>
      <c r="AW1620" s="13" t="s">
        <v>41</v>
      </c>
      <c r="AX1620" s="13" t="s">
        <v>80</v>
      </c>
      <c r="AY1620" s="216" t="s">
        <v>155</v>
      </c>
    </row>
    <row r="1621" spans="2:65" s="15" customFormat="1">
      <c r="B1621" s="228"/>
      <c r="C1621" s="229"/>
      <c r="D1621" s="197" t="s">
        <v>164</v>
      </c>
      <c r="E1621" s="230" t="s">
        <v>35</v>
      </c>
      <c r="F1621" s="231" t="s">
        <v>177</v>
      </c>
      <c r="G1621" s="229"/>
      <c r="H1621" s="232">
        <v>21.6</v>
      </c>
      <c r="I1621" s="233"/>
      <c r="J1621" s="229"/>
      <c r="K1621" s="229"/>
      <c r="L1621" s="234"/>
      <c r="M1621" s="235"/>
      <c r="N1621" s="236"/>
      <c r="O1621" s="236"/>
      <c r="P1621" s="236"/>
      <c r="Q1621" s="236"/>
      <c r="R1621" s="236"/>
      <c r="S1621" s="236"/>
      <c r="T1621" s="237"/>
      <c r="AT1621" s="238" t="s">
        <v>164</v>
      </c>
      <c r="AU1621" s="238" t="s">
        <v>90</v>
      </c>
      <c r="AV1621" s="15" t="s">
        <v>162</v>
      </c>
      <c r="AW1621" s="15" t="s">
        <v>41</v>
      </c>
      <c r="AX1621" s="15" t="s">
        <v>88</v>
      </c>
      <c r="AY1621" s="238" t="s">
        <v>155</v>
      </c>
    </row>
    <row r="1622" spans="2:65" s="1" customFormat="1" ht="36" customHeight="1">
      <c r="B1622" s="36"/>
      <c r="C1622" s="182" t="s">
        <v>1348</v>
      </c>
      <c r="D1622" s="182" t="s">
        <v>157</v>
      </c>
      <c r="E1622" s="183" t="s">
        <v>1349</v>
      </c>
      <c r="F1622" s="184" t="s">
        <v>1350</v>
      </c>
      <c r="G1622" s="185" t="s">
        <v>227</v>
      </c>
      <c r="H1622" s="186">
        <v>18</v>
      </c>
      <c r="I1622" s="187"/>
      <c r="J1622" s="188">
        <f>ROUND(I1622*H1622,2)</f>
        <v>0</v>
      </c>
      <c r="K1622" s="184" t="s">
        <v>161</v>
      </c>
      <c r="L1622" s="40"/>
      <c r="M1622" s="189" t="s">
        <v>35</v>
      </c>
      <c r="N1622" s="190" t="s">
        <v>51</v>
      </c>
      <c r="O1622" s="65"/>
      <c r="P1622" s="191">
        <f>O1622*H1622</f>
        <v>0</v>
      </c>
      <c r="Q1622" s="191">
        <v>0</v>
      </c>
      <c r="R1622" s="191">
        <f>Q1622*H1622</f>
        <v>0</v>
      </c>
      <c r="S1622" s="191">
        <v>8.9999999999999993E-3</v>
      </c>
      <c r="T1622" s="192">
        <f>S1622*H1622</f>
        <v>0.16199999999999998</v>
      </c>
      <c r="AR1622" s="193" t="s">
        <v>162</v>
      </c>
      <c r="AT1622" s="193" t="s">
        <v>157</v>
      </c>
      <c r="AU1622" s="193" t="s">
        <v>90</v>
      </c>
      <c r="AY1622" s="18" t="s">
        <v>155</v>
      </c>
      <c r="BE1622" s="194">
        <f>IF(N1622="základní",J1622,0)</f>
        <v>0</v>
      </c>
      <c r="BF1622" s="194">
        <f>IF(N1622="snížená",J1622,0)</f>
        <v>0</v>
      </c>
      <c r="BG1622" s="194">
        <f>IF(N1622="zákl. přenesená",J1622,0)</f>
        <v>0</v>
      </c>
      <c r="BH1622" s="194">
        <f>IF(N1622="sníž. přenesená",J1622,0)</f>
        <v>0</v>
      </c>
      <c r="BI1622" s="194">
        <f>IF(N1622="nulová",J1622,0)</f>
        <v>0</v>
      </c>
      <c r="BJ1622" s="18" t="s">
        <v>88</v>
      </c>
      <c r="BK1622" s="194">
        <f>ROUND(I1622*H1622,2)</f>
        <v>0</v>
      </c>
      <c r="BL1622" s="18" t="s">
        <v>162</v>
      </c>
      <c r="BM1622" s="193" t="s">
        <v>1351</v>
      </c>
    </row>
    <row r="1623" spans="2:65" s="12" customFormat="1">
      <c r="B1623" s="195"/>
      <c r="C1623" s="196"/>
      <c r="D1623" s="197" t="s">
        <v>164</v>
      </c>
      <c r="E1623" s="198" t="s">
        <v>35</v>
      </c>
      <c r="F1623" s="199" t="s">
        <v>1352</v>
      </c>
      <c r="G1623" s="196"/>
      <c r="H1623" s="198" t="s">
        <v>35</v>
      </c>
      <c r="I1623" s="200"/>
      <c r="J1623" s="196"/>
      <c r="K1623" s="196"/>
      <c r="L1623" s="201"/>
      <c r="M1623" s="202"/>
      <c r="N1623" s="203"/>
      <c r="O1623" s="203"/>
      <c r="P1623" s="203"/>
      <c r="Q1623" s="203"/>
      <c r="R1623" s="203"/>
      <c r="S1623" s="203"/>
      <c r="T1623" s="204"/>
      <c r="AT1623" s="205" t="s">
        <v>164</v>
      </c>
      <c r="AU1623" s="205" t="s">
        <v>90</v>
      </c>
      <c r="AV1623" s="12" t="s">
        <v>88</v>
      </c>
      <c r="AW1623" s="12" t="s">
        <v>41</v>
      </c>
      <c r="AX1623" s="12" t="s">
        <v>80</v>
      </c>
      <c r="AY1623" s="205" t="s">
        <v>155</v>
      </c>
    </row>
    <row r="1624" spans="2:65" s="13" customFormat="1">
      <c r="B1624" s="206"/>
      <c r="C1624" s="207"/>
      <c r="D1624" s="197" t="s">
        <v>164</v>
      </c>
      <c r="E1624" s="208" t="s">
        <v>35</v>
      </c>
      <c r="F1624" s="209" t="s">
        <v>1353</v>
      </c>
      <c r="G1624" s="207"/>
      <c r="H1624" s="210">
        <v>18</v>
      </c>
      <c r="I1624" s="211"/>
      <c r="J1624" s="207"/>
      <c r="K1624" s="207"/>
      <c r="L1624" s="212"/>
      <c r="M1624" s="213"/>
      <c r="N1624" s="214"/>
      <c r="O1624" s="214"/>
      <c r="P1624" s="214"/>
      <c r="Q1624" s="214"/>
      <c r="R1624" s="214"/>
      <c r="S1624" s="214"/>
      <c r="T1624" s="215"/>
      <c r="AT1624" s="216" t="s">
        <v>164</v>
      </c>
      <c r="AU1624" s="216" t="s">
        <v>90</v>
      </c>
      <c r="AV1624" s="13" t="s">
        <v>90</v>
      </c>
      <c r="AW1624" s="13" t="s">
        <v>41</v>
      </c>
      <c r="AX1624" s="13" t="s">
        <v>88</v>
      </c>
      <c r="AY1624" s="216" t="s">
        <v>155</v>
      </c>
    </row>
    <row r="1625" spans="2:65" s="1" customFormat="1" ht="36" customHeight="1">
      <c r="B1625" s="36"/>
      <c r="C1625" s="182" t="s">
        <v>1354</v>
      </c>
      <c r="D1625" s="182" t="s">
        <v>157</v>
      </c>
      <c r="E1625" s="183" t="s">
        <v>1355</v>
      </c>
      <c r="F1625" s="184" t="s">
        <v>1356</v>
      </c>
      <c r="G1625" s="185" t="s">
        <v>360</v>
      </c>
      <c r="H1625" s="186">
        <v>3.2</v>
      </c>
      <c r="I1625" s="187"/>
      <c r="J1625" s="188">
        <f>ROUND(I1625*H1625,2)</f>
        <v>0</v>
      </c>
      <c r="K1625" s="184" t="s">
        <v>161</v>
      </c>
      <c r="L1625" s="40"/>
      <c r="M1625" s="189" t="s">
        <v>35</v>
      </c>
      <c r="N1625" s="190" t="s">
        <v>51</v>
      </c>
      <c r="O1625" s="65"/>
      <c r="P1625" s="191">
        <f>O1625*H1625</f>
        <v>0</v>
      </c>
      <c r="Q1625" s="191">
        <v>1.6000000000000001E-4</v>
      </c>
      <c r="R1625" s="191">
        <f>Q1625*H1625</f>
        <v>5.1200000000000009E-4</v>
      </c>
      <c r="S1625" s="191">
        <v>0</v>
      </c>
      <c r="T1625" s="192">
        <f>S1625*H1625</f>
        <v>0</v>
      </c>
      <c r="AR1625" s="193" t="s">
        <v>162</v>
      </c>
      <c r="AT1625" s="193" t="s">
        <v>157</v>
      </c>
      <c r="AU1625" s="193" t="s">
        <v>90</v>
      </c>
      <c r="AY1625" s="18" t="s">
        <v>155</v>
      </c>
      <c r="BE1625" s="194">
        <f>IF(N1625="základní",J1625,0)</f>
        <v>0</v>
      </c>
      <c r="BF1625" s="194">
        <f>IF(N1625="snížená",J1625,0)</f>
        <v>0</v>
      </c>
      <c r="BG1625" s="194">
        <f>IF(N1625="zákl. přenesená",J1625,0)</f>
        <v>0</v>
      </c>
      <c r="BH1625" s="194">
        <f>IF(N1625="sníž. přenesená",J1625,0)</f>
        <v>0</v>
      </c>
      <c r="BI1625" s="194">
        <f>IF(N1625="nulová",J1625,0)</f>
        <v>0</v>
      </c>
      <c r="BJ1625" s="18" t="s">
        <v>88</v>
      </c>
      <c r="BK1625" s="194">
        <f>ROUND(I1625*H1625,2)</f>
        <v>0</v>
      </c>
      <c r="BL1625" s="18" t="s">
        <v>162</v>
      </c>
      <c r="BM1625" s="193" t="s">
        <v>1357</v>
      </c>
    </row>
    <row r="1626" spans="2:65" s="12" customFormat="1" ht="20.399999999999999">
      <c r="B1626" s="195"/>
      <c r="C1626" s="196"/>
      <c r="D1626" s="197" t="s">
        <v>164</v>
      </c>
      <c r="E1626" s="198" t="s">
        <v>35</v>
      </c>
      <c r="F1626" s="199" t="s">
        <v>1358</v>
      </c>
      <c r="G1626" s="196"/>
      <c r="H1626" s="198" t="s">
        <v>35</v>
      </c>
      <c r="I1626" s="200"/>
      <c r="J1626" s="196"/>
      <c r="K1626" s="196"/>
      <c r="L1626" s="201"/>
      <c r="M1626" s="202"/>
      <c r="N1626" s="203"/>
      <c r="O1626" s="203"/>
      <c r="P1626" s="203"/>
      <c r="Q1626" s="203"/>
      <c r="R1626" s="203"/>
      <c r="S1626" s="203"/>
      <c r="T1626" s="204"/>
      <c r="AT1626" s="205" t="s">
        <v>164</v>
      </c>
      <c r="AU1626" s="205" t="s">
        <v>90</v>
      </c>
      <c r="AV1626" s="12" t="s">
        <v>88</v>
      </c>
      <c r="AW1626" s="12" t="s">
        <v>41</v>
      </c>
      <c r="AX1626" s="12" t="s">
        <v>80</v>
      </c>
      <c r="AY1626" s="205" t="s">
        <v>155</v>
      </c>
    </row>
    <row r="1627" spans="2:65" s="13" customFormat="1">
      <c r="B1627" s="206"/>
      <c r="C1627" s="207"/>
      <c r="D1627" s="197" t="s">
        <v>164</v>
      </c>
      <c r="E1627" s="208" t="s">
        <v>35</v>
      </c>
      <c r="F1627" s="209" t="s">
        <v>1359</v>
      </c>
      <c r="G1627" s="207"/>
      <c r="H1627" s="210">
        <v>3.2</v>
      </c>
      <c r="I1627" s="211"/>
      <c r="J1627" s="207"/>
      <c r="K1627" s="207"/>
      <c r="L1627" s="212"/>
      <c r="M1627" s="213"/>
      <c r="N1627" s="214"/>
      <c r="O1627" s="214"/>
      <c r="P1627" s="214"/>
      <c r="Q1627" s="214"/>
      <c r="R1627" s="214"/>
      <c r="S1627" s="214"/>
      <c r="T1627" s="215"/>
      <c r="AT1627" s="216" t="s">
        <v>164</v>
      </c>
      <c r="AU1627" s="216" t="s">
        <v>90</v>
      </c>
      <c r="AV1627" s="13" t="s">
        <v>90</v>
      </c>
      <c r="AW1627" s="13" t="s">
        <v>41</v>
      </c>
      <c r="AX1627" s="13" t="s">
        <v>88</v>
      </c>
      <c r="AY1627" s="216" t="s">
        <v>155</v>
      </c>
    </row>
    <row r="1628" spans="2:65" s="1" customFormat="1" ht="36" customHeight="1">
      <c r="B1628" s="36"/>
      <c r="C1628" s="182" t="s">
        <v>1360</v>
      </c>
      <c r="D1628" s="182" t="s">
        <v>157</v>
      </c>
      <c r="E1628" s="183" t="s">
        <v>1361</v>
      </c>
      <c r="F1628" s="184" t="s">
        <v>1362</v>
      </c>
      <c r="G1628" s="185" t="s">
        <v>160</v>
      </c>
      <c r="H1628" s="186">
        <v>176.578</v>
      </c>
      <c r="I1628" s="187"/>
      <c r="J1628" s="188">
        <f>ROUND(I1628*H1628,2)</f>
        <v>0</v>
      </c>
      <c r="K1628" s="184" t="s">
        <v>161</v>
      </c>
      <c r="L1628" s="40"/>
      <c r="M1628" s="189" t="s">
        <v>35</v>
      </c>
      <c r="N1628" s="190" t="s">
        <v>51</v>
      </c>
      <c r="O1628" s="65"/>
      <c r="P1628" s="191">
        <f>O1628*H1628</f>
        <v>0</v>
      </c>
      <c r="Q1628" s="191">
        <v>0</v>
      </c>
      <c r="R1628" s="191">
        <f>Q1628*H1628</f>
        <v>0</v>
      </c>
      <c r="S1628" s="191">
        <v>8.8999999999999996E-2</v>
      </c>
      <c r="T1628" s="192">
        <f>S1628*H1628</f>
        <v>15.715441999999999</v>
      </c>
      <c r="AR1628" s="193" t="s">
        <v>162</v>
      </c>
      <c r="AT1628" s="193" t="s">
        <v>157</v>
      </c>
      <c r="AU1628" s="193" t="s">
        <v>90</v>
      </c>
      <c r="AY1628" s="18" t="s">
        <v>155</v>
      </c>
      <c r="BE1628" s="194">
        <f>IF(N1628="základní",J1628,0)</f>
        <v>0</v>
      </c>
      <c r="BF1628" s="194">
        <f>IF(N1628="snížená",J1628,0)</f>
        <v>0</v>
      </c>
      <c r="BG1628" s="194">
        <f>IF(N1628="zákl. přenesená",J1628,0)</f>
        <v>0</v>
      </c>
      <c r="BH1628" s="194">
        <f>IF(N1628="sníž. přenesená",J1628,0)</f>
        <v>0</v>
      </c>
      <c r="BI1628" s="194">
        <f>IF(N1628="nulová",J1628,0)</f>
        <v>0</v>
      </c>
      <c r="BJ1628" s="18" t="s">
        <v>88</v>
      </c>
      <c r="BK1628" s="194">
        <f>ROUND(I1628*H1628,2)</f>
        <v>0</v>
      </c>
      <c r="BL1628" s="18" t="s">
        <v>162</v>
      </c>
      <c r="BM1628" s="193" t="s">
        <v>1363</v>
      </c>
    </row>
    <row r="1629" spans="2:65" s="12" customFormat="1">
      <c r="B1629" s="195"/>
      <c r="C1629" s="196"/>
      <c r="D1629" s="197" t="s">
        <v>164</v>
      </c>
      <c r="E1629" s="198" t="s">
        <v>35</v>
      </c>
      <c r="F1629" s="199" t="s">
        <v>1364</v>
      </c>
      <c r="G1629" s="196"/>
      <c r="H1629" s="198" t="s">
        <v>35</v>
      </c>
      <c r="I1629" s="200"/>
      <c r="J1629" s="196"/>
      <c r="K1629" s="196"/>
      <c r="L1629" s="201"/>
      <c r="M1629" s="202"/>
      <c r="N1629" s="203"/>
      <c r="O1629" s="203"/>
      <c r="P1629" s="203"/>
      <c r="Q1629" s="203"/>
      <c r="R1629" s="203"/>
      <c r="S1629" s="203"/>
      <c r="T1629" s="204"/>
      <c r="AT1629" s="205" t="s">
        <v>164</v>
      </c>
      <c r="AU1629" s="205" t="s">
        <v>90</v>
      </c>
      <c r="AV1629" s="12" t="s">
        <v>88</v>
      </c>
      <c r="AW1629" s="12" t="s">
        <v>41</v>
      </c>
      <c r="AX1629" s="12" t="s">
        <v>80</v>
      </c>
      <c r="AY1629" s="205" t="s">
        <v>155</v>
      </c>
    </row>
    <row r="1630" spans="2:65" s="12" customFormat="1">
      <c r="B1630" s="195"/>
      <c r="C1630" s="196"/>
      <c r="D1630" s="197" t="s">
        <v>164</v>
      </c>
      <c r="E1630" s="198" t="s">
        <v>35</v>
      </c>
      <c r="F1630" s="199" t="s">
        <v>482</v>
      </c>
      <c r="G1630" s="196"/>
      <c r="H1630" s="198" t="s">
        <v>35</v>
      </c>
      <c r="I1630" s="200"/>
      <c r="J1630" s="196"/>
      <c r="K1630" s="196"/>
      <c r="L1630" s="201"/>
      <c r="M1630" s="202"/>
      <c r="N1630" s="203"/>
      <c r="O1630" s="203"/>
      <c r="P1630" s="203"/>
      <c r="Q1630" s="203"/>
      <c r="R1630" s="203"/>
      <c r="S1630" s="203"/>
      <c r="T1630" s="204"/>
      <c r="AT1630" s="205" t="s">
        <v>164</v>
      </c>
      <c r="AU1630" s="205" t="s">
        <v>90</v>
      </c>
      <c r="AV1630" s="12" t="s">
        <v>88</v>
      </c>
      <c r="AW1630" s="12" t="s">
        <v>41</v>
      </c>
      <c r="AX1630" s="12" t="s">
        <v>80</v>
      </c>
      <c r="AY1630" s="205" t="s">
        <v>155</v>
      </c>
    </row>
    <row r="1631" spans="2:65" s="13" customFormat="1">
      <c r="B1631" s="206"/>
      <c r="C1631" s="207"/>
      <c r="D1631" s="197" t="s">
        <v>164</v>
      </c>
      <c r="E1631" s="208" t="s">
        <v>35</v>
      </c>
      <c r="F1631" s="209" t="s">
        <v>1365</v>
      </c>
      <c r="G1631" s="207"/>
      <c r="H1631" s="210">
        <v>28.224</v>
      </c>
      <c r="I1631" s="211"/>
      <c r="J1631" s="207"/>
      <c r="K1631" s="207"/>
      <c r="L1631" s="212"/>
      <c r="M1631" s="213"/>
      <c r="N1631" s="214"/>
      <c r="O1631" s="214"/>
      <c r="P1631" s="214"/>
      <c r="Q1631" s="214"/>
      <c r="R1631" s="214"/>
      <c r="S1631" s="214"/>
      <c r="T1631" s="215"/>
      <c r="AT1631" s="216" t="s">
        <v>164</v>
      </c>
      <c r="AU1631" s="216" t="s">
        <v>90</v>
      </c>
      <c r="AV1631" s="13" t="s">
        <v>90</v>
      </c>
      <c r="AW1631" s="13" t="s">
        <v>41</v>
      </c>
      <c r="AX1631" s="13" t="s">
        <v>80</v>
      </c>
      <c r="AY1631" s="216" t="s">
        <v>155</v>
      </c>
    </row>
    <row r="1632" spans="2:65" s="13" customFormat="1">
      <c r="B1632" s="206"/>
      <c r="C1632" s="207"/>
      <c r="D1632" s="197" t="s">
        <v>164</v>
      </c>
      <c r="E1632" s="208" t="s">
        <v>35</v>
      </c>
      <c r="F1632" s="209" t="s">
        <v>1366</v>
      </c>
      <c r="G1632" s="207"/>
      <c r="H1632" s="210">
        <v>36.590000000000003</v>
      </c>
      <c r="I1632" s="211"/>
      <c r="J1632" s="207"/>
      <c r="K1632" s="207"/>
      <c r="L1632" s="212"/>
      <c r="M1632" s="213"/>
      <c r="N1632" s="214"/>
      <c r="O1632" s="214"/>
      <c r="P1632" s="214"/>
      <c r="Q1632" s="214"/>
      <c r="R1632" s="214"/>
      <c r="S1632" s="214"/>
      <c r="T1632" s="215"/>
      <c r="AT1632" s="216" t="s">
        <v>164</v>
      </c>
      <c r="AU1632" s="216" t="s">
        <v>90</v>
      </c>
      <c r="AV1632" s="13" t="s">
        <v>90</v>
      </c>
      <c r="AW1632" s="13" t="s">
        <v>41</v>
      </c>
      <c r="AX1632" s="13" t="s">
        <v>80</v>
      </c>
      <c r="AY1632" s="216" t="s">
        <v>155</v>
      </c>
    </row>
    <row r="1633" spans="2:51" s="12" customFormat="1">
      <c r="B1633" s="195"/>
      <c r="C1633" s="196"/>
      <c r="D1633" s="197" t="s">
        <v>164</v>
      </c>
      <c r="E1633" s="198" t="s">
        <v>35</v>
      </c>
      <c r="F1633" s="199" t="s">
        <v>1367</v>
      </c>
      <c r="G1633" s="196"/>
      <c r="H1633" s="198" t="s">
        <v>35</v>
      </c>
      <c r="I1633" s="200"/>
      <c r="J1633" s="196"/>
      <c r="K1633" s="196"/>
      <c r="L1633" s="201"/>
      <c r="M1633" s="202"/>
      <c r="N1633" s="203"/>
      <c r="O1633" s="203"/>
      <c r="P1633" s="203"/>
      <c r="Q1633" s="203"/>
      <c r="R1633" s="203"/>
      <c r="S1633" s="203"/>
      <c r="T1633" s="204"/>
      <c r="AT1633" s="205" t="s">
        <v>164</v>
      </c>
      <c r="AU1633" s="205" t="s">
        <v>90</v>
      </c>
      <c r="AV1633" s="12" t="s">
        <v>88</v>
      </c>
      <c r="AW1633" s="12" t="s">
        <v>41</v>
      </c>
      <c r="AX1633" s="12" t="s">
        <v>80</v>
      </c>
      <c r="AY1633" s="205" t="s">
        <v>155</v>
      </c>
    </row>
    <row r="1634" spans="2:51" s="13" customFormat="1">
      <c r="B1634" s="206"/>
      <c r="C1634" s="207"/>
      <c r="D1634" s="197" t="s">
        <v>164</v>
      </c>
      <c r="E1634" s="208" t="s">
        <v>35</v>
      </c>
      <c r="F1634" s="209" t="s">
        <v>1368</v>
      </c>
      <c r="G1634" s="207"/>
      <c r="H1634" s="210">
        <v>1.68</v>
      </c>
      <c r="I1634" s="211"/>
      <c r="J1634" s="207"/>
      <c r="K1634" s="207"/>
      <c r="L1634" s="212"/>
      <c r="M1634" s="213"/>
      <c r="N1634" s="214"/>
      <c r="O1634" s="214"/>
      <c r="P1634" s="214"/>
      <c r="Q1634" s="214"/>
      <c r="R1634" s="214"/>
      <c r="S1634" s="214"/>
      <c r="T1634" s="215"/>
      <c r="AT1634" s="216" t="s">
        <v>164</v>
      </c>
      <c r="AU1634" s="216" t="s">
        <v>90</v>
      </c>
      <c r="AV1634" s="13" t="s">
        <v>90</v>
      </c>
      <c r="AW1634" s="13" t="s">
        <v>41</v>
      </c>
      <c r="AX1634" s="13" t="s">
        <v>80</v>
      </c>
      <c r="AY1634" s="216" t="s">
        <v>155</v>
      </c>
    </row>
    <row r="1635" spans="2:51" s="12" customFormat="1">
      <c r="B1635" s="195"/>
      <c r="C1635" s="196"/>
      <c r="D1635" s="197" t="s">
        <v>164</v>
      </c>
      <c r="E1635" s="198" t="s">
        <v>35</v>
      </c>
      <c r="F1635" s="199" t="s">
        <v>1369</v>
      </c>
      <c r="G1635" s="196"/>
      <c r="H1635" s="198" t="s">
        <v>35</v>
      </c>
      <c r="I1635" s="200"/>
      <c r="J1635" s="196"/>
      <c r="K1635" s="196"/>
      <c r="L1635" s="201"/>
      <c r="M1635" s="202"/>
      <c r="N1635" s="203"/>
      <c r="O1635" s="203"/>
      <c r="P1635" s="203"/>
      <c r="Q1635" s="203"/>
      <c r="R1635" s="203"/>
      <c r="S1635" s="203"/>
      <c r="T1635" s="204"/>
      <c r="AT1635" s="205" t="s">
        <v>164</v>
      </c>
      <c r="AU1635" s="205" t="s">
        <v>90</v>
      </c>
      <c r="AV1635" s="12" t="s">
        <v>88</v>
      </c>
      <c r="AW1635" s="12" t="s">
        <v>41</v>
      </c>
      <c r="AX1635" s="12" t="s">
        <v>80</v>
      </c>
      <c r="AY1635" s="205" t="s">
        <v>155</v>
      </c>
    </row>
    <row r="1636" spans="2:51" s="13" customFormat="1">
      <c r="B1636" s="206"/>
      <c r="C1636" s="207"/>
      <c r="D1636" s="197" t="s">
        <v>164</v>
      </c>
      <c r="E1636" s="208" t="s">
        <v>35</v>
      </c>
      <c r="F1636" s="209" t="s">
        <v>1370</v>
      </c>
      <c r="G1636" s="207"/>
      <c r="H1636" s="210">
        <v>2.2400000000000002</v>
      </c>
      <c r="I1636" s="211"/>
      <c r="J1636" s="207"/>
      <c r="K1636" s="207"/>
      <c r="L1636" s="212"/>
      <c r="M1636" s="213"/>
      <c r="N1636" s="214"/>
      <c r="O1636" s="214"/>
      <c r="P1636" s="214"/>
      <c r="Q1636" s="214"/>
      <c r="R1636" s="214"/>
      <c r="S1636" s="214"/>
      <c r="T1636" s="215"/>
      <c r="AT1636" s="216" t="s">
        <v>164</v>
      </c>
      <c r="AU1636" s="216" t="s">
        <v>90</v>
      </c>
      <c r="AV1636" s="13" t="s">
        <v>90</v>
      </c>
      <c r="AW1636" s="13" t="s">
        <v>41</v>
      </c>
      <c r="AX1636" s="13" t="s">
        <v>80</v>
      </c>
      <c r="AY1636" s="216" t="s">
        <v>155</v>
      </c>
    </row>
    <row r="1637" spans="2:51" s="12" customFormat="1">
      <c r="B1637" s="195"/>
      <c r="C1637" s="196"/>
      <c r="D1637" s="197" t="s">
        <v>164</v>
      </c>
      <c r="E1637" s="198" t="s">
        <v>35</v>
      </c>
      <c r="F1637" s="199" t="s">
        <v>672</v>
      </c>
      <c r="G1637" s="196"/>
      <c r="H1637" s="198" t="s">
        <v>35</v>
      </c>
      <c r="I1637" s="200"/>
      <c r="J1637" s="196"/>
      <c r="K1637" s="196"/>
      <c r="L1637" s="201"/>
      <c r="M1637" s="202"/>
      <c r="N1637" s="203"/>
      <c r="O1637" s="203"/>
      <c r="P1637" s="203"/>
      <c r="Q1637" s="203"/>
      <c r="R1637" s="203"/>
      <c r="S1637" s="203"/>
      <c r="T1637" s="204"/>
      <c r="AT1637" s="205" t="s">
        <v>164</v>
      </c>
      <c r="AU1637" s="205" t="s">
        <v>90</v>
      </c>
      <c r="AV1637" s="12" t="s">
        <v>88</v>
      </c>
      <c r="AW1637" s="12" t="s">
        <v>41</v>
      </c>
      <c r="AX1637" s="12" t="s">
        <v>80</v>
      </c>
      <c r="AY1637" s="205" t="s">
        <v>155</v>
      </c>
    </row>
    <row r="1638" spans="2:51" s="13" customFormat="1">
      <c r="B1638" s="206"/>
      <c r="C1638" s="207"/>
      <c r="D1638" s="197" t="s">
        <v>164</v>
      </c>
      <c r="E1638" s="208" t="s">
        <v>35</v>
      </c>
      <c r="F1638" s="209" t="s">
        <v>1371</v>
      </c>
      <c r="G1638" s="207"/>
      <c r="H1638" s="210">
        <v>3.6480000000000001</v>
      </c>
      <c r="I1638" s="211"/>
      <c r="J1638" s="207"/>
      <c r="K1638" s="207"/>
      <c r="L1638" s="212"/>
      <c r="M1638" s="213"/>
      <c r="N1638" s="214"/>
      <c r="O1638" s="214"/>
      <c r="P1638" s="214"/>
      <c r="Q1638" s="214"/>
      <c r="R1638" s="214"/>
      <c r="S1638" s="214"/>
      <c r="T1638" s="215"/>
      <c r="AT1638" s="216" t="s">
        <v>164</v>
      </c>
      <c r="AU1638" s="216" t="s">
        <v>90</v>
      </c>
      <c r="AV1638" s="13" t="s">
        <v>90</v>
      </c>
      <c r="AW1638" s="13" t="s">
        <v>41</v>
      </c>
      <c r="AX1638" s="13" t="s">
        <v>80</v>
      </c>
      <c r="AY1638" s="216" t="s">
        <v>155</v>
      </c>
    </row>
    <row r="1639" spans="2:51" s="13" customFormat="1">
      <c r="B1639" s="206"/>
      <c r="C1639" s="207"/>
      <c r="D1639" s="197" t="s">
        <v>164</v>
      </c>
      <c r="E1639" s="208" t="s">
        <v>35</v>
      </c>
      <c r="F1639" s="209" t="s">
        <v>1372</v>
      </c>
      <c r="G1639" s="207"/>
      <c r="H1639" s="210">
        <v>7.44</v>
      </c>
      <c r="I1639" s="211"/>
      <c r="J1639" s="207"/>
      <c r="K1639" s="207"/>
      <c r="L1639" s="212"/>
      <c r="M1639" s="213"/>
      <c r="N1639" s="214"/>
      <c r="O1639" s="214"/>
      <c r="P1639" s="214"/>
      <c r="Q1639" s="214"/>
      <c r="R1639" s="214"/>
      <c r="S1639" s="214"/>
      <c r="T1639" s="215"/>
      <c r="AT1639" s="216" t="s">
        <v>164</v>
      </c>
      <c r="AU1639" s="216" t="s">
        <v>90</v>
      </c>
      <c r="AV1639" s="13" t="s">
        <v>90</v>
      </c>
      <c r="AW1639" s="13" t="s">
        <v>41</v>
      </c>
      <c r="AX1639" s="13" t="s">
        <v>80</v>
      </c>
      <c r="AY1639" s="216" t="s">
        <v>155</v>
      </c>
    </row>
    <row r="1640" spans="2:51" s="12" customFormat="1">
      <c r="B1640" s="195"/>
      <c r="C1640" s="196"/>
      <c r="D1640" s="197" t="s">
        <v>164</v>
      </c>
      <c r="E1640" s="198" t="s">
        <v>35</v>
      </c>
      <c r="F1640" s="199" t="s">
        <v>1373</v>
      </c>
      <c r="G1640" s="196"/>
      <c r="H1640" s="198" t="s">
        <v>35</v>
      </c>
      <c r="I1640" s="200"/>
      <c r="J1640" s="196"/>
      <c r="K1640" s="196"/>
      <c r="L1640" s="201"/>
      <c r="M1640" s="202"/>
      <c r="N1640" s="203"/>
      <c r="O1640" s="203"/>
      <c r="P1640" s="203"/>
      <c r="Q1640" s="203"/>
      <c r="R1640" s="203"/>
      <c r="S1640" s="203"/>
      <c r="T1640" s="204"/>
      <c r="AT1640" s="205" t="s">
        <v>164</v>
      </c>
      <c r="AU1640" s="205" t="s">
        <v>90</v>
      </c>
      <c r="AV1640" s="12" t="s">
        <v>88</v>
      </c>
      <c r="AW1640" s="12" t="s">
        <v>41</v>
      </c>
      <c r="AX1640" s="12" t="s">
        <v>80</v>
      </c>
      <c r="AY1640" s="205" t="s">
        <v>155</v>
      </c>
    </row>
    <row r="1641" spans="2:51" s="13" customFormat="1">
      <c r="B1641" s="206"/>
      <c r="C1641" s="207"/>
      <c r="D1641" s="197" t="s">
        <v>164</v>
      </c>
      <c r="E1641" s="208" t="s">
        <v>35</v>
      </c>
      <c r="F1641" s="209" t="s">
        <v>1374</v>
      </c>
      <c r="G1641" s="207"/>
      <c r="H1641" s="210">
        <v>0.4</v>
      </c>
      <c r="I1641" s="211"/>
      <c r="J1641" s="207"/>
      <c r="K1641" s="207"/>
      <c r="L1641" s="212"/>
      <c r="M1641" s="213"/>
      <c r="N1641" s="214"/>
      <c r="O1641" s="214"/>
      <c r="P1641" s="214"/>
      <c r="Q1641" s="214"/>
      <c r="R1641" s="214"/>
      <c r="S1641" s="214"/>
      <c r="T1641" s="215"/>
      <c r="AT1641" s="216" t="s">
        <v>164</v>
      </c>
      <c r="AU1641" s="216" t="s">
        <v>90</v>
      </c>
      <c r="AV1641" s="13" t="s">
        <v>90</v>
      </c>
      <c r="AW1641" s="13" t="s">
        <v>41</v>
      </c>
      <c r="AX1641" s="13" t="s">
        <v>80</v>
      </c>
      <c r="AY1641" s="216" t="s">
        <v>155</v>
      </c>
    </row>
    <row r="1642" spans="2:51" s="12" customFormat="1">
      <c r="B1642" s="195"/>
      <c r="C1642" s="196"/>
      <c r="D1642" s="197" t="s">
        <v>164</v>
      </c>
      <c r="E1642" s="198" t="s">
        <v>35</v>
      </c>
      <c r="F1642" s="199" t="s">
        <v>480</v>
      </c>
      <c r="G1642" s="196"/>
      <c r="H1642" s="198" t="s">
        <v>35</v>
      </c>
      <c r="I1642" s="200"/>
      <c r="J1642" s="196"/>
      <c r="K1642" s="196"/>
      <c r="L1642" s="201"/>
      <c r="M1642" s="202"/>
      <c r="N1642" s="203"/>
      <c r="O1642" s="203"/>
      <c r="P1642" s="203"/>
      <c r="Q1642" s="203"/>
      <c r="R1642" s="203"/>
      <c r="S1642" s="203"/>
      <c r="T1642" s="204"/>
      <c r="AT1642" s="205" t="s">
        <v>164</v>
      </c>
      <c r="AU1642" s="205" t="s">
        <v>90</v>
      </c>
      <c r="AV1642" s="12" t="s">
        <v>88</v>
      </c>
      <c r="AW1642" s="12" t="s">
        <v>41</v>
      </c>
      <c r="AX1642" s="12" t="s">
        <v>80</v>
      </c>
      <c r="AY1642" s="205" t="s">
        <v>155</v>
      </c>
    </row>
    <row r="1643" spans="2:51" s="13" customFormat="1">
      <c r="B1643" s="206"/>
      <c r="C1643" s="207"/>
      <c r="D1643" s="197" t="s">
        <v>164</v>
      </c>
      <c r="E1643" s="208" t="s">
        <v>35</v>
      </c>
      <c r="F1643" s="209" t="s">
        <v>1375</v>
      </c>
      <c r="G1643" s="207"/>
      <c r="H1643" s="210">
        <v>27.975999999999999</v>
      </c>
      <c r="I1643" s="211"/>
      <c r="J1643" s="207"/>
      <c r="K1643" s="207"/>
      <c r="L1643" s="212"/>
      <c r="M1643" s="213"/>
      <c r="N1643" s="214"/>
      <c r="O1643" s="214"/>
      <c r="P1643" s="214"/>
      <c r="Q1643" s="214"/>
      <c r="R1643" s="214"/>
      <c r="S1643" s="214"/>
      <c r="T1643" s="215"/>
      <c r="AT1643" s="216" t="s">
        <v>164</v>
      </c>
      <c r="AU1643" s="216" t="s">
        <v>90</v>
      </c>
      <c r="AV1643" s="13" t="s">
        <v>90</v>
      </c>
      <c r="AW1643" s="13" t="s">
        <v>41</v>
      </c>
      <c r="AX1643" s="13" t="s">
        <v>80</v>
      </c>
      <c r="AY1643" s="216" t="s">
        <v>155</v>
      </c>
    </row>
    <row r="1644" spans="2:51" s="12" customFormat="1">
      <c r="B1644" s="195"/>
      <c r="C1644" s="196"/>
      <c r="D1644" s="197" t="s">
        <v>164</v>
      </c>
      <c r="E1644" s="198" t="s">
        <v>35</v>
      </c>
      <c r="F1644" s="199" t="s">
        <v>1376</v>
      </c>
      <c r="G1644" s="196"/>
      <c r="H1644" s="198" t="s">
        <v>35</v>
      </c>
      <c r="I1644" s="200"/>
      <c r="J1644" s="196"/>
      <c r="K1644" s="196"/>
      <c r="L1644" s="201"/>
      <c r="M1644" s="202"/>
      <c r="N1644" s="203"/>
      <c r="O1644" s="203"/>
      <c r="P1644" s="203"/>
      <c r="Q1644" s="203"/>
      <c r="R1644" s="203"/>
      <c r="S1644" s="203"/>
      <c r="T1644" s="204"/>
      <c r="AT1644" s="205" t="s">
        <v>164</v>
      </c>
      <c r="AU1644" s="205" t="s">
        <v>90</v>
      </c>
      <c r="AV1644" s="12" t="s">
        <v>88</v>
      </c>
      <c r="AW1644" s="12" t="s">
        <v>41</v>
      </c>
      <c r="AX1644" s="12" t="s">
        <v>80</v>
      </c>
      <c r="AY1644" s="205" t="s">
        <v>155</v>
      </c>
    </row>
    <row r="1645" spans="2:51" s="13" customFormat="1">
      <c r="B1645" s="206"/>
      <c r="C1645" s="207"/>
      <c r="D1645" s="197" t="s">
        <v>164</v>
      </c>
      <c r="E1645" s="208" t="s">
        <v>35</v>
      </c>
      <c r="F1645" s="209" t="s">
        <v>1377</v>
      </c>
      <c r="G1645" s="207"/>
      <c r="H1645" s="210">
        <v>2.08</v>
      </c>
      <c r="I1645" s="211"/>
      <c r="J1645" s="207"/>
      <c r="K1645" s="207"/>
      <c r="L1645" s="212"/>
      <c r="M1645" s="213"/>
      <c r="N1645" s="214"/>
      <c r="O1645" s="214"/>
      <c r="P1645" s="214"/>
      <c r="Q1645" s="214"/>
      <c r="R1645" s="214"/>
      <c r="S1645" s="214"/>
      <c r="T1645" s="215"/>
      <c r="AT1645" s="216" t="s">
        <v>164</v>
      </c>
      <c r="AU1645" s="216" t="s">
        <v>90</v>
      </c>
      <c r="AV1645" s="13" t="s">
        <v>90</v>
      </c>
      <c r="AW1645" s="13" t="s">
        <v>41</v>
      </c>
      <c r="AX1645" s="13" t="s">
        <v>80</v>
      </c>
      <c r="AY1645" s="216" t="s">
        <v>155</v>
      </c>
    </row>
    <row r="1646" spans="2:51" s="12" customFormat="1">
      <c r="B1646" s="195"/>
      <c r="C1646" s="196"/>
      <c r="D1646" s="197" t="s">
        <v>164</v>
      </c>
      <c r="E1646" s="198" t="s">
        <v>35</v>
      </c>
      <c r="F1646" s="199" t="s">
        <v>1378</v>
      </c>
      <c r="G1646" s="196"/>
      <c r="H1646" s="198" t="s">
        <v>35</v>
      </c>
      <c r="I1646" s="200"/>
      <c r="J1646" s="196"/>
      <c r="K1646" s="196"/>
      <c r="L1646" s="201"/>
      <c r="M1646" s="202"/>
      <c r="N1646" s="203"/>
      <c r="O1646" s="203"/>
      <c r="P1646" s="203"/>
      <c r="Q1646" s="203"/>
      <c r="R1646" s="203"/>
      <c r="S1646" s="203"/>
      <c r="T1646" s="204"/>
      <c r="AT1646" s="205" t="s">
        <v>164</v>
      </c>
      <c r="AU1646" s="205" t="s">
        <v>90</v>
      </c>
      <c r="AV1646" s="12" t="s">
        <v>88</v>
      </c>
      <c r="AW1646" s="12" t="s">
        <v>41</v>
      </c>
      <c r="AX1646" s="12" t="s">
        <v>80</v>
      </c>
      <c r="AY1646" s="205" t="s">
        <v>155</v>
      </c>
    </row>
    <row r="1647" spans="2:51" s="13" customFormat="1">
      <c r="B1647" s="206"/>
      <c r="C1647" s="207"/>
      <c r="D1647" s="197" t="s">
        <v>164</v>
      </c>
      <c r="E1647" s="208" t="s">
        <v>35</v>
      </c>
      <c r="F1647" s="209" t="s">
        <v>1379</v>
      </c>
      <c r="G1647" s="207"/>
      <c r="H1647" s="210">
        <v>9.2959999999999994</v>
      </c>
      <c r="I1647" s="211"/>
      <c r="J1647" s="207"/>
      <c r="K1647" s="207"/>
      <c r="L1647" s="212"/>
      <c r="M1647" s="213"/>
      <c r="N1647" s="214"/>
      <c r="O1647" s="214"/>
      <c r="P1647" s="214"/>
      <c r="Q1647" s="214"/>
      <c r="R1647" s="214"/>
      <c r="S1647" s="214"/>
      <c r="T1647" s="215"/>
      <c r="AT1647" s="216" t="s">
        <v>164</v>
      </c>
      <c r="AU1647" s="216" t="s">
        <v>90</v>
      </c>
      <c r="AV1647" s="13" t="s">
        <v>90</v>
      </c>
      <c r="AW1647" s="13" t="s">
        <v>41</v>
      </c>
      <c r="AX1647" s="13" t="s">
        <v>80</v>
      </c>
      <c r="AY1647" s="216" t="s">
        <v>155</v>
      </c>
    </row>
    <row r="1648" spans="2:51" s="12" customFormat="1">
      <c r="B1648" s="195"/>
      <c r="C1648" s="196"/>
      <c r="D1648" s="197" t="s">
        <v>164</v>
      </c>
      <c r="E1648" s="198" t="s">
        <v>35</v>
      </c>
      <c r="F1648" s="199" t="s">
        <v>670</v>
      </c>
      <c r="G1648" s="196"/>
      <c r="H1648" s="198" t="s">
        <v>35</v>
      </c>
      <c r="I1648" s="200"/>
      <c r="J1648" s="196"/>
      <c r="K1648" s="196"/>
      <c r="L1648" s="201"/>
      <c r="M1648" s="202"/>
      <c r="N1648" s="203"/>
      <c r="O1648" s="203"/>
      <c r="P1648" s="203"/>
      <c r="Q1648" s="203"/>
      <c r="R1648" s="203"/>
      <c r="S1648" s="203"/>
      <c r="T1648" s="204"/>
      <c r="AT1648" s="205" t="s">
        <v>164</v>
      </c>
      <c r="AU1648" s="205" t="s">
        <v>90</v>
      </c>
      <c r="AV1648" s="12" t="s">
        <v>88</v>
      </c>
      <c r="AW1648" s="12" t="s">
        <v>41</v>
      </c>
      <c r="AX1648" s="12" t="s">
        <v>80</v>
      </c>
      <c r="AY1648" s="205" t="s">
        <v>155</v>
      </c>
    </row>
    <row r="1649" spans="2:65" s="13" customFormat="1">
      <c r="B1649" s="206"/>
      <c r="C1649" s="207"/>
      <c r="D1649" s="197" t="s">
        <v>164</v>
      </c>
      <c r="E1649" s="208" t="s">
        <v>35</v>
      </c>
      <c r="F1649" s="209" t="s">
        <v>1380</v>
      </c>
      <c r="G1649" s="207"/>
      <c r="H1649" s="210">
        <v>31.788</v>
      </c>
      <c r="I1649" s="211"/>
      <c r="J1649" s="207"/>
      <c r="K1649" s="207"/>
      <c r="L1649" s="212"/>
      <c r="M1649" s="213"/>
      <c r="N1649" s="214"/>
      <c r="O1649" s="214"/>
      <c r="P1649" s="214"/>
      <c r="Q1649" s="214"/>
      <c r="R1649" s="214"/>
      <c r="S1649" s="214"/>
      <c r="T1649" s="215"/>
      <c r="AT1649" s="216" t="s">
        <v>164</v>
      </c>
      <c r="AU1649" s="216" t="s">
        <v>90</v>
      </c>
      <c r="AV1649" s="13" t="s">
        <v>90</v>
      </c>
      <c r="AW1649" s="13" t="s">
        <v>41</v>
      </c>
      <c r="AX1649" s="13" t="s">
        <v>80</v>
      </c>
      <c r="AY1649" s="216" t="s">
        <v>155</v>
      </c>
    </row>
    <row r="1650" spans="2:65" s="12" customFormat="1">
      <c r="B1650" s="195"/>
      <c r="C1650" s="196"/>
      <c r="D1650" s="197" t="s">
        <v>164</v>
      </c>
      <c r="E1650" s="198" t="s">
        <v>35</v>
      </c>
      <c r="F1650" s="199" t="s">
        <v>1381</v>
      </c>
      <c r="G1650" s="196"/>
      <c r="H1650" s="198" t="s">
        <v>35</v>
      </c>
      <c r="I1650" s="200"/>
      <c r="J1650" s="196"/>
      <c r="K1650" s="196"/>
      <c r="L1650" s="201"/>
      <c r="M1650" s="202"/>
      <c r="N1650" s="203"/>
      <c r="O1650" s="203"/>
      <c r="P1650" s="203"/>
      <c r="Q1650" s="203"/>
      <c r="R1650" s="203"/>
      <c r="S1650" s="203"/>
      <c r="T1650" s="204"/>
      <c r="AT1650" s="205" t="s">
        <v>164</v>
      </c>
      <c r="AU1650" s="205" t="s">
        <v>90</v>
      </c>
      <c r="AV1650" s="12" t="s">
        <v>88</v>
      </c>
      <c r="AW1650" s="12" t="s">
        <v>41</v>
      </c>
      <c r="AX1650" s="12" t="s">
        <v>80</v>
      </c>
      <c r="AY1650" s="205" t="s">
        <v>155</v>
      </c>
    </row>
    <row r="1651" spans="2:65" s="13" customFormat="1">
      <c r="B1651" s="206"/>
      <c r="C1651" s="207"/>
      <c r="D1651" s="197" t="s">
        <v>164</v>
      </c>
      <c r="E1651" s="208" t="s">
        <v>35</v>
      </c>
      <c r="F1651" s="209" t="s">
        <v>1382</v>
      </c>
      <c r="G1651" s="207"/>
      <c r="H1651" s="210">
        <v>2.0720000000000001</v>
      </c>
      <c r="I1651" s="211"/>
      <c r="J1651" s="207"/>
      <c r="K1651" s="207"/>
      <c r="L1651" s="212"/>
      <c r="M1651" s="213"/>
      <c r="N1651" s="214"/>
      <c r="O1651" s="214"/>
      <c r="P1651" s="214"/>
      <c r="Q1651" s="214"/>
      <c r="R1651" s="214"/>
      <c r="S1651" s="214"/>
      <c r="T1651" s="215"/>
      <c r="AT1651" s="216" t="s">
        <v>164</v>
      </c>
      <c r="AU1651" s="216" t="s">
        <v>90</v>
      </c>
      <c r="AV1651" s="13" t="s">
        <v>90</v>
      </c>
      <c r="AW1651" s="13" t="s">
        <v>41</v>
      </c>
      <c r="AX1651" s="13" t="s">
        <v>80</v>
      </c>
      <c r="AY1651" s="216" t="s">
        <v>155</v>
      </c>
    </row>
    <row r="1652" spans="2:65" s="13" customFormat="1">
      <c r="B1652" s="206"/>
      <c r="C1652" s="207"/>
      <c r="D1652" s="197" t="s">
        <v>164</v>
      </c>
      <c r="E1652" s="208" t="s">
        <v>35</v>
      </c>
      <c r="F1652" s="209" t="s">
        <v>1383</v>
      </c>
      <c r="G1652" s="207"/>
      <c r="H1652" s="210">
        <v>0.24</v>
      </c>
      <c r="I1652" s="211"/>
      <c r="J1652" s="207"/>
      <c r="K1652" s="207"/>
      <c r="L1652" s="212"/>
      <c r="M1652" s="213"/>
      <c r="N1652" s="214"/>
      <c r="O1652" s="214"/>
      <c r="P1652" s="214"/>
      <c r="Q1652" s="214"/>
      <c r="R1652" s="214"/>
      <c r="S1652" s="214"/>
      <c r="T1652" s="215"/>
      <c r="AT1652" s="216" t="s">
        <v>164</v>
      </c>
      <c r="AU1652" s="216" t="s">
        <v>90</v>
      </c>
      <c r="AV1652" s="13" t="s">
        <v>90</v>
      </c>
      <c r="AW1652" s="13" t="s">
        <v>41</v>
      </c>
      <c r="AX1652" s="13" t="s">
        <v>80</v>
      </c>
      <c r="AY1652" s="216" t="s">
        <v>155</v>
      </c>
    </row>
    <row r="1653" spans="2:65" s="12" customFormat="1">
      <c r="B1653" s="195"/>
      <c r="C1653" s="196"/>
      <c r="D1653" s="197" t="s">
        <v>164</v>
      </c>
      <c r="E1653" s="198" t="s">
        <v>35</v>
      </c>
      <c r="F1653" s="199" t="s">
        <v>1384</v>
      </c>
      <c r="G1653" s="196"/>
      <c r="H1653" s="198" t="s">
        <v>35</v>
      </c>
      <c r="I1653" s="200"/>
      <c r="J1653" s="196"/>
      <c r="K1653" s="196"/>
      <c r="L1653" s="201"/>
      <c r="M1653" s="202"/>
      <c r="N1653" s="203"/>
      <c r="O1653" s="203"/>
      <c r="P1653" s="203"/>
      <c r="Q1653" s="203"/>
      <c r="R1653" s="203"/>
      <c r="S1653" s="203"/>
      <c r="T1653" s="204"/>
      <c r="AT1653" s="205" t="s">
        <v>164</v>
      </c>
      <c r="AU1653" s="205" t="s">
        <v>90</v>
      </c>
      <c r="AV1653" s="12" t="s">
        <v>88</v>
      </c>
      <c r="AW1653" s="12" t="s">
        <v>41</v>
      </c>
      <c r="AX1653" s="12" t="s">
        <v>80</v>
      </c>
      <c r="AY1653" s="205" t="s">
        <v>155</v>
      </c>
    </row>
    <row r="1654" spans="2:65" s="13" customFormat="1">
      <c r="B1654" s="206"/>
      <c r="C1654" s="207"/>
      <c r="D1654" s="197" t="s">
        <v>164</v>
      </c>
      <c r="E1654" s="208" t="s">
        <v>35</v>
      </c>
      <c r="F1654" s="209" t="s">
        <v>1385</v>
      </c>
      <c r="G1654" s="207"/>
      <c r="H1654" s="210">
        <v>36</v>
      </c>
      <c r="I1654" s="211"/>
      <c r="J1654" s="207"/>
      <c r="K1654" s="207"/>
      <c r="L1654" s="212"/>
      <c r="M1654" s="213"/>
      <c r="N1654" s="214"/>
      <c r="O1654" s="214"/>
      <c r="P1654" s="214"/>
      <c r="Q1654" s="214"/>
      <c r="R1654" s="214"/>
      <c r="S1654" s="214"/>
      <c r="T1654" s="215"/>
      <c r="AT1654" s="216" t="s">
        <v>164</v>
      </c>
      <c r="AU1654" s="216" t="s">
        <v>90</v>
      </c>
      <c r="AV1654" s="13" t="s">
        <v>90</v>
      </c>
      <c r="AW1654" s="13" t="s">
        <v>41</v>
      </c>
      <c r="AX1654" s="13" t="s">
        <v>80</v>
      </c>
      <c r="AY1654" s="216" t="s">
        <v>155</v>
      </c>
    </row>
    <row r="1655" spans="2:65" s="14" customFormat="1">
      <c r="B1655" s="217"/>
      <c r="C1655" s="218"/>
      <c r="D1655" s="197" t="s">
        <v>164</v>
      </c>
      <c r="E1655" s="219" t="s">
        <v>35</v>
      </c>
      <c r="F1655" s="220" t="s">
        <v>173</v>
      </c>
      <c r="G1655" s="218"/>
      <c r="H1655" s="221">
        <v>189.67400000000001</v>
      </c>
      <c r="I1655" s="222"/>
      <c r="J1655" s="218"/>
      <c r="K1655" s="218"/>
      <c r="L1655" s="223"/>
      <c r="M1655" s="224"/>
      <c r="N1655" s="225"/>
      <c r="O1655" s="225"/>
      <c r="P1655" s="225"/>
      <c r="Q1655" s="225"/>
      <c r="R1655" s="225"/>
      <c r="S1655" s="225"/>
      <c r="T1655" s="226"/>
      <c r="AT1655" s="227" t="s">
        <v>164</v>
      </c>
      <c r="AU1655" s="227" t="s">
        <v>90</v>
      </c>
      <c r="AV1655" s="14" t="s">
        <v>174</v>
      </c>
      <c r="AW1655" s="14" t="s">
        <v>41</v>
      </c>
      <c r="AX1655" s="14" t="s">
        <v>80</v>
      </c>
      <c r="AY1655" s="227" t="s">
        <v>155</v>
      </c>
    </row>
    <row r="1656" spans="2:65" s="12" customFormat="1">
      <c r="B1656" s="195"/>
      <c r="C1656" s="196"/>
      <c r="D1656" s="197" t="s">
        <v>164</v>
      </c>
      <c r="E1656" s="198" t="s">
        <v>35</v>
      </c>
      <c r="F1656" s="199" t="s">
        <v>175</v>
      </c>
      <c r="G1656" s="196"/>
      <c r="H1656" s="198" t="s">
        <v>35</v>
      </c>
      <c r="I1656" s="200"/>
      <c r="J1656" s="196"/>
      <c r="K1656" s="196"/>
      <c r="L1656" s="201"/>
      <c r="M1656" s="202"/>
      <c r="N1656" s="203"/>
      <c r="O1656" s="203"/>
      <c r="P1656" s="203"/>
      <c r="Q1656" s="203"/>
      <c r="R1656" s="203"/>
      <c r="S1656" s="203"/>
      <c r="T1656" s="204"/>
      <c r="AT1656" s="205" t="s">
        <v>164</v>
      </c>
      <c r="AU1656" s="205" t="s">
        <v>90</v>
      </c>
      <c r="AV1656" s="12" t="s">
        <v>88</v>
      </c>
      <c r="AW1656" s="12" t="s">
        <v>41</v>
      </c>
      <c r="AX1656" s="12" t="s">
        <v>80</v>
      </c>
      <c r="AY1656" s="205" t="s">
        <v>155</v>
      </c>
    </row>
    <row r="1657" spans="2:65" s="13" customFormat="1">
      <c r="B1657" s="206"/>
      <c r="C1657" s="207"/>
      <c r="D1657" s="197" t="s">
        <v>164</v>
      </c>
      <c r="E1657" s="208" t="s">
        <v>35</v>
      </c>
      <c r="F1657" s="209" t="s">
        <v>1386</v>
      </c>
      <c r="G1657" s="207"/>
      <c r="H1657" s="210">
        <v>-13.096</v>
      </c>
      <c r="I1657" s="211"/>
      <c r="J1657" s="207"/>
      <c r="K1657" s="207"/>
      <c r="L1657" s="212"/>
      <c r="M1657" s="213"/>
      <c r="N1657" s="214"/>
      <c r="O1657" s="214"/>
      <c r="P1657" s="214"/>
      <c r="Q1657" s="214"/>
      <c r="R1657" s="214"/>
      <c r="S1657" s="214"/>
      <c r="T1657" s="215"/>
      <c r="AT1657" s="216" t="s">
        <v>164</v>
      </c>
      <c r="AU1657" s="216" t="s">
        <v>90</v>
      </c>
      <c r="AV1657" s="13" t="s">
        <v>90</v>
      </c>
      <c r="AW1657" s="13" t="s">
        <v>41</v>
      </c>
      <c r="AX1657" s="13" t="s">
        <v>80</v>
      </c>
      <c r="AY1657" s="216" t="s">
        <v>155</v>
      </c>
    </row>
    <row r="1658" spans="2:65" s="15" customFormat="1">
      <c r="B1658" s="228"/>
      <c r="C1658" s="229"/>
      <c r="D1658" s="197" t="s">
        <v>164</v>
      </c>
      <c r="E1658" s="230" t="s">
        <v>35</v>
      </c>
      <c r="F1658" s="231" t="s">
        <v>177</v>
      </c>
      <c r="G1658" s="229"/>
      <c r="H1658" s="232">
        <v>176.578</v>
      </c>
      <c r="I1658" s="233"/>
      <c r="J1658" s="229"/>
      <c r="K1658" s="229"/>
      <c r="L1658" s="234"/>
      <c r="M1658" s="235"/>
      <c r="N1658" s="236"/>
      <c r="O1658" s="236"/>
      <c r="P1658" s="236"/>
      <c r="Q1658" s="236"/>
      <c r="R1658" s="236"/>
      <c r="S1658" s="236"/>
      <c r="T1658" s="237"/>
      <c r="AT1658" s="238" t="s">
        <v>164</v>
      </c>
      <c r="AU1658" s="238" t="s">
        <v>90</v>
      </c>
      <c r="AV1658" s="15" t="s">
        <v>162</v>
      </c>
      <c r="AW1658" s="15" t="s">
        <v>41</v>
      </c>
      <c r="AX1658" s="15" t="s">
        <v>88</v>
      </c>
      <c r="AY1658" s="238" t="s">
        <v>155</v>
      </c>
    </row>
    <row r="1659" spans="2:65" s="1" customFormat="1" ht="48" customHeight="1">
      <c r="B1659" s="36"/>
      <c r="C1659" s="182" t="s">
        <v>1387</v>
      </c>
      <c r="D1659" s="182" t="s">
        <v>157</v>
      </c>
      <c r="E1659" s="183" t="s">
        <v>1388</v>
      </c>
      <c r="F1659" s="184" t="s">
        <v>1389</v>
      </c>
      <c r="G1659" s="185" t="s">
        <v>160</v>
      </c>
      <c r="H1659" s="186">
        <v>1979.9880000000001</v>
      </c>
      <c r="I1659" s="187"/>
      <c r="J1659" s="188">
        <f>ROUND(I1659*H1659,2)</f>
        <v>0</v>
      </c>
      <c r="K1659" s="184" t="s">
        <v>161</v>
      </c>
      <c r="L1659" s="40"/>
      <c r="M1659" s="189" t="s">
        <v>35</v>
      </c>
      <c r="N1659" s="190" t="s">
        <v>51</v>
      </c>
      <c r="O1659" s="65"/>
      <c r="P1659" s="191">
        <f>O1659*H1659</f>
        <v>0</v>
      </c>
      <c r="Q1659" s="191">
        <v>0</v>
      </c>
      <c r="R1659" s="191">
        <f>Q1659*H1659</f>
        <v>0</v>
      </c>
      <c r="S1659" s="191">
        <v>1.2E-2</v>
      </c>
      <c r="T1659" s="192">
        <f>S1659*H1659</f>
        <v>23.759856000000003</v>
      </c>
      <c r="AR1659" s="193" t="s">
        <v>162</v>
      </c>
      <c r="AT1659" s="193" t="s">
        <v>157</v>
      </c>
      <c r="AU1659" s="193" t="s">
        <v>90</v>
      </c>
      <c r="AY1659" s="18" t="s">
        <v>155</v>
      </c>
      <c r="BE1659" s="194">
        <f>IF(N1659="základní",J1659,0)</f>
        <v>0</v>
      </c>
      <c r="BF1659" s="194">
        <f>IF(N1659="snížená",J1659,0)</f>
        <v>0</v>
      </c>
      <c r="BG1659" s="194">
        <f>IF(N1659="zákl. přenesená",J1659,0)</f>
        <v>0</v>
      </c>
      <c r="BH1659" s="194">
        <f>IF(N1659="sníž. přenesená",J1659,0)</f>
        <v>0</v>
      </c>
      <c r="BI1659" s="194">
        <f>IF(N1659="nulová",J1659,0)</f>
        <v>0</v>
      </c>
      <c r="BJ1659" s="18" t="s">
        <v>88</v>
      </c>
      <c r="BK1659" s="194">
        <f>ROUND(I1659*H1659,2)</f>
        <v>0</v>
      </c>
      <c r="BL1659" s="18" t="s">
        <v>162</v>
      </c>
      <c r="BM1659" s="193" t="s">
        <v>1390</v>
      </c>
    </row>
    <row r="1660" spans="2:65" s="12" customFormat="1">
      <c r="B1660" s="195"/>
      <c r="C1660" s="196"/>
      <c r="D1660" s="197" t="s">
        <v>164</v>
      </c>
      <c r="E1660" s="198" t="s">
        <v>35</v>
      </c>
      <c r="F1660" s="199" t="s">
        <v>1391</v>
      </c>
      <c r="G1660" s="196"/>
      <c r="H1660" s="198" t="s">
        <v>35</v>
      </c>
      <c r="I1660" s="200"/>
      <c r="J1660" s="196"/>
      <c r="K1660" s="196"/>
      <c r="L1660" s="201"/>
      <c r="M1660" s="202"/>
      <c r="N1660" s="203"/>
      <c r="O1660" s="203"/>
      <c r="P1660" s="203"/>
      <c r="Q1660" s="203"/>
      <c r="R1660" s="203"/>
      <c r="S1660" s="203"/>
      <c r="T1660" s="204"/>
      <c r="AT1660" s="205" t="s">
        <v>164</v>
      </c>
      <c r="AU1660" s="205" t="s">
        <v>90</v>
      </c>
      <c r="AV1660" s="12" t="s">
        <v>88</v>
      </c>
      <c r="AW1660" s="12" t="s">
        <v>41</v>
      </c>
      <c r="AX1660" s="12" t="s">
        <v>80</v>
      </c>
      <c r="AY1660" s="205" t="s">
        <v>155</v>
      </c>
    </row>
    <row r="1661" spans="2:65" s="12" customFormat="1">
      <c r="B1661" s="195"/>
      <c r="C1661" s="196"/>
      <c r="D1661" s="197" t="s">
        <v>164</v>
      </c>
      <c r="E1661" s="198" t="s">
        <v>35</v>
      </c>
      <c r="F1661" s="199" t="s">
        <v>480</v>
      </c>
      <c r="G1661" s="196"/>
      <c r="H1661" s="198" t="s">
        <v>35</v>
      </c>
      <c r="I1661" s="200"/>
      <c r="J1661" s="196"/>
      <c r="K1661" s="196"/>
      <c r="L1661" s="201"/>
      <c r="M1661" s="202"/>
      <c r="N1661" s="203"/>
      <c r="O1661" s="203"/>
      <c r="P1661" s="203"/>
      <c r="Q1661" s="203"/>
      <c r="R1661" s="203"/>
      <c r="S1661" s="203"/>
      <c r="T1661" s="204"/>
      <c r="AT1661" s="205" t="s">
        <v>164</v>
      </c>
      <c r="AU1661" s="205" t="s">
        <v>90</v>
      </c>
      <c r="AV1661" s="12" t="s">
        <v>88</v>
      </c>
      <c r="AW1661" s="12" t="s">
        <v>41</v>
      </c>
      <c r="AX1661" s="12" t="s">
        <v>80</v>
      </c>
      <c r="AY1661" s="205" t="s">
        <v>155</v>
      </c>
    </row>
    <row r="1662" spans="2:65" s="13" customFormat="1" ht="20.399999999999999">
      <c r="B1662" s="206"/>
      <c r="C1662" s="207"/>
      <c r="D1662" s="197" t="s">
        <v>164</v>
      </c>
      <c r="E1662" s="208" t="s">
        <v>35</v>
      </c>
      <c r="F1662" s="209" t="s">
        <v>971</v>
      </c>
      <c r="G1662" s="207"/>
      <c r="H1662" s="210">
        <v>142.22900000000001</v>
      </c>
      <c r="I1662" s="211"/>
      <c r="J1662" s="207"/>
      <c r="K1662" s="207"/>
      <c r="L1662" s="212"/>
      <c r="M1662" s="213"/>
      <c r="N1662" s="214"/>
      <c r="O1662" s="214"/>
      <c r="P1662" s="214"/>
      <c r="Q1662" s="214"/>
      <c r="R1662" s="214"/>
      <c r="S1662" s="214"/>
      <c r="T1662" s="215"/>
      <c r="AT1662" s="216" t="s">
        <v>164</v>
      </c>
      <c r="AU1662" s="216" t="s">
        <v>90</v>
      </c>
      <c r="AV1662" s="13" t="s">
        <v>90</v>
      </c>
      <c r="AW1662" s="13" t="s">
        <v>41</v>
      </c>
      <c r="AX1662" s="13" t="s">
        <v>80</v>
      </c>
      <c r="AY1662" s="216" t="s">
        <v>155</v>
      </c>
    </row>
    <row r="1663" spans="2:65" s="13" customFormat="1" ht="30.6">
      <c r="B1663" s="206"/>
      <c r="C1663" s="207"/>
      <c r="D1663" s="197" t="s">
        <v>164</v>
      </c>
      <c r="E1663" s="208" t="s">
        <v>35</v>
      </c>
      <c r="F1663" s="209" t="s">
        <v>972</v>
      </c>
      <c r="G1663" s="207"/>
      <c r="H1663" s="210">
        <v>335.25799999999998</v>
      </c>
      <c r="I1663" s="211"/>
      <c r="J1663" s="207"/>
      <c r="K1663" s="207"/>
      <c r="L1663" s="212"/>
      <c r="M1663" s="213"/>
      <c r="N1663" s="214"/>
      <c r="O1663" s="214"/>
      <c r="P1663" s="214"/>
      <c r="Q1663" s="214"/>
      <c r="R1663" s="214"/>
      <c r="S1663" s="214"/>
      <c r="T1663" s="215"/>
      <c r="AT1663" s="216" t="s">
        <v>164</v>
      </c>
      <c r="AU1663" s="216" t="s">
        <v>90</v>
      </c>
      <c r="AV1663" s="13" t="s">
        <v>90</v>
      </c>
      <c r="AW1663" s="13" t="s">
        <v>41</v>
      </c>
      <c r="AX1663" s="13" t="s">
        <v>80</v>
      </c>
      <c r="AY1663" s="216" t="s">
        <v>155</v>
      </c>
    </row>
    <row r="1664" spans="2:65" s="13" customFormat="1">
      <c r="B1664" s="206"/>
      <c r="C1664" s="207"/>
      <c r="D1664" s="197" t="s">
        <v>164</v>
      </c>
      <c r="E1664" s="208" t="s">
        <v>35</v>
      </c>
      <c r="F1664" s="209" t="s">
        <v>1392</v>
      </c>
      <c r="G1664" s="207"/>
      <c r="H1664" s="210">
        <v>-84.462999999999994</v>
      </c>
      <c r="I1664" s="211"/>
      <c r="J1664" s="207"/>
      <c r="K1664" s="207"/>
      <c r="L1664" s="212"/>
      <c r="M1664" s="213"/>
      <c r="N1664" s="214"/>
      <c r="O1664" s="214"/>
      <c r="P1664" s="214"/>
      <c r="Q1664" s="214"/>
      <c r="R1664" s="214"/>
      <c r="S1664" s="214"/>
      <c r="T1664" s="215"/>
      <c r="AT1664" s="216" t="s">
        <v>164</v>
      </c>
      <c r="AU1664" s="216" t="s">
        <v>90</v>
      </c>
      <c r="AV1664" s="13" t="s">
        <v>90</v>
      </c>
      <c r="AW1664" s="13" t="s">
        <v>41</v>
      </c>
      <c r="AX1664" s="13" t="s">
        <v>80</v>
      </c>
      <c r="AY1664" s="216" t="s">
        <v>155</v>
      </c>
    </row>
    <row r="1665" spans="2:51" s="12" customFormat="1">
      <c r="B1665" s="195"/>
      <c r="C1665" s="196"/>
      <c r="D1665" s="197" t="s">
        <v>164</v>
      </c>
      <c r="E1665" s="198" t="s">
        <v>35</v>
      </c>
      <c r="F1665" s="199" t="s">
        <v>482</v>
      </c>
      <c r="G1665" s="196"/>
      <c r="H1665" s="198" t="s">
        <v>35</v>
      </c>
      <c r="I1665" s="200"/>
      <c r="J1665" s="196"/>
      <c r="K1665" s="196"/>
      <c r="L1665" s="201"/>
      <c r="M1665" s="202"/>
      <c r="N1665" s="203"/>
      <c r="O1665" s="203"/>
      <c r="P1665" s="203"/>
      <c r="Q1665" s="203"/>
      <c r="R1665" s="203"/>
      <c r="S1665" s="203"/>
      <c r="T1665" s="204"/>
      <c r="AT1665" s="205" t="s">
        <v>164</v>
      </c>
      <c r="AU1665" s="205" t="s">
        <v>90</v>
      </c>
      <c r="AV1665" s="12" t="s">
        <v>88</v>
      </c>
      <c r="AW1665" s="12" t="s">
        <v>41</v>
      </c>
      <c r="AX1665" s="12" t="s">
        <v>80</v>
      </c>
      <c r="AY1665" s="205" t="s">
        <v>155</v>
      </c>
    </row>
    <row r="1666" spans="2:51" s="13" customFormat="1" ht="20.399999999999999">
      <c r="B1666" s="206"/>
      <c r="C1666" s="207"/>
      <c r="D1666" s="197" t="s">
        <v>164</v>
      </c>
      <c r="E1666" s="208" t="s">
        <v>35</v>
      </c>
      <c r="F1666" s="209" t="s">
        <v>973</v>
      </c>
      <c r="G1666" s="207"/>
      <c r="H1666" s="210">
        <v>1244.5239999999999</v>
      </c>
      <c r="I1666" s="211"/>
      <c r="J1666" s="207"/>
      <c r="K1666" s="207"/>
      <c r="L1666" s="212"/>
      <c r="M1666" s="213"/>
      <c r="N1666" s="214"/>
      <c r="O1666" s="214"/>
      <c r="P1666" s="214"/>
      <c r="Q1666" s="214"/>
      <c r="R1666" s="214"/>
      <c r="S1666" s="214"/>
      <c r="T1666" s="215"/>
      <c r="AT1666" s="216" t="s">
        <v>164</v>
      </c>
      <c r="AU1666" s="216" t="s">
        <v>90</v>
      </c>
      <c r="AV1666" s="13" t="s">
        <v>90</v>
      </c>
      <c r="AW1666" s="13" t="s">
        <v>41</v>
      </c>
      <c r="AX1666" s="13" t="s">
        <v>80</v>
      </c>
      <c r="AY1666" s="216" t="s">
        <v>155</v>
      </c>
    </row>
    <row r="1667" spans="2:51" s="13" customFormat="1" ht="30.6">
      <c r="B1667" s="206"/>
      <c r="C1667" s="207"/>
      <c r="D1667" s="197" t="s">
        <v>164</v>
      </c>
      <c r="E1667" s="208" t="s">
        <v>35</v>
      </c>
      <c r="F1667" s="209" t="s">
        <v>974</v>
      </c>
      <c r="G1667" s="207"/>
      <c r="H1667" s="210">
        <v>-122.34099999999999</v>
      </c>
      <c r="I1667" s="211"/>
      <c r="J1667" s="207"/>
      <c r="K1667" s="207"/>
      <c r="L1667" s="212"/>
      <c r="M1667" s="213"/>
      <c r="N1667" s="214"/>
      <c r="O1667" s="214"/>
      <c r="P1667" s="214"/>
      <c r="Q1667" s="214"/>
      <c r="R1667" s="214"/>
      <c r="S1667" s="214"/>
      <c r="T1667" s="215"/>
      <c r="AT1667" s="216" t="s">
        <v>164</v>
      </c>
      <c r="AU1667" s="216" t="s">
        <v>90</v>
      </c>
      <c r="AV1667" s="13" t="s">
        <v>90</v>
      </c>
      <c r="AW1667" s="13" t="s">
        <v>41</v>
      </c>
      <c r="AX1667" s="13" t="s">
        <v>80</v>
      </c>
      <c r="AY1667" s="216" t="s">
        <v>155</v>
      </c>
    </row>
    <row r="1668" spans="2:51" s="13" customFormat="1">
      <c r="B1668" s="206"/>
      <c r="C1668" s="207"/>
      <c r="D1668" s="197" t="s">
        <v>164</v>
      </c>
      <c r="E1668" s="208" t="s">
        <v>35</v>
      </c>
      <c r="F1668" s="209" t="s">
        <v>975</v>
      </c>
      <c r="G1668" s="207"/>
      <c r="H1668" s="210">
        <v>-167.04</v>
      </c>
      <c r="I1668" s="211"/>
      <c r="J1668" s="207"/>
      <c r="K1668" s="207"/>
      <c r="L1668" s="212"/>
      <c r="M1668" s="213"/>
      <c r="N1668" s="214"/>
      <c r="O1668" s="214"/>
      <c r="P1668" s="214"/>
      <c r="Q1668" s="214"/>
      <c r="R1668" s="214"/>
      <c r="S1668" s="214"/>
      <c r="T1668" s="215"/>
      <c r="AT1668" s="216" t="s">
        <v>164</v>
      </c>
      <c r="AU1668" s="216" t="s">
        <v>90</v>
      </c>
      <c r="AV1668" s="13" t="s">
        <v>90</v>
      </c>
      <c r="AW1668" s="13" t="s">
        <v>41</v>
      </c>
      <c r="AX1668" s="13" t="s">
        <v>80</v>
      </c>
      <c r="AY1668" s="216" t="s">
        <v>155</v>
      </c>
    </row>
    <row r="1669" spans="2:51" s="13" customFormat="1">
      <c r="B1669" s="206"/>
      <c r="C1669" s="207"/>
      <c r="D1669" s="197" t="s">
        <v>164</v>
      </c>
      <c r="E1669" s="208" t="s">
        <v>35</v>
      </c>
      <c r="F1669" s="209" t="s">
        <v>976</v>
      </c>
      <c r="G1669" s="207"/>
      <c r="H1669" s="210">
        <v>-174.96</v>
      </c>
      <c r="I1669" s="211"/>
      <c r="J1669" s="207"/>
      <c r="K1669" s="207"/>
      <c r="L1669" s="212"/>
      <c r="M1669" s="213"/>
      <c r="N1669" s="214"/>
      <c r="O1669" s="214"/>
      <c r="P1669" s="214"/>
      <c r="Q1669" s="214"/>
      <c r="R1669" s="214"/>
      <c r="S1669" s="214"/>
      <c r="T1669" s="215"/>
      <c r="AT1669" s="216" t="s">
        <v>164</v>
      </c>
      <c r="AU1669" s="216" t="s">
        <v>90</v>
      </c>
      <c r="AV1669" s="13" t="s">
        <v>90</v>
      </c>
      <c r="AW1669" s="13" t="s">
        <v>41</v>
      </c>
      <c r="AX1669" s="13" t="s">
        <v>80</v>
      </c>
      <c r="AY1669" s="216" t="s">
        <v>155</v>
      </c>
    </row>
    <row r="1670" spans="2:51" s="13" customFormat="1">
      <c r="B1670" s="206"/>
      <c r="C1670" s="207"/>
      <c r="D1670" s="197" t="s">
        <v>164</v>
      </c>
      <c r="E1670" s="208" t="s">
        <v>35</v>
      </c>
      <c r="F1670" s="209" t="s">
        <v>977</v>
      </c>
      <c r="G1670" s="207"/>
      <c r="H1670" s="210">
        <v>-102.61</v>
      </c>
      <c r="I1670" s="211"/>
      <c r="J1670" s="207"/>
      <c r="K1670" s="207"/>
      <c r="L1670" s="212"/>
      <c r="M1670" s="213"/>
      <c r="N1670" s="214"/>
      <c r="O1670" s="214"/>
      <c r="P1670" s="214"/>
      <c r="Q1670" s="214"/>
      <c r="R1670" s="214"/>
      <c r="S1670" s="214"/>
      <c r="T1670" s="215"/>
      <c r="AT1670" s="216" t="s">
        <v>164</v>
      </c>
      <c r="AU1670" s="216" t="s">
        <v>90</v>
      </c>
      <c r="AV1670" s="13" t="s">
        <v>90</v>
      </c>
      <c r="AW1670" s="13" t="s">
        <v>41</v>
      </c>
      <c r="AX1670" s="13" t="s">
        <v>80</v>
      </c>
      <c r="AY1670" s="216" t="s">
        <v>155</v>
      </c>
    </row>
    <row r="1671" spans="2:51" s="12" customFormat="1">
      <c r="B1671" s="195"/>
      <c r="C1671" s="196"/>
      <c r="D1671" s="197" t="s">
        <v>164</v>
      </c>
      <c r="E1671" s="198" t="s">
        <v>35</v>
      </c>
      <c r="F1671" s="199" t="s">
        <v>670</v>
      </c>
      <c r="G1671" s="196"/>
      <c r="H1671" s="198" t="s">
        <v>35</v>
      </c>
      <c r="I1671" s="200"/>
      <c r="J1671" s="196"/>
      <c r="K1671" s="196"/>
      <c r="L1671" s="201"/>
      <c r="M1671" s="202"/>
      <c r="N1671" s="203"/>
      <c r="O1671" s="203"/>
      <c r="P1671" s="203"/>
      <c r="Q1671" s="203"/>
      <c r="R1671" s="203"/>
      <c r="S1671" s="203"/>
      <c r="T1671" s="204"/>
      <c r="AT1671" s="205" t="s">
        <v>164</v>
      </c>
      <c r="AU1671" s="205" t="s">
        <v>90</v>
      </c>
      <c r="AV1671" s="12" t="s">
        <v>88</v>
      </c>
      <c r="AW1671" s="12" t="s">
        <v>41</v>
      </c>
      <c r="AX1671" s="12" t="s">
        <v>80</v>
      </c>
      <c r="AY1671" s="205" t="s">
        <v>155</v>
      </c>
    </row>
    <row r="1672" spans="2:51" s="13" customFormat="1" ht="20.399999999999999">
      <c r="B1672" s="206"/>
      <c r="C1672" s="207"/>
      <c r="D1672" s="197" t="s">
        <v>164</v>
      </c>
      <c r="E1672" s="208" t="s">
        <v>35</v>
      </c>
      <c r="F1672" s="209" t="s">
        <v>978</v>
      </c>
      <c r="G1672" s="207"/>
      <c r="H1672" s="210">
        <v>366.214</v>
      </c>
      <c r="I1672" s="211"/>
      <c r="J1672" s="207"/>
      <c r="K1672" s="207"/>
      <c r="L1672" s="212"/>
      <c r="M1672" s="213"/>
      <c r="N1672" s="214"/>
      <c r="O1672" s="214"/>
      <c r="P1672" s="214"/>
      <c r="Q1672" s="214"/>
      <c r="R1672" s="214"/>
      <c r="S1672" s="214"/>
      <c r="T1672" s="215"/>
      <c r="AT1672" s="216" t="s">
        <v>164</v>
      </c>
      <c r="AU1672" s="216" t="s">
        <v>90</v>
      </c>
      <c r="AV1672" s="13" t="s">
        <v>90</v>
      </c>
      <c r="AW1672" s="13" t="s">
        <v>41</v>
      </c>
      <c r="AX1672" s="13" t="s">
        <v>80</v>
      </c>
      <c r="AY1672" s="216" t="s">
        <v>155</v>
      </c>
    </row>
    <row r="1673" spans="2:51" s="12" customFormat="1">
      <c r="B1673" s="195"/>
      <c r="C1673" s="196"/>
      <c r="D1673" s="197" t="s">
        <v>164</v>
      </c>
      <c r="E1673" s="198" t="s">
        <v>35</v>
      </c>
      <c r="F1673" s="199" t="s">
        <v>672</v>
      </c>
      <c r="G1673" s="196"/>
      <c r="H1673" s="198" t="s">
        <v>35</v>
      </c>
      <c r="I1673" s="200"/>
      <c r="J1673" s="196"/>
      <c r="K1673" s="196"/>
      <c r="L1673" s="201"/>
      <c r="M1673" s="202"/>
      <c r="N1673" s="203"/>
      <c r="O1673" s="203"/>
      <c r="P1673" s="203"/>
      <c r="Q1673" s="203"/>
      <c r="R1673" s="203"/>
      <c r="S1673" s="203"/>
      <c r="T1673" s="204"/>
      <c r="AT1673" s="205" t="s">
        <v>164</v>
      </c>
      <c r="AU1673" s="205" t="s">
        <v>90</v>
      </c>
      <c r="AV1673" s="12" t="s">
        <v>88</v>
      </c>
      <c r="AW1673" s="12" t="s">
        <v>41</v>
      </c>
      <c r="AX1673" s="12" t="s">
        <v>80</v>
      </c>
      <c r="AY1673" s="205" t="s">
        <v>155</v>
      </c>
    </row>
    <row r="1674" spans="2:51" s="13" customFormat="1" ht="20.399999999999999">
      <c r="B1674" s="206"/>
      <c r="C1674" s="207"/>
      <c r="D1674" s="197" t="s">
        <v>164</v>
      </c>
      <c r="E1674" s="208" t="s">
        <v>35</v>
      </c>
      <c r="F1674" s="209" t="s">
        <v>979</v>
      </c>
      <c r="G1674" s="207"/>
      <c r="H1674" s="210">
        <v>388.13799999999998</v>
      </c>
      <c r="I1674" s="211"/>
      <c r="J1674" s="207"/>
      <c r="K1674" s="207"/>
      <c r="L1674" s="212"/>
      <c r="M1674" s="213"/>
      <c r="N1674" s="214"/>
      <c r="O1674" s="214"/>
      <c r="P1674" s="214"/>
      <c r="Q1674" s="214"/>
      <c r="R1674" s="214"/>
      <c r="S1674" s="214"/>
      <c r="T1674" s="215"/>
      <c r="AT1674" s="216" t="s">
        <v>164</v>
      </c>
      <c r="AU1674" s="216" t="s">
        <v>90</v>
      </c>
      <c r="AV1674" s="13" t="s">
        <v>90</v>
      </c>
      <c r="AW1674" s="13" t="s">
        <v>41</v>
      </c>
      <c r="AX1674" s="13" t="s">
        <v>80</v>
      </c>
      <c r="AY1674" s="216" t="s">
        <v>155</v>
      </c>
    </row>
    <row r="1675" spans="2:51" s="12" customFormat="1">
      <c r="B1675" s="195"/>
      <c r="C1675" s="196"/>
      <c r="D1675" s="197" t="s">
        <v>164</v>
      </c>
      <c r="E1675" s="198" t="s">
        <v>35</v>
      </c>
      <c r="F1675" s="199" t="s">
        <v>674</v>
      </c>
      <c r="G1675" s="196"/>
      <c r="H1675" s="198" t="s">
        <v>35</v>
      </c>
      <c r="I1675" s="200"/>
      <c r="J1675" s="196"/>
      <c r="K1675" s="196"/>
      <c r="L1675" s="201"/>
      <c r="M1675" s="202"/>
      <c r="N1675" s="203"/>
      <c r="O1675" s="203"/>
      <c r="P1675" s="203"/>
      <c r="Q1675" s="203"/>
      <c r="R1675" s="203"/>
      <c r="S1675" s="203"/>
      <c r="T1675" s="204"/>
      <c r="AT1675" s="205" t="s">
        <v>164</v>
      </c>
      <c r="AU1675" s="205" t="s">
        <v>90</v>
      </c>
      <c r="AV1675" s="12" t="s">
        <v>88</v>
      </c>
      <c r="AW1675" s="12" t="s">
        <v>41</v>
      </c>
      <c r="AX1675" s="12" t="s">
        <v>80</v>
      </c>
      <c r="AY1675" s="205" t="s">
        <v>155</v>
      </c>
    </row>
    <row r="1676" spans="2:51" s="13" customFormat="1">
      <c r="B1676" s="206"/>
      <c r="C1676" s="207"/>
      <c r="D1676" s="197" t="s">
        <v>164</v>
      </c>
      <c r="E1676" s="208" t="s">
        <v>35</v>
      </c>
      <c r="F1676" s="209" t="s">
        <v>675</v>
      </c>
      <c r="G1676" s="207"/>
      <c r="H1676" s="210">
        <v>56.7</v>
      </c>
      <c r="I1676" s="211"/>
      <c r="J1676" s="207"/>
      <c r="K1676" s="207"/>
      <c r="L1676" s="212"/>
      <c r="M1676" s="213"/>
      <c r="N1676" s="214"/>
      <c r="O1676" s="214"/>
      <c r="P1676" s="214"/>
      <c r="Q1676" s="214"/>
      <c r="R1676" s="214"/>
      <c r="S1676" s="214"/>
      <c r="T1676" s="215"/>
      <c r="AT1676" s="216" t="s">
        <v>164</v>
      </c>
      <c r="AU1676" s="216" t="s">
        <v>90</v>
      </c>
      <c r="AV1676" s="13" t="s">
        <v>90</v>
      </c>
      <c r="AW1676" s="13" t="s">
        <v>41</v>
      </c>
      <c r="AX1676" s="13" t="s">
        <v>80</v>
      </c>
      <c r="AY1676" s="216" t="s">
        <v>155</v>
      </c>
    </row>
    <row r="1677" spans="2:51" s="12" customFormat="1">
      <c r="B1677" s="195"/>
      <c r="C1677" s="196"/>
      <c r="D1677" s="197" t="s">
        <v>164</v>
      </c>
      <c r="E1677" s="198" t="s">
        <v>35</v>
      </c>
      <c r="F1677" s="199" t="s">
        <v>175</v>
      </c>
      <c r="G1677" s="196"/>
      <c r="H1677" s="198" t="s">
        <v>35</v>
      </c>
      <c r="I1677" s="200"/>
      <c r="J1677" s="196"/>
      <c r="K1677" s="196"/>
      <c r="L1677" s="201"/>
      <c r="M1677" s="202"/>
      <c r="N1677" s="203"/>
      <c r="O1677" s="203"/>
      <c r="P1677" s="203"/>
      <c r="Q1677" s="203"/>
      <c r="R1677" s="203"/>
      <c r="S1677" s="203"/>
      <c r="T1677" s="204"/>
      <c r="AT1677" s="205" t="s">
        <v>164</v>
      </c>
      <c r="AU1677" s="205" t="s">
        <v>90</v>
      </c>
      <c r="AV1677" s="12" t="s">
        <v>88</v>
      </c>
      <c r="AW1677" s="12" t="s">
        <v>41</v>
      </c>
      <c r="AX1677" s="12" t="s">
        <v>80</v>
      </c>
      <c r="AY1677" s="205" t="s">
        <v>155</v>
      </c>
    </row>
    <row r="1678" spans="2:51" s="13" customFormat="1">
      <c r="B1678" s="206"/>
      <c r="C1678" s="207"/>
      <c r="D1678" s="197" t="s">
        <v>164</v>
      </c>
      <c r="E1678" s="208" t="s">
        <v>35</v>
      </c>
      <c r="F1678" s="209" t="s">
        <v>678</v>
      </c>
      <c r="G1678" s="207"/>
      <c r="H1678" s="210">
        <v>-125.776</v>
      </c>
      <c r="I1678" s="211"/>
      <c r="J1678" s="207"/>
      <c r="K1678" s="207"/>
      <c r="L1678" s="212"/>
      <c r="M1678" s="213"/>
      <c r="N1678" s="214"/>
      <c r="O1678" s="214"/>
      <c r="P1678" s="214"/>
      <c r="Q1678" s="214"/>
      <c r="R1678" s="214"/>
      <c r="S1678" s="214"/>
      <c r="T1678" s="215"/>
      <c r="AT1678" s="216" t="s">
        <v>164</v>
      </c>
      <c r="AU1678" s="216" t="s">
        <v>90</v>
      </c>
      <c r="AV1678" s="13" t="s">
        <v>90</v>
      </c>
      <c r="AW1678" s="13" t="s">
        <v>41</v>
      </c>
      <c r="AX1678" s="13" t="s">
        <v>80</v>
      </c>
      <c r="AY1678" s="216" t="s">
        <v>155</v>
      </c>
    </row>
    <row r="1679" spans="2:51" s="12" customFormat="1">
      <c r="B1679" s="195"/>
      <c r="C1679" s="196"/>
      <c r="D1679" s="197" t="s">
        <v>164</v>
      </c>
      <c r="E1679" s="198" t="s">
        <v>35</v>
      </c>
      <c r="F1679" s="199" t="s">
        <v>1393</v>
      </c>
      <c r="G1679" s="196"/>
      <c r="H1679" s="198" t="s">
        <v>35</v>
      </c>
      <c r="I1679" s="200"/>
      <c r="J1679" s="196"/>
      <c r="K1679" s="196"/>
      <c r="L1679" s="201"/>
      <c r="M1679" s="202"/>
      <c r="N1679" s="203"/>
      <c r="O1679" s="203"/>
      <c r="P1679" s="203"/>
      <c r="Q1679" s="203"/>
      <c r="R1679" s="203"/>
      <c r="S1679" s="203"/>
      <c r="T1679" s="204"/>
      <c r="AT1679" s="205" t="s">
        <v>164</v>
      </c>
      <c r="AU1679" s="205" t="s">
        <v>90</v>
      </c>
      <c r="AV1679" s="12" t="s">
        <v>88</v>
      </c>
      <c r="AW1679" s="12" t="s">
        <v>41</v>
      </c>
      <c r="AX1679" s="12" t="s">
        <v>80</v>
      </c>
      <c r="AY1679" s="205" t="s">
        <v>155</v>
      </c>
    </row>
    <row r="1680" spans="2:51" s="12" customFormat="1">
      <c r="B1680" s="195"/>
      <c r="C1680" s="196"/>
      <c r="D1680" s="197" t="s">
        <v>164</v>
      </c>
      <c r="E1680" s="198" t="s">
        <v>35</v>
      </c>
      <c r="F1680" s="199" t="s">
        <v>363</v>
      </c>
      <c r="G1680" s="196"/>
      <c r="H1680" s="198" t="s">
        <v>35</v>
      </c>
      <c r="I1680" s="200"/>
      <c r="J1680" s="196"/>
      <c r="K1680" s="196"/>
      <c r="L1680" s="201"/>
      <c r="M1680" s="202"/>
      <c r="N1680" s="203"/>
      <c r="O1680" s="203"/>
      <c r="P1680" s="203"/>
      <c r="Q1680" s="203"/>
      <c r="R1680" s="203"/>
      <c r="S1680" s="203"/>
      <c r="T1680" s="204"/>
      <c r="AT1680" s="205" t="s">
        <v>164</v>
      </c>
      <c r="AU1680" s="205" t="s">
        <v>90</v>
      </c>
      <c r="AV1680" s="12" t="s">
        <v>88</v>
      </c>
      <c r="AW1680" s="12" t="s">
        <v>41</v>
      </c>
      <c r="AX1680" s="12" t="s">
        <v>80</v>
      </c>
      <c r="AY1680" s="205" t="s">
        <v>155</v>
      </c>
    </row>
    <row r="1681" spans="2:51" s="13" customFormat="1" ht="30.6">
      <c r="B1681" s="206"/>
      <c r="C1681" s="207"/>
      <c r="D1681" s="197" t="s">
        <v>164</v>
      </c>
      <c r="E1681" s="208" t="s">
        <v>35</v>
      </c>
      <c r="F1681" s="209" t="s">
        <v>1394</v>
      </c>
      <c r="G1681" s="207"/>
      <c r="H1681" s="210">
        <v>27.786000000000001</v>
      </c>
      <c r="I1681" s="211"/>
      <c r="J1681" s="207"/>
      <c r="K1681" s="207"/>
      <c r="L1681" s="212"/>
      <c r="M1681" s="213"/>
      <c r="N1681" s="214"/>
      <c r="O1681" s="214"/>
      <c r="P1681" s="214"/>
      <c r="Q1681" s="214"/>
      <c r="R1681" s="214"/>
      <c r="S1681" s="214"/>
      <c r="T1681" s="215"/>
      <c r="AT1681" s="216" t="s">
        <v>164</v>
      </c>
      <c r="AU1681" s="216" t="s">
        <v>90</v>
      </c>
      <c r="AV1681" s="13" t="s">
        <v>90</v>
      </c>
      <c r="AW1681" s="13" t="s">
        <v>41</v>
      </c>
      <c r="AX1681" s="13" t="s">
        <v>80</v>
      </c>
      <c r="AY1681" s="216" t="s">
        <v>155</v>
      </c>
    </row>
    <row r="1682" spans="2:51" s="12" customFormat="1">
      <c r="B1682" s="195"/>
      <c r="C1682" s="196"/>
      <c r="D1682" s="197" t="s">
        <v>164</v>
      </c>
      <c r="E1682" s="198" t="s">
        <v>35</v>
      </c>
      <c r="F1682" s="199" t="s">
        <v>497</v>
      </c>
      <c r="G1682" s="196"/>
      <c r="H1682" s="198" t="s">
        <v>35</v>
      </c>
      <c r="I1682" s="200"/>
      <c r="J1682" s="196"/>
      <c r="K1682" s="196"/>
      <c r="L1682" s="201"/>
      <c r="M1682" s="202"/>
      <c r="N1682" s="203"/>
      <c r="O1682" s="203"/>
      <c r="P1682" s="203"/>
      <c r="Q1682" s="203"/>
      <c r="R1682" s="203"/>
      <c r="S1682" s="203"/>
      <c r="T1682" s="204"/>
      <c r="AT1682" s="205" t="s">
        <v>164</v>
      </c>
      <c r="AU1682" s="205" t="s">
        <v>90</v>
      </c>
      <c r="AV1682" s="12" t="s">
        <v>88</v>
      </c>
      <c r="AW1682" s="12" t="s">
        <v>41</v>
      </c>
      <c r="AX1682" s="12" t="s">
        <v>80</v>
      </c>
      <c r="AY1682" s="205" t="s">
        <v>155</v>
      </c>
    </row>
    <row r="1683" spans="2:51" s="13" customFormat="1" ht="20.399999999999999">
      <c r="B1683" s="206"/>
      <c r="C1683" s="207"/>
      <c r="D1683" s="197" t="s">
        <v>164</v>
      </c>
      <c r="E1683" s="208" t="s">
        <v>35</v>
      </c>
      <c r="F1683" s="209" t="s">
        <v>1395</v>
      </c>
      <c r="G1683" s="207"/>
      <c r="H1683" s="210">
        <v>33.933</v>
      </c>
      <c r="I1683" s="211"/>
      <c r="J1683" s="207"/>
      <c r="K1683" s="207"/>
      <c r="L1683" s="212"/>
      <c r="M1683" s="213"/>
      <c r="N1683" s="214"/>
      <c r="O1683" s="214"/>
      <c r="P1683" s="214"/>
      <c r="Q1683" s="214"/>
      <c r="R1683" s="214"/>
      <c r="S1683" s="214"/>
      <c r="T1683" s="215"/>
      <c r="AT1683" s="216" t="s">
        <v>164</v>
      </c>
      <c r="AU1683" s="216" t="s">
        <v>90</v>
      </c>
      <c r="AV1683" s="13" t="s">
        <v>90</v>
      </c>
      <c r="AW1683" s="13" t="s">
        <v>41</v>
      </c>
      <c r="AX1683" s="13" t="s">
        <v>80</v>
      </c>
      <c r="AY1683" s="216" t="s">
        <v>155</v>
      </c>
    </row>
    <row r="1684" spans="2:51" s="13" customFormat="1" ht="20.399999999999999">
      <c r="B1684" s="206"/>
      <c r="C1684" s="207"/>
      <c r="D1684" s="197" t="s">
        <v>164</v>
      </c>
      <c r="E1684" s="208" t="s">
        <v>35</v>
      </c>
      <c r="F1684" s="209" t="s">
        <v>1396</v>
      </c>
      <c r="G1684" s="207"/>
      <c r="H1684" s="210">
        <v>24.384</v>
      </c>
      <c r="I1684" s="211"/>
      <c r="J1684" s="207"/>
      <c r="K1684" s="207"/>
      <c r="L1684" s="212"/>
      <c r="M1684" s="213"/>
      <c r="N1684" s="214"/>
      <c r="O1684" s="214"/>
      <c r="P1684" s="214"/>
      <c r="Q1684" s="214"/>
      <c r="R1684" s="214"/>
      <c r="S1684" s="214"/>
      <c r="T1684" s="215"/>
      <c r="AT1684" s="216" t="s">
        <v>164</v>
      </c>
      <c r="AU1684" s="216" t="s">
        <v>90</v>
      </c>
      <c r="AV1684" s="13" t="s">
        <v>90</v>
      </c>
      <c r="AW1684" s="13" t="s">
        <v>41</v>
      </c>
      <c r="AX1684" s="13" t="s">
        <v>80</v>
      </c>
      <c r="AY1684" s="216" t="s">
        <v>155</v>
      </c>
    </row>
    <row r="1685" spans="2:51" s="13" customFormat="1">
      <c r="B1685" s="206"/>
      <c r="C1685" s="207"/>
      <c r="D1685" s="197" t="s">
        <v>164</v>
      </c>
      <c r="E1685" s="208" t="s">
        <v>35</v>
      </c>
      <c r="F1685" s="209" t="s">
        <v>1397</v>
      </c>
      <c r="G1685" s="207"/>
      <c r="H1685" s="210">
        <v>4.9649999999999999</v>
      </c>
      <c r="I1685" s="211"/>
      <c r="J1685" s="207"/>
      <c r="K1685" s="207"/>
      <c r="L1685" s="212"/>
      <c r="M1685" s="213"/>
      <c r="N1685" s="214"/>
      <c r="O1685" s="214"/>
      <c r="P1685" s="214"/>
      <c r="Q1685" s="214"/>
      <c r="R1685" s="214"/>
      <c r="S1685" s="214"/>
      <c r="T1685" s="215"/>
      <c r="AT1685" s="216" t="s">
        <v>164</v>
      </c>
      <c r="AU1685" s="216" t="s">
        <v>90</v>
      </c>
      <c r="AV1685" s="13" t="s">
        <v>90</v>
      </c>
      <c r="AW1685" s="13" t="s">
        <v>41</v>
      </c>
      <c r="AX1685" s="13" t="s">
        <v>80</v>
      </c>
      <c r="AY1685" s="216" t="s">
        <v>155</v>
      </c>
    </row>
    <row r="1686" spans="2:51" s="13" customFormat="1">
      <c r="B1686" s="206"/>
      <c r="C1686" s="207"/>
      <c r="D1686" s="197" t="s">
        <v>164</v>
      </c>
      <c r="E1686" s="208" t="s">
        <v>35</v>
      </c>
      <c r="F1686" s="209" t="s">
        <v>1398</v>
      </c>
      <c r="G1686" s="207"/>
      <c r="H1686" s="210">
        <v>4.9800000000000004</v>
      </c>
      <c r="I1686" s="211"/>
      <c r="J1686" s="207"/>
      <c r="K1686" s="207"/>
      <c r="L1686" s="212"/>
      <c r="M1686" s="213"/>
      <c r="N1686" s="214"/>
      <c r="O1686" s="214"/>
      <c r="P1686" s="214"/>
      <c r="Q1686" s="214"/>
      <c r="R1686" s="214"/>
      <c r="S1686" s="214"/>
      <c r="T1686" s="215"/>
      <c r="AT1686" s="216" t="s">
        <v>164</v>
      </c>
      <c r="AU1686" s="216" t="s">
        <v>90</v>
      </c>
      <c r="AV1686" s="13" t="s">
        <v>90</v>
      </c>
      <c r="AW1686" s="13" t="s">
        <v>41</v>
      </c>
      <c r="AX1686" s="13" t="s">
        <v>80</v>
      </c>
      <c r="AY1686" s="216" t="s">
        <v>155</v>
      </c>
    </row>
    <row r="1687" spans="2:51" s="12" customFormat="1">
      <c r="B1687" s="195"/>
      <c r="C1687" s="196"/>
      <c r="D1687" s="197" t="s">
        <v>164</v>
      </c>
      <c r="E1687" s="198" t="s">
        <v>35</v>
      </c>
      <c r="F1687" s="199" t="s">
        <v>373</v>
      </c>
      <c r="G1687" s="196"/>
      <c r="H1687" s="198" t="s">
        <v>35</v>
      </c>
      <c r="I1687" s="200"/>
      <c r="J1687" s="196"/>
      <c r="K1687" s="196"/>
      <c r="L1687" s="201"/>
      <c r="M1687" s="202"/>
      <c r="N1687" s="203"/>
      <c r="O1687" s="203"/>
      <c r="P1687" s="203"/>
      <c r="Q1687" s="203"/>
      <c r="R1687" s="203"/>
      <c r="S1687" s="203"/>
      <c r="T1687" s="204"/>
      <c r="AT1687" s="205" t="s">
        <v>164</v>
      </c>
      <c r="AU1687" s="205" t="s">
        <v>90</v>
      </c>
      <c r="AV1687" s="12" t="s">
        <v>88</v>
      </c>
      <c r="AW1687" s="12" t="s">
        <v>41</v>
      </c>
      <c r="AX1687" s="12" t="s">
        <v>80</v>
      </c>
      <c r="AY1687" s="205" t="s">
        <v>155</v>
      </c>
    </row>
    <row r="1688" spans="2:51" s="13" customFormat="1" ht="20.399999999999999">
      <c r="B1688" s="206"/>
      <c r="C1688" s="207"/>
      <c r="D1688" s="197" t="s">
        <v>164</v>
      </c>
      <c r="E1688" s="208" t="s">
        <v>35</v>
      </c>
      <c r="F1688" s="209" t="s">
        <v>1399</v>
      </c>
      <c r="G1688" s="207"/>
      <c r="H1688" s="210">
        <v>35.357999999999997</v>
      </c>
      <c r="I1688" s="211"/>
      <c r="J1688" s="207"/>
      <c r="K1688" s="207"/>
      <c r="L1688" s="212"/>
      <c r="M1688" s="213"/>
      <c r="N1688" s="214"/>
      <c r="O1688" s="214"/>
      <c r="P1688" s="214"/>
      <c r="Q1688" s="214"/>
      <c r="R1688" s="214"/>
      <c r="S1688" s="214"/>
      <c r="T1688" s="215"/>
      <c r="AT1688" s="216" t="s">
        <v>164</v>
      </c>
      <c r="AU1688" s="216" t="s">
        <v>90</v>
      </c>
      <c r="AV1688" s="13" t="s">
        <v>90</v>
      </c>
      <c r="AW1688" s="13" t="s">
        <v>41</v>
      </c>
      <c r="AX1688" s="13" t="s">
        <v>80</v>
      </c>
      <c r="AY1688" s="216" t="s">
        <v>155</v>
      </c>
    </row>
    <row r="1689" spans="2:51" s="13" customFormat="1" ht="20.399999999999999">
      <c r="B1689" s="206"/>
      <c r="C1689" s="207"/>
      <c r="D1689" s="197" t="s">
        <v>164</v>
      </c>
      <c r="E1689" s="208" t="s">
        <v>35</v>
      </c>
      <c r="F1689" s="209" t="s">
        <v>1400</v>
      </c>
      <c r="G1689" s="207"/>
      <c r="H1689" s="210">
        <v>35.904000000000003</v>
      </c>
      <c r="I1689" s="211"/>
      <c r="J1689" s="207"/>
      <c r="K1689" s="207"/>
      <c r="L1689" s="212"/>
      <c r="M1689" s="213"/>
      <c r="N1689" s="214"/>
      <c r="O1689" s="214"/>
      <c r="P1689" s="214"/>
      <c r="Q1689" s="214"/>
      <c r="R1689" s="214"/>
      <c r="S1689" s="214"/>
      <c r="T1689" s="215"/>
      <c r="AT1689" s="216" t="s">
        <v>164</v>
      </c>
      <c r="AU1689" s="216" t="s">
        <v>90</v>
      </c>
      <c r="AV1689" s="13" t="s">
        <v>90</v>
      </c>
      <c r="AW1689" s="13" t="s">
        <v>41</v>
      </c>
      <c r="AX1689" s="13" t="s">
        <v>80</v>
      </c>
      <c r="AY1689" s="216" t="s">
        <v>155</v>
      </c>
    </row>
    <row r="1690" spans="2:51" s="13" customFormat="1">
      <c r="B1690" s="206"/>
      <c r="C1690" s="207"/>
      <c r="D1690" s="197" t="s">
        <v>164</v>
      </c>
      <c r="E1690" s="208" t="s">
        <v>35</v>
      </c>
      <c r="F1690" s="209" t="s">
        <v>1401</v>
      </c>
      <c r="G1690" s="207"/>
      <c r="H1690" s="210">
        <v>4.41</v>
      </c>
      <c r="I1690" s="211"/>
      <c r="J1690" s="207"/>
      <c r="K1690" s="207"/>
      <c r="L1690" s="212"/>
      <c r="M1690" s="213"/>
      <c r="N1690" s="214"/>
      <c r="O1690" s="214"/>
      <c r="P1690" s="214"/>
      <c r="Q1690" s="214"/>
      <c r="R1690" s="214"/>
      <c r="S1690" s="214"/>
      <c r="T1690" s="215"/>
      <c r="AT1690" s="216" t="s">
        <v>164</v>
      </c>
      <c r="AU1690" s="216" t="s">
        <v>90</v>
      </c>
      <c r="AV1690" s="13" t="s">
        <v>90</v>
      </c>
      <c r="AW1690" s="13" t="s">
        <v>41</v>
      </c>
      <c r="AX1690" s="13" t="s">
        <v>80</v>
      </c>
      <c r="AY1690" s="216" t="s">
        <v>155</v>
      </c>
    </row>
    <row r="1691" spans="2:51" s="13" customFormat="1">
      <c r="B1691" s="206"/>
      <c r="C1691" s="207"/>
      <c r="D1691" s="197" t="s">
        <v>164</v>
      </c>
      <c r="E1691" s="208" t="s">
        <v>35</v>
      </c>
      <c r="F1691" s="209" t="s">
        <v>1402</v>
      </c>
      <c r="G1691" s="207"/>
      <c r="H1691" s="210">
        <v>4.41</v>
      </c>
      <c r="I1691" s="211"/>
      <c r="J1691" s="207"/>
      <c r="K1691" s="207"/>
      <c r="L1691" s="212"/>
      <c r="M1691" s="213"/>
      <c r="N1691" s="214"/>
      <c r="O1691" s="214"/>
      <c r="P1691" s="214"/>
      <c r="Q1691" s="214"/>
      <c r="R1691" s="214"/>
      <c r="S1691" s="214"/>
      <c r="T1691" s="215"/>
      <c r="AT1691" s="216" t="s">
        <v>164</v>
      </c>
      <c r="AU1691" s="216" t="s">
        <v>90</v>
      </c>
      <c r="AV1691" s="13" t="s">
        <v>90</v>
      </c>
      <c r="AW1691" s="13" t="s">
        <v>41</v>
      </c>
      <c r="AX1691" s="13" t="s">
        <v>80</v>
      </c>
      <c r="AY1691" s="216" t="s">
        <v>155</v>
      </c>
    </row>
    <row r="1692" spans="2:51" s="12" customFormat="1">
      <c r="B1692" s="195"/>
      <c r="C1692" s="196"/>
      <c r="D1692" s="197" t="s">
        <v>164</v>
      </c>
      <c r="E1692" s="198" t="s">
        <v>35</v>
      </c>
      <c r="F1692" s="199" t="s">
        <v>377</v>
      </c>
      <c r="G1692" s="196"/>
      <c r="H1692" s="198" t="s">
        <v>35</v>
      </c>
      <c r="I1692" s="200"/>
      <c r="J1692" s="196"/>
      <c r="K1692" s="196"/>
      <c r="L1692" s="201"/>
      <c r="M1692" s="202"/>
      <c r="N1692" s="203"/>
      <c r="O1692" s="203"/>
      <c r="P1692" s="203"/>
      <c r="Q1692" s="203"/>
      <c r="R1692" s="203"/>
      <c r="S1692" s="203"/>
      <c r="T1692" s="204"/>
      <c r="AT1692" s="205" t="s">
        <v>164</v>
      </c>
      <c r="AU1692" s="205" t="s">
        <v>90</v>
      </c>
      <c r="AV1692" s="12" t="s">
        <v>88</v>
      </c>
      <c r="AW1692" s="12" t="s">
        <v>41</v>
      </c>
      <c r="AX1692" s="12" t="s">
        <v>80</v>
      </c>
      <c r="AY1692" s="205" t="s">
        <v>155</v>
      </c>
    </row>
    <row r="1693" spans="2:51" s="13" customFormat="1">
      <c r="B1693" s="206"/>
      <c r="C1693" s="207"/>
      <c r="D1693" s="197" t="s">
        <v>164</v>
      </c>
      <c r="E1693" s="208" t="s">
        <v>35</v>
      </c>
      <c r="F1693" s="209" t="s">
        <v>1403</v>
      </c>
      <c r="G1693" s="207"/>
      <c r="H1693" s="210">
        <v>18.834</v>
      </c>
      <c r="I1693" s="211"/>
      <c r="J1693" s="207"/>
      <c r="K1693" s="207"/>
      <c r="L1693" s="212"/>
      <c r="M1693" s="213"/>
      <c r="N1693" s="214"/>
      <c r="O1693" s="214"/>
      <c r="P1693" s="214"/>
      <c r="Q1693" s="214"/>
      <c r="R1693" s="214"/>
      <c r="S1693" s="214"/>
      <c r="T1693" s="215"/>
      <c r="AT1693" s="216" t="s">
        <v>164</v>
      </c>
      <c r="AU1693" s="216" t="s">
        <v>90</v>
      </c>
      <c r="AV1693" s="13" t="s">
        <v>90</v>
      </c>
      <c r="AW1693" s="13" t="s">
        <v>41</v>
      </c>
      <c r="AX1693" s="13" t="s">
        <v>80</v>
      </c>
      <c r="AY1693" s="216" t="s">
        <v>155</v>
      </c>
    </row>
    <row r="1694" spans="2:51" s="13" customFormat="1" ht="20.399999999999999">
      <c r="B1694" s="206"/>
      <c r="C1694" s="207"/>
      <c r="D1694" s="197" t="s">
        <v>164</v>
      </c>
      <c r="E1694" s="208" t="s">
        <v>35</v>
      </c>
      <c r="F1694" s="209" t="s">
        <v>1404</v>
      </c>
      <c r="G1694" s="207"/>
      <c r="H1694" s="210">
        <v>17.795999999999999</v>
      </c>
      <c r="I1694" s="211"/>
      <c r="J1694" s="207"/>
      <c r="K1694" s="207"/>
      <c r="L1694" s="212"/>
      <c r="M1694" s="213"/>
      <c r="N1694" s="214"/>
      <c r="O1694" s="214"/>
      <c r="P1694" s="214"/>
      <c r="Q1694" s="214"/>
      <c r="R1694" s="214"/>
      <c r="S1694" s="214"/>
      <c r="T1694" s="215"/>
      <c r="AT1694" s="216" t="s">
        <v>164</v>
      </c>
      <c r="AU1694" s="216" t="s">
        <v>90</v>
      </c>
      <c r="AV1694" s="13" t="s">
        <v>90</v>
      </c>
      <c r="AW1694" s="13" t="s">
        <v>41</v>
      </c>
      <c r="AX1694" s="13" t="s">
        <v>80</v>
      </c>
      <c r="AY1694" s="216" t="s">
        <v>155</v>
      </c>
    </row>
    <row r="1695" spans="2:51" s="13" customFormat="1">
      <c r="B1695" s="206"/>
      <c r="C1695" s="207"/>
      <c r="D1695" s="197" t="s">
        <v>164</v>
      </c>
      <c r="E1695" s="208" t="s">
        <v>35</v>
      </c>
      <c r="F1695" s="209" t="s">
        <v>1405</v>
      </c>
      <c r="G1695" s="207"/>
      <c r="H1695" s="210">
        <v>0.81</v>
      </c>
      <c r="I1695" s="211"/>
      <c r="J1695" s="207"/>
      <c r="K1695" s="207"/>
      <c r="L1695" s="212"/>
      <c r="M1695" s="213"/>
      <c r="N1695" s="214"/>
      <c r="O1695" s="214"/>
      <c r="P1695" s="214"/>
      <c r="Q1695" s="214"/>
      <c r="R1695" s="214"/>
      <c r="S1695" s="214"/>
      <c r="T1695" s="215"/>
      <c r="AT1695" s="216" t="s">
        <v>164</v>
      </c>
      <c r="AU1695" s="216" t="s">
        <v>90</v>
      </c>
      <c r="AV1695" s="13" t="s">
        <v>90</v>
      </c>
      <c r="AW1695" s="13" t="s">
        <v>41</v>
      </c>
      <c r="AX1695" s="13" t="s">
        <v>80</v>
      </c>
      <c r="AY1695" s="216" t="s">
        <v>155</v>
      </c>
    </row>
    <row r="1696" spans="2:51" s="13" customFormat="1">
      <c r="B1696" s="206"/>
      <c r="C1696" s="207"/>
      <c r="D1696" s="197" t="s">
        <v>164</v>
      </c>
      <c r="E1696" s="208" t="s">
        <v>35</v>
      </c>
      <c r="F1696" s="209" t="s">
        <v>1402</v>
      </c>
      <c r="G1696" s="207"/>
      <c r="H1696" s="210">
        <v>4.41</v>
      </c>
      <c r="I1696" s="211"/>
      <c r="J1696" s="207"/>
      <c r="K1696" s="207"/>
      <c r="L1696" s="212"/>
      <c r="M1696" s="213"/>
      <c r="N1696" s="214"/>
      <c r="O1696" s="214"/>
      <c r="P1696" s="214"/>
      <c r="Q1696" s="214"/>
      <c r="R1696" s="214"/>
      <c r="S1696" s="214"/>
      <c r="T1696" s="215"/>
      <c r="AT1696" s="216" t="s">
        <v>164</v>
      </c>
      <c r="AU1696" s="216" t="s">
        <v>90</v>
      </c>
      <c r="AV1696" s="13" t="s">
        <v>90</v>
      </c>
      <c r="AW1696" s="13" t="s">
        <v>41</v>
      </c>
      <c r="AX1696" s="13" t="s">
        <v>80</v>
      </c>
      <c r="AY1696" s="216" t="s">
        <v>155</v>
      </c>
    </row>
    <row r="1697" spans="2:65" s="12" customFormat="1">
      <c r="B1697" s="195"/>
      <c r="C1697" s="196"/>
      <c r="D1697" s="197" t="s">
        <v>164</v>
      </c>
      <c r="E1697" s="198" t="s">
        <v>35</v>
      </c>
      <c r="F1697" s="199" t="s">
        <v>512</v>
      </c>
      <c r="G1697" s="196"/>
      <c r="H1697" s="198" t="s">
        <v>35</v>
      </c>
      <c r="I1697" s="200"/>
      <c r="J1697" s="196"/>
      <c r="K1697" s="196"/>
      <c r="L1697" s="201"/>
      <c r="M1697" s="202"/>
      <c r="N1697" s="203"/>
      <c r="O1697" s="203"/>
      <c r="P1697" s="203"/>
      <c r="Q1697" s="203"/>
      <c r="R1697" s="203"/>
      <c r="S1697" s="203"/>
      <c r="T1697" s="204"/>
      <c r="AT1697" s="205" t="s">
        <v>164</v>
      </c>
      <c r="AU1697" s="205" t="s">
        <v>90</v>
      </c>
      <c r="AV1697" s="12" t="s">
        <v>88</v>
      </c>
      <c r="AW1697" s="12" t="s">
        <v>41</v>
      </c>
      <c r="AX1697" s="12" t="s">
        <v>80</v>
      </c>
      <c r="AY1697" s="205" t="s">
        <v>155</v>
      </c>
    </row>
    <row r="1698" spans="2:65" s="13" customFormat="1">
      <c r="B1698" s="206"/>
      <c r="C1698" s="207"/>
      <c r="D1698" s="197" t="s">
        <v>164</v>
      </c>
      <c r="E1698" s="208" t="s">
        <v>35</v>
      </c>
      <c r="F1698" s="209" t="s">
        <v>1406</v>
      </c>
      <c r="G1698" s="207"/>
      <c r="H1698" s="210">
        <v>3.24</v>
      </c>
      <c r="I1698" s="211"/>
      <c r="J1698" s="207"/>
      <c r="K1698" s="207"/>
      <c r="L1698" s="212"/>
      <c r="M1698" s="213"/>
      <c r="N1698" s="214"/>
      <c r="O1698" s="214"/>
      <c r="P1698" s="214"/>
      <c r="Q1698" s="214"/>
      <c r="R1698" s="214"/>
      <c r="S1698" s="214"/>
      <c r="T1698" s="215"/>
      <c r="AT1698" s="216" t="s">
        <v>164</v>
      </c>
      <c r="AU1698" s="216" t="s">
        <v>90</v>
      </c>
      <c r="AV1698" s="13" t="s">
        <v>90</v>
      </c>
      <c r="AW1698" s="13" t="s">
        <v>41</v>
      </c>
      <c r="AX1698" s="13" t="s">
        <v>80</v>
      </c>
      <c r="AY1698" s="216" t="s">
        <v>155</v>
      </c>
    </row>
    <row r="1699" spans="2:65" s="13" customFormat="1">
      <c r="B1699" s="206"/>
      <c r="C1699" s="207"/>
      <c r="D1699" s="197" t="s">
        <v>164</v>
      </c>
      <c r="E1699" s="208" t="s">
        <v>35</v>
      </c>
      <c r="F1699" s="209" t="s">
        <v>1407</v>
      </c>
      <c r="G1699" s="207"/>
      <c r="H1699" s="210">
        <v>2.085</v>
      </c>
      <c r="I1699" s="211"/>
      <c r="J1699" s="207"/>
      <c r="K1699" s="207"/>
      <c r="L1699" s="212"/>
      <c r="M1699" s="213"/>
      <c r="N1699" s="214"/>
      <c r="O1699" s="214"/>
      <c r="P1699" s="214"/>
      <c r="Q1699" s="214"/>
      <c r="R1699" s="214"/>
      <c r="S1699" s="214"/>
      <c r="T1699" s="215"/>
      <c r="AT1699" s="216" t="s">
        <v>164</v>
      </c>
      <c r="AU1699" s="216" t="s">
        <v>90</v>
      </c>
      <c r="AV1699" s="13" t="s">
        <v>90</v>
      </c>
      <c r="AW1699" s="13" t="s">
        <v>41</v>
      </c>
      <c r="AX1699" s="13" t="s">
        <v>80</v>
      </c>
      <c r="AY1699" s="216" t="s">
        <v>155</v>
      </c>
    </row>
    <row r="1700" spans="2:65" s="13" customFormat="1">
      <c r="B1700" s="206"/>
      <c r="C1700" s="207"/>
      <c r="D1700" s="197" t="s">
        <v>164</v>
      </c>
      <c r="E1700" s="208" t="s">
        <v>35</v>
      </c>
      <c r="F1700" s="209" t="s">
        <v>1405</v>
      </c>
      <c r="G1700" s="207"/>
      <c r="H1700" s="210">
        <v>0.81</v>
      </c>
      <c r="I1700" s="211"/>
      <c r="J1700" s="207"/>
      <c r="K1700" s="207"/>
      <c r="L1700" s="212"/>
      <c r="M1700" s="213"/>
      <c r="N1700" s="214"/>
      <c r="O1700" s="214"/>
      <c r="P1700" s="214"/>
      <c r="Q1700" s="214"/>
      <c r="R1700" s="214"/>
      <c r="S1700" s="214"/>
      <c r="T1700" s="215"/>
      <c r="AT1700" s="216" t="s">
        <v>164</v>
      </c>
      <c r="AU1700" s="216" t="s">
        <v>90</v>
      </c>
      <c r="AV1700" s="13" t="s">
        <v>90</v>
      </c>
      <c r="AW1700" s="13" t="s">
        <v>41</v>
      </c>
      <c r="AX1700" s="13" t="s">
        <v>80</v>
      </c>
      <c r="AY1700" s="216" t="s">
        <v>155</v>
      </c>
    </row>
    <row r="1701" spans="2:65" s="15" customFormat="1">
      <c r="B1701" s="228"/>
      <c r="C1701" s="229"/>
      <c r="D1701" s="197" t="s">
        <v>164</v>
      </c>
      <c r="E1701" s="230" t="s">
        <v>35</v>
      </c>
      <c r="F1701" s="231" t="s">
        <v>177</v>
      </c>
      <c r="G1701" s="229"/>
      <c r="H1701" s="232">
        <v>1979.9880000000001</v>
      </c>
      <c r="I1701" s="233"/>
      <c r="J1701" s="229"/>
      <c r="K1701" s="229"/>
      <c r="L1701" s="234"/>
      <c r="M1701" s="235"/>
      <c r="N1701" s="236"/>
      <c r="O1701" s="236"/>
      <c r="P1701" s="236"/>
      <c r="Q1701" s="236"/>
      <c r="R1701" s="236"/>
      <c r="S1701" s="236"/>
      <c r="T1701" s="237"/>
      <c r="AT1701" s="238" t="s">
        <v>164</v>
      </c>
      <c r="AU1701" s="238" t="s">
        <v>90</v>
      </c>
      <c r="AV1701" s="15" t="s">
        <v>162</v>
      </c>
      <c r="AW1701" s="15" t="s">
        <v>41</v>
      </c>
      <c r="AX1701" s="15" t="s">
        <v>88</v>
      </c>
      <c r="AY1701" s="238" t="s">
        <v>155</v>
      </c>
    </row>
    <row r="1702" spans="2:65" s="1" customFormat="1" ht="60" customHeight="1">
      <c r="B1702" s="36"/>
      <c r="C1702" s="182" t="s">
        <v>1408</v>
      </c>
      <c r="D1702" s="182" t="s">
        <v>157</v>
      </c>
      <c r="E1702" s="183" t="s">
        <v>1409</v>
      </c>
      <c r="F1702" s="184" t="s">
        <v>1410</v>
      </c>
      <c r="G1702" s="185" t="s">
        <v>160</v>
      </c>
      <c r="H1702" s="186">
        <v>94.31</v>
      </c>
      <c r="I1702" s="187"/>
      <c r="J1702" s="188">
        <f>ROUND(I1702*H1702,2)</f>
        <v>0</v>
      </c>
      <c r="K1702" s="184" t="s">
        <v>161</v>
      </c>
      <c r="L1702" s="40"/>
      <c r="M1702" s="189" t="s">
        <v>35</v>
      </c>
      <c r="N1702" s="190" t="s">
        <v>51</v>
      </c>
      <c r="O1702" s="65"/>
      <c r="P1702" s="191">
        <f>O1702*H1702</f>
        <v>0</v>
      </c>
      <c r="Q1702" s="191">
        <v>0</v>
      </c>
      <c r="R1702" s="191">
        <f>Q1702*H1702</f>
        <v>0</v>
      </c>
      <c r="S1702" s="191">
        <v>0</v>
      </c>
      <c r="T1702" s="192">
        <f>S1702*H1702</f>
        <v>0</v>
      </c>
      <c r="AR1702" s="193" t="s">
        <v>162</v>
      </c>
      <c r="AT1702" s="193" t="s">
        <v>157</v>
      </c>
      <c r="AU1702" s="193" t="s">
        <v>90</v>
      </c>
      <c r="AY1702" s="18" t="s">
        <v>155</v>
      </c>
      <c r="BE1702" s="194">
        <f>IF(N1702="základní",J1702,0)</f>
        <v>0</v>
      </c>
      <c r="BF1702" s="194">
        <f>IF(N1702="snížená",J1702,0)</f>
        <v>0</v>
      </c>
      <c r="BG1702" s="194">
        <f>IF(N1702="zákl. přenesená",J1702,0)</f>
        <v>0</v>
      </c>
      <c r="BH1702" s="194">
        <f>IF(N1702="sníž. přenesená",J1702,0)</f>
        <v>0</v>
      </c>
      <c r="BI1702" s="194">
        <f>IF(N1702="nulová",J1702,0)</f>
        <v>0</v>
      </c>
      <c r="BJ1702" s="18" t="s">
        <v>88</v>
      </c>
      <c r="BK1702" s="194">
        <f>ROUND(I1702*H1702,2)</f>
        <v>0</v>
      </c>
      <c r="BL1702" s="18" t="s">
        <v>162</v>
      </c>
      <c r="BM1702" s="193" t="s">
        <v>1411</v>
      </c>
    </row>
    <row r="1703" spans="2:65" s="12" customFormat="1">
      <c r="B1703" s="195"/>
      <c r="C1703" s="196"/>
      <c r="D1703" s="197" t="s">
        <v>164</v>
      </c>
      <c r="E1703" s="198" t="s">
        <v>35</v>
      </c>
      <c r="F1703" s="199" t="s">
        <v>1412</v>
      </c>
      <c r="G1703" s="196"/>
      <c r="H1703" s="198" t="s">
        <v>35</v>
      </c>
      <c r="I1703" s="200"/>
      <c r="J1703" s="196"/>
      <c r="K1703" s="196"/>
      <c r="L1703" s="201"/>
      <c r="M1703" s="202"/>
      <c r="N1703" s="203"/>
      <c r="O1703" s="203"/>
      <c r="P1703" s="203"/>
      <c r="Q1703" s="203"/>
      <c r="R1703" s="203"/>
      <c r="S1703" s="203"/>
      <c r="T1703" s="204"/>
      <c r="AT1703" s="205" t="s">
        <v>164</v>
      </c>
      <c r="AU1703" s="205" t="s">
        <v>90</v>
      </c>
      <c r="AV1703" s="12" t="s">
        <v>88</v>
      </c>
      <c r="AW1703" s="12" t="s">
        <v>41</v>
      </c>
      <c r="AX1703" s="12" t="s">
        <v>80</v>
      </c>
      <c r="AY1703" s="205" t="s">
        <v>155</v>
      </c>
    </row>
    <row r="1704" spans="2:65" s="13" customFormat="1">
      <c r="B1704" s="206"/>
      <c r="C1704" s="207"/>
      <c r="D1704" s="197" t="s">
        <v>164</v>
      </c>
      <c r="E1704" s="208" t="s">
        <v>35</v>
      </c>
      <c r="F1704" s="209" t="s">
        <v>187</v>
      </c>
      <c r="G1704" s="207"/>
      <c r="H1704" s="210">
        <v>106.06</v>
      </c>
      <c r="I1704" s="211"/>
      <c r="J1704" s="207"/>
      <c r="K1704" s="207"/>
      <c r="L1704" s="212"/>
      <c r="M1704" s="213"/>
      <c r="N1704" s="214"/>
      <c r="O1704" s="214"/>
      <c r="P1704" s="214"/>
      <c r="Q1704" s="214"/>
      <c r="R1704" s="214"/>
      <c r="S1704" s="214"/>
      <c r="T1704" s="215"/>
      <c r="AT1704" s="216" t="s">
        <v>164</v>
      </c>
      <c r="AU1704" s="216" t="s">
        <v>90</v>
      </c>
      <c r="AV1704" s="13" t="s">
        <v>90</v>
      </c>
      <c r="AW1704" s="13" t="s">
        <v>41</v>
      </c>
      <c r="AX1704" s="13" t="s">
        <v>80</v>
      </c>
      <c r="AY1704" s="216" t="s">
        <v>155</v>
      </c>
    </row>
    <row r="1705" spans="2:65" s="12" customFormat="1">
      <c r="B1705" s="195"/>
      <c r="C1705" s="196"/>
      <c r="D1705" s="197" t="s">
        <v>164</v>
      </c>
      <c r="E1705" s="198" t="s">
        <v>35</v>
      </c>
      <c r="F1705" s="199" t="s">
        <v>1413</v>
      </c>
      <c r="G1705" s="196"/>
      <c r="H1705" s="198" t="s">
        <v>35</v>
      </c>
      <c r="I1705" s="200"/>
      <c r="J1705" s="196"/>
      <c r="K1705" s="196"/>
      <c r="L1705" s="201"/>
      <c r="M1705" s="202"/>
      <c r="N1705" s="203"/>
      <c r="O1705" s="203"/>
      <c r="P1705" s="203"/>
      <c r="Q1705" s="203"/>
      <c r="R1705" s="203"/>
      <c r="S1705" s="203"/>
      <c r="T1705" s="204"/>
      <c r="AT1705" s="205" t="s">
        <v>164</v>
      </c>
      <c r="AU1705" s="205" t="s">
        <v>90</v>
      </c>
      <c r="AV1705" s="12" t="s">
        <v>88</v>
      </c>
      <c r="AW1705" s="12" t="s">
        <v>41</v>
      </c>
      <c r="AX1705" s="12" t="s">
        <v>80</v>
      </c>
      <c r="AY1705" s="205" t="s">
        <v>155</v>
      </c>
    </row>
    <row r="1706" spans="2:65" s="13" customFormat="1">
      <c r="B1706" s="206"/>
      <c r="C1706" s="207"/>
      <c r="D1706" s="197" t="s">
        <v>164</v>
      </c>
      <c r="E1706" s="208" t="s">
        <v>35</v>
      </c>
      <c r="F1706" s="209" t="s">
        <v>1414</v>
      </c>
      <c r="G1706" s="207"/>
      <c r="H1706" s="210">
        <v>-11.75</v>
      </c>
      <c r="I1706" s="211"/>
      <c r="J1706" s="207"/>
      <c r="K1706" s="207"/>
      <c r="L1706" s="212"/>
      <c r="M1706" s="213"/>
      <c r="N1706" s="214"/>
      <c r="O1706" s="214"/>
      <c r="P1706" s="214"/>
      <c r="Q1706" s="214"/>
      <c r="R1706" s="214"/>
      <c r="S1706" s="214"/>
      <c r="T1706" s="215"/>
      <c r="AT1706" s="216" t="s">
        <v>164</v>
      </c>
      <c r="AU1706" s="216" t="s">
        <v>90</v>
      </c>
      <c r="AV1706" s="13" t="s">
        <v>90</v>
      </c>
      <c r="AW1706" s="13" t="s">
        <v>41</v>
      </c>
      <c r="AX1706" s="13" t="s">
        <v>80</v>
      </c>
      <c r="AY1706" s="216" t="s">
        <v>155</v>
      </c>
    </row>
    <row r="1707" spans="2:65" s="15" customFormat="1">
      <c r="B1707" s="228"/>
      <c r="C1707" s="229"/>
      <c r="D1707" s="197" t="s">
        <v>164</v>
      </c>
      <c r="E1707" s="230" t="s">
        <v>35</v>
      </c>
      <c r="F1707" s="231" t="s">
        <v>177</v>
      </c>
      <c r="G1707" s="229"/>
      <c r="H1707" s="232">
        <v>94.31</v>
      </c>
      <c r="I1707" s="233"/>
      <c r="J1707" s="229"/>
      <c r="K1707" s="229"/>
      <c r="L1707" s="234"/>
      <c r="M1707" s="235"/>
      <c r="N1707" s="236"/>
      <c r="O1707" s="236"/>
      <c r="P1707" s="236"/>
      <c r="Q1707" s="236"/>
      <c r="R1707" s="236"/>
      <c r="S1707" s="236"/>
      <c r="T1707" s="237"/>
      <c r="AT1707" s="238" t="s">
        <v>164</v>
      </c>
      <c r="AU1707" s="238" t="s">
        <v>90</v>
      </c>
      <c r="AV1707" s="15" t="s">
        <v>162</v>
      </c>
      <c r="AW1707" s="15" t="s">
        <v>41</v>
      </c>
      <c r="AX1707" s="15" t="s">
        <v>88</v>
      </c>
      <c r="AY1707" s="238" t="s">
        <v>155</v>
      </c>
    </row>
    <row r="1708" spans="2:65" s="1" customFormat="1" ht="48" customHeight="1">
      <c r="B1708" s="36"/>
      <c r="C1708" s="182" t="s">
        <v>1415</v>
      </c>
      <c r="D1708" s="182" t="s">
        <v>157</v>
      </c>
      <c r="E1708" s="183" t="s">
        <v>1416</v>
      </c>
      <c r="F1708" s="184" t="s">
        <v>1417</v>
      </c>
      <c r="G1708" s="185" t="s">
        <v>160</v>
      </c>
      <c r="H1708" s="186">
        <v>7.04</v>
      </c>
      <c r="I1708" s="187"/>
      <c r="J1708" s="188">
        <f>ROUND(I1708*H1708,2)</f>
        <v>0</v>
      </c>
      <c r="K1708" s="184" t="s">
        <v>161</v>
      </c>
      <c r="L1708" s="40"/>
      <c r="M1708" s="189" t="s">
        <v>35</v>
      </c>
      <c r="N1708" s="190" t="s">
        <v>51</v>
      </c>
      <c r="O1708" s="65"/>
      <c r="P1708" s="191">
        <f>O1708*H1708</f>
        <v>0</v>
      </c>
      <c r="Q1708" s="191">
        <v>0</v>
      </c>
      <c r="R1708" s="191">
        <f>Q1708*H1708</f>
        <v>0</v>
      </c>
      <c r="S1708" s="191">
        <v>0</v>
      </c>
      <c r="T1708" s="192">
        <f>S1708*H1708</f>
        <v>0</v>
      </c>
      <c r="AR1708" s="193" t="s">
        <v>162</v>
      </c>
      <c r="AT1708" s="193" t="s">
        <v>157</v>
      </c>
      <c r="AU1708" s="193" t="s">
        <v>90</v>
      </c>
      <c r="AY1708" s="18" t="s">
        <v>155</v>
      </c>
      <c r="BE1708" s="194">
        <f>IF(N1708="základní",J1708,0)</f>
        <v>0</v>
      </c>
      <c r="BF1708" s="194">
        <f>IF(N1708="snížená",J1708,0)</f>
        <v>0</v>
      </c>
      <c r="BG1708" s="194">
        <f>IF(N1708="zákl. přenesená",J1708,0)</f>
        <v>0</v>
      </c>
      <c r="BH1708" s="194">
        <f>IF(N1708="sníž. přenesená",J1708,0)</f>
        <v>0</v>
      </c>
      <c r="BI1708" s="194">
        <f>IF(N1708="nulová",J1708,0)</f>
        <v>0</v>
      </c>
      <c r="BJ1708" s="18" t="s">
        <v>88</v>
      </c>
      <c r="BK1708" s="194">
        <f>ROUND(I1708*H1708,2)</f>
        <v>0</v>
      </c>
      <c r="BL1708" s="18" t="s">
        <v>162</v>
      </c>
      <c r="BM1708" s="193" t="s">
        <v>1418</v>
      </c>
    </row>
    <row r="1709" spans="2:65" s="12" customFormat="1" ht="20.399999999999999">
      <c r="B1709" s="195"/>
      <c r="C1709" s="196"/>
      <c r="D1709" s="197" t="s">
        <v>164</v>
      </c>
      <c r="E1709" s="198" t="s">
        <v>35</v>
      </c>
      <c r="F1709" s="199" t="s">
        <v>181</v>
      </c>
      <c r="G1709" s="196"/>
      <c r="H1709" s="198" t="s">
        <v>35</v>
      </c>
      <c r="I1709" s="200"/>
      <c r="J1709" s="196"/>
      <c r="K1709" s="196"/>
      <c r="L1709" s="201"/>
      <c r="M1709" s="202"/>
      <c r="N1709" s="203"/>
      <c r="O1709" s="203"/>
      <c r="P1709" s="203"/>
      <c r="Q1709" s="203"/>
      <c r="R1709" s="203"/>
      <c r="S1709" s="203"/>
      <c r="T1709" s="204"/>
      <c r="AT1709" s="205" t="s">
        <v>164</v>
      </c>
      <c r="AU1709" s="205" t="s">
        <v>90</v>
      </c>
      <c r="AV1709" s="12" t="s">
        <v>88</v>
      </c>
      <c r="AW1709" s="12" t="s">
        <v>41</v>
      </c>
      <c r="AX1709" s="12" t="s">
        <v>80</v>
      </c>
      <c r="AY1709" s="205" t="s">
        <v>155</v>
      </c>
    </row>
    <row r="1710" spans="2:65" s="13" customFormat="1">
      <c r="B1710" s="206"/>
      <c r="C1710" s="207"/>
      <c r="D1710" s="197" t="s">
        <v>164</v>
      </c>
      <c r="E1710" s="208" t="s">
        <v>35</v>
      </c>
      <c r="F1710" s="209" t="s">
        <v>182</v>
      </c>
      <c r="G1710" s="207"/>
      <c r="H1710" s="210">
        <v>7.04</v>
      </c>
      <c r="I1710" s="211"/>
      <c r="J1710" s="207"/>
      <c r="K1710" s="207"/>
      <c r="L1710" s="212"/>
      <c r="M1710" s="213"/>
      <c r="N1710" s="214"/>
      <c r="O1710" s="214"/>
      <c r="P1710" s="214"/>
      <c r="Q1710" s="214"/>
      <c r="R1710" s="214"/>
      <c r="S1710" s="214"/>
      <c r="T1710" s="215"/>
      <c r="AT1710" s="216" t="s">
        <v>164</v>
      </c>
      <c r="AU1710" s="216" t="s">
        <v>90</v>
      </c>
      <c r="AV1710" s="13" t="s">
        <v>90</v>
      </c>
      <c r="AW1710" s="13" t="s">
        <v>41</v>
      </c>
      <c r="AX1710" s="13" t="s">
        <v>88</v>
      </c>
      <c r="AY1710" s="216" t="s">
        <v>155</v>
      </c>
    </row>
    <row r="1711" spans="2:65" s="1" customFormat="1" ht="16.5" customHeight="1">
      <c r="B1711" s="36"/>
      <c r="C1711" s="182" t="s">
        <v>1419</v>
      </c>
      <c r="D1711" s="182" t="s">
        <v>157</v>
      </c>
      <c r="E1711" s="183" t="s">
        <v>1420</v>
      </c>
      <c r="F1711" s="184" t="s">
        <v>1421</v>
      </c>
      <c r="G1711" s="185" t="s">
        <v>160</v>
      </c>
      <c r="H1711" s="186">
        <v>863.5</v>
      </c>
      <c r="I1711" s="187"/>
      <c r="J1711" s="188">
        <f>ROUND(I1711*H1711,2)</f>
        <v>0</v>
      </c>
      <c r="K1711" s="184" t="s">
        <v>161</v>
      </c>
      <c r="L1711" s="40"/>
      <c r="M1711" s="189" t="s">
        <v>35</v>
      </c>
      <c r="N1711" s="190" t="s">
        <v>51</v>
      </c>
      <c r="O1711" s="65"/>
      <c r="P1711" s="191">
        <f>O1711*H1711</f>
        <v>0</v>
      </c>
      <c r="Q1711" s="191">
        <v>0</v>
      </c>
      <c r="R1711" s="191">
        <f>Q1711*H1711</f>
        <v>0</v>
      </c>
      <c r="S1711" s="191">
        <v>6.3E-2</v>
      </c>
      <c r="T1711" s="192">
        <f>S1711*H1711</f>
        <v>54.400500000000001</v>
      </c>
      <c r="AR1711" s="193" t="s">
        <v>162</v>
      </c>
      <c r="AT1711" s="193" t="s">
        <v>157</v>
      </c>
      <c r="AU1711" s="193" t="s">
        <v>90</v>
      </c>
      <c r="AY1711" s="18" t="s">
        <v>155</v>
      </c>
      <c r="BE1711" s="194">
        <f>IF(N1711="základní",J1711,0)</f>
        <v>0</v>
      </c>
      <c r="BF1711" s="194">
        <f>IF(N1711="snížená",J1711,0)</f>
        <v>0</v>
      </c>
      <c r="BG1711" s="194">
        <f>IF(N1711="zákl. přenesená",J1711,0)</f>
        <v>0</v>
      </c>
      <c r="BH1711" s="194">
        <f>IF(N1711="sníž. přenesená",J1711,0)</f>
        <v>0</v>
      </c>
      <c r="BI1711" s="194">
        <f>IF(N1711="nulová",J1711,0)</f>
        <v>0</v>
      </c>
      <c r="BJ1711" s="18" t="s">
        <v>88</v>
      </c>
      <c r="BK1711" s="194">
        <f>ROUND(I1711*H1711,2)</f>
        <v>0</v>
      </c>
      <c r="BL1711" s="18" t="s">
        <v>162</v>
      </c>
      <c r="BM1711" s="193" t="s">
        <v>1422</v>
      </c>
    </row>
    <row r="1712" spans="2:65" s="12" customFormat="1">
      <c r="B1712" s="195"/>
      <c r="C1712" s="196"/>
      <c r="D1712" s="197" t="s">
        <v>164</v>
      </c>
      <c r="E1712" s="198" t="s">
        <v>35</v>
      </c>
      <c r="F1712" s="199" t="s">
        <v>1423</v>
      </c>
      <c r="G1712" s="196"/>
      <c r="H1712" s="198" t="s">
        <v>35</v>
      </c>
      <c r="I1712" s="200"/>
      <c r="J1712" s="196"/>
      <c r="K1712" s="196"/>
      <c r="L1712" s="201"/>
      <c r="M1712" s="202"/>
      <c r="N1712" s="203"/>
      <c r="O1712" s="203"/>
      <c r="P1712" s="203"/>
      <c r="Q1712" s="203"/>
      <c r="R1712" s="203"/>
      <c r="S1712" s="203"/>
      <c r="T1712" s="204"/>
      <c r="AT1712" s="205" t="s">
        <v>164</v>
      </c>
      <c r="AU1712" s="205" t="s">
        <v>90</v>
      </c>
      <c r="AV1712" s="12" t="s">
        <v>88</v>
      </c>
      <c r="AW1712" s="12" t="s">
        <v>41</v>
      </c>
      <c r="AX1712" s="12" t="s">
        <v>80</v>
      </c>
      <c r="AY1712" s="205" t="s">
        <v>155</v>
      </c>
    </row>
    <row r="1713" spans="2:65" s="12" customFormat="1">
      <c r="B1713" s="195"/>
      <c r="C1713" s="196"/>
      <c r="D1713" s="197" t="s">
        <v>164</v>
      </c>
      <c r="E1713" s="198" t="s">
        <v>35</v>
      </c>
      <c r="F1713" s="199" t="s">
        <v>201</v>
      </c>
      <c r="G1713" s="196"/>
      <c r="H1713" s="198" t="s">
        <v>35</v>
      </c>
      <c r="I1713" s="200"/>
      <c r="J1713" s="196"/>
      <c r="K1713" s="196"/>
      <c r="L1713" s="201"/>
      <c r="M1713" s="202"/>
      <c r="N1713" s="203"/>
      <c r="O1713" s="203"/>
      <c r="P1713" s="203"/>
      <c r="Q1713" s="203"/>
      <c r="R1713" s="203"/>
      <c r="S1713" s="203"/>
      <c r="T1713" s="204"/>
      <c r="AT1713" s="205" t="s">
        <v>164</v>
      </c>
      <c r="AU1713" s="205" t="s">
        <v>90</v>
      </c>
      <c r="AV1713" s="12" t="s">
        <v>88</v>
      </c>
      <c r="AW1713" s="12" t="s">
        <v>41</v>
      </c>
      <c r="AX1713" s="12" t="s">
        <v>80</v>
      </c>
      <c r="AY1713" s="205" t="s">
        <v>155</v>
      </c>
    </row>
    <row r="1714" spans="2:65" s="13" customFormat="1">
      <c r="B1714" s="206"/>
      <c r="C1714" s="207"/>
      <c r="D1714" s="197" t="s">
        <v>164</v>
      </c>
      <c r="E1714" s="208" t="s">
        <v>35</v>
      </c>
      <c r="F1714" s="209" t="s">
        <v>354</v>
      </c>
      <c r="G1714" s="207"/>
      <c r="H1714" s="210">
        <v>54.55</v>
      </c>
      <c r="I1714" s="211"/>
      <c r="J1714" s="207"/>
      <c r="K1714" s="207"/>
      <c r="L1714" s="212"/>
      <c r="M1714" s="213"/>
      <c r="N1714" s="214"/>
      <c r="O1714" s="214"/>
      <c r="P1714" s="214"/>
      <c r="Q1714" s="214"/>
      <c r="R1714" s="214"/>
      <c r="S1714" s="214"/>
      <c r="T1714" s="215"/>
      <c r="AT1714" s="216" t="s">
        <v>164</v>
      </c>
      <c r="AU1714" s="216" t="s">
        <v>90</v>
      </c>
      <c r="AV1714" s="13" t="s">
        <v>90</v>
      </c>
      <c r="AW1714" s="13" t="s">
        <v>41</v>
      </c>
      <c r="AX1714" s="13" t="s">
        <v>80</v>
      </c>
      <c r="AY1714" s="216" t="s">
        <v>155</v>
      </c>
    </row>
    <row r="1715" spans="2:65" s="12" customFormat="1">
      <c r="B1715" s="195"/>
      <c r="C1715" s="196"/>
      <c r="D1715" s="197" t="s">
        <v>164</v>
      </c>
      <c r="E1715" s="198" t="s">
        <v>35</v>
      </c>
      <c r="F1715" s="199" t="s">
        <v>203</v>
      </c>
      <c r="G1715" s="196"/>
      <c r="H1715" s="198" t="s">
        <v>35</v>
      </c>
      <c r="I1715" s="200"/>
      <c r="J1715" s="196"/>
      <c r="K1715" s="196"/>
      <c r="L1715" s="201"/>
      <c r="M1715" s="202"/>
      <c r="N1715" s="203"/>
      <c r="O1715" s="203"/>
      <c r="P1715" s="203"/>
      <c r="Q1715" s="203"/>
      <c r="R1715" s="203"/>
      <c r="S1715" s="203"/>
      <c r="T1715" s="204"/>
      <c r="AT1715" s="205" t="s">
        <v>164</v>
      </c>
      <c r="AU1715" s="205" t="s">
        <v>90</v>
      </c>
      <c r="AV1715" s="12" t="s">
        <v>88</v>
      </c>
      <c r="AW1715" s="12" t="s">
        <v>41</v>
      </c>
      <c r="AX1715" s="12" t="s">
        <v>80</v>
      </c>
      <c r="AY1715" s="205" t="s">
        <v>155</v>
      </c>
    </row>
    <row r="1716" spans="2:65" s="13" customFormat="1" ht="30.6">
      <c r="B1716" s="206"/>
      <c r="C1716" s="207"/>
      <c r="D1716" s="197" t="s">
        <v>164</v>
      </c>
      <c r="E1716" s="208" t="s">
        <v>35</v>
      </c>
      <c r="F1716" s="209" t="s">
        <v>355</v>
      </c>
      <c r="G1716" s="207"/>
      <c r="H1716" s="210">
        <v>66.38</v>
      </c>
      <c r="I1716" s="211"/>
      <c r="J1716" s="207"/>
      <c r="K1716" s="207"/>
      <c r="L1716" s="212"/>
      <c r="M1716" s="213"/>
      <c r="N1716" s="214"/>
      <c r="O1716" s="214"/>
      <c r="P1716" s="214"/>
      <c r="Q1716" s="214"/>
      <c r="R1716" s="214"/>
      <c r="S1716" s="214"/>
      <c r="T1716" s="215"/>
      <c r="AT1716" s="216" t="s">
        <v>164</v>
      </c>
      <c r="AU1716" s="216" t="s">
        <v>90</v>
      </c>
      <c r="AV1716" s="13" t="s">
        <v>90</v>
      </c>
      <c r="AW1716" s="13" t="s">
        <v>41</v>
      </c>
      <c r="AX1716" s="13" t="s">
        <v>80</v>
      </c>
      <c r="AY1716" s="216" t="s">
        <v>155</v>
      </c>
    </row>
    <row r="1717" spans="2:65" s="12" customFormat="1">
      <c r="B1717" s="195"/>
      <c r="C1717" s="196"/>
      <c r="D1717" s="197" t="s">
        <v>164</v>
      </c>
      <c r="E1717" s="198" t="s">
        <v>35</v>
      </c>
      <c r="F1717" s="199" t="s">
        <v>205</v>
      </c>
      <c r="G1717" s="196"/>
      <c r="H1717" s="198" t="s">
        <v>35</v>
      </c>
      <c r="I1717" s="200"/>
      <c r="J1717" s="196"/>
      <c r="K1717" s="196"/>
      <c r="L1717" s="201"/>
      <c r="M1717" s="202"/>
      <c r="N1717" s="203"/>
      <c r="O1717" s="203"/>
      <c r="P1717" s="203"/>
      <c r="Q1717" s="203"/>
      <c r="R1717" s="203"/>
      <c r="S1717" s="203"/>
      <c r="T1717" s="204"/>
      <c r="AT1717" s="205" t="s">
        <v>164</v>
      </c>
      <c r="AU1717" s="205" t="s">
        <v>90</v>
      </c>
      <c r="AV1717" s="12" t="s">
        <v>88</v>
      </c>
      <c r="AW1717" s="12" t="s">
        <v>41</v>
      </c>
      <c r="AX1717" s="12" t="s">
        <v>80</v>
      </c>
      <c r="AY1717" s="205" t="s">
        <v>155</v>
      </c>
    </row>
    <row r="1718" spans="2:65" s="13" customFormat="1">
      <c r="B1718" s="206"/>
      <c r="C1718" s="207"/>
      <c r="D1718" s="197" t="s">
        <v>164</v>
      </c>
      <c r="E1718" s="208" t="s">
        <v>35</v>
      </c>
      <c r="F1718" s="209" t="s">
        <v>356</v>
      </c>
      <c r="G1718" s="207"/>
      <c r="H1718" s="210">
        <v>38.5</v>
      </c>
      <c r="I1718" s="211"/>
      <c r="J1718" s="207"/>
      <c r="K1718" s="207"/>
      <c r="L1718" s="212"/>
      <c r="M1718" s="213"/>
      <c r="N1718" s="214"/>
      <c r="O1718" s="214"/>
      <c r="P1718" s="214"/>
      <c r="Q1718" s="214"/>
      <c r="R1718" s="214"/>
      <c r="S1718" s="214"/>
      <c r="T1718" s="215"/>
      <c r="AT1718" s="216" t="s">
        <v>164</v>
      </c>
      <c r="AU1718" s="216" t="s">
        <v>90</v>
      </c>
      <c r="AV1718" s="13" t="s">
        <v>90</v>
      </c>
      <c r="AW1718" s="13" t="s">
        <v>41</v>
      </c>
      <c r="AX1718" s="13" t="s">
        <v>80</v>
      </c>
      <c r="AY1718" s="216" t="s">
        <v>155</v>
      </c>
    </row>
    <row r="1719" spans="2:65" s="12" customFormat="1">
      <c r="B1719" s="195"/>
      <c r="C1719" s="196"/>
      <c r="D1719" s="197" t="s">
        <v>164</v>
      </c>
      <c r="E1719" s="198" t="s">
        <v>35</v>
      </c>
      <c r="F1719" s="199" t="s">
        <v>771</v>
      </c>
      <c r="G1719" s="196"/>
      <c r="H1719" s="198" t="s">
        <v>35</v>
      </c>
      <c r="I1719" s="200"/>
      <c r="J1719" s="196"/>
      <c r="K1719" s="196"/>
      <c r="L1719" s="201"/>
      <c r="M1719" s="202"/>
      <c r="N1719" s="203"/>
      <c r="O1719" s="203"/>
      <c r="P1719" s="203"/>
      <c r="Q1719" s="203"/>
      <c r="R1719" s="203"/>
      <c r="S1719" s="203"/>
      <c r="T1719" s="204"/>
      <c r="AT1719" s="205" t="s">
        <v>164</v>
      </c>
      <c r="AU1719" s="205" t="s">
        <v>90</v>
      </c>
      <c r="AV1719" s="12" t="s">
        <v>88</v>
      </c>
      <c r="AW1719" s="12" t="s">
        <v>41</v>
      </c>
      <c r="AX1719" s="12" t="s">
        <v>80</v>
      </c>
      <c r="AY1719" s="205" t="s">
        <v>155</v>
      </c>
    </row>
    <row r="1720" spans="2:65" s="13" customFormat="1">
      <c r="B1720" s="206"/>
      <c r="C1720" s="207"/>
      <c r="D1720" s="197" t="s">
        <v>164</v>
      </c>
      <c r="E1720" s="208" t="s">
        <v>35</v>
      </c>
      <c r="F1720" s="209" t="s">
        <v>772</v>
      </c>
      <c r="G1720" s="207"/>
      <c r="H1720" s="210">
        <v>-16.420000000000002</v>
      </c>
      <c r="I1720" s="211"/>
      <c r="J1720" s="207"/>
      <c r="K1720" s="207"/>
      <c r="L1720" s="212"/>
      <c r="M1720" s="213"/>
      <c r="N1720" s="214"/>
      <c r="O1720" s="214"/>
      <c r="P1720" s="214"/>
      <c r="Q1720" s="214"/>
      <c r="R1720" s="214"/>
      <c r="S1720" s="214"/>
      <c r="T1720" s="215"/>
      <c r="AT1720" s="216" t="s">
        <v>164</v>
      </c>
      <c r="AU1720" s="216" t="s">
        <v>90</v>
      </c>
      <c r="AV1720" s="13" t="s">
        <v>90</v>
      </c>
      <c r="AW1720" s="13" t="s">
        <v>41</v>
      </c>
      <c r="AX1720" s="13" t="s">
        <v>80</v>
      </c>
      <c r="AY1720" s="216" t="s">
        <v>155</v>
      </c>
    </row>
    <row r="1721" spans="2:65" s="14" customFormat="1">
      <c r="B1721" s="217"/>
      <c r="C1721" s="218"/>
      <c r="D1721" s="197" t="s">
        <v>164</v>
      </c>
      <c r="E1721" s="219" t="s">
        <v>35</v>
      </c>
      <c r="F1721" s="220" t="s">
        <v>173</v>
      </c>
      <c r="G1721" s="218"/>
      <c r="H1721" s="221">
        <v>143.01</v>
      </c>
      <c r="I1721" s="222"/>
      <c r="J1721" s="218"/>
      <c r="K1721" s="218"/>
      <c r="L1721" s="223"/>
      <c r="M1721" s="224"/>
      <c r="N1721" s="225"/>
      <c r="O1721" s="225"/>
      <c r="P1721" s="225"/>
      <c r="Q1721" s="225"/>
      <c r="R1721" s="225"/>
      <c r="S1721" s="225"/>
      <c r="T1721" s="226"/>
      <c r="AT1721" s="227" t="s">
        <v>164</v>
      </c>
      <c r="AU1721" s="227" t="s">
        <v>90</v>
      </c>
      <c r="AV1721" s="14" t="s">
        <v>174</v>
      </c>
      <c r="AW1721" s="14" t="s">
        <v>41</v>
      </c>
      <c r="AX1721" s="14" t="s">
        <v>80</v>
      </c>
      <c r="AY1721" s="227" t="s">
        <v>155</v>
      </c>
    </row>
    <row r="1722" spans="2:65" s="12" customFormat="1" ht="20.399999999999999">
      <c r="B1722" s="195"/>
      <c r="C1722" s="196"/>
      <c r="D1722" s="197" t="s">
        <v>164</v>
      </c>
      <c r="E1722" s="198" t="s">
        <v>35</v>
      </c>
      <c r="F1722" s="199" t="s">
        <v>1424</v>
      </c>
      <c r="G1722" s="196"/>
      <c r="H1722" s="198" t="s">
        <v>35</v>
      </c>
      <c r="I1722" s="200"/>
      <c r="J1722" s="196"/>
      <c r="K1722" s="196"/>
      <c r="L1722" s="201"/>
      <c r="M1722" s="202"/>
      <c r="N1722" s="203"/>
      <c r="O1722" s="203"/>
      <c r="P1722" s="203"/>
      <c r="Q1722" s="203"/>
      <c r="R1722" s="203"/>
      <c r="S1722" s="203"/>
      <c r="T1722" s="204"/>
      <c r="AT1722" s="205" t="s">
        <v>164</v>
      </c>
      <c r="AU1722" s="205" t="s">
        <v>90</v>
      </c>
      <c r="AV1722" s="12" t="s">
        <v>88</v>
      </c>
      <c r="AW1722" s="12" t="s">
        <v>41</v>
      </c>
      <c r="AX1722" s="12" t="s">
        <v>80</v>
      </c>
      <c r="AY1722" s="205" t="s">
        <v>155</v>
      </c>
    </row>
    <row r="1723" spans="2:65" s="13" customFormat="1">
      <c r="B1723" s="206"/>
      <c r="C1723" s="207"/>
      <c r="D1723" s="197" t="s">
        <v>164</v>
      </c>
      <c r="E1723" s="208" t="s">
        <v>35</v>
      </c>
      <c r="F1723" s="209" t="s">
        <v>1425</v>
      </c>
      <c r="G1723" s="207"/>
      <c r="H1723" s="210">
        <v>1979.9880000000001</v>
      </c>
      <c r="I1723" s="211"/>
      <c r="J1723" s="207"/>
      <c r="K1723" s="207"/>
      <c r="L1723" s="212"/>
      <c r="M1723" s="213"/>
      <c r="N1723" s="214"/>
      <c r="O1723" s="214"/>
      <c r="P1723" s="214"/>
      <c r="Q1723" s="214"/>
      <c r="R1723" s="214"/>
      <c r="S1723" s="214"/>
      <c r="T1723" s="215"/>
      <c r="AT1723" s="216" t="s">
        <v>164</v>
      </c>
      <c r="AU1723" s="216" t="s">
        <v>90</v>
      </c>
      <c r="AV1723" s="13" t="s">
        <v>90</v>
      </c>
      <c r="AW1723" s="13" t="s">
        <v>41</v>
      </c>
      <c r="AX1723" s="13" t="s">
        <v>80</v>
      </c>
      <c r="AY1723" s="216" t="s">
        <v>155</v>
      </c>
    </row>
    <row r="1724" spans="2:65" s="14" customFormat="1">
      <c r="B1724" s="217"/>
      <c r="C1724" s="218"/>
      <c r="D1724" s="197" t="s">
        <v>164</v>
      </c>
      <c r="E1724" s="219" t="s">
        <v>35</v>
      </c>
      <c r="F1724" s="220" t="s">
        <v>173</v>
      </c>
      <c r="G1724" s="218"/>
      <c r="H1724" s="221">
        <v>1979.9880000000001</v>
      </c>
      <c r="I1724" s="222"/>
      <c r="J1724" s="218"/>
      <c r="K1724" s="218"/>
      <c r="L1724" s="223"/>
      <c r="M1724" s="224"/>
      <c r="N1724" s="225"/>
      <c r="O1724" s="225"/>
      <c r="P1724" s="225"/>
      <c r="Q1724" s="225"/>
      <c r="R1724" s="225"/>
      <c r="S1724" s="225"/>
      <c r="T1724" s="226"/>
      <c r="AT1724" s="227" t="s">
        <v>164</v>
      </c>
      <c r="AU1724" s="227" t="s">
        <v>90</v>
      </c>
      <c r="AV1724" s="14" t="s">
        <v>174</v>
      </c>
      <c r="AW1724" s="14" t="s">
        <v>41</v>
      </c>
      <c r="AX1724" s="14" t="s">
        <v>80</v>
      </c>
      <c r="AY1724" s="227" t="s">
        <v>155</v>
      </c>
    </row>
    <row r="1725" spans="2:65" s="13" customFormat="1">
      <c r="B1725" s="206"/>
      <c r="C1725" s="207"/>
      <c r="D1725" s="197" t="s">
        <v>164</v>
      </c>
      <c r="E1725" s="208" t="s">
        <v>35</v>
      </c>
      <c r="F1725" s="209" t="s">
        <v>1426</v>
      </c>
      <c r="G1725" s="207"/>
      <c r="H1725" s="210">
        <v>863.5</v>
      </c>
      <c r="I1725" s="211"/>
      <c r="J1725" s="207"/>
      <c r="K1725" s="207"/>
      <c r="L1725" s="212"/>
      <c r="M1725" s="213"/>
      <c r="N1725" s="214"/>
      <c r="O1725" s="214"/>
      <c r="P1725" s="214"/>
      <c r="Q1725" s="214"/>
      <c r="R1725" s="214"/>
      <c r="S1725" s="214"/>
      <c r="T1725" s="215"/>
      <c r="AT1725" s="216" t="s">
        <v>164</v>
      </c>
      <c r="AU1725" s="216" t="s">
        <v>90</v>
      </c>
      <c r="AV1725" s="13" t="s">
        <v>90</v>
      </c>
      <c r="AW1725" s="13" t="s">
        <v>41</v>
      </c>
      <c r="AX1725" s="13" t="s">
        <v>88</v>
      </c>
      <c r="AY1725" s="216" t="s">
        <v>155</v>
      </c>
    </row>
    <row r="1726" spans="2:65" s="1" customFormat="1" ht="24" customHeight="1">
      <c r="B1726" s="36"/>
      <c r="C1726" s="182" t="s">
        <v>1427</v>
      </c>
      <c r="D1726" s="182" t="s">
        <v>157</v>
      </c>
      <c r="E1726" s="183" t="s">
        <v>1428</v>
      </c>
      <c r="F1726" s="184" t="s">
        <v>1429</v>
      </c>
      <c r="G1726" s="185" t="s">
        <v>160</v>
      </c>
      <c r="H1726" s="186">
        <v>143.31</v>
      </c>
      <c r="I1726" s="187"/>
      <c r="J1726" s="188">
        <f>ROUND(I1726*H1726,2)</f>
        <v>0</v>
      </c>
      <c r="K1726" s="184" t="s">
        <v>161</v>
      </c>
      <c r="L1726" s="40"/>
      <c r="M1726" s="189" t="s">
        <v>35</v>
      </c>
      <c r="N1726" s="190" t="s">
        <v>51</v>
      </c>
      <c r="O1726" s="65"/>
      <c r="P1726" s="191">
        <f>O1726*H1726</f>
        <v>0</v>
      </c>
      <c r="Q1726" s="191">
        <v>0</v>
      </c>
      <c r="R1726" s="191">
        <f>Q1726*H1726</f>
        <v>0</v>
      </c>
      <c r="S1726" s="191">
        <v>0</v>
      </c>
      <c r="T1726" s="192">
        <f>S1726*H1726</f>
        <v>0</v>
      </c>
      <c r="AR1726" s="193" t="s">
        <v>162</v>
      </c>
      <c r="AT1726" s="193" t="s">
        <v>157</v>
      </c>
      <c r="AU1726" s="193" t="s">
        <v>90</v>
      </c>
      <c r="AY1726" s="18" t="s">
        <v>155</v>
      </c>
      <c r="BE1726" s="194">
        <f>IF(N1726="základní",J1726,0)</f>
        <v>0</v>
      </c>
      <c r="BF1726" s="194">
        <f>IF(N1726="snížená",J1726,0)</f>
        <v>0</v>
      </c>
      <c r="BG1726" s="194">
        <f>IF(N1726="zákl. přenesená",J1726,0)</f>
        <v>0</v>
      </c>
      <c r="BH1726" s="194">
        <f>IF(N1726="sníž. přenesená",J1726,0)</f>
        <v>0</v>
      </c>
      <c r="BI1726" s="194">
        <f>IF(N1726="nulová",J1726,0)</f>
        <v>0</v>
      </c>
      <c r="BJ1726" s="18" t="s">
        <v>88</v>
      </c>
      <c r="BK1726" s="194">
        <f>ROUND(I1726*H1726,2)</f>
        <v>0</v>
      </c>
      <c r="BL1726" s="18" t="s">
        <v>162</v>
      </c>
      <c r="BM1726" s="193" t="s">
        <v>1430</v>
      </c>
    </row>
    <row r="1727" spans="2:65" s="12" customFormat="1">
      <c r="B1727" s="195"/>
      <c r="C1727" s="196"/>
      <c r="D1727" s="197" t="s">
        <v>164</v>
      </c>
      <c r="E1727" s="198" t="s">
        <v>35</v>
      </c>
      <c r="F1727" s="199" t="s">
        <v>1431</v>
      </c>
      <c r="G1727" s="196"/>
      <c r="H1727" s="198" t="s">
        <v>35</v>
      </c>
      <c r="I1727" s="200"/>
      <c r="J1727" s="196"/>
      <c r="K1727" s="196"/>
      <c r="L1727" s="201"/>
      <c r="M1727" s="202"/>
      <c r="N1727" s="203"/>
      <c r="O1727" s="203"/>
      <c r="P1727" s="203"/>
      <c r="Q1727" s="203"/>
      <c r="R1727" s="203"/>
      <c r="S1727" s="203"/>
      <c r="T1727" s="204"/>
      <c r="AT1727" s="205" t="s">
        <v>164</v>
      </c>
      <c r="AU1727" s="205" t="s">
        <v>90</v>
      </c>
      <c r="AV1727" s="12" t="s">
        <v>88</v>
      </c>
      <c r="AW1727" s="12" t="s">
        <v>41</v>
      </c>
      <c r="AX1727" s="12" t="s">
        <v>80</v>
      </c>
      <c r="AY1727" s="205" t="s">
        <v>155</v>
      </c>
    </row>
    <row r="1728" spans="2:65" s="12" customFormat="1">
      <c r="B1728" s="195"/>
      <c r="C1728" s="196"/>
      <c r="D1728" s="197" t="s">
        <v>164</v>
      </c>
      <c r="E1728" s="198" t="s">
        <v>35</v>
      </c>
      <c r="F1728" s="199" t="s">
        <v>201</v>
      </c>
      <c r="G1728" s="196"/>
      <c r="H1728" s="198" t="s">
        <v>35</v>
      </c>
      <c r="I1728" s="200"/>
      <c r="J1728" s="196"/>
      <c r="K1728" s="196"/>
      <c r="L1728" s="201"/>
      <c r="M1728" s="202"/>
      <c r="N1728" s="203"/>
      <c r="O1728" s="203"/>
      <c r="P1728" s="203"/>
      <c r="Q1728" s="203"/>
      <c r="R1728" s="203"/>
      <c r="S1728" s="203"/>
      <c r="T1728" s="204"/>
      <c r="AT1728" s="205" t="s">
        <v>164</v>
      </c>
      <c r="AU1728" s="205" t="s">
        <v>90</v>
      </c>
      <c r="AV1728" s="12" t="s">
        <v>88</v>
      </c>
      <c r="AW1728" s="12" t="s">
        <v>41</v>
      </c>
      <c r="AX1728" s="12" t="s">
        <v>80</v>
      </c>
      <c r="AY1728" s="205" t="s">
        <v>155</v>
      </c>
    </row>
    <row r="1729" spans="2:65" s="13" customFormat="1">
      <c r="B1729" s="206"/>
      <c r="C1729" s="207"/>
      <c r="D1729" s="197" t="s">
        <v>164</v>
      </c>
      <c r="E1729" s="208" t="s">
        <v>35</v>
      </c>
      <c r="F1729" s="209" t="s">
        <v>1432</v>
      </c>
      <c r="G1729" s="207"/>
      <c r="H1729" s="210">
        <v>54.8</v>
      </c>
      <c r="I1729" s="211"/>
      <c r="J1729" s="207"/>
      <c r="K1729" s="207"/>
      <c r="L1729" s="212"/>
      <c r="M1729" s="213"/>
      <c r="N1729" s="214"/>
      <c r="O1729" s="214"/>
      <c r="P1729" s="214"/>
      <c r="Q1729" s="214"/>
      <c r="R1729" s="214"/>
      <c r="S1729" s="214"/>
      <c r="T1729" s="215"/>
      <c r="AT1729" s="216" t="s">
        <v>164</v>
      </c>
      <c r="AU1729" s="216" t="s">
        <v>90</v>
      </c>
      <c r="AV1729" s="13" t="s">
        <v>90</v>
      </c>
      <c r="AW1729" s="13" t="s">
        <v>41</v>
      </c>
      <c r="AX1729" s="13" t="s">
        <v>80</v>
      </c>
      <c r="AY1729" s="216" t="s">
        <v>155</v>
      </c>
    </row>
    <row r="1730" spans="2:65" s="12" customFormat="1">
      <c r="B1730" s="195"/>
      <c r="C1730" s="196"/>
      <c r="D1730" s="197" t="s">
        <v>164</v>
      </c>
      <c r="E1730" s="198" t="s">
        <v>35</v>
      </c>
      <c r="F1730" s="199" t="s">
        <v>203</v>
      </c>
      <c r="G1730" s="196"/>
      <c r="H1730" s="198" t="s">
        <v>35</v>
      </c>
      <c r="I1730" s="200"/>
      <c r="J1730" s="196"/>
      <c r="K1730" s="196"/>
      <c r="L1730" s="201"/>
      <c r="M1730" s="202"/>
      <c r="N1730" s="203"/>
      <c r="O1730" s="203"/>
      <c r="P1730" s="203"/>
      <c r="Q1730" s="203"/>
      <c r="R1730" s="203"/>
      <c r="S1730" s="203"/>
      <c r="T1730" s="204"/>
      <c r="AT1730" s="205" t="s">
        <v>164</v>
      </c>
      <c r="AU1730" s="205" t="s">
        <v>90</v>
      </c>
      <c r="AV1730" s="12" t="s">
        <v>88</v>
      </c>
      <c r="AW1730" s="12" t="s">
        <v>41</v>
      </c>
      <c r="AX1730" s="12" t="s">
        <v>80</v>
      </c>
      <c r="AY1730" s="205" t="s">
        <v>155</v>
      </c>
    </row>
    <row r="1731" spans="2:65" s="13" customFormat="1" ht="30.6">
      <c r="B1731" s="206"/>
      <c r="C1731" s="207"/>
      <c r="D1731" s="197" t="s">
        <v>164</v>
      </c>
      <c r="E1731" s="208" t="s">
        <v>35</v>
      </c>
      <c r="F1731" s="209" t="s">
        <v>355</v>
      </c>
      <c r="G1731" s="207"/>
      <c r="H1731" s="210">
        <v>66.38</v>
      </c>
      <c r="I1731" s="211"/>
      <c r="J1731" s="207"/>
      <c r="K1731" s="207"/>
      <c r="L1731" s="212"/>
      <c r="M1731" s="213"/>
      <c r="N1731" s="214"/>
      <c r="O1731" s="214"/>
      <c r="P1731" s="214"/>
      <c r="Q1731" s="214"/>
      <c r="R1731" s="214"/>
      <c r="S1731" s="214"/>
      <c r="T1731" s="215"/>
      <c r="AT1731" s="216" t="s">
        <v>164</v>
      </c>
      <c r="AU1731" s="216" t="s">
        <v>90</v>
      </c>
      <c r="AV1731" s="13" t="s">
        <v>90</v>
      </c>
      <c r="AW1731" s="13" t="s">
        <v>41</v>
      </c>
      <c r="AX1731" s="13" t="s">
        <v>80</v>
      </c>
      <c r="AY1731" s="216" t="s">
        <v>155</v>
      </c>
    </row>
    <row r="1732" spans="2:65" s="12" customFormat="1">
      <c r="B1732" s="195"/>
      <c r="C1732" s="196"/>
      <c r="D1732" s="197" t="s">
        <v>164</v>
      </c>
      <c r="E1732" s="198" t="s">
        <v>35</v>
      </c>
      <c r="F1732" s="199" t="s">
        <v>205</v>
      </c>
      <c r="G1732" s="196"/>
      <c r="H1732" s="198" t="s">
        <v>35</v>
      </c>
      <c r="I1732" s="200"/>
      <c r="J1732" s="196"/>
      <c r="K1732" s="196"/>
      <c r="L1732" s="201"/>
      <c r="M1732" s="202"/>
      <c r="N1732" s="203"/>
      <c r="O1732" s="203"/>
      <c r="P1732" s="203"/>
      <c r="Q1732" s="203"/>
      <c r="R1732" s="203"/>
      <c r="S1732" s="203"/>
      <c r="T1732" s="204"/>
      <c r="AT1732" s="205" t="s">
        <v>164</v>
      </c>
      <c r="AU1732" s="205" t="s">
        <v>90</v>
      </c>
      <c r="AV1732" s="12" t="s">
        <v>88</v>
      </c>
      <c r="AW1732" s="12" t="s">
        <v>41</v>
      </c>
      <c r="AX1732" s="12" t="s">
        <v>80</v>
      </c>
      <c r="AY1732" s="205" t="s">
        <v>155</v>
      </c>
    </row>
    <row r="1733" spans="2:65" s="13" customFormat="1">
      <c r="B1733" s="206"/>
      <c r="C1733" s="207"/>
      <c r="D1733" s="197" t="s">
        <v>164</v>
      </c>
      <c r="E1733" s="208" t="s">
        <v>35</v>
      </c>
      <c r="F1733" s="209" t="s">
        <v>356</v>
      </c>
      <c r="G1733" s="207"/>
      <c r="H1733" s="210">
        <v>38.5</v>
      </c>
      <c r="I1733" s="211"/>
      <c r="J1733" s="207"/>
      <c r="K1733" s="207"/>
      <c r="L1733" s="212"/>
      <c r="M1733" s="213"/>
      <c r="N1733" s="214"/>
      <c r="O1733" s="214"/>
      <c r="P1733" s="214"/>
      <c r="Q1733" s="214"/>
      <c r="R1733" s="214"/>
      <c r="S1733" s="214"/>
      <c r="T1733" s="215"/>
      <c r="AT1733" s="216" t="s">
        <v>164</v>
      </c>
      <c r="AU1733" s="216" t="s">
        <v>90</v>
      </c>
      <c r="AV1733" s="13" t="s">
        <v>90</v>
      </c>
      <c r="AW1733" s="13" t="s">
        <v>41</v>
      </c>
      <c r="AX1733" s="13" t="s">
        <v>80</v>
      </c>
      <c r="AY1733" s="216" t="s">
        <v>155</v>
      </c>
    </row>
    <row r="1734" spans="2:65" s="12" customFormat="1">
      <c r="B1734" s="195"/>
      <c r="C1734" s="196"/>
      <c r="D1734" s="197" t="s">
        <v>164</v>
      </c>
      <c r="E1734" s="198" t="s">
        <v>35</v>
      </c>
      <c r="F1734" s="199" t="s">
        <v>175</v>
      </c>
      <c r="G1734" s="196"/>
      <c r="H1734" s="198" t="s">
        <v>35</v>
      </c>
      <c r="I1734" s="200"/>
      <c r="J1734" s="196"/>
      <c r="K1734" s="196"/>
      <c r="L1734" s="201"/>
      <c r="M1734" s="202"/>
      <c r="N1734" s="203"/>
      <c r="O1734" s="203"/>
      <c r="P1734" s="203"/>
      <c r="Q1734" s="203"/>
      <c r="R1734" s="203"/>
      <c r="S1734" s="203"/>
      <c r="T1734" s="204"/>
      <c r="AT1734" s="205" t="s">
        <v>164</v>
      </c>
      <c r="AU1734" s="205" t="s">
        <v>90</v>
      </c>
      <c r="AV1734" s="12" t="s">
        <v>88</v>
      </c>
      <c r="AW1734" s="12" t="s">
        <v>41</v>
      </c>
      <c r="AX1734" s="12" t="s">
        <v>80</v>
      </c>
      <c r="AY1734" s="205" t="s">
        <v>155</v>
      </c>
    </row>
    <row r="1735" spans="2:65" s="13" customFormat="1">
      <c r="B1735" s="206"/>
      <c r="C1735" s="207"/>
      <c r="D1735" s="197" t="s">
        <v>164</v>
      </c>
      <c r="E1735" s="208" t="s">
        <v>35</v>
      </c>
      <c r="F1735" s="209" t="s">
        <v>176</v>
      </c>
      <c r="G1735" s="207"/>
      <c r="H1735" s="210">
        <v>-16.37</v>
      </c>
      <c r="I1735" s="211"/>
      <c r="J1735" s="207"/>
      <c r="K1735" s="207"/>
      <c r="L1735" s="212"/>
      <c r="M1735" s="213"/>
      <c r="N1735" s="214"/>
      <c r="O1735" s="214"/>
      <c r="P1735" s="214"/>
      <c r="Q1735" s="214"/>
      <c r="R1735" s="214"/>
      <c r="S1735" s="214"/>
      <c r="T1735" s="215"/>
      <c r="AT1735" s="216" t="s">
        <v>164</v>
      </c>
      <c r="AU1735" s="216" t="s">
        <v>90</v>
      </c>
      <c r="AV1735" s="13" t="s">
        <v>90</v>
      </c>
      <c r="AW1735" s="13" t="s">
        <v>41</v>
      </c>
      <c r="AX1735" s="13" t="s">
        <v>80</v>
      </c>
      <c r="AY1735" s="216" t="s">
        <v>155</v>
      </c>
    </row>
    <row r="1736" spans="2:65" s="15" customFormat="1">
      <c r="B1736" s="228"/>
      <c r="C1736" s="229"/>
      <c r="D1736" s="197" t="s">
        <v>164</v>
      </c>
      <c r="E1736" s="230" t="s">
        <v>35</v>
      </c>
      <c r="F1736" s="231" t="s">
        <v>177</v>
      </c>
      <c r="G1736" s="229"/>
      <c r="H1736" s="232">
        <v>143.31</v>
      </c>
      <c r="I1736" s="233"/>
      <c r="J1736" s="229"/>
      <c r="K1736" s="229"/>
      <c r="L1736" s="234"/>
      <c r="M1736" s="235"/>
      <c r="N1736" s="236"/>
      <c r="O1736" s="236"/>
      <c r="P1736" s="236"/>
      <c r="Q1736" s="236"/>
      <c r="R1736" s="236"/>
      <c r="S1736" s="236"/>
      <c r="T1736" s="237"/>
      <c r="AT1736" s="238" t="s">
        <v>164</v>
      </c>
      <c r="AU1736" s="238" t="s">
        <v>90</v>
      </c>
      <c r="AV1736" s="15" t="s">
        <v>162</v>
      </c>
      <c r="AW1736" s="15" t="s">
        <v>41</v>
      </c>
      <c r="AX1736" s="15" t="s">
        <v>88</v>
      </c>
      <c r="AY1736" s="238" t="s">
        <v>155</v>
      </c>
    </row>
    <row r="1737" spans="2:65" s="1" customFormat="1" ht="24" customHeight="1">
      <c r="B1737" s="36"/>
      <c r="C1737" s="182" t="s">
        <v>1433</v>
      </c>
      <c r="D1737" s="182" t="s">
        <v>157</v>
      </c>
      <c r="E1737" s="183" t="s">
        <v>1434</v>
      </c>
      <c r="F1737" s="184" t="s">
        <v>1435</v>
      </c>
      <c r="G1737" s="185" t="s">
        <v>160</v>
      </c>
      <c r="H1737" s="186">
        <v>183.63800000000001</v>
      </c>
      <c r="I1737" s="187"/>
      <c r="J1737" s="188">
        <f>ROUND(I1737*H1737,2)</f>
        <v>0</v>
      </c>
      <c r="K1737" s="184" t="s">
        <v>161</v>
      </c>
      <c r="L1737" s="40"/>
      <c r="M1737" s="189" t="s">
        <v>35</v>
      </c>
      <c r="N1737" s="190" t="s">
        <v>51</v>
      </c>
      <c r="O1737" s="65"/>
      <c r="P1737" s="191">
        <f>O1737*H1737</f>
        <v>0</v>
      </c>
      <c r="Q1737" s="191">
        <v>1.58E-3</v>
      </c>
      <c r="R1737" s="191">
        <f>Q1737*H1737</f>
        <v>0.29014804</v>
      </c>
      <c r="S1737" s="191">
        <v>0</v>
      </c>
      <c r="T1737" s="192">
        <f>S1737*H1737</f>
        <v>0</v>
      </c>
      <c r="AR1737" s="193" t="s">
        <v>162</v>
      </c>
      <c r="AT1737" s="193" t="s">
        <v>157</v>
      </c>
      <c r="AU1737" s="193" t="s">
        <v>90</v>
      </c>
      <c r="AY1737" s="18" t="s">
        <v>155</v>
      </c>
      <c r="BE1737" s="194">
        <f>IF(N1737="základní",J1737,0)</f>
        <v>0</v>
      </c>
      <c r="BF1737" s="194">
        <f>IF(N1737="snížená",J1737,0)</f>
        <v>0</v>
      </c>
      <c r="BG1737" s="194">
        <f>IF(N1737="zákl. přenesená",J1737,0)</f>
        <v>0</v>
      </c>
      <c r="BH1737" s="194">
        <f>IF(N1737="sníž. přenesená",J1737,0)</f>
        <v>0</v>
      </c>
      <c r="BI1737" s="194">
        <f>IF(N1737="nulová",J1737,0)</f>
        <v>0</v>
      </c>
      <c r="BJ1737" s="18" t="s">
        <v>88</v>
      </c>
      <c r="BK1737" s="194">
        <f>ROUND(I1737*H1737,2)</f>
        <v>0</v>
      </c>
      <c r="BL1737" s="18" t="s">
        <v>162</v>
      </c>
      <c r="BM1737" s="193" t="s">
        <v>1436</v>
      </c>
    </row>
    <row r="1738" spans="2:65" s="12" customFormat="1">
      <c r="B1738" s="195"/>
      <c r="C1738" s="196"/>
      <c r="D1738" s="197" t="s">
        <v>164</v>
      </c>
      <c r="E1738" s="198" t="s">
        <v>35</v>
      </c>
      <c r="F1738" s="199" t="s">
        <v>1437</v>
      </c>
      <c r="G1738" s="196"/>
      <c r="H1738" s="198" t="s">
        <v>35</v>
      </c>
      <c r="I1738" s="200"/>
      <c r="J1738" s="196"/>
      <c r="K1738" s="196"/>
      <c r="L1738" s="201"/>
      <c r="M1738" s="202"/>
      <c r="N1738" s="203"/>
      <c r="O1738" s="203"/>
      <c r="P1738" s="203"/>
      <c r="Q1738" s="203"/>
      <c r="R1738" s="203"/>
      <c r="S1738" s="203"/>
      <c r="T1738" s="204"/>
      <c r="AT1738" s="205" t="s">
        <v>164</v>
      </c>
      <c r="AU1738" s="205" t="s">
        <v>90</v>
      </c>
      <c r="AV1738" s="12" t="s">
        <v>88</v>
      </c>
      <c r="AW1738" s="12" t="s">
        <v>41</v>
      </c>
      <c r="AX1738" s="12" t="s">
        <v>80</v>
      </c>
      <c r="AY1738" s="205" t="s">
        <v>155</v>
      </c>
    </row>
    <row r="1739" spans="2:65" s="13" customFormat="1">
      <c r="B1739" s="206"/>
      <c r="C1739" s="207"/>
      <c r="D1739" s="197" t="s">
        <v>164</v>
      </c>
      <c r="E1739" s="208" t="s">
        <v>35</v>
      </c>
      <c r="F1739" s="209" t="s">
        <v>1101</v>
      </c>
      <c r="G1739" s="207"/>
      <c r="H1739" s="210">
        <v>146.887</v>
      </c>
      <c r="I1739" s="211"/>
      <c r="J1739" s="207"/>
      <c r="K1739" s="207"/>
      <c r="L1739" s="212"/>
      <c r="M1739" s="213"/>
      <c r="N1739" s="214"/>
      <c r="O1739" s="214"/>
      <c r="P1739" s="214"/>
      <c r="Q1739" s="214"/>
      <c r="R1739" s="214"/>
      <c r="S1739" s="214"/>
      <c r="T1739" s="215"/>
      <c r="AT1739" s="216" t="s">
        <v>164</v>
      </c>
      <c r="AU1739" s="216" t="s">
        <v>90</v>
      </c>
      <c r="AV1739" s="13" t="s">
        <v>90</v>
      </c>
      <c r="AW1739" s="13" t="s">
        <v>41</v>
      </c>
      <c r="AX1739" s="13" t="s">
        <v>80</v>
      </c>
      <c r="AY1739" s="216" t="s">
        <v>155</v>
      </c>
    </row>
    <row r="1740" spans="2:65" s="12" customFormat="1">
      <c r="B1740" s="195"/>
      <c r="C1740" s="196"/>
      <c r="D1740" s="197" t="s">
        <v>164</v>
      </c>
      <c r="E1740" s="198" t="s">
        <v>35</v>
      </c>
      <c r="F1740" s="199" t="s">
        <v>1438</v>
      </c>
      <c r="G1740" s="196"/>
      <c r="H1740" s="198" t="s">
        <v>35</v>
      </c>
      <c r="I1740" s="200"/>
      <c r="J1740" s="196"/>
      <c r="K1740" s="196"/>
      <c r="L1740" s="201"/>
      <c r="M1740" s="202"/>
      <c r="N1740" s="203"/>
      <c r="O1740" s="203"/>
      <c r="P1740" s="203"/>
      <c r="Q1740" s="203"/>
      <c r="R1740" s="203"/>
      <c r="S1740" s="203"/>
      <c r="T1740" s="204"/>
      <c r="AT1740" s="205" t="s">
        <v>164</v>
      </c>
      <c r="AU1740" s="205" t="s">
        <v>90</v>
      </c>
      <c r="AV1740" s="12" t="s">
        <v>88</v>
      </c>
      <c r="AW1740" s="12" t="s">
        <v>41</v>
      </c>
      <c r="AX1740" s="12" t="s">
        <v>80</v>
      </c>
      <c r="AY1740" s="205" t="s">
        <v>155</v>
      </c>
    </row>
    <row r="1741" spans="2:65" s="13" customFormat="1">
      <c r="B1741" s="206"/>
      <c r="C1741" s="207"/>
      <c r="D1741" s="197" t="s">
        <v>164</v>
      </c>
      <c r="E1741" s="208" t="s">
        <v>35</v>
      </c>
      <c r="F1741" s="209" t="s">
        <v>1439</v>
      </c>
      <c r="G1741" s="207"/>
      <c r="H1741" s="210">
        <v>36.750999999999998</v>
      </c>
      <c r="I1741" s="211"/>
      <c r="J1741" s="207"/>
      <c r="K1741" s="207"/>
      <c r="L1741" s="212"/>
      <c r="M1741" s="213"/>
      <c r="N1741" s="214"/>
      <c r="O1741" s="214"/>
      <c r="P1741" s="214"/>
      <c r="Q1741" s="214"/>
      <c r="R1741" s="214"/>
      <c r="S1741" s="214"/>
      <c r="T1741" s="215"/>
      <c r="AT1741" s="216" t="s">
        <v>164</v>
      </c>
      <c r="AU1741" s="216" t="s">
        <v>90</v>
      </c>
      <c r="AV1741" s="13" t="s">
        <v>90</v>
      </c>
      <c r="AW1741" s="13" t="s">
        <v>41</v>
      </c>
      <c r="AX1741" s="13" t="s">
        <v>80</v>
      </c>
      <c r="AY1741" s="216" t="s">
        <v>155</v>
      </c>
    </row>
    <row r="1742" spans="2:65" s="15" customFormat="1">
      <c r="B1742" s="228"/>
      <c r="C1742" s="229"/>
      <c r="D1742" s="197" t="s">
        <v>164</v>
      </c>
      <c r="E1742" s="230" t="s">
        <v>35</v>
      </c>
      <c r="F1742" s="231" t="s">
        <v>177</v>
      </c>
      <c r="G1742" s="229"/>
      <c r="H1742" s="232">
        <v>183.63800000000001</v>
      </c>
      <c r="I1742" s="233"/>
      <c r="J1742" s="229"/>
      <c r="K1742" s="229"/>
      <c r="L1742" s="234"/>
      <c r="M1742" s="235"/>
      <c r="N1742" s="236"/>
      <c r="O1742" s="236"/>
      <c r="P1742" s="236"/>
      <c r="Q1742" s="236"/>
      <c r="R1742" s="236"/>
      <c r="S1742" s="236"/>
      <c r="T1742" s="237"/>
      <c r="AT1742" s="238" t="s">
        <v>164</v>
      </c>
      <c r="AU1742" s="238" t="s">
        <v>90</v>
      </c>
      <c r="AV1742" s="15" t="s">
        <v>162</v>
      </c>
      <c r="AW1742" s="15" t="s">
        <v>41</v>
      </c>
      <c r="AX1742" s="15" t="s">
        <v>88</v>
      </c>
      <c r="AY1742" s="238" t="s">
        <v>155</v>
      </c>
    </row>
    <row r="1743" spans="2:65" s="11" customFormat="1" ht="22.95" customHeight="1">
      <c r="B1743" s="166"/>
      <c r="C1743" s="167"/>
      <c r="D1743" s="168" t="s">
        <v>79</v>
      </c>
      <c r="E1743" s="180" t="s">
        <v>1440</v>
      </c>
      <c r="F1743" s="180" t="s">
        <v>1441</v>
      </c>
      <c r="G1743" s="167"/>
      <c r="H1743" s="167"/>
      <c r="I1743" s="170"/>
      <c r="J1743" s="181">
        <f>BK1743</f>
        <v>0</v>
      </c>
      <c r="K1743" s="167"/>
      <c r="L1743" s="172"/>
      <c r="M1743" s="173"/>
      <c r="N1743" s="174"/>
      <c r="O1743" s="174"/>
      <c r="P1743" s="175">
        <f>SUM(P1744:P1749)</f>
        <v>0</v>
      </c>
      <c r="Q1743" s="174"/>
      <c r="R1743" s="175">
        <f>SUM(R1744:R1749)</f>
        <v>0</v>
      </c>
      <c r="S1743" s="174"/>
      <c r="T1743" s="176">
        <f>SUM(T1744:T1749)</f>
        <v>0</v>
      </c>
      <c r="AR1743" s="177" t="s">
        <v>88</v>
      </c>
      <c r="AT1743" s="178" t="s">
        <v>79</v>
      </c>
      <c r="AU1743" s="178" t="s">
        <v>88</v>
      </c>
      <c r="AY1743" s="177" t="s">
        <v>155</v>
      </c>
      <c r="BK1743" s="179">
        <f>SUM(BK1744:BK1749)</f>
        <v>0</v>
      </c>
    </row>
    <row r="1744" spans="2:65" s="1" customFormat="1" ht="24" customHeight="1">
      <c r="B1744" s="36"/>
      <c r="C1744" s="182" t="s">
        <v>1442</v>
      </c>
      <c r="D1744" s="182" t="s">
        <v>157</v>
      </c>
      <c r="E1744" s="183" t="s">
        <v>1443</v>
      </c>
      <c r="F1744" s="184" t="s">
        <v>1444</v>
      </c>
      <c r="G1744" s="185" t="s">
        <v>263</v>
      </c>
      <c r="H1744" s="186">
        <v>328.94499999999999</v>
      </c>
      <c r="I1744" s="187"/>
      <c r="J1744" s="188">
        <f>ROUND(I1744*H1744,2)</f>
        <v>0</v>
      </c>
      <c r="K1744" s="184" t="s">
        <v>161</v>
      </c>
      <c r="L1744" s="40"/>
      <c r="M1744" s="189" t="s">
        <v>35</v>
      </c>
      <c r="N1744" s="190" t="s">
        <v>51</v>
      </c>
      <c r="O1744" s="65"/>
      <c r="P1744" s="191">
        <f>O1744*H1744</f>
        <v>0</v>
      </c>
      <c r="Q1744" s="191">
        <v>0</v>
      </c>
      <c r="R1744" s="191">
        <f>Q1744*H1744</f>
        <v>0</v>
      </c>
      <c r="S1744" s="191">
        <v>0</v>
      </c>
      <c r="T1744" s="192">
        <f>S1744*H1744</f>
        <v>0</v>
      </c>
      <c r="AR1744" s="193" t="s">
        <v>162</v>
      </c>
      <c r="AT1744" s="193" t="s">
        <v>157</v>
      </c>
      <c r="AU1744" s="193" t="s">
        <v>90</v>
      </c>
      <c r="AY1744" s="18" t="s">
        <v>155</v>
      </c>
      <c r="BE1744" s="194">
        <f>IF(N1744="základní",J1744,0)</f>
        <v>0</v>
      </c>
      <c r="BF1744" s="194">
        <f>IF(N1744="snížená",J1744,0)</f>
        <v>0</v>
      </c>
      <c r="BG1744" s="194">
        <f>IF(N1744="zákl. přenesená",J1744,0)</f>
        <v>0</v>
      </c>
      <c r="BH1744" s="194">
        <f>IF(N1744="sníž. přenesená",J1744,0)</f>
        <v>0</v>
      </c>
      <c r="BI1744" s="194">
        <f>IF(N1744="nulová",J1744,0)</f>
        <v>0</v>
      </c>
      <c r="BJ1744" s="18" t="s">
        <v>88</v>
      </c>
      <c r="BK1744" s="194">
        <f>ROUND(I1744*H1744,2)</f>
        <v>0</v>
      </c>
      <c r="BL1744" s="18" t="s">
        <v>162</v>
      </c>
      <c r="BM1744" s="193" t="s">
        <v>1445</v>
      </c>
    </row>
    <row r="1745" spans="2:65" s="1" customFormat="1" ht="36" customHeight="1">
      <c r="B1745" s="36"/>
      <c r="C1745" s="182" t="s">
        <v>1446</v>
      </c>
      <c r="D1745" s="182" t="s">
        <v>157</v>
      </c>
      <c r="E1745" s="183" t="s">
        <v>1447</v>
      </c>
      <c r="F1745" s="184" t="s">
        <v>1448</v>
      </c>
      <c r="G1745" s="185" t="s">
        <v>263</v>
      </c>
      <c r="H1745" s="186">
        <v>328.94499999999999</v>
      </c>
      <c r="I1745" s="187"/>
      <c r="J1745" s="188">
        <f>ROUND(I1745*H1745,2)</f>
        <v>0</v>
      </c>
      <c r="K1745" s="184" t="s">
        <v>161</v>
      </c>
      <c r="L1745" s="40"/>
      <c r="M1745" s="189" t="s">
        <v>35</v>
      </c>
      <c r="N1745" s="190" t="s">
        <v>51</v>
      </c>
      <c r="O1745" s="65"/>
      <c r="P1745" s="191">
        <f>O1745*H1745</f>
        <v>0</v>
      </c>
      <c r="Q1745" s="191">
        <v>0</v>
      </c>
      <c r="R1745" s="191">
        <f>Q1745*H1745</f>
        <v>0</v>
      </c>
      <c r="S1745" s="191">
        <v>0</v>
      </c>
      <c r="T1745" s="192">
        <f>S1745*H1745</f>
        <v>0</v>
      </c>
      <c r="AR1745" s="193" t="s">
        <v>162</v>
      </c>
      <c r="AT1745" s="193" t="s">
        <v>157</v>
      </c>
      <c r="AU1745" s="193" t="s">
        <v>90</v>
      </c>
      <c r="AY1745" s="18" t="s">
        <v>155</v>
      </c>
      <c r="BE1745" s="194">
        <f>IF(N1745="základní",J1745,0)</f>
        <v>0</v>
      </c>
      <c r="BF1745" s="194">
        <f>IF(N1745="snížená",J1745,0)</f>
        <v>0</v>
      </c>
      <c r="BG1745" s="194">
        <f>IF(N1745="zákl. přenesená",J1745,0)</f>
        <v>0</v>
      </c>
      <c r="BH1745" s="194">
        <f>IF(N1745="sníž. přenesená",J1745,0)</f>
        <v>0</v>
      </c>
      <c r="BI1745" s="194">
        <f>IF(N1745="nulová",J1745,0)</f>
        <v>0</v>
      </c>
      <c r="BJ1745" s="18" t="s">
        <v>88</v>
      </c>
      <c r="BK1745" s="194">
        <f>ROUND(I1745*H1745,2)</f>
        <v>0</v>
      </c>
      <c r="BL1745" s="18" t="s">
        <v>162</v>
      </c>
      <c r="BM1745" s="193" t="s">
        <v>1449</v>
      </c>
    </row>
    <row r="1746" spans="2:65" s="1" customFormat="1" ht="24" customHeight="1">
      <c r="B1746" s="36"/>
      <c r="C1746" s="182" t="s">
        <v>1450</v>
      </c>
      <c r="D1746" s="182" t="s">
        <v>157</v>
      </c>
      <c r="E1746" s="183" t="s">
        <v>1451</v>
      </c>
      <c r="F1746" s="184" t="s">
        <v>1452</v>
      </c>
      <c r="G1746" s="185" t="s">
        <v>263</v>
      </c>
      <c r="H1746" s="186">
        <v>328.94499999999999</v>
      </c>
      <c r="I1746" s="187"/>
      <c r="J1746" s="188">
        <f>ROUND(I1746*H1746,2)</f>
        <v>0</v>
      </c>
      <c r="K1746" s="184" t="s">
        <v>161</v>
      </c>
      <c r="L1746" s="40"/>
      <c r="M1746" s="189" t="s">
        <v>35</v>
      </c>
      <c r="N1746" s="190" t="s">
        <v>51</v>
      </c>
      <c r="O1746" s="65"/>
      <c r="P1746" s="191">
        <f>O1746*H1746</f>
        <v>0</v>
      </c>
      <c r="Q1746" s="191">
        <v>0</v>
      </c>
      <c r="R1746" s="191">
        <f>Q1746*H1746</f>
        <v>0</v>
      </c>
      <c r="S1746" s="191">
        <v>0</v>
      </c>
      <c r="T1746" s="192">
        <f>S1746*H1746</f>
        <v>0</v>
      </c>
      <c r="AR1746" s="193" t="s">
        <v>162</v>
      </c>
      <c r="AT1746" s="193" t="s">
        <v>157</v>
      </c>
      <c r="AU1746" s="193" t="s">
        <v>90</v>
      </c>
      <c r="AY1746" s="18" t="s">
        <v>155</v>
      </c>
      <c r="BE1746" s="194">
        <f>IF(N1746="základní",J1746,0)</f>
        <v>0</v>
      </c>
      <c r="BF1746" s="194">
        <f>IF(N1746="snížená",J1746,0)</f>
        <v>0</v>
      </c>
      <c r="BG1746" s="194">
        <f>IF(N1746="zákl. přenesená",J1746,0)</f>
        <v>0</v>
      </c>
      <c r="BH1746" s="194">
        <f>IF(N1746="sníž. přenesená",J1746,0)</f>
        <v>0</v>
      </c>
      <c r="BI1746" s="194">
        <f>IF(N1746="nulová",J1746,0)</f>
        <v>0</v>
      </c>
      <c r="BJ1746" s="18" t="s">
        <v>88</v>
      </c>
      <c r="BK1746" s="194">
        <f>ROUND(I1746*H1746,2)</f>
        <v>0</v>
      </c>
      <c r="BL1746" s="18" t="s">
        <v>162</v>
      </c>
      <c r="BM1746" s="193" t="s">
        <v>1453</v>
      </c>
    </row>
    <row r="1747" spans="2:65" s="1" customFormat="1" ht="36" customHeight="1">
      <c r="B1747" s="36"/>
      <c r="C1747" s="182" t="s">
        <v>1454</v>
      </c>
      <c r="D1747" s="182" t="s">
        <v>157</v>
      </c>
      <c r="E1747" s="183" t="s">
        <v>1455</v>
      </c>
      <c r="F1747" s="184" t="s">
        <v>1456</v>
      </c>
      <c r="G1747" s="185" t="s">
        <v>263</v>
      </c>
      <c r="H1747" s="186">
        <v>6578.9</v>
      </c>
      <c r="I1747" s="187"/>
      <c r="J1747" s="188">
        <f>ROUND(I1747*H1747,2)</f>
        <v>0</v>
      </c>
      <c r="K1747" s="184" t="s">
        <v>161</v>
      </c>
      <c r="L1747" s="40"/>
      <c r="M1747" s="189" t="s">
        <v>35</v>
      </c>
      <c r="N1747" s="190" t="s">
        <v>51</v>
      </c>
      <c r="O1747" s="65"/>
      <c r="P1747" s="191">
        <f>O1747*H1747</f>
        <v>0</v>
      </c>
      <c r="Q1747" s="191">
        <v>0</v>
      </c>
      <c r="R1747" s="191">
        <f>Q1747*H1747</f>
        <v>0</v>
      </c>
      <c r="S1747" s="191">
        <v>0</v>
      </c>
      <c r="T1747" s="192">
        <f>S1747*H1747</f>
        <v>0</v>
      </c>
      <c r="AR1747" s="193" t="s">
        <v>162</v>
      </c>
      <c r="AT1747" s="193" t="s">
        <v>157</v>
      </c>
      <c r="AU1747" s="193" t="s">
        <v>90</v>
      </c>
      <c r="AY1747" s="18" t="s">
        <v>155</v>
      </c>
      <c r="BE1747" s="194">
        <f>IF(N1747="základní",J1747,0)</f>
        <v>0</v>
      </c>
      <c r="BF1747" s="194">
        <f>IF(N1747="snížená",J1747,0)</f>
        <v>0</v>
      </c>
      <c r="BG1747" s="194">
        <f>IF(N1747="zákl. přenesená",J1747,0)</f>
        <v>0</v>
      </c>
      <c r="BH1747" s="194">
        <f>IF(N1747="sníž. přenesená",J1747,0)</f>
        <v>0</v>
      </c>
      <c r="BI1747" s="194">
        <f>IF(N1747="nulová",J1747,0)</f>
        <v>0</v>
      </c>
      <c r="BJ1747" s="18" t="s">
        <v>88</v>
      </c>
      <c r="BK1747" s="194">
        <f>ROUND(I1747*H1747,2)</f>
        <v>0</v>
      </c>
      <c r="BL1747" s="18" t="s">
        <v>162</v>
      </c>
      <c r="BM1747" s="193" t="s">
        <v>1457</v>
      </c>
    </row>
    <row r="1748" spans="2:65" s="13" customFormat="1">
      <c r="B1748" s="206"/>
      <c r="C1748" s="207"/>
      <c r="D1748" s="197" t="s">
        <v>164</v>
      </c>
      <c r="E1748" s="207"/>
      <c r="F1748" s="209" t="s">
        <v>1458</v>
      </c>
      <c r="G1748" s="207"/>
      <c r="H1748" s="210">
        <v>6578.9</v>
      </c>
      <c r="I1748" s="211"/>
      <c r="J1748" s="207"/>
      <c r="K1748" s="207"/>
      <c r="L1748" s="212"/>
      <c r="M1748" s="213"/>
      <c r="N1748" s="214"/>
      <c r="O1748" s="214"/>
      <c r="P1748" s="214"/>
      <c r="Q1748" s="214"/>
      <c r="R1748" s="214"/>
      <c r="S1748" s="214"/>
      <c r="T1748" s="215"/>
      <c r="AT1748" s="216" t="s">
        <v>164</v>
      </c>
      <c r="AU1748" s="216" t="s">
        <v>90</v>
      </c>
      <c r="AV1748" s="13" t="s">
        <v>90</v>
      </c>
      <c r="AW1748" s="13" t="s">
        <v>4</v>
      </c>
      <c r="AX1748" s="13" t="s">
        <v>88</v>
      </c>
      <c r="AY1748" s="216" t="s">
        <v>155</v>
      </c>
    </row>
    <row r="1749" spans="2:65" s="1" customFormat="1" ht="36" customHeight="1">
      <c r="B1749" s="36"/>
      <c r="C1749" s="182" t="s">
        <v>1459</v>
      </c>
      <c r="D1749" s="182" t="s">
        <v>157</v>
      </c>
      <c r="E1749" s="183" t="s">
        <v>1460</v>
      </c>
      <c r="F1749" s="184" t="s">
        <v>1461</v>
      </c>
      <c r="G1749" s="185" t="s">
        <v>263</v>
      </c>
      <c r="H1749" s="186">
        <v>328.94499999999999</v>
      </c>
      <c r="I1749" s="187"/>
      <c r="J1749" s="188">
        <f>ROUND(I1749*H1749,2)</f>
        <v>0</v>
      </c>
      <c r="K1749" s="184" t="s">
        <v>161</v>
      </c>
      <c r="L1749" s="40"/>
      <c r="M1749" s="189" t="s">
        <v>35</v>
      </c>
      <c r="N1749" s="190" t="s">
        <v>51</v>
      </c>
      <c r="O1749" s="65"/>
      <c r="P1749" s="191">
        <f>O1749*H1749</f>
        <v>0</v>
      </c>
      <c r="Q1749" s="191">
        <v>0</v>
      </c>
      <c r="R1749" s="191">
        <f>Q1749*H1749</f>
        <v>0</v>
      </c>
      <c r="S1749" s="191">
        <v>0</v>
      </c>
      <c r="T1749" s="192">
        <f>S1749*H1749</f>
        <v>0</v>
      </c>
      <c r="AR1749" s="193" t="s">
        <v>162</v>
      </c>
      <c r="AT1749" s="193" t="s">
        <v>157</v>
      </c>
      <c r="AU1749" s="193" t="s">
        <v>90</v>
      </c>
      <c r="AY1749" s="18" t="s">
        <v>155</v>
      </c>
      <c r="BE1749" s="194">
        <f>IF(N1749="základní",J1749,0)</f>
        <v>0</v>
      </c>
      <c r="BF1749" s="194">
        <f>IF(N1749="snížená",J1749,0)</f>
        <v>0</v>
      </c>
      <c r="BG1749" s="194">
        <f>IF(N1749="zákl. přenesená",J1749,0)</f>
        <v>0</v>
      </c>
      <c r="BH1749" s="194">
        <f>IF(N1749="sníž. přenesená",J1749,0)</f>
        <v>0</v>
      </c>
      <c r="BI1749" s="194">
        <f>IF(N1749="nulová",J1749,0)</f>
        <v>0</v>
      </c>
      <c r="BJ1749" s="18" t="s">
        <v>88</v>
      </c>
      <c r="BK1749" s="194">
        <f>ROUND(I1749*H1749,2)</f>
        <v>0</v>
      </c>
      <c r="BL1749" s="18" t="s">
        <v>162</v>
      </c>
      <c r="BM1749" s="193" t="s">
        <v>1462</v>
      </c>
    </row>
    <row r="1750" spans="2:65" s="11" customFormat="1" ht="22.95" customHeight="1">
      <c r="B1750" s="166"/>
      <c r="C1750" s="167"/>
      <c r="D1750" s="168" t="s">
        <v>79</v>
      </c>
      <c r="E1750" s="180" t="s">
        <v>1463</v>
      </c>
      <c r="F1750" s="180" t="s">
        <v>1464</v>
      </c>
      <c r="G1750" s="167"/>
      <c r="H1750" s="167"/>
      <c r="I1750" s="170"/>
      <c r="J1750" s="181">
        <f>BK1750</f>
        <v>0</v>
      </c>
      <c r="K1750" s="167"/>
      <c r="L1750" s="172"/>
      <c r="M1750" s="173"/>
      <c r="N1750" s="174"/>
      <c r="O1750" s="174"/>
      <c r="P1750" s="175">
        <f>P1751</f>
        <v>0</v>
      </c>
      <c r="Q1750" s="174"/>
      <c r="R1750" s="175">
        <f>R1751</f>
        <v>0</v>
      </c>
      <c r="S1750" s="174"/>
      <c r="T1750" s="176">
        <f>T1751</f>
        <v>0</v>
      </c>
      <c r="AR1750" s="177" t="s">
        <v>88</v>
      </c>
      <c r="AT1750" s="178" t="s">
        <v>79</v>
      </c>
      <c r="AU1750" s="178" t="s">
        <v>88</v>
      </c>
      <c r="AY1750" s="177" t="s">
        <v>155</v>
      </c>
      <c r="BK1750" s="179">
        <f>BK1751</f>
        <v>0</v>
      </c>
    </row>
    <row r="1751" spans="2:65" s="1" customFormat="1" ht="72" customHeight="1">
      <c r="B1751" s="36"/>
      <c r="C1751" s="182" t="s">
        <v>1465</v>
      </c>
      <c r="D1751" s="182" t="s">
        <v>157</v>
      </c>
      <c r="E1751" s="183" t="s">
        <v>1466</v>
      </c>
      <c r="F1751" s="184" t="s">
        <v>1467</v>
      </c>
      <c r="G1751" s="185" t="s">
        <v>263</v>
      </c>
      <c r="H1751" s="186">
        <v>283.738</v>
      </c>
      <c r="I1751" s="187"/>
      <c r="J1751" s="188">
        <f>ROUND(I1751*H1751,2)</f>
        <v>0</v>
      </c>
      <c r="K1751" s="184" t="s">
        <v>161</v>
      </c>
      <c r="L1751" s="40"/>
      <c r="M1751" s="189" t="s">
        <v>35</v>
      </c>
      <c r="N1751" s="190" t="s">
        <v>51</v>
      </c>
      <c r="O1751" s="65"/>
      <c r="P1751" s="191">
        <f>O1751*H1751</f>
        <v>0</v>
      </c>
      <c r="Q1751" s="191">
        <v>0</v>
      </c>
      <c r="R1751" s="191">
        <f>Q1751*H1751</f>
        <v>0</v>
      </c>
      <c r="S1751" s="191">
        <v>0</v>
      </c>
      <c r="T1751" s="192">
        <f>S1751*H1751</f>
        <v>0</v>
      </c>
      <c r="AR1751" s="193" t="s">
        <v>162</v>
      </c>
      <c r="AT1751" s="193" t="s">
        <v>157</v>
      </c>
      <c r="AU1751" s="193" t="s">
        <v>90</v>
      </c>
      <c r="AY1751" s="18" t="s">
        <v>155</v>
      </c>
      <c r="BE1751" s="194">
        <f>IF(N1751="základní",J1751,0)</f>
        <v>0</v>
      </c>
      <c r="BF1751" s="194">
        <f>IF(N1751="snížená",J1751,0)</f>
        <v>0</v>
      </c>
      <c r="BG1751" s="194">
        <f>IF(N1751="zákl. přenesená",J1751,0)</f>
        <v>0</v>
      </c>
      <c r="BH1751" s="194">
        <f>IF(N1751="sníž. přenesená",J1751,0)</f>
        <v>0</v>
      </c>
      <c r="BI1751" s="194">
        <f>IF(N1751="nulová",J1751,0)</f>
        <v>0</v>
      </c>
      <c r="BJ1751" s="18" t="s">
        <v>88</v>
      </c>
      <c r="BK1751" s="194">
        <f>ROUND(I1751*H1751,2)</f>
        <v>0</v>
      </c>
      <c r="BL1751" s="18" t="s">
        <v>162</v>
      </c>
      <c r="BM1751" s="193" t="s">
        <v>1468</v>
      </c>
    </row>
    <row r="1752" spans="2:65" s="11" customFormat="1" ht="25.95" customHeight="1">
      <c r="B1752" s="166"/>
      <c r="C1752" s="167"/>
      <c r="D1752" s="168" t="s">
        <v>79</v>
      </c>
      <c r="E1752" s="169" t="s">
        <v>1469</v>
      </c>
      <c r="F1752" s="169" t="s">
        <v>1470</v>
      </c>
      <c r="G1752" s="167"/>
      <c r="H1752" s="167"/>
      <c r="I1752" s="170"/>
      <c r="J1752" s="171">
        <f>BK1752</f>
        <v>0</v>
      </c>
      <c r="K1752" s="167"/>
      <c r="L1752" s="172"/>
      <c r="M1752" s="173"/>
      <c r="N1752" s="174"/>
      <c r="O1752" s="174"/>
      <c r="P1752" s="175">
        <f>P1753+P1829+P1922+P2057+P2066+P2082+P2133+P2138+P2245+P2275+P2532+P2572+P2601+P2644+P2707+P2780</f>
        <v>0</v>
      </c>
      <c r="Q1752" s="174"/>
      <c r="R1752" s="175">
        <f>R1753+R1829+R1922+R2057+R2066+R2082+R2133+R2138+R2245+R2275+R2532+R2572+R2601+R2644+R2707+R2780</f>
        <v>64.210485900000009</v>
      </c>
      <c r="S1752" s="174"/>
      <c r="T1752" s="176">
        <f>T1753+T1829+T1922+T2057+T2066+T2082+T2133+T2138+T2245+T2275+T2532+T2572+T2601+T2644+T2707+T2780</f>
        <v>43.222374819999999</v>
      </c>
      <c r="AR1752" s="177" t="s">
        <v>90</v>
      </c>
      <c r="AT1752" s="178" t="s">
        <v>79</v>
      </c>
      <c r="AU1752" s="178" t="s">
        <v>80</v>
      </c>
      <c r="AY1752" s="177" t="s">
        <v>155</v>
      </c>
      <c r="BK1752" s="179">
        <f>BK1753+BK1829+BK1922+BK2057+BK2066+BK2082+BK2133+BK2138+BK2245+BK2275+BK2532+BK2572+BK2601+BK2644+BK2707+BK2780</f>
        <v>0</v>
      </c>
    </row>
    <row r="1753" spans="2:65" s="11" customFormat="1" ht="22.95" customHeight="1">
      <c r="B1753" s="166"/>
      <c r="C1753" s="167"/>
      <c r="D1753" s="168" t="s">
        <v>79</v>
      </c>
      <c r="E1753" s="180" t="s">
        <v>1471</v>
      </c>
      <c r="F1753" s="180" t="s">
        <v>1472</v>
      </c>
      <c r="G1753" s="167"/>
      <c r="H1753" s="167"/>
      <c r="I1753" s="170"/>
      <c r="J1753" s="181">
        <f>BK1753</f>
        <v>0</v>
      </c>
      <c r="K1753" s="167"/>
      <c r="L1753" s="172"/>
      <c r="M1753" s="173"/>
      <c r="N1753" s="174"/>
      <c r="O1753" s="174"/>
      <c r="P1753" s="175">
        <f>SUM(P1754:P1828)</f>
        <v>0</v>
      </c>
      <c r="Q1753" s="174"/>
      <c r="R1753" s="175">
        <f>SUM(R1754:R1828)</f>
        <v>1.9548112</v>
      </c>
      <c r="S1753" s="174"/>
      <c r="T1753" s="176">
        <f>SUM(T1754:T1828)</f>
        <v>0</v>
      </c>
      <c r="AR1753" s="177" t="s">
        <v>90</v>
      </c>
      <c r="AT1753" s="178" t="s">
        <v>79</v>
      </c>
      <c r="AU1753" s="178" t="s">
        <v>88</v>
      </c>
      <c r="AY1753" s="177" t="s">
        <v>155</v>
      </c>
      <c r="BK1753" s="179">
        <f>SUM(BK1754:BK1828)</f>
        <v>0</v>
      </c>
    </row>
    <row r="1754" spans="2:65" s="1" customFormat="1" ht="24" customHeight="1">
      <c r="B1754" s="36"/>
      <c r="C1754" s="182" t="s">
        <v>1473</v>
      </c>
      <c r="D1754" s="182" t="s">
        <v>157</v>
      </c>
      <c r="E1754" s="183" t="s">
        <v>1474</v>
      </c>
      <c r="F1754" s="184" t="s">
        <v>1475</v>
      </c>
      <c r="G1754" s="185" t="s">
        <v>160</v>
      </c>
      <c r="H1754" s="186">
        <v>200.214</v>
      </c>
      <c r="I1754" s="187"/>
      <c r="J1754" s="188">
        <f>ROUND(I1754*H1754,2)</f>
        <v>0</v>
      </c>
      <c r="K1754" s="184" t="s">
        <v>161</v>
      </c>
      <c r="L1754" s="40"/>
      <c r="M1754" s="189" t="s">
        <v>35</v>
      </c>
      <c r="N1754" s="190" t="s">
        <v>51</v>
      </c>
      <c r="O1754" s="65"/>
      <c r="P1754" s="191">
        <f>O1754*H1754</f>
        <v>0</v>
      </c>
      <c r="Q1754" s="191">
        <v>0</v>
      </c>
      <c r="R1754" s="191">
        <f>Q1754*H1754</f>
        <v>0</v>
      </c>
      <c r="S1754" s="191">
        <v>0</v>
      </c>
      <c r="T1754" s="192">
        <f>S1754*H1754</f>
        <v>0</v>
      </c>
      <c r="AR1754" s="193" t="s">
        <v>265</v>
      </c>
      <c r="AT1754" s="193" t="s">
        <v>157</v>
      </c>
      <c r="AU1754" s="193" t="s">
        <v>90</v>
      </c>
      <c r="AY1754" s="18" t="s">
        <v>155</v>
      </c>
      <c r="BE1754" s="194">
        <f>IF(N1754="základní",J1754,0)</f>
        <v>0</v>
      </c>
      <c r="BF1754" s="194">
        <f>IF(N1754="snížená",J1754,0)</f>
        <v>0</v>
      </c>
      <c r="BG1754" s="194">
        <f>IF(N1754="zákl. přenesená",J1754,0)</f>
        <v>0</v>
      </c>
      <c r="BH1754" s="194">
        <f>IF(N1754="sníž. přenesená",J1754,0)</f>
        <v>0</v>
      </c>
      <c r="BI1754" s="194">
        <f>IF(N1754="nulová",J1754,0)</f>
        <v>0</v>
      </c>
      <c r="BJ1754" s="18" t="s">
        <v>88</v>
      </c>
      <c r="BK1754" s="194">
        <f>ROUND(I1754*H1754,2)</f>
        <v>0</v>
      </c>
      <c r="BL1754" s="18" t="s">
        <v>265</v>
      </c>
      <c r="BM1754" s="193" t="s">
        <v>1476</v>
      </c>
    </row>
    <row r="1755" spans="2:65" s="12" customFormat="1">
      <c r="B1755" s="195"/>
      <c r="C1755" s="196"/>
      <c r="D1755" s="197" t="s">
        <v>164</v>
      </c>
      <c r="E1755" s="198" t="s">
        <v>35</v>
      </c>
      <c r="F1755" s="199" t="s">
        <v>770</v>
      </c>
      <c r="G1755" s="196"/>
      <c r="H1755" s="198" t="s">
        <v>35</v>
      </c>
      <c r="I1755" s="200"/>
      <c r="J1755" s="196"/>
      <c r="K1755" s="196"/>
      <c r="L1755" s="201"/>
      <c r="M1755" s="202"/>
      <c r="N1755" s="203"/>
      <c r="O1755" s="203"/>
      <c r="P1755" s="203"/>
      <c r="Q1755" s="203"/>
      <c r="R1755" s="203"/>
      <c r="S1755" s="203"/>
      <c r="T1755" s="204"/>
      <c r="AT1755" s="205" t="s">
        <v>164</v>
      </c>
      <c r="AU1755" s="205" t="s">
        <v>90</v>
      </c>
      <c r="AV1755" s="12" t="s">
        <v>88</v>
      </c>
      <c r="AW1755" s="12" t="s">
        <v>41</v>
      </c>
      <c r="AX1755" s="12" t="s">
        <v>80</v>
      </c>
      <c r="AY1755" s="205" t="s">
        <v>155</v>
      </c>
    </row>
    <row r="1756" spans="2:65" s="12" customFormat="1">
      <c r="B1756" s="195"/>
      <c r="C1756" s="196"/>
      <c r="D1756" s="197" t="s">
        <v>164</v>
      </c>
      <c r="E1756" s="198" t="s">
        <v>35</v>
      </c>
      <c r="F1756" s="199" t="s">
        <v>201</v>
      </c>
      <c r="G1756" s="196"/>
      <c r="H1756" s="198" t="s">
        <v>35</v>
      </c>
      <c r="I1756" s="200"/>
      <c r="J1756" s="196"/>
      <c r="K1756" s="196"/>
      <c r="L1756" s="201"/>
      <c r="M1756" s="202"/>
      <c r="N1756" s="203"/>
      <c r="O1756" s="203"/>
      <c r="P1756" s="203"/>
      <c r="Q1756" s="203"/>
      <c r="R1756" s="203"/>
      <c r="S1756" s="203"/>
      <c r="T1756" s="204"/>
      <c r="AT1756" s="205" t="s">
        <v>164</v>
      </c>
      <c r="AU1756" s="205" t="s">
        <v>90</v>
      </c>
      <c r="AV1756" s="12" t="s">
        <v>88</v>
      </c>
      <c r="AW1756" s="12" t="s">
        <v>41</v>
      </c>
      <c r="AX1756" s="12" t="s">
        <v>80</v>
      </c>
      <c r="AY1756" s="205" t="s">
        <v>155</v>
      </c>
    </row>
    <row r="1757" spans="2:65" s="13" customFormat="1">
      <c r="B1757" s="206"/>
      <c r="C1757" s="207"/>
      <c r="D1757" s="197" t="s">
        <v>164</v>
      </c>
      <c r="E1757" s="208" t="s">
        <v>35</v>
      </c>
      <c r="F1757" s="209" t="s">
        <v>354</v>
      </c>
      <c r="G1757" s="207"/>
      <c r="H1757" s="210">
        <v>54.55</v>
      </c>
      <c r="I1757" s="211"/>
      <c r="J1757" s="207"/>
      <c r="K1757" s="207"/>
      <c r="L1757" s="212"/>
      <c r="M1757" s="213"/>
      <c r="N1757" s="214"/>
      <c r="O1757" s="214"/>
      <c r="P1757" s="214"/>
      <c r="Q1757" s="214"/>
      <c r="R1757" s="214"/>
      <c r="S1757" s="214"/>
      <c r="T1757" s="215"/>
      <c r="AT1757" s="216" t="s">
        <v>164</v>
      </c>
      <c r="AU1757" s="216" t="s">
        <v>90</v>
      </c>
      <c r="AV1757" s="13" t="s">
        <v>90</v>
      </c>
      <c r="AW1757" s="13" t="s">
        <v>41</v>
      </c>
      <c r="AX1757" s="13" t="s">
        <v>80</v>
      </c>
      <c r="AY1757" s="216" t="s">
        <v>155</v>
      </c>
    </row>
    <row r="1758" spans="2:65" s="12" customFormat="1">
      <c r="B1758" s="195"/>
      <c r="C1758" s="196"/>
      <c r="D1758" s="197" t="s">
        <v>164</v>
      </c>
      <c r="E1758" s="198" t="s">
        <v>35</v>
      </c>
      <c r="F1758" s="199" t="s">
        <v>203</v>
      </c>
      <c r="G1758" s="196"/>
      <c r="H1758" s="198" t="s">
        <v>35</v>
      </c>
      <c r="I1758" s="200"/>
      <c r="J1758" s="196"/>
      <c r="K1758" s="196"/>
      <c r="L1758" s="201"/>
      <c r="M1758" s="202"/>
      <c r="N1758" s="203"/>
      <c r="O1758" s="203"/>
      <c r="P1758" s="203"/>
      <c r="Q1758" s="203"/>
      <c r="R1758" s="203"/>
      <c r="S1758" s="203"/>
      <c r="T1758" s="204"/>
      <c r="AT1758" s="205" t="s">
        <v>164</v>
      </c>
      <c r="AU1758" s="205" t="s">
        <v>90</v>
      </c>
      <c r="AV1758" s="12" t="s">
        <v>88</v>
      </c>
      <c r="AW1758" s="12" t="s">
        <v>41</v>
      </c>
      <c r="AX1758" s="12" t="s">
        <v>80</v>
      </c>
      <c r="AY1758" s="205" t="s">
        <v>155</v>
      </c>
    </row>
    <row r="1759" spans="2:65" s="13" customFormat="1" ht="30.6">
      <c r="B1759" s="206"/>
      <c r="C1759" s="207"/>
      <c r="D1759" s="197" t="s">
        <v>164</v>
      </c>
      <c r="E1759" s="208" t="s">
        <v>35</v>
      </c>
      <c r="F1759" s="209" t="s">
        <v>355</v>
      </c>
      <c r="G1759" s="207"/>
      <c r="H1759" s="210">
        <v>66.38</v>
      </c>
      <c r="I1759" s="211"/>
      <c r="J1759" s="207"/>
      <c r="K1759" s="207"/>
      <c r="L1759" s="212"/>
      <c r="M1759" s="213"/>
      <c r="N1759" s="214"/>
      <c r="O1759" s="214"/>
      <c r="P1759" s="214"/>
      <c r="Q1759" s="214"/>
      <c r="R1759" s="214"/>
      <c r="S1759" s="214"/>
      <c r="T1759" s="215"/>
      <c r="AT1759" s="216" t="s">
        <v>164</v>
      </c>
      <c r="AU1759" s="216" t="s">
        <v>90</v>
      </c>
      <c r="AV1759" s="13" t="s">
        <v>90</v>
      </c>
      <c r="AW1759" s="13" t="s">
        <v>41</v>
      </c>
      <c r="AX1759" s="13" t="s">
        <v>80</v>
      </c>
      <c r="AY1759" s="216" t="s">
        <v>155</v>
      </c>
    </row>
    <row r="1760" spans="2:65" s="12" customFormat="1">
      <c r="B1760" s="195"/>
      <c r="C1760" s="196"/>
      <c r="D1760" s="197" t="s">
        <v>164</v>
      </c>
      <c r="E1760" s="198" t="s">
        <v>35</v>
      </c>
      <c r="F1760" s="199" t="s">
        <v>205</v>
      </c>
      <c r="G1760" s="196"/>
      <c r="H1760" s="198" t="s">
        <v>35</v>
      </c>
      <c r="I1760" s="200"/>
      <c r="J1760" s="196"/>
      <c r="K1760" s="196"/>
      <c r="L1760" s="201"/>
      <c r="M1760" s="202"/>
      <c r="N1760" s="203"/>
      <c r="O1760" s="203"/>
      <c r="P1760" s="203"/>
      <c r="Q1760" s="203"/>
      <c r="R1760" s="203"/>
      <c r="S1760" s="203"/>
      <c r="T1760" s="204"/>
      <c r="AT1760" s="205" t="s">
        <v>164</v>
      </c>
      <c r="AU1760" s="205" t="s">
        <v>90</v>
      </c>
      <c r="AV1760" s="12" t="s">
        <v>88</v>
      </c>
      <c r="AW1760" s="12" t="s">
        <v>41</v>
      </c>
      <c r="AX1760" s="12" t="s">
        <v>80</v>
      </c>
      <c r="AY1760" s="205" t="s">
        <v>155</v>
      </c>
    </row>
    <row r="1761" spans="2:65" s="13" customFormat="1">
      <c r="B1761" s="206"/>
      <c r="C1761" s="207"/>
      <c r="D1761" s="197" t="s">
        <v>164</v>
      </c>
      <c r="E1761" s="208" t="s">
        <v>35</v>
      </c>
      <c r="F1761" s="209" t="s">
        <v>356</v>
      </c>
      <c r="G1761" s="207"/>
      <c r="H1761" s="210">
        <v>38.5</v>
      </c>
      <c r="I1761" s="211"/>
      <c r="J1761" s="207"/>
      <c r="K1761" s="207"/>
      <c r="L1761" s="212"/>
      <c r="M1761" s="213"/>
      <c r="N1761" s="214"/>
      <c r="O1761" s="214"/>
      <c r="P1761" s="214"/>
      <c r="Q1761" s="214"/>
      <c r="R1761" s="214"/>
      <c r="S1761" s="214"/>
      <c r="T1761" s="215"/>
      <c r="AT1761" s="216" t="s">
        <v>164</v>
      </c>
      <c r="AU1761" s="216" t="s">
        <v>90</v>
      </c>
      <c r="AV1761" s="13" t="s">
        <v>90</v>
      </c>
      <c r="AW1761" s="13" t="s">
        <v>41</v>
      </c>
      <c r="AX1761" s="13" t="s">
        <v>80</v>
      </c>
      <c r="AY1761" s="216" t="s">
        <v>155</v>
      </c>
    </row>
    <row r="1762" spans="2:65" s="12" customFormat="1">
      <c r="B1762" s="195"/>
      <c r="C1762" s="196"/>
      <c r="D1762" s="197" t="s">
        <v>164</v>
      </c>
      <c r="E1762" s="198" t="s">
        <v>35</v>
      </c>
      <c r="F1762" s="199" t="s">
        <v>771</v>
      </c>
      <c r="G1762" s="196"/>
      <c r="H1762" s="198" t="s">
        <v>35</v>
      </c>
      <c r="I1762" s="200"/>
      <c r="J1762" s="196"/>
      <c r="K1762" s="196"/>
      <c r="L1762" s="201"/>
      <c r="M1762" s="202"/>
      <c r="N1762" s="203"/>
      <c r="O1762" s="203"/>
      <c r="P1762" s="203"/>
      <c r="Q1762" s="203"/>
      <c r="R1762" s="203"/>
      <c r="S1762" s="203"/>
      <c r="T1762" s="204"/>
      <c r="AT1762" s="205" t="s">
        <v>164</v>
      </c>
      <c r="AU1762" s="205" t="s">
        <v>90</v>
      </c>
      <c r="AV1762" s="12" t="s">
        <v>88</v>
      </c>
      <c r="AW1762" s="12" t="s">
        <v>41</v>
      </c>
      <c r="AX1762" s="12" t="s">
        <v>80</v>
      </c>
      <c r="AY1762" s="205" t="s">
        <v>155</v>
      </c>
    </row>
    <row r="1763" spans="2:65" s="13" customFormat="1">
      <c r="B1763" s="206"/>
      <c r="C1763" s="207"/>
      <c r="D1763" s="197" t="s">
        <v>164</v>
      </c>
      <c r="E1763" s="208" t="s">
        <v>35</v>
      </c>
      <c r="F1763" s="209" t="s">
        <v>772</v>
      </c>
      <c r="G1763" s="207"/>
      <c r="H1763" s="210">
        <v>-16.420000000000002</v>
      </c>
      <c r="I1763" s="211"/>
      <c r="J1763" s="207"/>
      <c r="K1763" s="207"/>
      <c r="L1763" s="212"/>
      <c r="M1763" s="213"/>
      <c r="N1763" s="214"/>
      <c r="O1763" s="214"/>
      <c r="P1763" s="214"/>
      <c r="Q1763" s="214"/>
      <c r="R1763" s="214"/>
      <c r="S1763" s="214"/>
      <c r="T1763" s="215"/>
      <c r="AT1763" s="216" t="s">
        <v>164</v>
      </c>
      <c r="AU1763" s="216" t="s">
        <v>90</v>
      </c>
      <c r="AV1763" s="13" t="s">
        <v>90</v>
      </c>
      <c r="AW1763" s="13" t="s">
        <v>41</v>
      </c>
      <c r="AX1763" s="13" t="s">
        <v>80</v>
      </c>
      <c r="AY1763" s="216" t="s">
        <v>155</v>
      </c>
    </row>
    <row r="1764" spans="2:65" s="12" customFormat="1">
      <c r="B1764" s="195"/>
      <c r="C1764" s="196"/>
      <c r="D1764" s="197" t="s">
        <v>164</v>
      </c>
      <c r="E1764" s="198" t="s">
        <v>35</v>
      </c>
      <c r="F1764" s="199" t="s">
        <v>773</v>
      </c>
      <c r="G1764" s="196"/>
      <c r="H1764" s="198" t="s">
        <v>35</v>
      </c>
      <c r="I1764" s="200"/>
      <c r="J1764" s="196"/>
      <c r="K1764" s="196"/>
      <c r="L1764" s="201"/>
      <c r="M1764" s="202"/>
      <c r="N1764" s="203"/>
      <c r="O1764" s="203"/>
      <c r="P1764" s="203"/>
      <c r="Q1764" s="203"/>
      <c r="R1764" s="203"/>
      <c r="S1764" s="203"/>
      <c r="T1764" s="204"/>
      <c r="AT1764" s="205" t="s">
        <v>164</v>
      </c>
      <c r="AU1764" s="205" t="s">
        <v>90</v>
      </c>
      <c r="AV1764" s="12" t="s">
        <v>88</v>
      </c>
      <c r="AW1764" s="12" t="s">
        <v>41</v>
      </c>
      <c r="AX1764" s="12" t="s">
        <v>80</v>
      </c>
      <c r="AY1764" s="205" t="s">
        <v>155</v>
      </c>
    </row>
    <row r="1765" spans="2:65" s="12" customFormat="1">
      <c r="B1765" s="195"/>
      <c r="C1765" s="196"/>
      <c r="D1765" s="197" t="s">
        <v>164</v>
      </c>
      <c r="E1765" s="198" t="s">
        <v>35</v>
      </c>
      <c r="F1765" s="199" t="s">
        <v>201</v>
      </c>
      <c r="G1765" s="196"/>
      <c r="H1765" s="198" t="s">
        <v>35</v>
      </c>
      <c r="I1765" s="200"/>
      <c r="J1765" s="196"/>
      <c r="K1765" s="196"/>
      <c r="L1765" s="201"/>
      <c r="M1765" s="202"/>
      <c r="N1765" s="203"/>
      <c r="O1765" s="203"/>
      <c r="P1765" s="203"/>
      <c r="Q1765" s="203"/>
      <c r="R1765" s="203"/>
      <c r="S1765" s="203"/>
      <c r="T1765" s="204"/>
      <c r="AT1765" s="205" t="s">
        <v>164</v>
      </c>
      <c r="AU1765" s="205" t="s">
        <v>90</v>
      </c>
      <c r="AV1765" s="12" t="s">
        <v>88</v>
      </c>
      <c r="AW1765" s="12" t="s">
        <v>41</v>
      </c>
      <c r="AX1765" s="12" t="s">
        <v>80</v>
      </c>
      <c r="AY1765" s="205" t="s">
        <v>155</v>
      </c>
    </row>
    <row r="1766" spans="2:65" s="13" customFormat="1">
      <c r="B1766" s="206"/>
      <c r="C1766" s="207"/>
      <c r="D1766" s="197" t="s">
        <v>164</v>
      </c>
      <c r="E1766" s="208" t="s">
        <v>35</v>
      </c>
      <c r="F1766" s="209" t="s">
        <v>774</v>
      </c>
      <c r="G1766" s="207"/>
      <c r="H1766" s="210">
        <v>21.82</v>
      </c>
      <c r="I1766" s="211"/>
      <c r="J1766" s="207"/>
      <c r="K1766" s="207"/>
      <c r="L1766" s="212"/>
      <c r="M1766" s="213"/>
      <c r="N1766" s="214"/>
      <c r="O1766" s="214"/>
      <c r="P1766" s="214"/>
      <c r="Q1766" s="214"/>
      <c r="R1766" s="214"/>
      <c r="S1766" s="214"/>
      <c r="T1766" s="215"/>
      <c r="AT1766" s="216" t="s">
        <v>164</v>
      </c>
      <c r="AU1766" s="216" t="s">
        <v>90</v>
      </c>
      <c r="AV1766" s="13" t="s">
        <v>90</v>
      </c>
      <c r="AW1766" s="13" t="s">
        <v>41</v>
      </c>
      <c r="AX1766" s="13" t="s">
        <v>80</v>
      </c>
      <c r="AY1766" s="216" t="s">
        <v>155</v>
      </c>
    </row>
    <row r="1767" spans="2:65" s="12" customFormat="1">
      <c r="B1767" s="195"/>
      <c r="C1767" s="196"/>
      <c r="D1767" s="197" t="s">
        <v>164</v>
      </c>
      <c r="E1767" s="198" t="s">
        <v>35</v>
      </c>
      <c r="F1767" s="199" t="s">
        <v>203</v>
      </c>
      <c r="G1767" s="196"/>
      <c r="H1767" s="198" t="s">
        <v>35</v>
      </c>
      <c r="I1767" s="200"/>
      <c r="J1767" s="196"/>
      <c r="K1767" s="196"/>
      <c r="L1767" s="201"/>
      <c r="M1767" s="202"/>
      <c r="N1767" s="203"/>
      <c r="O1767" s="203"/>
      <c r="P1767" s="203"/>
      <c r="Q1767" s="203"/>
      <c r="R1767" s="203"/>
      <c r="S1767" s="203"/>
      <c r="T1767" s="204"/>
      <c r="AT1767" s="205" t="s">
        <v>164</v>
      </c>
      <c r="AU1767" s="205" t="s">
        <v>90</v>
      </c>
      <c r="AV1767" s="12" t="s">
        <v>88</v>
      </c>
      <c r="AW1767" s="12" t="s">
        <v>41</v>
      </c>
      <c r="AX1767" s="12" t="s">
        <v>80</v>
      </c>
      <c r="AY1767" s="205" t="s">
        <v>155</v>
      </c>
    </row>
    <row r="1768" spans="2:65" s="13" customFormat="1" ht="30.6">
      <c r="B1768" s="206"/>
      <c r="C1768" s="207"/>
      <c r="D1768" s="197" t="s">
        <v>164</v>
      </c>
      <c r="E1768" s="208" t="s">
        <v>35</v>
      </c>
      <c r="F1768" s="209" t="s">
        <v>775</v>
      </c>
      <c r="G1768" s="207"/>
      <c r="H1768" s="210">
        <v>26.552</v>
      </c>
      <c r="I1768" s="211"/>
      <c r="J1768" s="207"/>
      <c r="K1768" s="207"/>
      <c r="L1768" s="212"/>
      <c r="M1768" s="213"/>
      <c r="N1768" s="214"/>
      <c r="O1768" s="214"/>
      <c r="P1768" s="214"/>
      <c r="Q1768" s="214"/>
      <c r="R1768" s="214"/>
      <c r="S1768" s="214"/>
      <c r="T1768" s="215"/>
      <c r="AT1768" s="216" t="s">
        <v>164</v>
      </c>
      <c r="AU1768" s="216" t="s">
        <v>90</v>
      </c>
      <c r="AV1768" s="13" t="s">
        <v>90</v>
      </c>
      <c r="AW1768" s="13" t="s">
        <v>41</v>
      </c>
      <c r="AX1768" s="13" t="s">
        <v>80</v>
      </c>
      <c r="AY1768" s="216" t="s">
        <v>155</v>
      </c>
    </row>
    <row r="1769" spans="2:65" s="12" customFormat="1">
      <c r="B1769" s="195"/>
      <c r="C1769" s="196"/>
      <c r="D1769" s="197" t="s">
        <v>164</v>
      </c>
      <c r="E1769" s="198" t="s">
        <v>35</v>
      </c>
      <c r="F1769" s="199" t="s">
        <v>776</v>
      </c>
      <c r="G1769" s="196"/>
      <c r="H1769" s="198" t="s">
        <v>35</v>
      </c>
      <c r="I1769" s="200"/>
      <c r="J1769" s="196"/>
      <c r="K1769" s="196"/>
      <c r="L1769" s="201"/>
      <c r="M1769" s="202"/>
      <c r="N1769" s="203"/>
      <c r="O1769" s="203"/>
      <c r="P1769" s="203"/>
      <c r="Q1769" s="203"/>
      <c r="R1769" s="203"/>
      <c r="S1769" s="203"/>
      <c r="T1769" s="204"/>
      <c r="AT1769" s="205" t="s">
        <v>164</v>
      </c>
      <c r="AU1769" s="205" t="s">
        <v>90</v>
      </c>
      <c r="AV1769" s="12" t="s">
        <v>88</v>
      </c>
      <c r="AW1769" s="12" t="s">
        <v>41</v>
      </c>
      <c r="AX1769" s="12" t="s">
        <v>80</v>
      </c>
      <c r="AY1769" s="205" t="s">
        <v>155</v>
      </c>
    </row>
    <row r="1770" spans="2:65" s="13" customFormat="1">
      <c r="B1770" s="206"/>
      <c r="C1770" s="207"/>
      <c r="D1770" s="197" t="s">
        <v>164</v>
      </c>
      <c r="E1770" s="208" t="s">
        <v>35</v>
      </c>
      <c r="F1770" s="209" t="s">
        <v>777</v>
      </c>
      <c r="G1770" s="207"/>
      <c r="H1770" s="210">
        <v>15.4</v>
      </c>
      <c r="I1770" s="211"/>
      <c r="J1770" s="207"/>
      <c r="K1770" s="207"/>
      <c r="L1770" s="212"/>
      <c r="M1770" s="213"/>
      <c r="N1770" s="214"/>
      <c r="O1770" s="214"/>
      <c r="P1770" s="214"/>
      <c r="Q1770" s="214"/>
      <c r="R1770" s="214"/>
      <c r="S1770" s="214"/>
      <c r="T1770" s="215"/>
      <c r="AT1770" s="216" t="s">
        <v>164</v>
      </c>
      <c r="AU1770" s="216" t="s">
        <v>90</v>
      </c>
      <c r="AV1770" s="13" t="s">
        <v>90</v>
      </c>
      <c r="AW1770" s="13" t="s">
        <v>41</v>
      </c>
      <c r="AX1770" s="13" t="s">
        <v>80</v>
      </c>
      <c r="AY1770" s="216" t="s">
        <v>155</v>
      </c>
    </row>
    <row r="1771" spans="2:65" s="12" customFormat="1">
      <c r="B1771" s="195"/>
      <c r="C1771" s="196"/>
      <c r="D1771" s="197" t="s">
        <v>164</v>
      </c>
      <c r="E1771" s="198" t="s">
        <v>35</v>
      </c>
      <c r="F1771" s="199" t="s">
        <v>771</v>
      </c>
      <c r="G1771" s="196"/>
      <c r="H1771" s="198" t="s">
        <v>35</v>
      </c>
      <c r="I1771" s="200"/>
      <c r="J1771" s="196"/>
      <c r="K1771" s="196"/>
      <c r="L1771" s="201"/>
      <c r="M1771" s="202"/>
      <c r="N1771" s="203"/>
      <c r="O1771" s="203"/>
      <c r="P1771" s="203"/>
      <c r="Q1771" s="203"/>
      <c r="R1771" s="203"/>
      <c r="S1771" s="203"/>
      <c r="T1771" s="204"/>
      <c r="AT1771" s="205" t="s">
        <v>164</v>
      </c>
      <c r="AU1771" s="205" t="s">
        <v>90</v>
      </c>
      <c r="AV1771" s="12" t="s">
        <v>88</v>
      </c>
      <c r="AW1771" s="12" t="s">
        <v>41</v>
      </c>
      <c r="AX1771" s="12" t="s">
        <v>80</v>
      </c>
      <c r="AY1771" s="205" t="s">
        <v>155</v>
      </c>
    </row>
    <row r="1772" spans="2:65" s="13" customFormat="1">
      <c r="B1772" s="206"/>
      <c r="C1772" s="207"/>
      <c r="D1772" s="197" t="s">
        <v>164</v>
      </c>
      <c r="E1772" s="208" t="s">
        <v>35</v>
      </c>
      <c r="F1772" s="209" t="s">
        <v>778</v>
      </c>
      <c r="G1772" s="207"/>
      <c r="H1772" s="210">
        <v>-6.5679999999999996</v>
      </c>
      <c r="I1772" s="211"/>
      <c r="J1772" s="207"/>
      <c r="K1772" s="207"/>
      <c r="L1772" s="212"/>
      <c r="M1772" s="213"/>
      <c r="N1772" s="214"/>
      <c r="O1772" s="214"/>
      <c r="P1772" s="214"/>
      <c r="Q1772" s="214"/>
      <c r="R1772" s="214"/>
      <c r="S1772" s="214"/>
      <c r="T1772" s="215"/>
      <c r="AT1772" s="216" t="s">
        <v>164</v>
      </c>
      <c r="AU1772" s="216" t="s">
        <v>90</v>
      </c>
      <c r="AV1772" s="13" t="s">
        <v>90</v>
      </c>
      <c r="AW1772" s="13" t="s">
        <v>41</v>
      </c>
      <c r="AX1772" s="13" t="s">
        <v>80</v>
      </c>
      <c r="AY1772" s="216" t="s">
        <v>155</v>
      </c>
    </row>
    <row r="1773" spans="2:65" s="15" customFormat="1">
      <c r="B1773" s="228"/>
      <c r="C1773" s="229"/>
      <c r="D1773" s="197" t="s">
        <v>164</v>
      </c>
      <c r="E1773" s="230" t="s">
        <v>35</v>
      </c>
      <c r="F1773" s="231" t="s">
        <v>177</v>
      </c>
      <c r="G1773" s="229"/>
      <c r="H1773" s="232">
        <v>200.214</v>
      </c>
      <c r="I1773" s="233"/>
      <c r="J1773" s="229"/>
      <c r="K1773" s="229"/>
      <c r="L1773" s="234"/>
      <c r="M1773" s="235"/>
      <c r="N1773" s="236"/>
      <c r="O1773" s="236"/>
      <c r="P1773" s="236"/>
      <c r="Q1773" s="236"/>
      <c r="R1773" s="236"/>
      <c r="S1773" s="236"/>
      <c r="T1773" s="237"/>
      <c r="AT1773" s="238" t="s">
        <v>164</v>
      </c>
      <c r="AU1773" s="238" t="s">
        <v>90</v>
      </c>
      <c r="AV1773" s="15" t="s">
        <v>162</v>
      </c>
      <c r="AW1773" s="15" t="s">
        <v>41</v>
      </c>
      <c r="AX1773" s="15" t="s">
        <v>88</v>
      </c>
      <c r="AY1773" s="238" t="s">
        <v>155</v>
      </c>
    </row>
    <row r="1774" spans="2:65" s="1" customFormat="1" ht="16.5" customHeight="1">
      <c r="B1774" s="36"/>
      <c r="C1774" s="239" t="s">
        <v>1477</v>
      </c>
      <c r="D1774" s="239" t="s">
        <v>455</v>
      </c>
      <c r="E1774" s="240" t="s">
        <v>1478</v>
      </c>
      <c r="F1774" s="241" t="s">
        <v>1479</v>
      </c>
      <c r="G1774" s="242" t="s">
        <v>263</v>
      </c>
      <c r="H1774" s="243">
        <v>0.08</v>
      </c>
      <c r="I1774" s="244"/>
      <c r="J1774" s="245">
        <f>ROUND(I1774*H1774,2)</f>
        <v>0</v>
      </c>
      <c r="K1774" s="241" t="s">
        <v>161</v>
      </c>
      <c r="L1774" s="246"/>
      <c r="M1774" s="247" t="s">
        <v>35</v>
      </c>
      <c r="N1774" s="248" t="s">
        <v>51</v>
      </c>
      <c r="O1774" s="65"/>
      <c r="P1774" s="191">
        <f>O1774*H1774</f>
        <v>0</v>
      </c>
      <c r="Q1774" s="191">
        <v>1</v>
      </c>
      <c r="R1774" s="191">
        <f>Q1774*H1774</f>
        <v>0.08</v>
      </c>
      <c r="S1774" s="191">
        <v>0</v>
      </c>
      <c r="T1774" s="192">
        <f>S1774*H1774</f>
        <v>0</v>
      </c>
      <c r="AR1774" s="193" t="s">
        <v>419</v>
      </c>
      <c r="AT1774" s="193" t="s">
        <v>455</v>
      </c>
      <c r="AU1774" s="193" t="s">
        <v>90</v>
      </c>
      <c r="AY1774" s="18" t="s">
        <v>155</v>
      </c>
      <c r="BE1774" s="194">
        <f>IF(N1774="základní",J1774,0)</f>
        <v>0</v>
      </c>
      <c r="BF1774" s="194">
        <f>IF(N1774="snížená",J1774,0)</f>
        <v>0</v>
      </c>
      <c r="BG1774" s="194">
        <f>IF(N1774="zákl. přenesená",J1774,0)</f>
        <v>0</v>
      </c>
      <c r="BH1774" s="194">
        <f>IF(N1774="sníž. přenesená",J1774,0)</f>
        <v>0</v>
      </c>
      <c r="BI1774" s="194">
        <f>IF(N1774="nulová",J1774,0)</f>
        <v>0</v>
      </c>
      <c r="BJ1774" s="18" t="s">
        <v>88</v>
      </c>
      <c r="BK1774" s="194">
        <f>ROUND(I1774*H1774,2)</f>
        <v>0</v>
      </c>
      <c r="BL1774" s="18" t="s">
        <v>265</v>
      </c>
      <c r="BM1774" s="193" t="s">
        <v>1480</v>
      </c>
    </row>
    <row r="1775" spans="2:65" s="13" customFormat="1">
      <c r="B1775" s="206"/>
      <c r="C1775" s="207"/>
      <c r="D1775" s="197" t="s">
        <v>164</v>
      </c>
      <c r="E1775" s="208" t="s">
        <v>35</v>
      </c>
      <c r="F1775" s="209" t="s">
        <v>1481</v>
      </c>
      <c r="G1775" s="207"/>
      <c r="H1775" s="210">
        <v>0.08</v>
      </c>
      <c r="I1775" s="211"/>
      <c r="J1775" s="207"/>
      <c r="K1775" s="207"/>
      <c r="L1775" s="212"/>
      <c r="M1775" s="213"/>
      <c r="N1775" s="214"/>
      <c r="O1775" s="214"/>
      <c r="P1775" s="214"/>
      <c r="Q1775" s="214"/>
      <c r="R1775" s="214"/>
      <c r="S1775" s="214"/>
      <c r="T1775" s="215"/>
      <c r="AT1775" s="216" t="s">
        <v>164</v>
      </c>
      <c r="AU1775" s="216" t="s">
        <v>90</v>
      </c>
      <c r="AV1775" s="13" t="s">
        <v>90</v>
      </c>
      <c r="AW1775" s="13" t="s">
        <v>41</v>
      </c>
      <c r="AX1775" s="13" t="s">
        <v>88</v>
      </c>
      <c r="AY1775" s="216" t="s">
        <v>155</v>
      </c>
    </row>
    <row r="1776" spans="2:65" s="1" customFormat="1" ht="24" customHeight="1">
      <c r="B1776" s="36"/>
      <c r="C1776" s="182" t="s">
        <v>1482</v>
      </c>
      <c r="D1776" s="182" t="s">
        <v>157</v>
      </c>
      <c r="E1776" s="183" t="s">
        <v>1483</v>
      </c>
      <c r="F1776" s="184" t="s">
        <v>1484</v>
      </c>
      <c r="G1776" s="185" t="s">
        <v>160</v>
      </c>
      <c r="H1776" s="186">
        <v>200.214</v>
      </c>
      <c r="I1776" s="187"/>
      <c r="J1776" s="188">
        <f>ROUND(I1776*H1776,2)</f>
        <v>0</v>
      </c>
      <c r="K1776" s="184" t="s">
        <v>161</v>
      </c>
      <c r="L1776" s="40"/>
      <c r="M1776" s="189" t="s">
        <v>35</v>
      </c>
      <c r="N1776" s="190" t="s">
        <v>51</v>
      </c>
      <c r="O1776" s="65"/>
      <c r="P1776" s="191">
        <f>O1776*H1776</f>
        <v>0</v>
      </c>
      <c r="Q1776" s="191">
        <v>4.0000000000000002E-4</v>
      </c>
      <c r="R1776" s="191">
        <f>Q1776*H1776</f>
        <v>8.0085600000000007E-2</v>
      </c>
      <c r="S1776" s="191">
        <v>0</v>
      </c>
      <c r="T1776" s="192">
        <f>S1776*H1776</f>
        <v>0</v>
      </c>
      <c r="AR1776" s="193" t="s">
        <v>265</v>
      </c>
      <c r="AT1776" s="193" t="s">
        <v>157</v>
      </c>
      <c r="AU1776" s="193" t="s">
        <v>90</v>
      </c>
      <c r="AY1776" s="18" t="s">
        <v>155</v>
      </c>
      <c r="BE1776" s="194">
        <f>IF(N1776="základní",J1776,0)</f>
        <v>0</v>
      </c>
      <c r="BF1776" s="194">
        <f>IF(N1776="snížená",J1776,0)</f>
        <v>0</v>
      </c>
      <c r="BG1776" s="194">
        <f>IF(N1776="zákl. přenesená",J1776,0)</f>
        <v>0</v>
      </c>
      <c r="BH1776" s="194">
        <f>IF(N1776="sníž. přenesená",J1776,0)</f>
        <v>0</v>
      </c>
      <c r="BI1776" s="194">
        <f>IF(N1776="nulová",J1776,0)</f>
        <v>0</v>
      </c>
      <c r="BJ1776" s="18" t="s">
        <v>88</v>
      </c>
      <c r="BK1776" s="194">
        <f>ROUND(I1776*H1776,2)</f>
        <v>0</v>
      </c>
      <c r="BL1776" s="18" t="s">
        <v>265</v>
      </c>
      <c r="BM1776" s="193" t="s">
        <v>1485</v>
      </c>
    </row>
    <row r="1777" spans="2:51" s="12" customFormat="1">
      <c r="B1777" s="195"/>
      <c r="C1777" s="196"/>
      <c r="D1777" s="197" t="s">
        <v>164</v>
      </c>
      <c r="E1777" s="198" t="s">
        <v>35</v>
      </c>
      <c r="F1777" s="199" t="s">
        <v>770</v>
      </c>
      <c r="G1777" s="196"/>
      <c r="H1777" s="198" t="s">
        <v>35</v>
      </c>
      <c r="I1777" s="200"/>
      <c r="J1777" s="196"/>
      <c r="K1777" s="196"/>
      <c r="L1777" s="201"/>
      <c r="M1777" s="202"/>
      <c r="N1777" s="203"/>
      <c r="O1777" s="203"/>
      <c r="P1777" s="203"/>
      <c r="Q1777" s="203"/>
      <c r="R1777" s="203"/>
      <c r="S1777" s="203"/>
      <c r="T1777" s="204"/>
      <c r="AT1777" s="205" t="s">
        <v>164</v>
      </c>
      <c r="AU1777" s="205" t="s">
        <v>90</v>
      </c>
      <c r="AV1777" s="12" t="s">
        <v>88</v>
      </c>
      <c r="AW1777" s="12" t="s">
        <v>41</v>
      </c>
      <c r="AX1777" s="12" t="s">
        <v>80</v>
      </c>
      <c r="AY1777" s="205" t="s">
        <v>155</v>
      </c>
    </row>
    <row r="1778" spans="2:51" s="12" customFormat="1">
      <c r="B1778" s="195"/>
      <c r="C1778" s="196"/>
      <c r="D1778" s="197" t="s">
        <v>164</v>
      </c>
      <c r="E1778" s="198" t="s">
        <v>35</v>
      </c>
      <c r="F1778" s="199" t="s">
        <v>201</v>
      </c>
      <c r="G1778" s="196"/>
      <c r="H1778" s="198" t="s">
        <v>35</v>
      </c>
      <c r="I1778" s="200"/>
      <c r="J1778" s="196"/>
      <c r="K1778" s="196"/>
      <c r="L1778" s="201"/>
      <c r="M1778" s="202"/>
      <c r="N1778" s="203"/>
      <c r="O1778" s="203"/>
      <c r="P1778" s="203"/>
      <c r="Q1778" s="203"/>
      <c r="R1778" s="203"/>
      <c r="S1778" s="203"/>
      <c r="T1778" s="204"/>
      <c r="AT1778" s="205" t="s">
        <v>164</v>
      </c>
      <c r="AU1778" s="205" t="s">
        <v>90</v>
      </c>
      <c r="AV1778" s="12" t="s">
        <v>88</v>
      </c>
      <c r="AW1778" s="12" t="s">
        <v>41</v>
      </c>
      <c r="AX1778" s="12" t="s">
        <v>80</v>
      </c>
      <c r="AY1778" s="205" t="s">
        <v>155</v>
      </c>
    </row>
    <row r="1779" spans="2:51" s="13" customFormat="1">
      <c r="B1779" s="206"/>
      <c r="C1779" s="207"/>
      <c r="D1779" s="197" t="s">
        <v>164</v>
      </c>
      <c r="E1779" s="208" t="s">
        <v>35</v>
      </c>
      <c r="F1779" s="209" t="s">
        <v>354</v>
      </c>
      <c r="G1779" s="207"/>
      <c r="H1779" s="210">
        <v>54.55</v>
      </c>
      <c r="I1779" s="211"/>
      <c r="J1779" s="207"/>
      <c r="K1779" s="207"/>
      <c r="L1779" s="212"/>
      <c r="M1779" s="213"/>
      <c r="N1779" s="214"/>
      <c r="O1779" s="214"/>
      <c r="P1779" s="214"/>
      <c r="Q1779" s="214"/>
      <c r="R1779" s="214"/>
      <c r="S1779" s="214"/>
      <c r="T1779" s="215"/>
      <c r="AT1779" s="216" t="s">
        <v>164</v>
      </c>
      <c r="AU1779" s="216" t="s">
        <v>90</v>
      </c>
      <c r="AV1779" s="13" t="s">
        <v>90</v>
      </c>
      <c r="AW1779" s="13" t="s">
        <v>41</v>
      </c>
      <c r="AX1779" s="13" t="s">
        <v>80</v>
      </c>
      <c r="AY1779" s="216" t="s">
        <v>155</v>
      </c>
    </row>
    <row r="1780" spans="2:51" s="12" customFormat="1">
      <c r="B1780" s="195"/>
      <c r="C1780" s="196"/>
      <c r="D1780" s="197" t="s">
        <v>164</v>
      </c>
      <c r="E1780" s="198" t="s">
        <v>35</v>
      </c>
      <c r="F1780" s="199" t="s">
        <v>203</v>
      </c>
      <c r="G1780" s="196"/>
      <c r="H1780" s="198" t="s">
        <v>35</v>
      </c>
      <c r="I1780" s="200"/>
      <c r="J1780" s="196"/>
      <c r="K1780" s="196"/>
      <c r="L1780" s="201"/>
      <c r="M1780" s="202"/>
      <c r="N1780" s="203"/>
      <c r="O1780" s="203"/>
      <c r="P1780" s="203"/>
      <c r="Q1780" s="203"/>
      <c r="R1780" s="203"/>
      <c r="S1780" s="203"/>
      <c r="T1780" s="204"/>
      <c r="AT1780" s="205" t="s">
        <v>164</v>
      </c>
      <c r="AU1780" s="205" t="s">
        <v>90</v>
      </c>
      <c r="AV1780" s="12" t="s">
        <v>88</v>
      </c>
      <c r="AW1780" s="12" t="s">
        <v>41</v>
      </c>
      <c r="AX1780" s="12" t="s">
        <v>80</v>
      </c>
      <c r="AY1780" s="205" t="s">
        <v>155</v>
      </c>
    </row>
    <row r="1781" spans="2:51" s="13" customFormat="1" ht="30.6">
      <c r="B1781" s="206"/>
      <c r="C1781" s="207"/>
      <c r="D1781" s="197" t="s">
        <v>164</v>
      </c>
      <c r="E1781" s="208" t="s">
        <v>35</v>
      </c>
      <c r="F1781" s="209" t="s">
        <v>355</v>
      </c>
      <c r="G1781" s="207"/>
      <c r="H1781" s="210">
        <v>66.38</v>
      </c>
      <c r="I1781" s="211"/>
      <c r="J1781" s="207"/>
      <c r="K1781" s="207"/>
      <c r="L1781" s="212"/>
      <c r="M1781" s="213"/>
      <c r="N1781" s="214"/>
      <c r="O1781" s="214"/>
      <c r="P1781" s="214"/>
      <c r="Q1781" s="214"/>
      <c r="R1781" s="214"/>
      <c r="S1781" s="214"/>
      <c r="T1781" s="215"/>
      <c r="AT1781" s="216" t="s">
        <v>164</v>
      </c>
      <c r="AU1781" s="216" t="s">
        <v>90</v>
      </c>
      <c r="AV1781" s="13" t="s">
        <v>90</v>
      </c>
      <c r="AW1781" s="13" t="s">
        <v>41</v>
      </c>
      <c r="AX1781" s="13" t="s">
        <v>80</v>
      </c>
      <c r="AY1781" s="216" t="s">
        <v>155</v>
      </c>
    </row>
    <row r="1782" spans="2:51" s="12" customFormat="1">
      <c r="B1782" s="195"/>
      <c r="C1782" s="196"/>
      <c r="D1782" s="197" t="s">
        <v>164</v>
      </c>
      <c r="E1782" s="198" t="s">
        <v>35</v>
      </c>
      <c r="F1782" s="199" t="s">
        <v>205</v>
      </c>
      <c r="G1782" s="196"/>
      <c r="H1782" s="198" t="s">
        <v>35</v>
      </c>
      <c r="I1782" s="200"/>
      <c r="J1782" s="196"/>
      <c r="K1782" s="196"/>
      <c r="L1782" s="201"/>
      <c r="M1782" s="202"/>
      <c r="N1782" s="203"/>
      <c r="O1782" s="203"/>
      <c r="P1782" s="203"/>
      <c r="Q1782" s="203"/>
      <c r="R1782" s="203"/>
      <c r="S1782" s="203"/>
      <c r="T1782" s="204"/>
      <c r="AT1782" s="205" t="s">
        <v>164</v>
      </c>
      <c r="AU1782" s="205" t="s">
        <v>90</v>
      </c>
      <c r="AV1782" s="12" t="s">
        <v>88</v>
      </c>
      <c r="AW1782" s="12" t="s">
        <v>41</v>
      </c>
      <c r="AX1782" s="12" t="s">
        <v>80</v>
      </c>
      <c r="AY1782" s="205" t="s">
        <v>155</v>
      </c>
    </row>
    <row r="1783" spans="2:51" s="13" customFormat="1">
      <c r="B1783" s="206"/>
      <c r="C1783" s="207"/>
      <c r="D1783" s="197" t="s">
        <v>164</v>
      </c>
      <c r="E1783" s="208" t="s">
        <v>35</v>
      </c>
      <c r="F1783" s="209" t="s">
        <v>356</v>
      </c>
      <c r="G1783" s="207"/>
      <c r="H1783" s="210">
        <v>38.5</v>
      </c>
      <c r="I1783" s="211"/>
      <c r="J1783" s="207"/>
      <c r="K1783" s="207"/>
      <c r="L1783" s="212"/>
      <c r="M1783" s="213"/>
      <c r="N1783" s="214"/>
      <c r="O1783" s="214"/>
      <c r="P1783" s="214"/>
      <c r="Q1783" s="214"/>
      <c r="R1783" s="214"/>
      <c r="S1783" s="214"/>
      <c r="T1783" s="215"/>
      <c r="AT1783" s="216" t="s">
        <v>164</v>
      </c>
      <c r="AU1783" s="216" t="s">
        <v>90</v>
      </c>
      <c r="AV1783" s="13" t="s">
        <v>90</v>
      </c>
      <c r="AW1783" s="13" t="s">
        <v>41</v>
      </c>
      <c r="AX1783" s="13" t="s">
        <v>80</v>
      </c>
      <c r="AY1783" s="216" t="s">
        <v>155</v>
      </c>
    </row>
    <row r="1784" spans="2:51" s="12" customFormat="1">
      <c r="B1784" s="195"/>
      <c r="C1784" s="196"/>
      <c r="D1784" s="197" t="s">
        <v>164</v>
      </c>
      <c r="E1784" s="198" t="s">
        <v>35</v>
      </c>
      <c r="F1784" s="199" t="s">
        <v>771</v>
      </c>
      <c r="G1784" s="196"/>
      <c r="H1784" s="198" t="s">
        <v>35</v>
      </c>
      <c r="I1784" s="200"/>
      <c r="J1784" s="196"/>
      <c r="K1784" s="196"/>
      <c r="L1784" s="201"/>
      <c r="M1784" s="202"/>
      <c r="N1784" s="203"/>
      <c r="O1784" s="203"/>
      <c r="P1784" s="203"/>
      <c r="Q1784" s="203"/>
      <c r="R1784" s="203"/>
      <c r="S1784" s="203"/>
      <c r="T1784" s="204"/>
      <c r="AT1784" s="205" t="s">
        <v>164</v>
      </c>
      <c r="AU1784" s="205" t="s">
        <v>90</v>
      </c>
      <c r="AV1784" s="12" t="s">
        <v>88</v>
      </c>
      <c r="AW1784" s="12" t="s">
        <v>41</v>
      </c>
      <c r="AX1784" s="12" t="s">
        <v>80</v>
      </c>
      <c r="AY1784" s="205" t="s">
        <v>155</v>
      </c>
    </row>
    <row r="1785" spans="2:51" s="13" customFormat="1">
      <c r="B1785" s="206"/>
      <c r="C1785" s="207"/>
      <c r="D1785" s="197" t="s">
        <v>164</v>
      </c>
      <c r="E1785" s="208" t="s">
        <v>35</v>
      </c>
      <c r="F1785" s="209" t="s">
        <v>772</v>
      </c>
      <c r="G1785" s="207"/>
      <c r="H1785" s="210">
        <v>-16.420000000000002</v>
      </c>
      <c r="I1785" s="211"/>
      <c r="J1785" s="207"/>
      <c r="K1785" s="207"/>
      <c r="L1785" s="212"/>
      <c r="M1785" s="213"/>
      <c r="N1785" s="214"/>
      <c r="O1785" s="214"/>
      <c r="P1785" s="214"/>
      <c r="Q1785" s="214"/>
      <c r="R1785" s="214"/>
      <c r="S1785" s="214"/>
      <c r="T1785" s="215"/>
      <c r="AT1785" s="216" t="s">
        <v>164</v>
      </c>
      <c r="AU1785" s="216" t="s">
        <v>90</v>
      </c>
      <c r="AV1785" s="13" t="s">
        <v>90</v>
      </c>
      <c r="AW1785" s="13" t="s">
        <v>41</v>
      </c>
      <c r="AX1785" s="13" t="s">
        <v>80</v>
      </c>
      <c r="AY1785" s="216" t="s">
        <v>155</v>
      </c>
    </row>
    <row r="1786" spans="2:51" s="12" customFormat="1">
      <c r="B1786" s="195"/>
      <c r="C1786" s="196"/>
      <c r="D1786" s="197" t="s">
        <v>164</v>
      </c>
      <c r="E1786" s="198" t="s">
        <v>35</v>
      </c>
      <c r="F1786" s="199" t="s">
        <v>773</v>
      </c>
      <c r="G1786" s="196"/>
      <c r="H1786" s="198" t="s">
        <v>35</v>
      </c>
      <c r="I1786" s="200"/>
      <c r="J1786" s="196"/>
      <c r="K1786" s="196"/>
      <c r="L1786" s="201"/>
      <c r="M1786" s="202"/>
      <c r="N1786" s="203"/>
      <c r="O1786" s="203"/>
      <c r="P1786" s="203"/>
      <c r="Q1786" s="203"/>
      <c r="R1786" s="203"/>
      <c r="S1786" s="203"/>
      <c r="T1786" s="204"/>
      <c r="AT1786" s="205" t="s">
        <v>164</v>
      </c>
      <c r="AU1786" s="205" t="s">
        <v>90</v>
      </c>
      <c r="AV1786" s="12" t="s">
        <v>88</v>
      </c>
      <c r="AW1786" s="12" t="s">
        <v>41</v>
      </c>
      <c r="AX1786" s="12" t="s">
        <v>80</v>
      </c>
      <c r="AY1786" s="205" t="s">
        <v>155</v>
      </c>
    </row>
    <row r="1787" spans="2:51" s="12" customFormat="1">
      <c r="B1787" s="195"/>
      <c r="C1787" s="196"/>
      <c r="D1787" s="197" t="s">
        <v>164</v>
      </c>
      <c r="E1787" s="198" t="s">
        <v>35</v>
      </c>
      <c r="F1787" s="199" t="s">
        <v>201</v>
      </c>
      <c r="G1787" s="196"/>
      <c r="H1787" s="198" t="s">
        <v>35</v>
      </c>
      <c r="I1787" s="200"/>
      <c r="J1787" s="196"/>
      <c r="K1787" s="196"/>
      <c r="L1787" s="201"/>
      <c r="M1787" s="202"/>
      <c r="N1787" s="203"/>
      <c r="O1787" s="203"/>
      <c r="P1787" s="203"/>
      <c r="Q1787" s="203"/>
      <c r="R1787" s="203"/>
      <c r="S1787" s="203"/>
      <c r="T1787" s="204"/>
      <c r="AT1787" s="205" t="s">
        <v>164</v>
      </c>
      <c r="AU1787" s="205" t="s">
        <v>90</v>
      </c>
      <c r="AV1787" s="12" t="s">
        <v>88</v>
      </c>
      <c r="AW1787" s="12" t="s">
        <v>41</v>
      </c>
      <c r="AX1787" s="12" t="s">
        <v>80</v>
      </c>
      <c r="AY1787" s="205" t="s">
        <v>155</v>
      </c>
    </row>
    <row r="1788" spans="2:51" s="13" customFormat="1">
      <c r="B1788" s="206"/>
      <c r="C1788" s="207"/>
      <c r="D1788" s="197" t="s">
        <v>164</v>
      </c>
      <c r="E1788" s="208" t="s">
        <v>35</v>
      </c>
      <c r="F1788" s="209" t="s">
        <v>774</v>
      </c>
      <c r="G1788" s="207"/>
      <c r="H1788" s="210">
        <v>21.82</v>
      </c>
      <c r="I1788" s="211"/>
      <c r="J1788" s="207"/>
      <c r="K1788" s="207"/>
      <c r="L1788" s="212"/>
      <c r="M1788" s="213"/>
      <c r="N1788" s="214"/>
      <c r="O1788" s="214"/>
      <c r="P1788" s="214"/>
      <c r="Q1788" s="214"/>
      <c r="R1788" s="214"/>
      <c r="S1788" s="214"/>
      <c r="T1788" s="215"/>
      <c r="AT1788" s="216" t="s">
        <v>164</v>
      </c>
      <c r="AU1788" s="216" t="s">
        <v>90</v>
      </c>
      <c r="AV1788" s="13" t="s">
        <v>90</v>
      </c>
      <c r="AW1788" s="13" t="s">
        <v>41</v>
      </c>
      <c r="AX1788" s="13" t="s">
        <v>80</v>
      </c>
      <c r="AY1788" s="216" t="s">
        <v>155</v>
      </c>
    </row>
    <row r="1789" spans="2:51" s="12" customFormat="1">
      <c r="B1789" s="195"/>
      <c r="C1789" s="196"/>
      <c r="D1789" s="197" t="s">
        <v>164</v>
      </c>
      <c r="E1789" s="198" t="s">
        <v>35</v>
      </c>
      <c r="F1789" s="199" t="s">
        <v>203</v>
      </c>
      <c r="G1789" s="196"/>
      <c r="H1789" s="198" t="s">
        <v>35</v>
      </c>
      <c r="I1789" s="200"/>
      <c r="J1789" s="196"/>
      <c r="K1789" s="196"/>
      <c r="L1789" s="201"/>
      <c r="M1789" s="202"/>
      <c r="N1789" s="203"/>
      <c r="O1789" s="203"/>
      <c r="P1789" s="203"/>
      <c r="Q1789" s="203"/>
      <c r="R1789" s="203"/>
      <c r="S1789" s="203"/>
      <c r="T1789" s="204"/>
      <c r="AT1789" s="205" t="s">
        <v>164</v>
      </c>
      <c r="AU1789" s="205" t="s">
        <v>90</v>
      </c>
      <c r="AV1789" s="12" t="s">
        <v>88</v>
      </c>
      <c r="AW1789" s="12" t="s">
        <v>41</v>
      </c>
      <c r="AX1789" s="12" t="s">
        <v>80</v>
      </c>
      <c r="AY1789" s="205" t="s">
        <v>155</v>
      </c>
    </row>
    <row r="1790" spans="2:51" s="13" customFormat="1" ht="30.6">
      <c r="B1790" s="206"/>
      <c r="C1790" s="207"/>
      <c r="D1790" s="197" t="s">
        <v>164</v>
      </c>
      <c r="E1790" s="208" t="s">
        <v>35</v>
      </c>
      <c r="F1790" s="209" t="s">
        <v>775</v>
      </c>
      <c r="G1790" s="207"/>
      <c r="H1790" s="210">
        <v>26.552</v>
      </c>
      <c r="I1790" s="211"/>
      <c r="J1790" s="207"/>
      <c r="K1790" s="207"/>
      <c r="L1790" s="212"/>
      <c r="M1790" s="213"/>
      <c r="N1790" s="214"/>
      <c r="O1790" s="214"/>
      <c r="P1790" s="214"/>
      <c r="Q1790" s="214"/>
      <c r="R1790" s="214"/>
      <c r="S1790" s="214"/>
      <c r="T1790" s="215"/>
      <c r="AT1790" s="216" t="s">
        <v>164</v>
      </c>
      <c r="AU1790" s="216" t="s">
        <v>90</v>
      </c>
      <c r="AV1790" s="13" t="s">
        <v>90</v>
      </c>
      <c r="AW1790" s="13" t="s">
        <v>41</v>
      </c>
      <c r="AX1790" s="13" t="s">
        <v>80</v>
      </c>
      <c r="AY1790" s="216" t="s">
        <v>155</v>
      </c>
    </row>
    <row r="1791" spans="2:51" s="12" customFormat="1">
      <c r="B1791" s="195"/>
      <c r="C1791" s="196"/>
      <c r="D1791" s="197" t="s">
        <v>164</v>
      </c>
      <c r="E1791" s="198" t="s">
        <v>35</v>
      </c>
      <c r="F1791" s="199" t="s">
        <v>776</v>
      </c>
      <c r="G1791" s="196"/>
      <c r="H1791" s="198" t="s">
        <v>35</v>
      </c>
      <c r="I1791" s="200"/>
      <c r="J1791" s="196"/>
      <c r="K1791" s="196"/>
      <c r="L1791" s="201"/>
      <c r="M1791" s="202"/>
      <c r="N1791" s="203"/>
      <c r="O1791" s="203"/>
      <c r="P1791" s="203"/>
      <c r="Q1791" s="203"/>
      <c r="R1791" s="203"/>
      <c r="S1791" s="203"/>
      <c r="T1791" s="204"/>
      <c r="AT1791" s="205" t="s">
        <v>164</v>
      </c>
      <c r="AU1791" s="205" t="s">
        <v>90</v>
      </c>
      <c r="AV1791" s="12" t="s">
        <v>88</v>
      </c>
      <c r="AW1791" s="12" t="s">
        <v>41</v>
      </c>
      <c r="AX1791" s="12" t="s">
        <v>80</v>
      </c>
      <c r="AY1791" s="205" t="s">
        <v>155</v>
      </c>
    </row>
    <row r="1792" spans="2:51" s="13" customFormat="1">
      <c r="B1792" s="206"/>
      <c r="C1792" s="207"/>
      <c r="D1792" s="197" t="s">
        <v>164</v>
      </c>
      <c r="E1792" s="208" t="s">
        <v>35</v>
      </c>
      <c r="F1792" s="209" t="s">
        <v>777</v>
      </c>
      <c r="G1792" s="207"/>
      <c r="H1792" s="210">
        <v>15.4</v>
      </c>
      <c r="I1792" s="211"/>
      <c r="J1792" s="207"/>
      <c r="K1792" s="207"/>
      <c r="L1792" s="212"/>
      <c r="M1792" s="213"/>
      <c r="N1792" s="214"/>
      <c r="O1792" s="214"/>
      <c r="P1792" s="214"/>
      <c r="Q1792" s="214"/>
      <c r="R1792" s="214"/>
      <c r="S1792" s="214"/>
      <c r="T1792" s="215"/>
      <c r="AT1792" s="216" t="s">
        <v>164</v>
      </c>
      <c r="AU1792" s="216" t="s">
        <v>90</v>
      </c>
      <c r="AV1792" s="13" t="s">
        <v>90</v>
      </c>
      <c r="AW1792" s="13" t="s">
        <v>41</v>
      </c>
      <c r="AX1792" s="13" t="s">
        <v>80</v>
      </c>
      <c r="AY1792" s="216" t="s">
        <v>155</v>
      </c>
    </row>
    <row r="1793" spans="2:65" s="12" customFormat="1">
      <c r="B1793" s="195"/>
      <c r="C1793" s="196"/>
      <c r="D1793" s="197" t="s">
        <v>164</v>
      </c>
      <c r="E1793" s="198" t="s">
        <v>35</v>
      </c>
      <c r="F1793" s="199" t="s">
        <v>771</v>
      </c>
      <c r="G1793" s="196"/>
      <c r="H1793" s="198" t="s">
        <v>35</v>
      </c>
      <c r="I1793" s="200"/>
      <c r="J1793" s="196"/>
      <c r="K1793" s="196"/>
      <c r="L1793" s="201"/>
      <c r="M1793" s="202"/>
      <c r="N1793" s="203"/>
      <c r="O1793" s="203"/>
      <c r="P1793" s="203"/>
      <c r="Q1793" s="203"/>
      <c r="R1793" s="203"/>
      <c r="S1793" s="203"/>
      <c r="T1793" s="204"/>
      <c r="AT1793" s="205" t="s">
        <v>164</v>
      </c>
      <c r="AU1793" s="205" t="s">
        <v>90</v>
      </c>
      <c r="AV1793" s="12" t="s">
        <v>88</v>
      </c>
      <c r="AW1793" s="12" t="s">
        <v>41</v>
      </c>
      <c r="AX1793" s="12" t="s">
        <v>80</v>
      </c>
      <c r="AY1793" s="205" t="s">
        <v>155</v>
      </c>
    </row>
    <row r="1794" spans="2:65" s="13" customFormat="1">
      <c r="B1794" s="206"/>
      <c r="C1794" s="207"/>
      <c r="D1794" s="197" t="s">
        <v>164</v>
      </c>
      <c r="E1794" s="208" t="s">
        <v>35</v>
      </c>
      <c r="F1794" s="209" t="s">
        <v>778</v>
      </c>
      <c r="G1794" s="207"/>
      <c r="H1794" s="210">
        <v>-6.5679999999999996</v>
      </c>
      <c r="I1794" s="211"/>
      <c r="J1794" s="207"/>
      <c r="K1794" s="207"/>
      <c r="L1794" s="212"/>
      <c r="M1794" s="213"/>
      <c r="N1794" s="214"/>
      <c r="O1794" s="214"/>
      <c r="P1794" s="214"/>
      <c r="Q1794" s="214"/>
      <c r="R1794" s="214"/>
      <c r="S1794" s="214"/>
      <c r="T1794" s="215"/>
      <c r="AT1794" s="216" t="s">
        <v>164</v>
      </c>
      <c r="AU1794" s="216" t="s">
        <v>90</v>
      </c>
      <c r="AV1794" s="13" t="s">
        <v>90</v>
      </c>
      <c r="AW1794" s="13" t="s">
        <v>41</v>
      </c>
      <c r="AX1794" s="13" t="s">
        <v>80</v>
      </c>
      <c r="AY1794" s="216" t="s">
        <v>155</v>
      </c>
    </row>
    <row r="1795" spans="2:65" s="15" customFormat="1">
      <c r="B1795" s="228"/>
      <c r="C1795" s="229"/>
      <c r="D1795" s="197" t="s">
        <v>164</v>
      </c>
      <c r="E1795" s="230" t="s">
        <v>35</v>
      </c>
      <c r="F1795" s="231" t="s">
        <v>177</v>
      </c>
      <c r="G1795" s="229"/>
      <c r="H1795" s="232">
        <v>200.214</v>
      </c>
      <c r="I1795" s="233"/>
      <c r="J1795" s="229"/>
      <c r="K1795" s="229"/>
      <c r="L1795" s="234"/>
      <c r="M1795" s="235"/>
      <c r="N1795" s="236"/>
      <c r="O1795" s="236"/>
      <c r="P1795" s="236"/>
      <c r="Q1795" s="236"/>
      <c r="R1795" s="236"/>
      <c r="S1795" s="236"/>
      <c r="T1795" s="237"/>
      <c r="AT1795" s="238" t="s">
        <v>164</v>
      </c>
      <c r="AU1795" s="238" t="s">
        <v>90</v>
      </c>
      <c r="AV1795" s="15" t="s">
        <v>162</v>
      </c>
      <c r="AW1795" s="15" t="s">
        <v>41</v>
      </c>
      <c r="AX1795" s="15" t="s">
        <v>88</v>
      </c>
      <c r="AY1795" s="238" t="s">
        <v>155</v>
      </c>
    </row>
    <row r="1796" spans="2:65" s="1" customFormat="1" ht="24" customHeight="1">
      <c r="B1796" s="36"/>
      <c r="C1796" s="239" t="s">
        <v>1486</v>
      </c>
      <c r="D1796" s="239" t="s">
        <v>455</v>
      </c>
      <c r="E1796" s="240" t="s">
        <v>1487</v>
      </c>
      <c r="F1796" s="241" t="s">
        <v>1488</v>
      </c>
      <c r="G1796" s="242" t="s">
        <v>160</v>
      </c>
      <c r="H1796" s="243">
        <v>240.25700000000001</v>
      </c>
      <c r="I1796" s="244"/>
      <c r="J1796" s="245">
        <f>ROUND(I1796*H1796,2)</f>
        <v>0</v>
      </c>
      <c r="K1796" s="241" t="s">
        <v>161</v>
      </c>
      <c r="L1796" s="246"/>
      <c r="M1796" s="247" t="s">
        <v>35</v>
      </c>
      <c r="N1796" s="248" t="s">
        <v>51</v>
      </c>
      <c r="O1796" s="65"/>
      <c r="P1796" s="191">
        <f>O1796*H1796</f>
        <v>0</v>
      </c>
      <c r="Q1796" s="191">
        <v>6.1000000000000004E-3</v>
      </c>
      <c r="R1796" s="191">
        <f>Q1796*H1796</f>
        <v>1.4655677</v>
      </c>
      <c r="S1796" s="191">
        <v>0</v>
      </c>
      <c r="T1796" s="192">
        <f>S1796*H1796</f>
        <v>0</v>
      </c>
      <c r="AR1796" s="193" t="s">
        <v>419</v>
      </c>
      <c r="AT1796" s="193" t="s">
        <v>455</v>
      </c>
      <c r="AU1796" s="193" t="s">
        <v>90</v>
      </c>
      <c r="AY1796" s="18" t="s">
        <v>155</v>
      </c>
      <c r="BE1796" s="194">
        <f>IF(N1796="základní",J1796,0)</f>
        <v>0</v>
      </c>
      <c r="BF1796" s="194">
        <f>IF(N1796="snížená",J1796,0)</f>
        <v>0</v>
      </c>
      <c r="BG1796" s="194">
        <f>IF(N1796="zákl. přenesená",J1796,0)</f>
        <v>0</v>
      </c>
      <c r="BH1796" s="194">
        <f>IF(N1796="sníž. přenesená",J1796,0)</f>
        <v>0</v>
      </c>
      <c r="BI1796" s="194">
        <f>IF(N1796="nulová",J1796,0)</f>
        <v>0</v>
      </c>
      <c r="BJ1796" s="18" t="s">
        <v>88</v>
      </c>
      <c r="BK1796" s="194">
        <f>ROUND(I1796*H1796,2)</f>
        <v>0</v>
      </c>
      <c r="BL1796" s="18" t="s">
        <v>265</v>
      </c>
      <c r="BM1796" s="193" t="s">
        <v>1489</v>
      </c>
    </row>
    <row r="1797" spans="2:65" s="13" customFormat="1">
      <c r="B1797" s="206"/>
      <c r="C1797" s="207"/>
      <c r="D1797" s="197" t="s">
        <v>164</v>
      </c>
      <c r="E1797" s="208" t="s">
        <v>35</v>
      </c>
      <c r="F1797" s="209" t="s">
        <v>1490</v>
      </c>
      <c r="G1797" s="207"/>
      <c r="H1797" s="210">
        <v>240.25700000000001</v>
      </c>
      <c r="I1797" s="211"/>
      <c r="J1797" s="207"/>
      <c r="K1797" s="207"/>
      <c r="L1797" s="212"/>
      <c r="M1797" s="213"/>
      <c r="N1797" s="214"/>
      <c r="O1797" s="214"/>
      <c r="P1797" s="214"/>
      <c r="Q1797" s="214"/>
      <c r="R1797" s="214"/>
      <c r="S1797" s="214"/>
      <c r="T1797" s="215"/>
      <c r="AT1797" s="216" t="s">
        <v>164</v>
      </c>
      <c r="AU1797" s="216" t="s">
        <v>90</v>
      </c>
      <c r="AV1797" s="13" t="s">
        <v>90</v>
      </c>
      <c r="AW1797" s="13" t="s">
        <v>41</v>
      </c>
      <c r="AX1797" s="13" t="s">
        <v>88</v>
      </c>
      <c r="AY1797" s="216" t="s">
        <v>155</v>
      </c>
    </row>
    <row r="1798" spans="2:65" s="1" customFormat="1" ht="48" customHeight="1">
      <c r="B1798" s="36"/>
      <c r="C1798" s="182" t="s">
        <v>1491</v>
      </c>
      <c r="D1798" s="182" t="s">
        <v>157</v>
      </c>
      <c r="E1798" s="183" t="s">
        <v>1492</v>
      </c>
      <c r="F1798" s="184" t="s">
        <v>1493</v>
      </c>
      <c r="G1798" s="185" t="s">
        <v>160</v>
      </c>
      <c r="H1798" s="186">
        <v>173.83199999999999</v>
      </c>
      <c r="I1798" s="187"/>
      <c r="J1798" s="188">
        <f>ROUND(I1798*H1798,2)</f>
        <v>0</v>
      </c>
      <c r="K1798" s="184" t="s">
        <v>161</v>
      </c>
      <c r="L1798" s="40"/>
      <c r="M1798" s="189" t="s">
        <v>35</v>
      </c>
      <c r="N1798" s="190" t="s">
        <v>51</v>
      </c>
      <c r="O1798" s="65"/>
      <c r="P1798" s="191">
        <f>O1798*H1798</f>
        <v>0</v>
      </c>
      <c r="Q1798" s="191">
        <v>7.5000000000000002E-4</v>
      </c>
      <c r="R1798" s="191">
        <f>Q1798*H1798</f>
        <v>0.13037399999999999</v>
      </c>
      <c r="S1798" s="191">
        <v>0</v>
      </c>
      <c r="T1798" s="192">
        <f>S1798*H1798</f>
        <v>0</v>
      </c>
      <c r="AR1798" s="193" t="s">
        <v>265</v>
      </c>
      <c r="AT1798" s="193" t="s">
        <v>157</v>
      </c>
      <c r="AU1798" s="193" t="s">
        <v>90</v>
      </c>
      <c r="AY1798" s="18" t="s">
        <v>155</v>
      </c>
      <c r="BE1798" s="194">
        <f>IF(N1798="základní",J1798,0)</f>
        <v>0</v>
      </c>
      <c r="BF1798" s="194">
        <f>IF(N1798="snížená",J1798,0)</f>
        <v>0</v>
      </c>
      <c r="BG1798" s="194">
        <f>IF(N1798="zákl. přenesená",J1798,0)</f>
        <v>0</v>
      </c>
      <c r="BH1798" s="194">
        <f>IF(N1798="sníž. přenesená",J1798,0)</f>
        <v>0</v>
      </c>
      <c r="BI1798" s="194">
        <f>IF(N1798="nulová",J1798,0)</f>
        <v>0</v>
      </c>
      <c r="BJ1798" s="18" t="s">
        <v>88</v>
      </c>
      <c r="BK1798" s="194">
        <f>ROUND(I1798*H1798,2)</f>
        <v>0</v>
      </c>
      <c r="BL1798" s="18" t="s">
        <v>265</v>
      </c>
      <c r="BM1798" s="193" t="s">
        <v>1494</v>
      </c>
    </row>
    <row r="1799" spans="2:65" s="12" customFormat="1">
      <c r="B1799" s="195"/>
      <c r="C1799" s="196"/>
      <c r="D1799" s="197" t="s">
        <v>164</v>
      </c>
      <c r="E1799" s="198" t="s">
        <v>35</v>
      </c>
      <c r="F1799" s="199" t="s">
        <v>1495</v>
      </c>
      <c r="G1799" s="196"/>
      <c r="H1799" s="198" t="s">
        <v>35</v>
      </c>
      <c r="I1799" s="200"/>
      <c r="J1799" s="196"/>
      <c r="K1799" s="196"/>
      <c r="L1799" s="201"/>
      <c r="M1799" s="202"/>
      <c r="N1799" s="203"/>
      <c r="O1799" s="203"/>
      <c r="P1799" s="203"/>
      <c r="Q1799" s="203"/>
      <c r="R1799" s="203"/>
      <c r="S1799" s="203"/>
      <c r="T1799" s="204"/>
      <c r="AT1799" s="205" t="s">
        <v>164</v>
      </c>
      <c r="AU1799" s="205" t="s">
        <v>90</v>
      </c>
      <c r="AV1799" s="12" t="s">
        <v>88</v>
      </c>
      <c r="AW1799" s="12" t="s">
        <v>41</v>
      </c>
      <c r="AX1799" s="12" t="s">
        <v>80</v>
      </c>
      <c r="AY1799" s="205" t="s">
        <v>155</v>
      </c>
    </row>
    <row r="1800" spans="2:65" s="13" customFormat="1">
      <c r="B1800" s="206"/>
      <c r="C1800" s="207"/>
      <c r="D1800" s="197" t="s">
        <v>164</v>
      </c>
      <c r="E1800" s="208" t="s">
        <v>35</v>
      </c>
      <c r="F1800" s="209" t="s">
        <v>1496</v>
      </c>
      <c r="G1800" s="207"/>
      <c r="H1800" s="210">
        <v>66.180000000000007</v>
      </c>
      <c r="I1800" s="211"/>
      <c r="J1800" s="207"/>
      <c r="K1800" s="207"/>
      <c r="L1800" s="212"/>
      <c r="M1800" s="213"/>
      <c r="N1800" s="214"/>
      <c r="O1800" s="214"/>
      <c r="P1800" s="214"/>
      <c r="Q1800" s="214"/>
      <c r="R1800" s="214"/>
      <c r="S1800" s="214"/>
      <c r="T1800" s="215"/>
      <c r="AT1800" s="216" t="s">
        <v>164</v>
      </c>
      <c r="AU1800" s="216" t="s">
        <v>90</v>
      </c>
      <c r="AV1800" s="13" t="s">
        <v>90</v>
      </c>
      <c r="AW1800" s="13" t="s">
        <v>41</v>
      </c>
      <c r="AX1800" s="13" t="s">
        <v>80</v>
      </c>
      <c r="AY1800" s="216" t="s">
        <v>155</v>
      </c>
    </row>
    <row r="1801" spans="2:65" s="13" customFormat="1" ht="30.6">
      <c r="B1801" s="206"/>
      <c r="C1801" s="207"/>
      <c r="D1801" s="197" t="s">
        <v>164</v>
      </c>
      <c r="E1801" s="208" t="s">
        <v>35</v>
      </c>
      <c r="F1801" s="209" t="s">
        <v>1497</v>
      </c>
      <c r="G1801" s="207"/>
      <c r="H1801" s="210">
        <v>81.096000000000004</v>
      </c>
      <c r="I1801" s="211"/>
      <c r="J1801" s="207"/>
      <c r="K1801" s="207"/>
      <c r="L1801" s="212"/>
      <c r="M1801" s="213"/>
      <c r="N1801" s="214"/>
      <c r="O1801" s="214"/>
      <c r="P1801" s="214"/>
      <c r="Q1801" s="214"/>
      <c r="R1801" s="214"/>
      <c r="S1801" s="214"/>
      <c r="T1801" s="215"/>
      <c r="AT1801" s="216" t="s">
        <v>164</v>
      </c>
      <c r="AU1801" s="216" t="s">
        <v>90</v>
      </c>
      <c r="AV1801" s="13" t="s">
        <v>90</v>
      </c>
      <c r="AW1801" s="13" t="s">
        <v>41</v>
      </c>
      <c r="AX1801" s="13" t="s">
        <v>80</v>
      </c>
      <c r="AY1801" s="216" t="s">
        <v>155</v>
      </c>
    </row>
    <row r="1802" spans="2:65" s="12" customFormat="1">
      <c r="B1802" s="195"/>
      <c r="C1802" s="196"/>
      <c r="D1802" s="197" t="s">
        <v>164</v>
      </c>
      <c r="E1802" s="198" t="s">
        <v>35</v>
      </c>
      <c r="F1802" s="199" t="s">
        <v>205</v>
      </c>
      <c r="G1802" s="196"/>
      <c r="H1802" s="198" t="s">
        <v>35</v>
      </c>
      <c r="I1802" s="200"/>
      <c r="J1802" s="196"/>
      <c r="K1802" s="196"/>
      <c r="L1802" s="201"/>
      <c r="M1802" s="202"/>
      <c r="N1802" s="203"/>
      <c r="O1802" s="203"/>
      <c r="P1802" s="203"/>
      <c r="Q1802" s="203"/>
      <c r="R1802" s="203"/>
      <c r="S1802" s="203"/>
      <c r="T1802" s="204"/>
      <c r="AT1802" s="205" t="s">
        <v>164</v>
      </c>
      <c r="AU1802" s="205" t="s">
        <v>90</v>
      </c>
      <c r="AV1802" s="12" t="s">
        <v>88</v>
      </c>
      <c r="AW1802" s="12" t="s">
        <v>41</v>
      </c>
      <c r="AX1802" s="12" t="s">
        <v>80</v>
      </c>
      <c r="AY1802" s="205" t="s">
        <v>155</v>
      </c>
    </row>
    <row r="1803" spans="2:65" s="13" customFormat="1">
      <c r="B1803" s="206"/>
      <c r="C1803" s="207"/>
      <c r="D1803" s="197" t="s">
        <v>164</v>
      </c>
      <c r="E1803" s="208" t="s">
        <v>35</v>
      </c>
      <c r="F1803" s="209" t="s">
        <v>170</v>
      </c>
      <c r="G1803" s="207"/>
      <c r="H1803" s="210">
        <v>46.2</v>
      </c>
      <c r="I1803" s="211"/>
      <c r="J1803" s="207"/>
      <c r="K1803" s="207"/>
      <c r="L1803" s="212"/>
      <c r="M1803" s="213"/>
      <c r="N1803" s="214"/>
      <c r="O1803" s="214"/>
      <c r="P1803" s="214"/>
      <c r="Q1803" s="214"/>
      <c r="R1803" s="214"/>
      <c r="S1803" s="214"/>
      <c r="T1803" s="215"/>
      <c r="AT1803" s="216" t="s">
        <v>164</v>
      </c>
      <c r="AU1803" s="216" t="s">
        <v>90</v>
      </c>
      <c r="AV1803" s="13" t="s">
        <v>90</v>
      </c>
      <c r="AW1803" s="13" t="s">
        <v>41</v>
      </c>
      <c r="AX1803" s="13" t="s">
        <v>80</v>
      </c>
      <c r="AY1803" s="216" t="s">
        <v>155</v>
      </c>
    </row>
    <row r="1804" spans="2:65" s="12" customFormat="1">
      <c r="B1804" s="195"/>
      <c r="C1804" s="196"/>
      <c r="D1804" s="197" t="s">
        <v>164</v>
      </c>
      <c r="E1804" s="198" t="s">
        <v>35</v>
      </c>
      <c r="F1804" s="199" t="s">
        <v>175</v>
      </c>
      <c r="G1804" s="196"/>
      <c r="H1804" s="198" t="s">
        <v>35</v>
      </c>
      <c r="I1804" s="200"/>
      <c r="J1804" s="196"/>
      <c r="K1804" s="196"/>
      <c r="L1804" s="201"/>
      <c r="M1804" s="202"/>
      <c r="N1804" s="203"/>
      <c r="O1804" s="203"/>
      <c r="P1804" s="203"/>
      <c r="Q1804" s="203"/>
      <c r="R1804" s="203"/>
      <c r="S1804" s="203"/>
      <c r="T1804" s="204"/>
      <c r="AT1804" s="205" t="s">
        <v>164</v>
      </c>
      <c r="AU1804" s="205" t="s">
        <v>90</v>
      </c>
      <c r="AV1804" s="12" t="s">
        <v>88</v>
      </c>
      <c r="AW1804" s="12" t="s">
        <v>41</v>
      </c>
      <c r="AX1804" s="12" t="s">
        <v>80</v>
      </c>
      <c r="AY1804" s="205" t="s">
        <v>155</v>
      </c>
    </row>
    <row r="1805" spans="2:65" s="13" customFormat="1">
      <c r="B1805" s="206"/>
      <c r="C1805" s="207"/>
      <c r="D1805" s="197" t="s">
        <v>164</v>
      </c>
      <c r="E1805" s="208" t="s">
        <v>35</v>
      </c>
      <c r="F1805" s="209" t="s">
        <v>1498</v>
      </c>
      <c r="G1805" s="207"/>
      <c r="H1805" s="210">
        <v>-19.643999999999998</v>
      </c>
      <c r="I1805" s="211"/>
      <c r="J1805" s="207"/>
      <c r="K1805" s="207"/>
      <c r="L1805" s="212"/>
      <c r="M1805" s="213"/>
      <c r="N1805" s="214"/>
      <c r="O1805" s="214"/>
      <c r="P1805" s="214"/>
      <c r="Q1805" s="214"/>
      <c r="R1805" s="214"/>
      <c r="S1805" s="214"/>
      <c r="T1805" s="215"/>
      <c r="AT1805" s="216" t="s">
        <v>164</v>
      </c>
      <c r="AU1805" s="216" t="s">
        <v>90</v>
      </c>
      <c r="AV1805" s="13" t="s">
        <v>90</v>
      </c>
      <c r="AW1805" s="13" t="s">
        <v>41</v>
      </c>
      <c r="AX1805" s="13" t="s">
        <v>80</v>
      </c>
      <c r="AY1805" s="216" t="s">
        <v>155</v>
      </c>
    </row>
    <row r="1806" spans="2:65" s="15" customFormat="1">
      <c r="B1806" s="228"/>
      <c r="C1806" s="229"/>
      <c r="D1806" s="197" t="s">
        <v>164</v>
      </c>
      <c r="E1806" s="230" t="s">
        <v>35</v>
      </c>
      <c r="F1806" s="231" t="s">
        <v>177</v>
      </c>
      <c r="G1806" s="229"/>
      <c r="H1806" s="232">
        <v>173.83199999999999</v>
      </c>
      <c r="I1806" s="233"/>
      <c r="J1806" s="229"/>
      <c r="K1806" s="229"/>
      <c r="L1806" s="234"/>
      <c r="M1806" s="235"/>
      <c r="N1806" s="236"/>
      <c r="O1806" s="236"/>
      <c r="P1806" s="236"/>
      <c r="Q1806" s="236"/>
      <c r="R1806" s="236"/>
      <c r="S1806" s="236"/>
      <c r="T1806" s="237"/>
      <c r="AT1806" s="238" t="s">
        <v>164</v>
      </c>
      <c r="AU1806" s="238" t="s">
        <v>90</v>
      </c>
      <c r="AV1806" s="15" t="s">
        <v>162</v>
      </c>
      <c r="AW1806" s="15" t="s">
        <v>41</v>
      </c>
      <c r="AX1806" s="15" t="s">
        <v>88</v>
      </c>
      <c r="AY1806" s="238" t="s">
        <v>155</v>
      </c>
    </row>
    <row r="1807" spans="2:65" s="1" customFormat="1" ht="48" customHeight="1">
      <c r="B1807" s="36"/>
      <c r="C1807" s="182" t="s">
        <v>1499</v>
      </c>
      <c r="D1807" s="182" t="s">
        <v>157</v>
      </c>
      <c r="E1807" s="183" t="s">
        <v>1500</v>
      </c>
      <c r="F1807" s="184" t="s">
        <v>1501</v>
      </c>
      <c r="G1807" s="185" t="s">
        <v>160</v>
      </c>
      <c r="H1807" s="186">
        <v>143.01</v>
      </c>
      <c r="I1807" s="187"/>
      <c r="J1807" s="188">
        <f>ROUND(I1807*H1807,2)</f>
        <v>0</v>
      </c>
      <c r="K1807" s="184" t="s">
        <v>161</v>
      </c>
      <c r="L1807" s="40"/>
      <c r="M1807" s="189" t="s">
        <v>35</v>
      </c>
      <c r="N1807" s="190" t="s">
        <v>51</v>
      </c>
      <c r="O1807" s="65"/>
      <c r="P1807" s="191">
        <f>O1807*H1807</f>
        <v>0</v>
      </c>
      <c r="Q1807" s="191">
        <v>8.7000000000000001E-4</v>
      </c>
      <c r="R1807" s="191">
        <f>Q1807*H1807</f>
        <v>0.12441869999999999</v>
      </c>
      <c r="S1807" s="191">
        <v>0</v>
      </c>
      <c r="T1807" s="192">
        <f>S1807*H1807</f>
        <v>0</v>
      </c>
      <c r="AR1807" s="193" t="s">
        <v>265</v>
      </c>
      <c r="AT1807" s="193" t="s">
        <v>157</v>
      </c>
      <c r="AU1807" s="193" t="s">
        <v>90</v>
      </c>
      <c r="AY1807" s="18" t="s">
        <v>155</v>
      </c>
      <c r="BE1807" s="194">
        <f>IF(N1807="základní",J1807,0)</f>
        <v>0</v>
      </c>
      <c r="BF1807" s="194">
        <f>IF(N1807="snížená",J1807,0)</f>
        <v>0</v>
      </c>
      <c r="BG1807" s="194">
        <f>IF(N1807="zákl. přenesená",J1807,0)</f>
        <v>0</v>
      </c>
      <c r="BH1807" s="194">
        <f>IF(N1807="sníž. přenesená",J1807,0)</f>
        <v>0</v>
      </c>
      <c r="BI1807" s="194">
        <f>IF(N1807="nulová",J1807,0)</f>
        <v>0</v>
      </c>
      <c r="BJ1807" s="18" t="s">
        <v>88</v>
      </c>
      <c r="BK1807" s="194">
        <f>ROUND(I1807*H1807,2)</f>
        <v>0</v>
      </c>
      <c r="BL1807" s="18" t="s">
        <v>265</v>
      </c>
      <c r="BM1807" s="193" t="s">
        <v>1502</v>
      </c>
    </row>
    <row r="1808" spans="2:65" s="12" customFormat="1">
      <c r="B1808" s="195"/>
      <c r="C1808" s="196"/>
      <c r="D1808" s="197" t="s">
        <v>164</v>
      </c>
      <c r="E1808" s="198" t="s">
        <v>35</v>
      </c>
      <c r="F1808" s="199" t="s">
        <v>1503</v>
      </c>
      <c r="G1808" s="196"/>
      <c r="H1808" s="198" t="s">
        <v>35</v>
      </c>
      <c r="I1808" s="200"/>
      <c r="J1808" s="196"/>
      <c r="K1808" s="196"/>
      <c r="L1808" s="201"/>
      <c r="M1808" s="202"/>
      <c r="N1808" s="203"/>
      <c r="O1808" s="203"/>
      <c r="P1808" s="203"/>
      <c r="Q1808" s="203"/>
      <c r="R1808" s="203"/>
      <c r="S1808" s="203"/>
      <c r="T1808" s="204"/>
      <c r="AT1808" s="205" t="s">
        <v>164</v>
      </c>
      <c r="AU1808" s="205" t="s">
        <v>90</v>
      </c>
      <c r="AV1808" s="12" t="s">
        <v>88</v>
      </c>
      <c r="AW1808" s="12" t="s">
        <v>41</v>
      </c>
      <c r="AX1808" s="12" t="s">
        <v>80</v>
      </c>
      <c r="AY1808" s="205" t="s">
        <v>155</v>
      </c>
    </row>
    <row r="1809" spans="2:65" s="12" customFormat="1">
      <c r="B1809" s="195"/>
      <c r="C1809" s="196"/>
      <c r="D1809" s="197" t="s">
        <v>164</v>
      </c>
      <c r="E1809" s="198" t="s">
        <v>35</v>
      </c>
      <c r="F1809" s="199" t="s">
        <v>201</v>
      </c>
      <c r="G1809" s="196"/>
      <c r="H1809" s="198" t="s">
        <v>35</v>
      </c>
      <c r="I1809" s="200"/>
      <c r="J1809" s="196"/>
      <c r="K1809" s="196"/>
      <c r="L1809" s="201"/>
      <c r="M1809" s="202"/>
      <c r="N1809" s="203"/>
      <c r="O1809" s="203"/>
      <c r="P1809" s="203"/>
      <c r="Q1809" s="203"/>
      <c r="R1809" s="203"/>
      <c r="S1809" s="203"/>
      <c r="T1809" s="204"/>
      <c r="AT1809" s="205" t="s">
        <v>164</v>
      </c>
      <c r="AU1809" s="205" t="s">
        <v>90</v>
      </c>
      <c r="AV1809" s="12" t="s">
        <v>88</v>
      </c>
      <c r="AW1809" s="12" t="s">
        <v>41</v>
      </c>
      <c r="AX1809" s="12" t="s">
        <v>80</v>
      </c>
      <c r="AY1809" s="205" t="s">
        <v>155</v>
      </c>
    </row>
    <row r="1810" spans="2:65" s="13" customFormat="1">
      <c r="B1810" s="206"/>
      <c r="C1810" s="207"/>
      <c r="D1810" s="197" t="s">
        <v>164</v>
      </c>
      <c r="E1810" s="208" t="s">
        <v>35</v>
      </c>
      <c r="F1810" s="209" t="s">
        <v>354</v>
      </c>
      <c r="G1810" s="207"/>
      <c r="H1810" s="210">
        <v>54.55</v>
      </c>
      <c r="I1810" s="211"/>
      <c r="J1810" s="207"/>
      <c r="K1810" s="207"/>
      <c r="L1810" s="212"/>
      <c r="M1810" s="213"/>
      <c r="N1810" s="214"/>
      <c r="O1810" s="214"/>
      <c r="P1810" s="214"/>
      <c r="Q1810" s="214"/>
      <c r="R1810" s="214"/>
      <c r="S1810" s="214"/>
      <c r="T1810" s="215"/>
      <c r="AT1810" s="216" t="s">
        <v>164</v>
      </c>
      <c r="AU1810" s="216" t="s">
        <v>90</v>
      </c>
      <c r="AV1810" s="13" t="s">
        <v>90</v>
      </c>
      <c r="AW1810" s="13" t="s">
        <v>41</v>
      </c>
      <c r="AX1810" s="13" t="s">
        <v>80</v>
      </c>
      <c r="AY1810" s="216" t="s">
        <v>155</v>
      </c>
    </row>
    <row r="1811" spans="2:65" s="12" customFormat="1">
      <c r="B1811" s="195"/>
      <c r="C1811" s="196"/>
      <c r="D1811" s="197" t="s">
        <v>164</v>
      </c>
      <c r="E1811" s="198" t="s">
        <v>35</v>
      </c>
      <c r="F1811" s="199" t="s">
        <v>203</v>
      </c>
      <c r="G1811" s="196"/>
      <c r="H1811" s="198" t="s">
        <v>35</v>
      </c>
      <c r="I1811" s="200"/>
      <c r="J1811" s="196"/>
      <c r="K1811" s="196"/>
      <c r="L1811" s="201"/>
      <c r="M1811" s="202"/>
      <c r="N1811" s="203"/>
      <c r="O1811" s="203"/>
      <c r="P1811" s="203"/>
      <c r="Q1811" s="203"/>
      <c r="R1811" s="203"/>
      <c r="S1811" s="203"/>
      <c r="T1811" s="204"/>
      <c r="AT1811" s="205" t="s">
        <v>164</v>
      </c>
      <c r="AU1811" s="205" t="s">
        <v>90</v>
      </c>
      <c r="AV1811" s="12" t="s">
        <v>88</v>
      </c>
      <c r="AW1811" s="12" t="s">
        <v>41</v>
      </c>
      <c r="AX1811" s="12" t="s">
        <v>80</v>
      </c>
      <c r="AY1811" s="205" t="s">
        <v>155</v>
      </c>
    </row>
    <row r="1812" spans="2:65" s="13" customFormat="1" ht="30.6">
      <c r="B1812" s="206"/>
      <c r="C1812" s="207"/>
      <c r="D1812" s="197" t="s">
        <v>164</v>
      </c>
      <c r="E1812" s="208" t="s">
        <v>35</v>
      </c>
      <c r="F1812" s="209" t="s">
        <v>355</v>
      </c>
      <c r="G1812" s="207"/>
      <c r="H1812" s="210">
        <v>66.38</v>
      </c>
      <c r="I1812" s="211"/>
      <c r="J1812" s="207"/>
      <c r="K1812" s="207"/>
      <c r="L1812" s="212"/>
      <c r="M1812" s="213"/>
      <c r="N1812" s="214"/>
      <c r="O1812" s="214"/>
      <c r="P1812" s="214"/>
      <c r="Q1812" s="214"/>
      <c r="R1812" s="214"/>
      <c r="S1812" s="214"/>
      <c r="T1812" s="215"/>
      <c r="AT1812" s="216" t="s">
        <v>164</v>
      </c>
      <c r="AU1812" s="216" t="s">
        <v>90</v>
      </c>
      <c r="AV1812" s="13" t="s">
        <v>90</v>
      </c>
      <c r="AW1812" s="13" t="s">
        <v>41</v>
      </c>
      <c r="AX1812" s="13" t="s">
        <v>80</v>
      </c>
      <c r="AY1812" s="216" t="s">
        <v>155</v>
      </c>
    </row>
    <row r="1813" spans="2:65" s="12" customFormat="1">
      <c r="B1813" s="195"/>
      <c r="C1813" s="196"/>
      <c r="D1813" s="197" t="s">
        <v>164</v>
      </c>
      <c r="E1813" s="198" t="s">
        <v>35</v>
      </c>
      <c r="F1813" s="199" t="s">
        <v>205</v>
      </c>
      <c r="G1813" s="196"/>
      <c r="H1813" s="198" t="s">
        <v>35</v>
      </c>
      <c r="I1813" s="200"/>
      <c r="J1813" s="196"/>
      <c r="K1813" s="196"/>
      <c r="L1813" s="201"/>
      <c r="M1813" s="202"/>
      <c r="N1813" s="203"/>
      <c r="O1813" s="203"/>
      <c r="P1813" s="203"/>
      <c r="Q1813" s="203"/>
      <c r="R1813" s="203"/>
      <c r="S1813" s="203"/>
      <c r="T1813" s="204"/>
      <c r="AT1813" s="205" t="s">
        <v>164</v>
      </c>
      <c r="AU1813" s="205" t="s">
        <v>90</v>
      </c>
      <c r="AV1813" s="12" t="s">
        <v>88</v>
      </c>
      <c r="AW1813" s="12" t="s">
        <v>41</v>
      </c>
      <c r="AX1813" s="12" t="s">
        <v>80</v>
      </c>
      <c r="AY1813" s="205" t="s">
        <v>155</v>
      </c>
    </row>
    <row r="1814" spans="2:65" s="13" customFormat="1">
      <c r="B1814" s="206"/>
      <c r="C1814" s="207"/>
      <c r="D1814" s="197" t="s">
        <v>164</v>
      </c>
      <c r="E1814" s="208" t="s">
        <v>35</v>
      </c>
      <c r="F1814" s="209" t="s">
        <v>356</v>
      </c>
      <c r="G1814" s="207"/>
      <c r="H1814" s="210">
        <v>38.5</v>
      </c>
      <c r="I1814" s="211"/>
      <c r="J1814" s="207"/>
      <c r="K1814" s="207"/>
      <c r="L1814" s="212"/>
      <c r="M1814" s="213"/>
      <c r="N1814" s="214"/>
      <c r="O1814" s="214"/>
      <c r="P1814" s="214"/>
      <c r="Q1814" s="214"/>
      <c r="R1814" s="214"/>
      <c r="S1814" s="214"/>
      <c r="T1814" s="215"/>
      <c r="AT1814" s="216" t="s">
        <v>164</v>
      </c>
      <c r="AU1814" s="216" t="s">
        <v>90</v>
      </c>
      <c r="AV1814" s="13" t="s">
        <v>90</v>
      </c>
      <c r="AW1814" s="13" t="s">
        <v>41</v>
      </c>
      <c r="AX1814" s="13" t="s">
        <v>80</v>
      </c>
      <c r="AY1814" s="216" t="s">
        <v>155</v>
      </c>
    </row>
    <row r="1815" spans="2:65" s="12" customFormat="1">
      <c r="B1815" s="195"/>
      <c r="C1815" s="196"/>
      <c r="D1815" s="197" t="s">
        <v>164</v>
      </c>
      <c r="E1815" s="198" t="s">
        <v>35</v>
      </c>
      <c r="F1815" s="199" t="s">
        <v>771</v>
      </c>
      <c r="G1815" s="196"/>
      <c r="H1815" s="198" t="s">
        <v>35</v>
      </c>
      <c r="I1815" s="200"/>
      <c r="J1815" s="196"/>
      <c r="K1815" s="196"/>
      <c r="L1815" s="201"/>
      <c r="M1815" s="202"/>
      <c r="N1815" s="203"/>
      <c r="O1815" s="203"/>
      <c r="P1815" s="203"/>
      <c r="Q1815" s="203"/>
      <c r="R1815" s="203"/>
      <c r="S1815" s="203"/>
      <c r="T1815" s="204"/>
      <c r="AT1815" s="205" t="s">
        <v>164</v>
      </c>
      <c r="AU1815" s="205" t="s">
        <v>90</v>
      </c>
      <c r="AV1815" s="12" t="s">
        <v>88</v>
      </c>
      <c r="AW1815" s="12" t="s">
        <v>41</v>
      </c>
      <c r="AX1815" s="12" t="s">
        <v>80</v>
      </c>
      <c r="AY1815" s="205" t="s">
        <v>155</v>
      </c>
    </row>
    <row r="1816" spans="2:65" s="13" customFormat="1">
      <c r="B1816" s="206"/>
      <c r="C1816" s="207"/>
      <c r="D1816" s="197" t="s">
        <v>164</v>
      </c>
      <c r="E1816" s="208" t="s">
        <v>35</v>
      </c>
      <c r="F1816" s="209" t="s">
        <v>772</v>
      </c>
      <c r="G1816" s="207"/>
      <c r="H1816" s="210">
        <v>-16.420000000000002</v>
      </c>
      <c r="I1816" s="211"/>
      <c r="J1816" s="207"/>
      <c r="K1816" s="207"/>
      <c r="L1816" s="212"/>
      <c r="M1816" s="213"/>
      <c r="N1816" s="214"/>
      <c r="O1816" s="214"/>
      <c r="P1816" s="214"/>
      <c r="Q1816" s="214"/>
      <c r="R1816" s="214"/>
      <c r="S1816" s="214"/>
      <c r="T1816" s="215"/>
      <c r="AT1816" s="216" t="s">
        <v>164</v>
      </c>
      <c r="AU1816" s="216" t="s">
        <v>90</v>
      </c>
      <c r="AV1816" s="13" t="s">
        <v>90</v>
      </c>
      <c r="AW1816" s="13" t="s">
        <v>41</v>
      </c>
      <c r="AX1816" s="13" t="s">
        <v>80</v>
      </c>
      <c r="AY1816" s="216" t="s">
        <v>155</v>
      </c>
    </row>
    <row r="1817" spans="2:65" s="15" customFormat="1">
      <c r="B1817" s="228"/>
      <c r="C1817" s="229"/>
      <c r="D1817" s="197" t="s">
        <v>164</v>
      </c>
      <c r="E1817" s="230" t="s">
        <v>35</v>
      </c>
      <c r="F1817" s="231" t="s">
        <v>177</v>
      </c>
      <c r="G1817" s="229"/>
      <c r="H1817" s="232">
        <v>143.01</v>
      </c>
      <c r="I1817" s="233"/>
      <c r="J1817" s="229"/>
      <c r="K1817" s="229"/>
      <c r="L1817" s="234"/>
      <c r="M1817" s="235"/>
      <c r="N1817" s="236"/>
      <c r="O1817" s="236"/>
      <c r="P1817" s="236"/>
      <c r="Q1817" s="236"/>
      <c r="R1817" s="236"/>
      <c r="S1817" s="236"/>
      <c r="T1817" s="237"/>
      <c r="AT1817" s="238" t="s">
        <v>164</v>
      </c>
      <c r="AU1817" s="238" t="s">
        <v>90</v>
      </c>
      <c r="AV1817" s="15" t="s">
        <v>162</v>
      </c>
      <c r="AW1817" s="15" t="s">
        <v>41</v>
      </c>
      <c r="AX1817" s="15" t="s">
        <v>88</v>
      </c>
      <c r="AY1817" s="238" t="s">
        <v>155</v>
      </c>
    </row>
    <row r="1818" spans="2:65" s="1" customFormat="1" ht="24" customHeight="1">
      <c r="B1818" s="36"/>
      <c r="C1818" s="182" t="s">
        <v>1504</v>
      </c>
      <c r="D1818" s="182" t="s">
        <v>157</v>
      </c>
      <c r="E1818" s="183" t="s">
        <v>1505</v>
      </c>
      <c r="F1818" s="184" t="s">
        <v>1506</v>
      </c>
      <c r="G1818" s="185" t="s">
        <v>360</v>
      </c>
      <c r="H1818" s="186">
        <v>286.02</v>
      </c>
      <c r="I1818" s="187"/>
      <c r="J1818" s="188">
        <f>ROUND(I1818*H1818,2)</f>
        <v>0</v>
      </c>
      <c r="K1818" s="184" t="s">
        <v>161</v>
      </c>
      <c r="L1818" s="40"/>
      <c r="M1818" s="189" t="s">
        <v>35</v>
      </c>
      <c r="N1818" s="190" t="s">
        <v>51</v>
      </c>
      <c r="O1818" s="65"/>
      <c r="P1818" s="191">
        <f>O1818*H1818</f>
        <v>0</v>
      </c>
      <c r="Q1818" s="191">
        <v>2.5999999999999998E-4</v>
      </c>
      <c r="R1818" s="191">
        <f>Q1818*H1818</f>
        <v>7.4365199999999992E-2</v>
      </c>
      <c r="S1818" s="191">
        <v>0</v>
      </c>
      <c r="T1818" s="192">
        <f>S1818*H1818</f>
        <v>0</v>
      </c>
      <c r="AR1818" s="193" t="s">
        <v>265</v>
      </c>
      <c r="AT1818" s="193" t="s">
        <v>157</v>
      </c>
      <c r="AU1818" s="193" t="s">
        <v>90</v>
      </c>
      <c r="AY1818" s="18" t="s">
        <v>155</v>
      </c>
      <c r="BE1818" s="194">
        <f>IF(N1818="základní",J1818,0)</f>
        <v>0</v>
      </c>
      <c r="BF1818" s="194">
        <f>IF(N1818="snížená",J1818,0)</f>
        <v>0</v>
      </c>
      <c r="BG1818" s="194">
        <f>IF(N1818="zákl. přenesená",J1818,0)</f>
        <v>0</v>
      </c>
      <c r="BH1818" s="194">
        <f>IF(N1818="sníž. přenesená",J1818,0)</f>
        <v>0</v>
      </c>
      <c r="BI1818" s="194">
        <f>IF(N1818="nulová",J1818,0)</f>
        <v>0</v>
      </c>
      <c r="BJ1818" s="18" t="s">
        <v>88</v>
      </c>
      <c r="BK1818" s="194">
        <f>ROUND(I1818*H1818,2)</f>
        <v>0</v>
      </c>
      <c r="BL1818" s="18" t="s">
        <v>265</v>
      </c>
      <c r="BM1818" s="193" t="s">
        <v>1507</v>
      </c>
    </row>
    <row r="1819" spans="2:65" s="12" customFormat="1">
      <c r="B1819" s="195"/>
      <c r="C1819" s="196"/>
      <c r="D1819" s="197" t="s">
        <v>164</v>
      </c>
      <c r="E1819" s="198" t="s">
        <v>35</v>
      </c>
      <c r="F1819" s="199" t="s">
        <v>201</v>
      </c>
      <c r="G1819" s="196"/>
      <c r="H1819" s="198" t="s">
        <v>35</v>
      </c>
      <c r="I1819" s="200"/>
      <c r="J1819" s="196"/>
      <c r="K1819" s="196"/>
      <c r="L1819" s="201"/>
      <c r="M1819" s="202"/>
      <c r="N1819" s="203"/>
      <c r="O1819" s="203"/>
      <c r="P1819" s="203"/>
      <c r="Q1819" s="203"/>
      <c r="R1819" s="203"/>
      <c r="S1819" s="203"/>
      <c r="T1819" s="204"/>
      <c r="AT1819" s="205" t="s">
        <v>164</v>
      </c>
      <c r="AU1819" s="205" t="s">
        <v>90</v>
      </c>
      <c r="AV1819" s="12" t="s">
        <v>88</v>
      </c>
      <c r="AW1819" s="12" t="s">
        <v>41</v>
      </c>
      <c r="AX1819" s="12" t="s">
        <v>80</v>
      </c>
      <c r="AY1819" s="205" t="s">
        <v>155</v>
      </c>
    </row>
    <row r="1820" spans="2:65" s="13" customFormat="1">
      <c r="B1820" s="206"/>
      <c r="C1820" s="207"/>
      <c r="D1820" s="197" t="s">
        <v>164</v>
      </c>
      <c r="E1820" s="208" t="s">
        <v>35</v>
      </c>
      <c r="F1820" s="209" t="s">
        <v>1508</v>
      </c>
      <c r="G1820" s="207"/>
      <c r="H1820" s="210">
        <v>109.1</v>
      </c>
      <c r="I1820" s="211"/>
      <c r="J1820" s="207"/>
      <c r="K1820" s="207"/>
      <c r="L1820" s="212"/>
      <c r="M1820" s="213"/>
      <c r="N1820" s="214"/>
      <c r="O1820" s="214"/>
      <c r="P1820" s="214"/>
      <c r="Q1820" s="214"/>
      <c r="R1820" s="214"/>
      <c r="S1820" s="214"/>
      <c r="T1820" s="215"/>
      <c r="AT1820" s="216" t="s">
        <v>164</v>
      </c>
      <c r="AU1820" s="216" t="s">
        <v>90</v>
      </c>
      <c r="AV1820" s="13" t="s">
        <v>90</v>
      </c>
      <c r="AW1820" s="13" t="s">
        <v>41</v>
      </c>
      <c r="AX1820" s="13" t="s">
        <v>80</v>
      </c>
      <c r="AY1820" s="216" t="s">
        <v>155</v>
      </c>
    </row>
    <row r="1821" spans="2:65" s="12" customFormat="1">
      <c r="B1821" s="195"/>
      <c r="C1821" s="196"/>
      <c r="D1821" s="197" t="s">
        <v>164</v>
      </c>
      <c r="E1821" s="198" t="s">
        <v>35</v>
      </c>
      <c r="F1821" s="199" t="s">
        <v>203</v>
      </c>
      <c r="G1821" s="196"/>
      <c r="H1821" s="198" t="s">
        <v>35</v>
      </c>
      <c r="I1821" s="200"/>
      <c r="J1821" s="196"/>
      <c r="K1821" s="196"/>
      <c r="L1821" s="201"/>
      <c r="M1821" s="202"/>
      <c r="N1821" s="203"/>
      <c r="O1821" s="203"/>
      <c r="P1821" s="203"/>
      <c r="Q1821" s="203"/>
      <c r="R1821" s="203"/>
      <c r="S1821" s="203"/>
      <c r="T1821" s="204"/>
      <c r="AT1821" s="205" t="s">
        <v>164</v>
      </c>
      <c r="AU1821" s="205" t="s">
        <v>90</v>
      </c>
      <c r="AV1821" s="12" t="s">
        <v>88</v>
      </c>
      <c r="AW1821" s="12" t="s">
        <v>41</v>
      </c>
      <c r="AX1821" s="12" t="s">
        <v>80</v>
      </c>
      <c r="AY1821" s="205" t="s">
        <v>155</v>
      </c>
    </row>
    <row r="1822" spans="2:65" s="13" customFormat="1" ht="30.6">
      <c r="B1822" s="206"/>
      <c r="C1822" s="207"/>
      <c r="D1822" s="197" t="s">
        <v>164</v>
      </c>
      <c r="E1822" s="208" t="s">
        <v>35</v>
      </c>
      <c r="F1822" s="209" t="s">
        <v>1509</v>
      </c>
      <c r="G1822" s="207"/>
      <c r="H1822" s="210">
        <v>132.76</v>
      </c>
      <c r="I1822" s="211"/>
      <c r="J1822" s="207"/>
      <c r="K1822" s="207"/>
      <c r="L1822" s="212"/>
      <c r="M1822" s="213"/>
      <c r="N1822" s="214"/>
      <c r="O1822" s="214"/>
      <c r="P1822" s="214"/>
      <c r="Q1822" s="214"/>
      <c r="R1822" s="214"/>
      <c r="S1822" s="214"/>
      <c r="T1822" s="215"/>
      <c r="AT1822" s="216" t="s">
        <v>164</v>
      </c>
      <c r="AU1822" s="216" t="s">
        <v>90</v>
      </c>
      <c r="AV1822" s="13" t="s">
        <v>90</v>
      </c>
      <c r="AW1822" s="13" t="s">
        <v>41</v>
      </c>
      <c r="AX1822" s="13" t="s">
        <v>80</v>
      </c>
      <c r="AY1822" s="216" t="s">
        <v>155</v>
      </c>
    </row>
    <row r="1823" spans="2:65" s="12" customFormat="1">
      <c r="B1823" s="195"/>
      <c r="C1823" s="196"/>
      <c r="D1823" s="197" t="s">
        <v>164</v>
      </c>
      <c r="E1823" s="198" t="s">
        <v>35</v>
      </c>
      <c r="F1823" s="199" t="s">
        <v>205</v>
      </c>
      <c r="G1823" s="196"/>
      <c r="H1823" s="198" t="s">
        <v>35</v>
      </c>
      <c r="I1823" s="200"/>
      <c r="J1823" s="196"/>
      <c r="K1823" s="196"/>
      <c r="L1823" s="201"/>
      <c r="M1823" s="202"/>
      <c r="N1823" s="203"/>
      <c r="O1823" s="203"/>
      <c r="P1823" s="203"/>
      <c r="Q1823" s="203"/>
      <c r="R1823" s="203"/>
      <c r="S1823" s="203"/>
      <c r="T1823" s="204"/>
      <c r="AT1823" s="205" t="s">
        <v>164</v>
      </c>
      <c r="AU1823" s="205" t="s">
        <v>90</v>
      </c>
      <c r="AV1823" s="12" t="s">
        <v>88</v>
      </c>
      <c r="AW1823" s="12" t="s">
        <v>41</v>
      </c>
      <c r="AX1823" s="12" t="s">
        <v>80</v>
      </c>
      <c r="AY1823" s="205" t="s">
        <v>155</v>
      </c>
    </row>
    <row r="1824" spans="2:65" s="13" customFormat="1">
      <c r="B1824" s="206"/>
      <c r="C1824" s="207"/>
      <c r="D1824" s="197" t="s">
        <v>164</v>
      </c>
      <c r="E1824" s="208" t="s">
        <v>35</v>
      </c>
      <c r="F1824" s="209" t="s">
        <v>1124</v>
      </c>
      <c r="G1824" s="207"/>
      <c r="H1824" s="210">
        <v>77</v>
      </c>
      <c r="I1824" s="211"/>
      <c r="J1824" s="207"/>
      <c r="K1824" s="207"/>
      <c r="L1824" s="212"/>
      <c r="M1824" s="213"/>
      <c r="N1824" s="214"/>
      <c r="O1824" s="214"/>
      <c r="P1824" s="214"/>
      <c r="Q1824" s="214"/>
      <c r="R1824" s="214"/>
      <c r="S1824" s="214"/>
      <c r="T1824" s="215"/>
      <c r="AT1824" s="216" t="s">
        <v>164</v>
      </c>
      <c r="AU1824" s="216" t="s">
        <v>90</v>
      </c>
      <c r="AV1824" s="13" t="s">
        <v>90</v>
      </c>
      <c r="AW1824" s="13" t="s">
        <v>41</v>
      </c>
      <c r="AX1824" s="13" t="s">
        <v>80</v>
      </c>
      <c r="AY1824" s="216" t="s">
        <v>155</v>
      </c>
    </row>
    <row r="1825" spans="2:65" s="12" customFormat="1">
      <c r="B1825" s="195"/>
      <c r="C1825" s="196"/>
      <c r="D1825" s="197" t="s">
        <v>164</v>
      </c>
      <c r="E1825" s="198" t="s">
        <v>35</v>
      </c>
      <c r="F1825" s="199" t="s">
        <v>771</v>
      </c>
      <c r="G1825" s="196"/>
      <c r="H1825" s="198" t="s">
        <v>35</v>
      </c>
      <c r="I1825" s="200"/>
      <c r="J1825" s="196"/>
      <c r="K1825" s="196"/>
      <c r="L1825" s="201"/>
      <c r="M1825" s="202"/>
      <c r="N1825" s="203"/>
      <c r="O1825" s="203"/>
      <c r="P1825" s="203"/>
      <c r="Q1825" s="203"/>
      <c r="R1825" s="203"/>
      <c r="S1825" s="203"/>
      <c r="T1825" s="204"/>
      <c r="AT1825" s="205" t="s">
        <v>164</v>
      </c>
      <c r="AU1825" s="205" t="s">
        <v>90</v>
      </c>
      <c r="AV1825" s="12" t="s">
        <v>88</v>
      </c>
      <c r="AW1825" s="12" t="s">
        <v>41</v>
      </c>
      <c r="AX1825" s="12" t="s">
        <v>80</v>
      </c>
      <c r="AY1825" s="205" t="s">
        <v>155</v>
      </c>
    </row>
    <row r="1826" spans="2:65" s="13" customFormat="1">
      <c r="B1826" s="206"/>
      <c r="C1826" s="207"/>
      <c r="D1826" s="197" t="s">
        <v>164</v>
      </c>
      <c r="E1826" s="208" t="s">
        <v>35</v>
      </c>
      <c r="F1826" s="209" t="s">
        <v>1510</v>
      </c>
      <c r="G1826" s="207"/>
      <c r="H1826" s="210">
        <v>-32.840000000000003</v>
      </c>
      <c r="I1826" s="211"/>
      <c r="J1826" s="207"/>
      <c r="K1826" s="207"/>
      <c r="L1826" s="212"/>
      <c r="M1826" s="213"/>
      <c r="N1826" s="214"/>
      <c r="O1826" s="214"/>
      <c r="P1826" s="214"/>
      <c r="Q1826" s="214"/>
      <c r="R1826" s="214"/>
      <c r="S1826" s="214"/>
      <c r="T1826" s="215"/>
      <c r="AT1826" s="216" t="s">
        <v>164</v>
      </c>
      <c r="AU1826" s="216" t="s">
        <v>90</v>
      </c>
      <c r="AV1826" s="13" t="s">
        <v>90</v>
      </c>
      <c r="AW1826" s="13" t="s">
        <v>41</v>
      </c>
      <c r="AX1826" s="13" t="s">
        <v>80</v>
      </c>
      <c r="AY1826" s="216" t="s">
        <v>155</v>
      </c>
    </row>
    <row r="1827" spans="2:65" s="15" customFormat="1">
      <c r="B1827" s="228"/>
      <c r="C1827" s="229"/>
      <c r="D1827" s="197" t="s">
        <v>164</v>
      </c>
      <c r="E1827" s="230" t="s">
        <v>35</v>
      </c>
      <c r="F1827" s="231" t="s">
        <v>177</v>
      </c>
      <c r="G1827" s="229"/>
      <c r="H1827" s="232">
        <v>286.02</v>
      </c>
      <c r="I1827" s="233"/>
      <c r="J1827" s="229"/>
      <c r="K1827" s="229"/>
      <c r="L1827" s="234"/>
      <c r="M1827" s="235"/>
      <c r="N1827" s="236"/>
      <c r="O1827" s="236"/>
      <c r="P1827" s="236"/>
      <c r="Q1827" s="236"/>
      <c r="R1827" s="236"/>
      <c r="S1827" s="236"/>
      <c r="T1827" s="237"/>
      <c r="AT1827" s="238" t="s">
        <v>164</v>
      </c>
      <c r="AU1827" s="238" t="s">
        <v>90</v>
      </c>
      <c r="AV1827" s="15" t="s">
        <v>162</v>
      </c>
      <c r="AW1827" s="15" t="s">
        <v>41</v>
      </c>
      <c r="AX1827" s="15" t="s">
        <v>88</v>
      </c>
      <c r="AY1827" s="238" t="s">
        <v>155</v>
      </c>
    </row>
    <row r="1828" spans="2:65" s="1" customFormat="1" ht="36" customHeight="1">
      <c r="B1828" s="36"/>
      <c r="C1828" s="182" t="s">
        <v>1511</v>
      </c>
      <c r="D1828" s="182" t="s">
        <v>157</v>
      </c>
      <c r="E1828" s="183" t="s">
        <v>1512</v>
      </c>
      <c r="F1828" s="184" t="s">
        <v>1513</v>
      </c>
      <c r="G1828" s="185" t="s">
        <v>1514</v>
      </c>
      <c r="H1828" s="249"/>
      <c r="I1828" s="187"/>
      <c r="J1828" s="188">
        <f>ROUND(I1828*H1828,2)</f>
        <v>0</v>
      </c>
      <c r="K1828" s="184" t="s">
        <v>161</v>
      </c>
      <c r="L1828" s="40"/>
      <c r="M1828" s="189" t="s">
        <v>35</v>
      </c>
      <c r="N1828" s="190" t="s">
        <v>51</v>
      </c>
      <c r="O1828" s="65"/>
      <c r="P1828" s="191">
        <f>O1828*H1828</f>
        <v>0</v>
      </c>
      <c r="Q1828" s="191">
        <v>0</v>
      </c>
      <c r="R1828" s="191">
        <f>Q1828*H1828</f>
        <v>0</v>
      </c>
      <c r="S1828" s="191">
        <v>0</v>
      </c>
      <c r="T1828" s="192">
        <f>S1828*H1828</f>
        <v>0</v>
      </c>
      <c r="AR1828" s="193" t="s">
        <v>265</v>
      </c>
      <c r="AT1828" s="193" t="s">
        <v>157</v>
      </c>
      <c r="AU1828" s="193" t="s">
        <v>90</v>
      </c>
      <c r="AY1828" s="18" t="s">
        <v>155</v>
      </c>
      <c r="BE1828" s="194">
        <f>IF(N1828="základní",J1828,0)</f>
        <v>0</v>
      </c>
      <c r="BF1828" s="194">
        <f>IF(N1828="snížená",J1828,0)</f>
        <v>0</v>
      </c>
      <c r="BG1828" s="194">
        <f>IF(N1828="zákl. přenesená",J1828,0)</f>
        <v>0</v>
      </c>
      <c r="BH1828" s="194">
        <f>IF(N1828="sníž. přenesená",J1828,0)</f>
        <v>0</v>
      </c>
      <c r="BI1828" s="194">
        <f>IF(N1828="nulová",J1828,0)</f>
        <v>0</v>
      </c>
      <c r="BJ1828" s="18" t="s">
        <v>88</v>
      </c>
      <c r="BK1828" s="194">
        <f>ROUND(I1828*H1828,2)</f>
        <v>0</v>
      </c>
      <c r="BL1828" s="18" t="s">
        <v>265</v>
      </c>
      <c r="BM1828" s="193" t="s">
        <v>1515</v>
      </c>
    </row>
    <row r="1829" spans="2:65" s="11" customFormat="1" ht="22.95" customHeight="1">
      <c r="B1829" s="166"/>
      <c r="C1829" s="167"/>
      <c r="D1829" s="168" t="s">
        <v>79</v>
      </c>
      <c r="E1829" s="180" t="s">
        <v>1516</v>
      </c>
      <c r="F1829" s="180" t="s">
        <v>1517</v>
      </c>
      <c r="G1829" s="167"/>
      <c r="H1829" s="167"/>
      <c r="I1829" s="170"/>
      <c r="J1829" s="181">
        <f>BK1829</f>
        <v>0</v>
      </c>
      <c r="K1829" s="167"/>
      <c r="L1829" s="172"/>
      <c r="M1829" s="173"/>
      <c r="N1829" s="174"/>
      <c r="O1829" s="174"/>
      <c r="P1829" s="175">
        <f>SUM(P1830:P1921)</f>
        <v>0</v>
      </c>
      <c r="Q1829" s="174"/>
      <c r="R1829" s="175">
        <f>SUM(R1830:R1921)</f>
        <v>5.95440492</v>
      </c>
      <c r="S1829" s="174"/>
      <c r="T1829" s="176">
        <f>SUM(T1830:T1921)</f>
        <v>5.6542199999999996</v>
      </c>
      <c r="AR1829" s="177" t="s">
        <v>90</v>
      </c>
      <c r="AT1829" s="178" t="s">
        <v>79</v>
      </c>
      <c r="AU1829" s="178" t="s">
        <v>88</v>
      </c>
      <c r="AY1829" s="177" t="s">
        <v>155</v>
      </c>
      <c r="BK1829" s="179">
        <f>SUM(BK1830:BK1921)</f>
        <v>0</v>
      </c>
    </row>
    <row r="1830" spans="2:65" s="1" customFormat="1" ht="24" customHeight="1">
      <c r="B1830" s="36"/>
      <c r="C1830" s="182" t="s">
        <v>1518</v>
      </c>
      <c r="D1830" s="182" t="s">
        <v>157</v>
      </c>
      <c r="E1830" s="183" t="s">
        <v>1519</v>
      </c>
      <c r="F1830" s="184" t="s">
        <v>1520</v>
      </c>
      <c r="G1830" s="185" t="s">
        <v>160</v>
      </c>
      <c r="H1830" s="186">
        <v>200.345</v>
      </c>
      <c r="I1830" s="187"/>
      <c r="J1830" s="188">
        <f>ROUND(I1830*H1830,2)</f>
        <v>0</v>
      </c>
      <c r="K1830" s="184" t="s">
        <v>161</v>
      </c>
      <c r="L1830" s="40"/>
      <c r="M1830" s="189" t="s">
        <v>35</v>
      </c>
      <c r="N1830" s="190" t="s">
        <v>51</v>
      </c>
      <c r="O1830" s="65"/>
      <c r="P1830" s="191">
        <f>O1830*H1830</f>
        <v>0</v>
      </c>
      <c r="Q1830" s="191">
        <v>0</v>
      </c>
      <c r="R1830" s="191">
        <f>Q1830*H1830</f>
        <v>0</v>
      </c>
      <c r="S1830" s="191">
        <v>0.01</v>
      </c>
      <c r="T1830" s="192">
        <f>S1830*H1830</f>
        <v>2.00345</v>
      </c>
      <c r="AR1830" s="193" t="s">
        <v>265</v>
      </c>
      <c r="AT1830" s="193" t="s">
        <v>157</v>
      </c>
      <c r="AU1830" s="193" t="s">
        <v>90</v>
      </c>
      <c r="AY1830" s="18" t="s">
        <v>155</v>
      </c>
      <c r="BE1830" s="194">
        <f>IF(N1830="základní",J1830,0)</f>
        <v>0</v>
      </c>
      <c r="BF1830" s="194">
        <f>IF(N1830="snížená",J1830,0)</f>
        <v>0</v>
      </c>
      <c r="BG1830" s="194">
        <f>IF(N1830="zákl. přenesená",J1830,0)</f>
        <v>0</v>
      </c>
      <c r="BH1830" s="194">
        <f>IF(N1830="sníž. přenesená",J1830,0)</f>
        <v>0</v>
      </c>
      <c r="BI1830" s="194">
        <f>IF(N1830="nulová",J1830,0)</f>
        <v>0</v>
      </c>
      <c r="BJ1830" s="18" t="s">
        <v>88</v>
      </c>
      <c r="BK1830" s="194">
        <f>ROUND(I1830*H1830,2)</f>
        <v>0</v>
      </c>
      <c r="BL1830" s="18" t="s">
        <v>265</v>
      </c>
      <c r="BM1830" s="193" t="s">
        <v>1521</v>
      </c>
    </row>
    <row r="1831" spans="2:65" s="12" customFormat="1">
      <c r="B1831" s="195"/>
      <c r="C1831" s="196"/>
      <c r="D1831" s="197" t="s">
        <v>164</v>
      </c>
      <c r="E1831" s="198" t="s">
        <v>35</v>
      </c>
      <c r="F1831" s="199" t="s">
        <v>1522</v>
      </c>
      <c r="G1831" s="196"/>
      <c r="H1831" s="198" t="s">
        <v>35</v>
      </c>
      <c r="I1831" s="200"/>
      <c r="J1831" s="196"/>
      <c r="K1831" s="196"/>
      <c r="L1831" s="201"/>
      <c r="M1831" s="202"/>
      <c r="N1831" s="203"/>
      <c r="O1831" s="203"/>
      <c r="P1831" s="203"/>
      <c r="Q1831" s="203"/>
      <c r="R1831" s="203"/>
      <c r="S1831" s="203"/>
      <c r="T1831" s="204"/>
      <c r="AT1831" s="205" t="s">
        <v>164</v>
      </c>
      <c r="AU1831" s="205" t="s">
        <v>90</v>
      </c>
      <c r="AV1831" s="12" t="s">
        <v>88</v>
      </c>
      <c r="AW1831" s="12" t="s">
        <v>41</v>
      </c>
      <c r="AX1831" s="12" t="s">
        <v>80</v>
      </c>
      <c r="AY1831" s="205" t="s">
        <v>155</v>
      </c>
    </row>
    <row r="1832" spans="2:65" s="13" customFormat="1">
      <c r="B1832" s="206"/>
      <c r="C1832" s="207"/>
      <c r="D1832" s="197" t="s">
        <v>164</v>
      </c>
      <c r="E1832" s="208" t="s">
        <v>35</v>
      </c>
      <c r="F1832" s="209" t="s">
        <v>1101</v>
      </c>
      <c r="G1832" s="207"/>
      <c r="H1832" s="210">
        <v>146.887</v>
      </c>
      <c r="I1832" s="211"/>
      <c r="J1832" s="207"/>
      <c r="K1832" s="207"/>
      <c r="L1832" s="212"/>
      <c r="M1832" s="213"/>
      <c r="N1832" s="214"/>
      <c r="O1832" s="214"/>
      <c r="P1832" s="214"/>
      <c r="Q1832" s="214"/>
      <c r="R1832" s="214"/>
      <c r="S1832" s="214"/>
      <c r="T1832" s="215"/>
      <c r="AT1832" s="216" t="s">
        <v>164</v>
      </c>
      <c r="AU1832" s="216" t="s">
        <v>90</v>
      </c>
      <c r="AV1832" s="13" t="s">
        <v>90</v>
      </c>
      <c r="AW1832" s="13" t="s">
        <v>41</v>
      </c>
      <c r="AX1832" s="13" t="s">
        <v>80</v>
      </c>
      <c r="AY1832" s="216" t="s">
        <v>155</v>
      </c>
    </row>
    <row r="1833" spans="2:65" s="12" customFormat="1">
      <c r="B1833" s="195"/>
      <c r="C1833" s="196"/>
      <c r="D1833" s="197" t="s">
        <v>164</v>
      </c>
      <c r="E1833" s="198" t="s">
        <v>35</v>
      </c>
      <c r="F1833" s="199" t="s">
        <v>1523</v>
      </c>
      <c r="G1833" s="196"/>
      <c r="H1833" s="198" t="s">
        <v>35</v>
      </c>
      <c r="I1833" s="200"/>
      <c r="J1833" s="196"/>
      <c r="K1833" s="196"/>
      <c r="L1833" s="201"/>
      <c r="M1833" s="202"/>
      <c r="N1833" s="203"/>
      <c r="O1833" s="203"/>
      <c r="P1833" s="203"/>
      <c r="Q1833" s="203"/>
      <c r="R1833" s="203"/>
      <c r="S1833" s="203"/>
      <c r="T1833" s="204"/>
      <c r="AT1833" s="205" t="s">
        <v>164</v>
      </c>
      <c r="AU1833" s="205" t="s">
        <v>90</v>
      </c>
      <c r="AV1833" s="12" t="s">
        <v>88</v>
      </c>
      <c r="AW1833" s="12" t="s">
        <v>41</v>
      </c>
      <c r="AX1833" s="12" t="s">
        <v>80</v>
      </c>
      <c r="AY1833" s="205" t="s">
        <v>155</v>
      </c>
    </row>
    <row r="1834" spans="2:65" s="13" customFormat="1">
      <c r="B1834" s="206"/>
      <c r="C1834" s="207"/>
      <c r="D1834" s="197" t="s">
        <v>164</v>
      </c>
      <c r="E1834" s="208" t="s">
        <v>35</v>
      </c>
      <c r="F1834" s="209" t="s">
        <v>1524</v>
      </c>
      <c r="G1834" s="207"/>
      <c r="H1834" s="210">
        <v>53.457999999999998</v>
      </c>
      <c r="I1834" s="211"/>
      <c r="J1834" s="207"/>
      <c r="K1834" s="207"/>
      <c r="L1834" s="212"/>
      <c r="M1834" s="213"/>
      <c r="N1834" s="214"/>
      <c r="O1834" s="214"/>
      <c r="P1834" s="214"/>
      <c r="Q1834" s="214"/>
      <c r="R1834" s="214"/>
      <c r="S1834" s="214"/>
      <c r="T1834" s="215"/>
      <c r="AT1834" s="216" t="s">
        <v>164</v>
      </c>
      <c r="AU1834" s="216" t="s">
        <v>90</v>
      </c>
      <c r="AV1834" s="13" t="s">
        <v>90</v>
      </c>
      <c r="AW1834" s="13" t="s">
        <v>41</v>
      </c>
      <c r="AX1834" s="13" t="s">
        <v>80</v>
      </c>
      <c r="AY1834" s="216" t="s">
        <v>155</v>
      </c>
    </row>
    <row r="1835" spans="2:65" s="15" customFormat="1">
      <c r="B1835" s="228"/>
      <c r="C1835" s="229"/>
      <c r="D1835" s="197" t="s">
        <v>164</v>
      </c>
      <c r="E1835" s="230" t="s">
        <v>35</v>
      </c>
      <c r="F1835" s="231" t="s">
        <v>177</v>
      </c>
      <c r="G1835" s="229"/>
      <c r="H1835" s="232">
        <v>200.345</v>
      </c>
      <c r="I1835" s="233"/>
      <c r="J1835" s="229"/>
      <c r="K1835" s="229"/>
      <c r="L1835" s="234"/>
      <c r="M1835" s="235"/>
      <c r="N1835" s="236"/>
      <c r="O1835" s="236"/>
      <c r="P1835" s="236"/>
      <c r="Q1835" s="236"/>
      <c r="R1835" s="236"/>
      <c r="S1835" s="236"/>
      <c r="T1835" s="237"/>
      <c r="AT1835" s="238" t="s">
        <v>164</v>
      </c>
      <c r="AU1835" s="238" t="s">
        <v>90</v>
      </c>
      <c r="AV1835" s="15" t="s">
        <v>162</v>
      </c>
      <c r="AW1835" s="15" t="s">
        <v>41</v>
      </c>
      <c r="AX1835" s="15" t="s">
        <v>88</v>
      </c>
      <c r="AY1835" s="238" t="s">
        <v>155</v>
      </c>
    </row>
    <row r="1836" spans="2:65" s="1" customFormat="1" ht="24" customHeight="1">
      <c r="B1836" s="36"/>
      <c r="C1836" s="182" t="s">
        <v>1525</v>
      </c>
      <c r="D1836" s="182" t="s">
        <v>157</v>
      </c>
      <c r="E1836" s="183" t="s">
        <v>1526</v>
      </c>
      <c r="F1836" s="184" t="s">
        <v>1527</v>
      </c>
      <c r="G1836" s="185" t="s">
        <v>160</v>
      </c>
      <c r="H1836" s="186">
        <v>200.345</v>
      </c>
      <c r="I1836" s="187"/>
      <c r="J1836" s="188">
        <f>ROUND(I1836*H1836,2)</f>
        <v>0</v>
      </c>
      <c r="K1836" s="184" t="s">
        <v>161</v>
      </c>
      <c r="L1836" s="40"/>
      <c r="M1836" s="189" t="s">
        <v>35</v>
      </c>
      <c r="N1836" s="190" t="s">
        <v>51</v>
      </c>
      <c r="O1836" s="65"/>
      <c r="P1836" s="191">
        <f>O1836*H1836</f>
        <v>0</v>
      </c>
      <c r="Q1836" s="191">
        <v>0</v>
      </c>
      <c r="R1836" s="191">
        <f>Q1836*H1836</f>
        <v>0</v>
      </c>
      <c r="S1836" s="191">
        <v>2E-3</v>
      </c>
      <c r="T1836" s="192">
        <f>S1836*H1836</f>
        <v>0.40068999999999999</v>
      </c>
      <c r="AR1836" s="193" t="s">
        <v>265</v>
      </c>
      <c r="AT1836" s="193" t="s">
        <v>157</v>
      </c>
      <c r="AU1836" s="193" t="s">
        <v>90</v>
      </c>
      <c r="AY1836" s="18" t="s">
        <v>155</v>
      </c>
      <c r="BE1836" s="194">
        <f>IF(N1836="základní",J1836,0)</f>
        <v>0</v>
      </c>
      <c r="BF1836" s="194">
        <f>IF(N1836="snížená",J1836,0)</f>
        <v>0</v>
      </c>
      <c r="BG1836" s="194">
        <f>IF(N1836="zákl. přenesená",J1836,0)</f>
        <v>0</v>
      </c>
      <c r="BH1836" s="194">
        <f>IF(N1836="sníž. přenesená",J1836,0)</f>
        <v>0</v>
      </c>
      <c r="BI1836" s="194">
        <f>IF(N1836="nulová",J1836,0)</f>
        <v>0</v>
      </c>
      <c r="BJ1836" s="18" t="s">
        <v>88</v>
      </c>
      <c r="BK1836" s="194">
        <f>ROUND(I1836*H1836,2)</f>
        <v>0</v>
      </c>
      <c r="BL1836" s="18" t="s">
        <v>265</v>
      </c>
      <c r="BM1836" s="193" t="s">
        <v>1528</v>
      </c>
    </row>
    <row r="1837" spans="2:65" s="1" customFormat="1" ht="36" customHeight="1">
      <c r="B1837" s="36"/>
      <c r="C1837" s="182" t="s">
        <v>1529</v>
      </c>
      <c r="D1837" s="182" t="s">
        <v>157</v>
      </c>
      <c r="E1837" s="183" t="s">
        <v>1530</v>
      </c>
      <c r="F1837" s="184" t="s">
        <v>1531</v>
      </c>
      <c r="G1837" s="185" t="s">
        <v>160</v>
      </c>
      <c r="H1837" s="186">
        <v>146.887</v>
      </c>
      <c r="I1837" s="187"/>
      <c r="J1837" s="188">
        <f>ROUND(I1837*H1837,2)</f>
        <v>0</v>
      </c>
      <c r="K1837" s="184" t="s">
        <v>161</v>
      </c>
      <c r="L1837" s="40"/>
      <c r="M1837" s="189" t="s">
        <v>35</v>
      </c>
      <c r="N1837" s="190" t="s">
        <v>51</v>
      </c>
      <c r="O1837" s="65"/>
      <c r="P1837" s="191">
        <f>O1837*H1837</f>
        <v>0</v>
      </c>
      <c r="Q1837" s="191">
        <v>0</v>
      </c>
      <c r="R1837" s="191">
        <f>Q1837*H1837</f>
        <v>0</v>
      </c>
      <c r="S1837" s="191">
        <v>0</v>
      </c>
      <c r="T1837" s="192">
        <f>S1837*H1837</f>
        <v>0</v>
      </c>
      <c r="AR1837" s="193" t="s">
        <v>265</v>
      </c>
      <c r="AT1837" s="193" t="s">
        <v>157</v>
      </c>
      <c r="AU1837" s="193" t="s">
        <v>90</v>
      </c>
      <c r="AY1837" s="18" t="s">
        <v>155</v>
      </c>
      <c r="BE1837" s="194">
        <f>IF(N1837="základní",J1837,0)</f>
        <v>0</v>
      </c>
      <c r="BF1837" s="194">
        <f>IF(N1837="snížená",J1837,0)</f>
        <v>0</v>
      </c>
      <c r="BG1837" s="194">
        <f>IF(N1837="zákl. přenesená",J1837,0)</f>
        <v>0</v>
      </c>
      <c r="BH1837" s="194">
        <f>IF(N1837="sníž. přenesená",J1837,0)</f>
        <v>0</v>
      </c>
      <c r="BI1837" s="194">
        <f>IF(N1837="nulová",J1837,0)</f>
        <v>0</v>
      </c>
      <c r="BJ1837" s="18" t="s">
        <v>88</v>
      </c>
      <c r="BK1837" s="194">
        <f>ROUND(I1837*H1837,2)</f>
        <v>0</v>
      </c>
      <c r="BL1837" s="18" t="s">
        <v>265</v>
      </c>
      <c r="BM1837" s="193" t="s">
        <v>1532</v>
      </c>
    </row>
    <row r="1838" spans="2:65" s="12" customFormat="1">
      <c r="B1838" s="195"/>
      <c r="C1838" s="196"/>
      <c r="D1838" s="197" t="s">
        <v>164</v>
      </c>
      <c r="E1838" s="198" t="s">
        <v>35</v>
      </c>
      <c r="F1838" s="199" t="s">
        <v>1533</v>
      </c>
      <c r="G1838" s="196"/>
      <c r="H1838" s="198" t="s">
        <v>35</v>
      </c>
      <c r="I1838" s="200"/>
      <c r="J1838" s="196"/>
      <c r="K1838" s="196"/>
      <c r="L1838" s="201"/>
      <c r="M1838" s="202"/>
      <c r="N1838" s="203"/>
      <c r="O1838" s="203"/>
      <c r="P1838" s="203"/>
      <c r="Q1838" s="203"/>
      <c r="R1838" s="203"/>
      <c r="S1838" s="203"/>
      <c r="T1838" s="204"/>
      <c r="AT1838" s="205" t="s">
        <v>164</v>
      </c>
      <c r="AU1838" s="205" t="s">
        <v>90</v>
      </c>
      <c r="AV1838" s="12" t="s">
        <v>88</v>
      </c>
      <c r="AW1838" s="12" t="s">
        <v>41</v>
      </c>
      <c r="AX1838" s="12" t="s">
        <v>80</v>
      </c>
      <c r="AY1838" s="205" t="s">
        <v>155</v>
      </c>
    </row>
    <row r="1839" spans="2:65" s="12" customFormat="1">
      <c r="B1839" s="195"/>
      <c r="C1839" s="196"/>
      <c r="D1839" s="197" t="s">
        <v>164</v>
      </c>
      <c r="E1839" s="198" t="s">
        <v>35</v>
      </c>
      <c r="F1839" s="199" t="s">
        <v>1522</v>
      </c>
      <c r="G1839" s="196"/>
      <c r="H1839" s="198" t="s">
        <v>35</v>
      </c>
      <c r="I1839" s="200"/>
      <c r="J1839" s="196"/>
      <c r="K1839" s="196"/>
      <c r="L1839" s="201"/>
      <c r="M1839" s="202"/>
      <c r="N1839" s="203"/>
      <c r="O1839" s="203"/>
      <c r="P1839" s="203"/>
      <c r="Q1839" s="203"/>
      <c r="R1839" s="203"/>
      <c r="S1839" s="203"/>
      <c r="T1839" s="204"/>
      <c r="AT1839" s="205" t="s">
        <v>164</v>
      </c>
      <c r="AU1839" s="205" t="s">
        <v>90</v>
      </c>
      <c r="AV1839" s="12" t="s">
        <v>88</v>
      </c>
      <c r="AW1839" s="12" t="s">
        <v>41</v>
      </c>
      <c r="AX1839" s="12" t="s">
        <v>80</v>
      </c>
      <c r="AY1839" s="205" t="s">
        <v>155</v>
      </c>
    </row>
    <row r="1840" spans="2:65" s="13" customFormat="1">
      <c r="B1840" s="206"/>
      <c r="C1840" s="207"/>
      <c r="D1840" s="197" t="s">
        <v>164</v>
      </c>
      <c r="E1840" s="208" t="s">
        <v>35</v>
      </c>
      <c r="F1840" s="209" t="s">
        <v>1101</v>
      </c>
      <c r="G1840" s="207"/>
      <c r="H1840" s="210">
        <v>146.887</v>
      </c>
      <c r="I1840" s="211"/>
      <c r="J1840" s="207"/>
      <c r="K1840" s="207"/>
      <c r="L1840" s="212"/>
      <c r="M1840" s="213"/>
      <c r="N1840" s="214"/>
      <c r="O1840" s="214"/>
      <c r="P1840" s="214"/>
      <c r="Q1840" s="214"/>
      <c r="R1840" s="214"/>
      <c r="S1840" s="214"/>
      <c r="T1840" s="215"/>
      <c r="AT1840" s="216" t="s">
        <v>164</v>
      </c>
      <c r="AU1840" s="216" t="s">
        <v>90</v>
      </c>
      <c r="AV1840" s="13" t="s">
        <v>90</v>
      </c>
      <c r="AW1840" s="13" t="s">
        <v>41</v>
      </c>
      <c r="AX1840" s="13" t="s">
        <v>88</v>
      </c>
      <c r="AY1840" s="216" t="s">
        <v>155</v>
      </c>
    </row>
    <row r="1841" spans="2:65" s="1" customFormat="1" ht="16.5" customHeight="1">
      <c r="B1841" s="36"/>
      <c r="C1841" s="239" t="s">
        <v>1534</v>
      </c>
      <c r="D1841" s="239" t="s">
        <v>455</v>
      </c>
      <c r="E1841" s="240" t="s">
        <v>1478</v>
      </c>
      <c r="F1841" s="241" t="s">
        <v>1479</v>
      </c>
      <c r="G1841" s="242" t="s">
        <v>263</v>
      </c>
      <c r="H1841" s="243">
        <v>0.05</v>
      </c>
      <c r="I1841" s="244"/>
      <c r="J1841" s="245">
        <f>ROUND(I1841*H1841,2)</f>
        <v>0</v>
      </c>
      <c r="K1841" s="241" t="s">
        <v>161</v>
      </c>
      <c r="L1841" s="246"/>
      <c r="M1841" s="247" t="s">
        <v>35</v>
      </c>
      <c r="N1841" s="248" t="s">
        <v>51</v>
      </c>
      <c r="O1841" s="65"/>
      <c r="P1841" s="191">
        <f>O1841*H1841</f>
        <v>0</v>
      </c>
      <c r="Q1841" s="191">
        <v>1</v>
      </c>
      <c r="R1841" s="191">
        <f>Q1841*H1841</f>
        <v>0.05</v>
      </c>
      <c r="S1841" s="191">
        <v>0</v>
      </c>
      <c r="T1841" s="192">
        <f>S1841*H1841</f>
        <v>0</v>
      </c>
      <c r="AR1841" s="193" t="s">
        <v>419</v>
      </c>
      <c r="AT1841" s="193" t="s">
        <v>455</v>
      </c>
      <c r="AU1841" s="193" t="s">
        <v>90</v>
      </c>
      <c r="AY1841" s="18" t="s">
        <v>155</v>
      </c>
      <c r="BE1841" s="194">
        <f>IF(N1841="základní",J1841,0)</f>
        <v>0</v>
      </c>
      <c r="BF1841" s="194">
        <f>IF(N1841="snížená",J1841,0)</f>
        <v>0</v>
      </c>
      <c r="BG1841" s="194">
        <f>IF(N1841="zákl. přenesená",J1841,0)</f>
        <v>0</v>
      </c>
      <c r="BH1841" s="194">
        <f>IF(N1841="sníž. přenesená",J1841,0)</f>
        <v>0</v>
      </c>
      <c r="BI1841" s="194">
        <f>IF(N1841="nulová",J1841,0)</f>
        <v>0</v>
      </c>
      <c r="BJ1841" s="18" t="s">
        <v>88</v>
      </c>
      <c r="BK1841" s="194">
        <f>ROUND(I1841*H1841,2)</f>
        <v>0</v>
      </c>
      <c r="BL1841" s="18" t="s">
        <v>265</v>
      </c>
      <c r="BM1841" s="193" t="s">
        <v>1535</v>
      </c>
    </row>
    <row r="1842" spans="2:65" s="12" customFormat="1">
      <c r="B1842" s="195"/>
      <c r="C1842" s="196"/>
      <c r="D1842" s="197" t="s">
        <v>164</v>
      </c>
      <c r="E1842" s="198" t="s">
        <v>35</v>
      </c>
      <c r="F1842" s="199" t="s">
        <v>1533</v>
      </c>
      <c r="G1842" s="196"/>
      <c r="H1842" s="198" t="s">
        <v>35</v>
      </c>
      <c r="I1842" s="200"/>
      <c r="J1842" s="196"/>
      <c r="K1842" s="196"/>
      <c r="L1842" s="201"/>
      <c r="M1842" s="202"/>
      <c r="N1842" s="203"/>
      <c r="O1842" s="203"/>
      <c r="P1842" s="203"/>
      <c r="Q1842" s="203"/>
      <c r="R1842" s="203"/>
      <c r="S1842" s="203"/>
      <c r="T1842" s="204"/>
      <c r="AT1842" s="205" t="s">
        <v>164</v>
      </c>
      <c r="AU1842" s="205" t="s">
        <v>90</v>
      </c>
      <c r="AV1842" s="12" t="s">
        <v>88</v>
      </c>
      <c r="AW1842" s="12" t="s">
        <v>41</v>
      </c>
      <c r="AX1842" s="12" t="s">
        <v>80</v>
      </c>
      <c r="AY1842" s="205" t="s">
        <v>155</v>
      </c>
    </row>
    <row r="1843" spans="2:65" s="12" customFormat="1">
      <c r="B1843" s="195"/>
      <c r="C1843" s="196"/>
      <c r="D1843" s="197" t="s">
        <v>164</v>
      </c>
      <c r="E1843" s="198" t="s">
        <v>35</v>
      </c>
      <c r="F1843" s="199" t="s">
        <v>1522</v>
      </c>
      <c r="G1843" s="196"/>
      <c r="H1843" s="198" t="s">
        <v>35</v>
      </c>
      <c r="I1843" s="200"/>
      <c r="J1843" s="196"/>
      <c r="K1843" s="196"/>
      <c r="L1843" s="201"/>
      <c r="M1843" s="202"/>
      <c r="N1843" s="203"/>
      <c r="O1843" s="203"/>
      <c r="P1843" s="203"/>
      <c r="Q1843" s="203"/>
      <c r="R1843" s="203"/>
      <c r="S1843" s="203"/>
      <c r="T1843" s="204"/>
      <c r="AT1843" s="205" t="s">
        <v>164</v>
      </c>
      <c r="AU1843" s="205" t="s">
        <v>90</v>
      </c>
      <c r="AV1843" s="12" t="s">
        <v>88</v>
      </c>
      <c r="AW1843" s="12" t="s">
        <v>41</v>
      </c>
      <c r="AX1843" s="12" t="s">
        <v>80</v>
      </c>
      <c r="AY1843" s="205" t="s">
        <v>155</v>
      </c>
    </row>
    <row r="1844" spans="2:65" s="13" customFormat="1">
      <c r="B1844" s="206"/>
      <c r="C1844" s="207"/>
      <c r="D1844" s="197" t="s">
        <v>164</v>
      </c>
      <c r="E1844" s="208" t="s">
        <v>35</v>
      </c>
      <c r="F1844" s="209" t="s">
        <v>1536</v>
      </c>
      <c r="G1844" s="207"/>
      <c r="H1844" s="210">
        <v>4.3999999999999997E-2</v>
      </c>
      <c r="I1844" s="211"/>
      <c r="J1844" s="207"/>
      <c r="K1844" s="207"/>
      <c r="L1844" s="212"/>
      <c r="M1844" s="213"/>
      <c r="N1844" s="214"/>
      <c r="O1844" s="214"/>
      <c r="P1844" s="214"/>
      <c r="Q1844" s="214"/>
      <c r="R1844" s="214"/>
      <c r="S1844" s="214"/>
      <c r="T1844" s="215"/>
      <c r="AT1844" s="216" t="s">
        <v>164</v>
      </c>
      <c r="AU1844" s="216" t="s">
        <v>90</v>
      </c>
      <c r="AV1844" s="13" t="s">
        <v>90</v>
      </c>
      <c r="AW1844" s="13" t="s">
        <v>41</v>
      </c>
      <c r="AX1844" s="13" t="s">
        <v>80</v>
      </c>
      <c r="AY1844" s="216" t="s">
        <v>155</v>
      </c>
    </row>
    <row r="1845" spans="2:65" s="12" customFormat="1">
      <c r="B1845" s="195"/>
      <c r="C1845" s="196"/>
      <c r="D1845" s="197" t="s">
        <v>164</v>
      </c>
      <c r="E1845" s="198" t="s">
        <v>35</v>
      </c>
      <c r="F1845" s="199" t="s">
        <v>1523</v>
      </c>
      <c r="G1845" s="196"/>
      <c r="H1845" s="198" t="s">
        <v>35</v>
      </c>
      <c r="I1845" s="200"/>
      <c r="J1845" s="196"/>
      <c r="K1845" s="196"/>
      <c r="L1845" s="201"/>
      <c r="M1845" s="202"/>
      <c r="N1845" s="203"/>
      <c r="O1845" s="203"/>
      <c r="P1845" s="203"/>
      <c r="Q1845" s="203"/>
      <c r="R1845" s="203"/>
      <c r="S1845" s="203"/>
      <c r="T1845" s="204"/>
      <c r="AT1845" s="205" t="s">
        <v>164</v>
      </c>
      <c r="AU1845" s="205" t="s">
        <v>90</v>
      </c>
      <c r="AV1845" s="12" t="s">
        <v>88</v>
      </c>
      <c r="AW1845" s="12" t="s">
        <v>41</v>
      </c>
      <c r="AX1845" s="12" t="s">
        <v>80</v>
      </c>
      <c r="AY1845" s="205" t="s">
        <v>155</v>
      </c>
    </row>
    <row r="1846" spans="2:65" s="13" customFormat="1">
      <c r="B1846" s="206"/>
      <c r="C1846" s="207"/>
      <c r="D1846" s="197" t="s">
        <v>164</v>
      </c>
      <c r="E1846" s="208" t="s">
        <v>35</v>
      </c>
      <c r="F1846" s="209" t="s">
        <v>1537</v>
      </c>
      <c r="G1846" s="207"/>
      <c r="H1846" s="210">
        <v>6.0000000000000001E-3</v>
      </c>
      <c r="I1846" s="211"/>
      <c r="J1846" s="207"/>
      <c r="K1846" s="207"/>
      <c r="L1846" s="212"/>
      <c r="M1846" s="213"/>
      <c r="N1846" s="214"/>
      <c r="O1846" s="214"/>
      <c r="P1846" s="214"/>
      <c r="Q1846" s="214"/>
      <c r="R1846" s="214"/>
      <c r="S1846" s="214"/>
      <c r="T1846" s="215"/>
      <c r="AT1846" s="216" t="s">
        <v>164</v>
      </c>
      <c r="AU1846" s="216" t="s">
        <v>90</v>
      </c>
      <c r="AV1846" s="13" t="s">
        <v>90</v>
      </c>
      <c r="AW1846" s="13" t="s">
        <v>41</v>
      </c>
      <c r="AX1846" s="13" t="s">
        <v>80</v>
      </c>
      <c r="AY1846" s="216" t="s">
        <v>155</v>
      </c>
    </row>
    <row r="1847" spans="2:65" s="15" customFormat="1">
      <c r="B1847" s="228"/>
      <c r="C1847" s="229"/>
      <c r="D1847" s="197" t="s">
        <v>164</v>
      </c>
      <c r="E1847" s="230" t="s">
        <v>35</v>
      </c>
      <c r="F1847" s="231" t="s">
        <v>177</v>
      </c>
      <c r="G1847" s="229"/>
      <c r="H1847" s="232">
        <v>0.05</v>
      </c>
      <c r="I1847" s="233"/>
      <c r="J1847" s="229"/>
      <c r="K1847" s="229"/>
      <c r="L1847" s="234"/>
      <c r="M1847" s="235"/>
      <c r="N1847" s="236"/>
      <c r="O1847" s="236"/>
      <c r="P1847" s="236"/>
      <c r="Q1847" s="236"/>
      <c r="R1847" s="236"/>
      <c r="S1847" s="236"/>
      <c r="T1847" s="237"/>
      <c r="AT1847" s="238" t="s">
        <v>164</v>
      </c>
      <c r="AU1847" s="238" t="s">
        <v>90</v>
      </c>
      <c r="AV1847" s="15" t="s">
        <v>162</v>
      </c>
      <c r="AW1847" s="15" t="s">
        <v>41</v>
      </c>
      <c r="AX1847" s="15" t="s">
        <v>88</v>
      </c>
      <c r="AY1847" s="238" t="s">
        <v>155</v>
      </c>
    </row>
    <row r="1848" spans="2:65" s="1" customFormat="1" ht="24" customHeight="1">
      <c r="B1848" s="36"/>
      <c r="C1848" s="182" t="s">
        <v>1538</v>
      </c>
      <c r="D1848" s="182" t="s">
        <v>157</v>
      </c>
      <c r="E1848" s="183" t="s">
        <v>1539</v>
      </c>
      <c r="F1848" s="184" t="s">
        <v>1540</v>
      </c>
      <c r="G1848" s="185" t="s">
        <v>160</v>
      </c>
      <c r="H1848" s="186">
        <v>163.386</v>
      </c>
      <c r="I1848" s="187"/>
      <c r="J1848" s="188">
        <f>ROUND(I1848*H1848,2)</f>
        <v>0</v>
      </c>
      <c r="K1848" s="184" t="s">
        <v>161</v>
      </c>
      <c r="L1848" s="40"/>
      <c r="M1848" s="189" t="s">
        <v>35</v>
      </c>
      <c r="N1848" s="190" t="s">
        <v>51</v>
      </c>
      <c r="O1848" s="65"/>
      <c r="P1848" s="191">
        <f>O1848*H1848</f>
        <v>0</v>
      </c>
      <c r="Q1848" s="191">
        <v>0</v>
      </c>
      <c r="R1848" s="191">
        <f>Q1848*H1848</f>
        <v>0</v>
      </c>
      <c r="S1848" s="191">
        <v>0</v>
      </c>
      <c r="T1848" s="192">
        <f>S1848*H1848</f>
        <v>0</v>
      </c>
      <c r="AR1848" s="193" t="s">
        <v>265</v>
      </c>
      <c r="AT1848" s="193" t="s">
        <v>157</v>
      </c>
      <c r="AU1848" s="193" t="s">
        <v>90</v>
      </c>
      <c r="AY1848" s="18" t="s">
        <v>155</v>
      </c>
      <c r="BE1848" s="194">
        <f>IF(N1848="základní",J1848,0)</f>
        <v>0</v>
      </c>
      <c r="BF1848" s="194">
        <f>IF(N1848="snížená",J1848,0)</f>
        <v>0</v>
      </c>
      <c r="BG1848" s="194">
        <f>IF(N1848="zákl. přenesená",J1848,0)</f>
        <v>0</v>
      </c>
      <c r="BH1848" s="194">
        <f>IF(N1848="sníž. přenesená",J1848,0)</f>
        <v>0</v>
      </c>
      <c r="BI1848" s="194">
        <f>IF(N1848="nulová",J1848,0)</f>
        <v>0</v>
      </c>
      <c r="BJ1848" s="18" t="s">
        <v>88</v>
      </c>
      <c r="BK1848" s="194">
        <f>ROUND(I1848*H1848,2)</f>
        <v>0</v>
      </c>
      <c r="BL1848" s="18" t="s">
        <v>265</v>
      </c>
      <c r="BM1848" s="193" t="s">
        <v>1541</v>
      </c>
    </row>
    <row r="1849" spans="2:65" s="12" customFormat="1">
      <c r="B1849" s="195"/>
      <c r="C1849" s="196"/>
      <c r="D1849" s="197" t="s">
        <v>164</v>
      </c>
      <c r="E1849" s="198" t="s">
        <v>35</v>
      </c>
      <c r="F1849" s="199" t="s">
        <v>1533</v>
      </c>
      <c r="G1849" s="196"/>
      <c r="H1849" s="198" t="s">
        <v>35</v>
      </c>
      <c r="I1849" s="200"/>
      <c r="J1849" s="196"/>
      <c r="K1849" s="196"/>
      <c r="L1849" s="201"/>
      <c r="M1849" s="202"/>
      <c r="N1849" s="203"/>
      <c r="O1849" s="203"/>
      <c r="P1849" s="203"/>
      <c r="Q1849" s="203"/>
      <c r="R1849" s="203"/>
      <c r="S1849" s="203"/>
      <c r="T1849" s="204"/>
      <c r="AT1849" s="205" t="s">
        <v>164</v>
      </c>
      <c r="AU1849" s="205" t="s">
        <v>90</v>
      </c>
      <c r="AV1849" s="12" t="s">
        <v>88</v>
      </c>
      <c r="AW1849" s="12" t="s">
        <v>41</v>
      </c>
      <c r="AX1849" s="12" t="s">
        <v>80</v>
      </c>
      <c r="AY1849" s="205" t="s">
        <v>155</v>
      </c>
    </row>
    <row r="1850" spans="2:65" s="12" customFormat="1">
      <c r="B1850" s="195"/>
      <c r="C1850" s="196"/>
      <c r="D1850" s="197" t="s">
        <v>164</v>
      </c>
      <c r="E1850" s="198" t="s">
        <v>35</v>
      </c>
      <c r="F1850" s="199" t="s">
        <v>1522</v>
      </c>
      <c r="G1850" s="196"/>
      <c r="H1850" s="198" t="s">
        <v>35</v>
      </c>
      <c r="I1850" s="200"/>
      <c r="J1850" s="196"/>
      <c r="K1850" s="196"/>
      <c r="L1850" s="201"/>
      <c r="M1850" s="202"/>
      <c r="N1850" s="203"/>
      <c r="O1850" s="203"/>
      <c r="P1850" s="203"/>
      <c r="Q1850" s="203"/>
      <c r="R1850" s="203"/>
      <c r="S1850" s="203"/>
      <c r="T1850" s="204"/>
      <c r="AT1850" s="205" t="s">
        <v>164</v>
      </c>
      <c r="AU1850" s="205" t="s">
        <v>90</v>
      </c>
      <c r="AV1850" s="12" t="s">
        <v>88</v>
      </c>
      <c r="AW1850" s="12" t="s">
        <v>41</v>
      </c>
      <c r="AX1850" s="12" t="s">
        <v>80</v>
      </c>
      <c r="AY1850" s="205" t="s">
        <v>155</v>
      </c>
    </row>
    <row r="1851" spans="2:65" s="13" customFormat="1">
      <c r="B1851" s="206"/>
      <c r="C1851" s="207"/>
      <c r="D1851" s="197" t="s">
        <v>164</v>
      </c>
      <c r="E1851" s="208" t="s">
        <v>35</v>
      </c>
      <c r="F1851" s="209" t="s">
        <v>1101</v>
      </c>
      <c r="G1851" s="207"/>
      <c r="H1851" s="210">
        <v>146.887</v>
      </c>
      <c r="I1851" s="211"/>
      <c r="J1851" s="207"/>
      <c r="K1851" s="207"/>
      <c r="L1851" s="212"/>
      <c r="M1851" s="213"/>
      <c r="N1851" s="214"/>
      <c r="O1851" s="214"/>
      <c r="P1851" s="214"/>
      <c r="Q1851" s="214"/>
      <c r="R1851" s="214"/>
      <c r="S1851" s="214"/>
      <c r="T1851" s="215"/>
      <c r="AT1851" s="216" t="s">
        <v>164</v>
      </c>
      <c r="AU1851" s="216" t="s">
        <v>90</v>
      </c>
      <c r="AV1851" s="13" t="s">
        <v>90</v>
      </c>
      <c r="AW1851" s="13" t="s">
        <v>41</v>
      </c>
      <c r="AX1851" s="13" t="s">
        <v>80</v>
      </c>
      <c r="AY1851" s="216" t="s">
        <v>155</v>
      </c>
    </row>
    <row r="1852" spans="2:65" s="12" customFormat="1">
      <c r="B1852" s="195"/>
      <c r="C1852" s="196"/>
      <c r="D1852" s="197" t="s">
        <v>164</v>
      </c>
      <c r="E1852" s="198" t="s">
        <v>35</v>
      </c>
      <c r="F1852" s="199" t="s">
        <v>1542</v>
      </c>
      <c r="G1852" s="196"/>
      <c r="H1852" s="198" t="s">
        <v>35</v>
      </c>
      <c r="I1852" s="200"/>
      <c r="J1852" s="196"/>
      <c r="K1852" s="196"/>
      <c r="L1852" s="201"/>
      <c r="M1852" s="202"/>
      <c r="N1852" s="203"/>
      <c r="O1852" s="203"/>
      <c r="P1852" s="203"/>
      <c r="Q1852" s="203"/>
      <c r="R1852" s="203"/>
      <c r="S1852" s="203"/>
      <c r="T1852" s="204"/>
      <c r="AT1852" s="205" t="s">
        <v>164</v>
      </c>
      <c r="AU1852" s="205" t="s">
        <v>90</v>
      </c>
      <c r="AV1852" s="12" t="s">
        <v>88</v>
      </c>
      <c r="AW1852" s="12" t="s">
        <v>41</v>
      </c>
      <c r="AX1852" s="12" t="s">
        <v>80</v>
      </c>
      <c r="AY1852" s="205" t="s">
        <v>155</v>
      </c>
    </row>
    <row r="1853" spans="2:65" s="13" customFormat="1">
      <c r="B1853" s="206"/>
      <c r="C1853" s="207"/>
      <c r="D1853" s="197" t="s">
        <v>164</v>
      </c>
      <c r="E1853" s="208" t="s">
        <v>35</v>
      </c>
      <c r="F1853" s="209" t="s">
        <v>1543</v>
      </c>
      <c r="G1853" s="207"/>
      <c r="H1853" s="210">
        <v>16.498999999999999</v>
      </c>
      <c r="I1853" s="211"/>
      <c r="J1853" s="207"/>
      <c r="K1853" s="207"/>
      <c r="L1853" s="212"/>
      <c r="M1853" s="213"/>
      <c r="N1853" s="214"/>
      <c r="O1853" s="214"/>
      <c r="P1853" s="214"/>
      <c r="Q1853" s="214"/>
      <c r="R1853" s="214"/>
      <c r="S1853" s="214"/>
      <c r="T1853" s="215"/>
      <c r="AT1853" s="216" t="s">
        <v>164</v>
      </c>
      <c r="AU1853" s="216" t="s">
        <v>90</v>
      </c>
      <c r="AV1853" s="13" t="s">
        <v>90</v>
      </c>
      <c r="AW1853" s="13" t="s">
        <v>41</v>
      </c>
      <c r="AX1853" s="13" t="s">
        <v>80</v>
      </c>
      <c r="AY1853" s="216" t="s">
        <v>155</v>
      </c>
    </row>
    <row r="1854" spans="2:65" s="15" customFormat="1">
      <c r="B1854" s="228"/>
      <c r="C1854" s="229"/>
      <c r="D1854" s="197" t="s">
        <v>164</v>
      </c>
      <c r="E1854" s="230" t="s">
        <v>35</v>
      </c>
      <c r="F1854" s="231" t="s">
        <v>177</v>
      </c>
      <c r="G1854" s="229"/>
      <c r="H1854" s="232">
        <v>163.386</v>
      </c>
      <c r="I1854" s="233"/>
      <c r="J1854" s="229"/>
      <c r="K1854" s="229"/>
      <c r="L1854" s="234"/>
      <c r="M1854" s="235"/>
      <c r="N1854" s="236"/>
      <c r="O1854" s="236"/>
      <c r="P1854" s="236"/>
      <c r="Q1854" s="236"/>
      <c r="R1854" s="236"/>
      <c r="S1854" s="236"/>
      <c r="T1854" s="237"/>
      <c r="AT1854" s="238" t="s">
        <v>164</v>
      </c>
      <c r="AU1854" s="238" t="s">
        <v>90</v>
      </c>
      <c r="AV1854" s="15" t="s">
        <v>162</v>
      </c>
      <c r="AW1854" s="15" t="s">
        <v>41</v>
      </c>
      <c r="AX1854" s="15" t="s">
        <v>88</v>
      </c>
      <c r="AY1854" s="238" t="s">
        <v>155</v>
      </c>
    </row>
    <row r="1855" spans="2:65" s="1" customFormat="1" ht="24" customHeight="1">
      <c r="B1855" s="36"/>
      <c r="C1855" s="239" t="s">
        <v>1544</v>
      </c>
      <c r="D1855" s="239" t="s">
        <v>455</v>
      </c>
      <c r="E1855" s="240" t="s">
        <v>1545</v>
      </c>
      <c r="F1855" s="241" t="s">
        <v>1546</v>
      </c>
      <c r="G1855" s="242" t="s">
        <v>160</v>
      </c>
      <c r="H1855" s="243">
        <v>221.80099999999999</v>
      </c>
      <c r="I1855" s="244"/>
      <c r="J1855" s="245">
        <f>ROUND(I1855*H1855,2)</f>
        <v>0</v>
      </c>
      <c r="K1855" s="241" t="s">
        <v>161</v>
      </c>
      <c r="L1855" s="246"/>
      <c r="M1855" s="247" t="s">
        <v>35</v>
      </c>
      <c r="N1855" s="248" t="s">
        <v>51</v>
      </c>
      <c r="O1855" s="65"/>
      <c r="P1855" s="191">
        <f>O1855*H1855</f>
        <v>0</v>
      </c>
      <c r="Q1855" s="191">
        <v>3.0000000000000001E-3</v>
      </c>
      <c r="R1855" s="191">
        <f>Q1855*H1855</f>
        <v>0.66540299999999997</v>
      </c>
      <c r="S1855" s="191">
        <v>0</v>
      </c>
      <c r="T1855" s="192">
        <f>S1855*H1855</f>
        <v>0</v>
      </c>
      <c r="AR1855" s="193" t="s">
        <v>419</v>
      </c>
      <c r="AT1855" s="193" t="s">
        <v>455</v>
      </c>
      <c r="AU1855" s="193" t="s">
        <v>90</v>
      </c>
      <c r="AY1855" s="18" t="s">
        <v>155</v>
      </c>
      <c r="BE1855" s="194">
        <f>IF(N1855="základní",J1855,0)</f>
        <v>0</v>
      </c>
      <c r="BF1855" s="194">
        <f>IF(N1855="snížená",J1855,0)</f>
        <v>0</v>
      </c>
      <c r="BG1855" s="194">
        <f>IF(N1855="zákl. přenesená",J1855,0)</f>
        <v>0</v>
      </c>
      <c r="BH1855" s="194">
        <f>IF(N1855="sníž. přenesená",J1855,0)</f>
        <v>0</v>
      </c>
      <c r="BI1855" s="194">
        <f>IF(N1855="nulová",J1855,0)</f>
        <v>0</v>
      </c>
      <c r="BJ1855" s="18" t="s">
        <v>88</v>
      </c>
      <c r="BK1855" s="194">
        <f>ROUND(I1855*H1855,2)</f>
        <v>0</v>
      </c>
      <c r="BL1855" s="18" t="s">
        <v>265</v>
      </c>
      <c r="BM1855" s="193" t="s">
        <v>1547</v>
      </c>
    </row>
    <row r="1856" spans="2:65" s="12" customFormat="1">
      <c r="B1856" s="195"/>
      <c r="C1856" s="196"/>
      <c r="D1856" s="197" t="s">
        <v>164</v>
      </c>
      <c r="E1856" s="198" t="s">
        <v>35</v>
      </c>
      <c r="F1856" s="199" t="s">
        <v>1533</v>
      </c>
      <c r="G1856" s="196"/>
      <c r="H1856" s="198" t="s">
        <v>35</v>
      </c>
      <c r="I1856" s="200"/>
      <c r="J1856" s="196"/>
      <c r="K1856" s="196"/>
      <c r="L1856" s="201"/>
      <c r="M1856" s="202"/>
      <c r="N1856" s="203"/>
      <c r="O1856" s="203"/>
      <c r="P1856" s="203"/>
      <c r="Q1856" s="203"/>
      <c r="R1856" s="203"/>
      <c r="S1856" s="203"/>
      <c r="T1856" s="204"/>
      <c r="AT1856" s="205" t="s">
        <v>164</v>
      </c>
      <c r="AU1856" s="205" t="s">
        <v>90</v>
      </c>
      <c r="AV1856" s="12" t="s">
        <v>88</v>
      </c>
      <c r="AW1856" s="12" t="s">
        <v>41</v>
      </c>
      <c r="AX1856" s="12" t="s">
        <v>80</v>
      </c>
      <c r="AY1856" s="205" t="s">
        <v>155</v>
      </c>
    </row>
    <row r="1857" spans="2:65" s="12" customFormat="1">
      <c r="B1857" s="195"/>
      <c r="C1857" s="196"/>
      <c r="D1857" s="197" t="s">
        <v>164</v>
      </c>
      <c r="E1857" s="198" t="s">
        <v>35</v>
      </c>
      <c r="F1857" s="199" t="s">
        <v>1522</v>
      </c>
      <c r="G1857" s="196"/>
      <c r="H1857" s="198" t="s">
        <v>35</v>
      </c>
      <c r="I1857" s="200"/>
      <c r="J1857" s="196"/>
      <c r="K1857" s="196"/>
      <c r="L1857" s="201"/>
      <c r="M1857" s="202"/>
      <c r="N1857" s="203"/>
      <c r="O1857" s="203"/>
      <c r="P1857" s="203"/>
      <c r="Q1857" s="203"/>
      <c r="R1857" s="203"/>
      <c r="S1857" s="203"/>
      <c r="T1857" s="204"/>
      <c r="AT1857" s="205" t="s">
        <v>164</v>
      </c>
      <c r="AU1857" s="205" t="s">
        <v>90</v>
      </c>
      <c r="AV1857" s="12" t="s">
        <v>88</v>
      </c>
      <c r="AW1857" s="12" t="s">
        <v>41</v>
      </c>
      <c r="AX1857" s="12" t="s">
        <v>80</v>
      </c>
      <c r="AY1857" s="205" t="s">
        <v>155</v>
      </c>
    </row>
    <row r="1858" spans="2:65" s="13" customFormat="1">
      <c r="B1858" s="206"/>
      <c r="C1858" s="207"/>
      <c r="D1858" s="197" t="s">
        <v>164</v>
      </c>
      <c r="E1858" s="208" t="s">
        <v>35</v>
      </c>
      <c r="F1858" s="209" t="s">
        <v>1548</v>
      </c>
      <c r="G1858" s="207"/>
      <c r="H1858" s="210">
        <v>168.92</v>
      </c>
      <c r="I1858" s="211"/>
      <c r="J1858" s="207"/>
      <c r="K1858" s="207"/>
      <c r="L1858" s="212"/>
      <c r="M1858" s="213"/>
      <c r="N1858" s="214"/>
      <c r="O1858" s="214"/>
      <c r="P1858" s="214"/>
      <c r="Q1858" s="214"/>
      <c r="R1858" s="214"/>
      <c r="S1858" s="214"/>
      <c r="T1858" s="215"/>
      <c r="AT1858" s="216" t="s">
        <v>164</v>
      </c>
      <c r="AU1858" s="216" t="s">
        <v>90</v>
      </c>
      <c r="AV1858" s="13" t="s">
        <v>90</v>
      </c>
      <c r="AW1858" s="13" t="s">
        <v>41</v>
      </c>
      <c r="AX1858" s="13" t="s">
        <v>80</v>
      </c>
      <c r="AY1858" s="216" t="s">
        <v>155</v>
      </c>
    </row>
    <row r="1859" spans="2:65" s="12" customFormat="1">
      <c r="B1859" s="195"/>
      <c r="C1859" s="196"/>
      <c r="D1859" s="197" t="s">
        <v>164</v>
      </c>
      <c r="E1859" s="198" t="s">
        <v>35</v>
      </c>
      <c r="F1859" s="199" t="s">
        <v>1523</v>
      </c>
      <c r="G1859" s="196"/>
      <c r="H1859" s="198" t="s">
        <v>35</v>
      </c>
      <c r="I1859" s="200"/>
      <c r="J1859" s="196"/>
      <c r="K1859" s="196"/>
      <c r="L1859" s="201"/>
      <c r="M1859" s="202"/>
      <c r="N1859" s="203"/>
      <c r="O1859" s="203"/>
      <c r="P1859" s="203"/>
      <c r="Q1859" s="203"/>
      <c r="R1859" s="203"/>
      <c r="S1859" s="203"/>
      <c r="T1859" s="204"/>
      <c r="AT1859" s="205" t="s">
        <v>164</v>
      </c>
      <c r="AU1859" s="205" t="s">
        <v>90</v>
      </c>
      <c r="AV1859" s="12" t="s">
        <v>88</v>
      </c>
      <c r="AW1859" s="12" t="s">
        <v>41</v>
      </c>
      <c r="AX1859" s="12" t="s">
        <v>80</v>
      </c>
      <c r="AY1859" s="205" t="s">
        <v>155</v>
      </c>
    </row>
    <row r="1860" spans="2:65" s="13" customFormat="1">
      <c r="B1860" s="206"/>
      <c r="C1860" s="207"/>
      <c r="D1860" s="197" t="s">
        <v>164</v>
      </c>
      <c r="E1860" s="208" t="s">
        <v>35</v>
      </c>
      <c r="F1860" s="209" t="s">
        <v>1549</v>
      </c>
      <c r="G1860" s="207"/>
      <c r="H1860" s="210">
        <v>33.906999999999996</v>
      </c>
      <c r="I1860" s="211"/>
      <c r="J1860" s="207"/>
      <c r="K1860" s="207"/>
      <c r="L1860" s="212"/>
      <c r="M1860" s="213"/>
      <c r="N1860" s="214"/>
      <c r="O1860" s="214"/>
      <c r="P1860" s="214"/>
      <c r="Q1860" s="214"/>
      <c r="R1860" s="214"/>
      <c r="S1860" s="214"/>
      <c r="T1860" s="215"/>
      <c r="AT1860" s="216" t="s">
        <v>164</v>
      </c>
      <c r="AU1860" s="216" t="s">
        <v>90</v>
      </c>
      <c r="AV1860" s="13" t="s">
        <v>90</v>
      </c>
      <c r="AW1860" s="13" t="s">
        <v>41</v>
      </c>
      <c r="AX1860" s="13" t="s">
        <v>80</v>
      </c>
      <c r="AY1860" s="216" t="s">
        <v>155</v>
      </c>
    </row>
    <row r="1861" spans="2:65" s="12" customFormat="1">
      <c r="B1861" s="195"/>
      <c r="C1861" s="196"/>
      <c r="D1861" s="197" t="s">
        <v>164</v>
      </c>
      <c r="E1861" s="198" t="s">
        <v>35</v>
      </c>
      <c r="F1861" s="199" t="s">
        <v>1542</v>
      </c>
      <c r="G1861" s="196"/>
      <c r="H1861" s="198" t="s">
        <v>35</v>
      </c>
      <c r="I1861" s="200"/>
      <c r="J1861" s="196"/>
      <c r="K1861" s="196"/>
      <c r="L1861" s="201"/>
      <c r="M1861" s="202"/>
      <c r="N1861" s="203"/>
      <c r="O1861" s="203"/>
      <c r="P1861" s="203"/>
      <c r="Q1861" s="203"/>
      <c r="R1861" s="203"/>
      <c r="S1861" s="203"/>
      <c r="T1861" s="204"/>
      <c r="AT1861" s="205" t="s">
        <v>164</v>
      </c>
      <c r="AU1861" s="205" t="s">
        <v>90</v>
      </c>
      <c r="AV1861" s="12" t="s">
        <v>88</v>
      </c>
      <c r="AW1861" s="12" t="s">
        <v>41</v>
      </c>
      <c r="AX1861" s="12" t="s">
        <v>80</v>
      </c>
      <c r="AY1861" s="205" t="s">
        <v>155</v>
      </c>
    </row>
    <row r="1862" spans="2:65" s="13" customFormat="1">
      <c r="B1862" s="206"/>
      <c r="C1862" s="207"/>
      <c r="D1862" s="197" t="s">
        <v>164</v>
      </c>
      <c r="E1862" s="208" t="s">
        <v>35</v>
      </c>
      <c r="F1862" s="209" t="s">
        <v>1550</v>
      </c>
      <c r="G1862" s="207"/>
      <c r="H1862" s="210">
        <v>18.974</v>
      </c>
      <c r="I1862" s="211"/>
      <c r="J1862" s="207"/>
      <c r="K1862" s="207"/>
      <c r="L1862" s="212"/>
      <c r="M1862" s="213"/>
      <c r="N1862" s="214"/>
      <c r="O1862" s="214"/>
      <c r="P1862" s="214"/>
      <c r="Q1862" s="214"/>
      <c r="R1862" s="214"/>
      <c r="S1862" s="214"/>
      <c r="T1862" s="215"/>
      <c r="AT1862" s="216" t="s">
        <v>164</v>
      </c>
      <c r="AU1862" s="216" t="s">
        <v>90</v>
      </c>
      <c r="AV1862" s="13" t="s">
        <v>90</v>
      </c>
      <c r="AW1862" s="13" t="s">
        <v>41</v>
      </c>
      <c r="AX1862" s="13" t="s">
        <v>80</v>
      </c>
      <c r="AY1862" s="216" t="s">
        <v>155</v>
      </c>
    </row>
    <row r="1863" spans="2:65" s="15" customFormat="1">
      <c r="B1863" s="228"/>
      <c r="C1863" s="229"/>
      <c r="D1863" s="197" t="s">
        <v>164</v>
      </c>
      <c r="E1863" s="230" t="s">
        <v>35</v>
      </c>
      <c r="F1863" s="231" t="s">
        <v>177</v>
      </c>
      <c r="G1863" s="229"/>
      <c r="H1863" s="232">
        <v>221.80099999999999</v>
      </c>
      <c r="I1863" s="233"/>
      <c r="J1863" s="229"/>
      <c r="K1863" s="229"/>
      <c r="L1863" s="234"/>
      <c r="M1863" s="235"/>
      <c r="N1863" s="236"/>
      <c r="O1863" s="236"/>
      <c r="P1863" s="236"/>
      <c r="Q1863" s="236"/>
      <c r="R1863" s="236"/>
      <c r="S1863" s="236"/>
      <c r="T1863" s="237"/>
      <c r="AT1863" s="238" t="s">
        <v>164</v>
      </c>
      <c r="AU1863" s="238" t="s">
        <v>90</v>
      </c>
      <c r="AV1863" s="15" t="s">
        <v>162</v>
      </c>
      <c r="AW1863" s="15" t="s">
        <v>41</v>
      </c>
      <c r="AX1863" s="15" t="s">
        <v>88</v>
      </c>
      <c r="AY1863" s="238" t="s">
        <v>155</v>
      </c>
    </row>
    <row r="1864" spans="2:65" s="1" customFormat="1" ht="24" customHeight="1">
      <c r="B1864" s="36"/>
      <c r="C1864" s="182" t="s">
        <v>1551</v>
      </c>
      <c r="D1864" s="182" t="s">
        <v>157</v>
      </c>
      <c r="E1864" s="183" t="s">
        <v>1552</v>
      </c>
      <c r="F1864" s="184" t="s">
        <v>1553</v>
      </c>
      <c r="G1864" s="185" t="s">
        <v>160</v>
      </c>
      <c r="H1864" s="186">
        <v>310.27300000000002</v>
      </c>
      <c r="I1864" s="187"/>
      <c r="J1864" s="188">
        <f>ROUND(I1864*H1864,2)</f>
        <v>0</v>
      </c>
      <c r="K1864" s="184" t="s">
        <v>161</v>
      </c>
      <c r="L1864" s="40"/>
      <c r="M1864" s="189" t="s">
        <v>35</v>
      </c>
      <c r="N1864" s="190" t="s">
        <v>51</v>
      </c>
      <c r="O1864" s="65"/>
      <c r="P1864" s="191">
        <f>O1864*H1864</f>
        <v>0</v>
      </c>
      <c r="Q1864" s="191">
        <v>8.8000000000000003E-4</v>
      </c>
      <c r="R1864" s="191">
        <f>Q1864*H1864</f>
        <v>0.27304024000000005</v>
      </c>
      <c r="S1864" s="191">
        <v>0</v>
      </c>
      <c r="T1864" s="192">
        <f>S1864*H1864</f>
        <v>0</v>
      </c>
      <c r="AR1864" s="193" t="s">
        <v>265</v>
      </c>
      <c r="AT1864" s="193" t="s">
        <v>157</v>
      </c>
      <c r="AU1864" s="193" t="s">
        <v>90</v>
      </c>
      <c r="AY1864" s="18" t="s">
        <v>155</v>
      </c>
      <c r="BE1864" s="194">
        <f>IF(N1864="základní",J1864,0)</f>
        <v>0</v>
      </c>
      <c r="BF1864" s="194">
        <f>IF(N1864="snížená",J1864,0)</f>
        <v>0</v>
      </c>
      <c r="BG1864" s="194">
        <f>IF(N1864="zákl. přenesená",J1864,0)</f>
        <v>0</v>
      </c>
      <c r="BH1864" s="194">
        <f>IF(N1864="sníž. přenesená",J1864,0)</f>
        <v>0</v>
      </c>
      <c r="BI1864" s="194">
        <f>IF(N1864="nulová",J1864,0)</f>
        <v>0</v>
      </c>
      <c r="BJ1864" s="18" t="s">
        <v>88</v>
      </c>
      <c r="BK1864" s="194">
        <f>ROUND(I1864*H1864,2)</f>
        <v>0</v>
      </c>
      <c r="BL1864" s="18" t="s">
        <v>265</v>
      </c>
      <c r="BM1864" s="193" t="s">
        <v>1554</v>
      </c>
    </row>
    <row r="1865" spans="2:65" s="12" customFormat="1">
      <c r="B1865" s="195"/>
      <c r="C1865" s="196"/>
      <c r="D1865" s="197" t="s">
        <v>164</v>
      </c>
      <c r="E1865" s="198" t="s">
        <v>35</v>
      </c>
      <c r="F1865" s="199" t="s">
        <v>1533</v>
      </c>
      <c r="G1865" s="196"/>
      <c r="H1865" s="198" t="s">
        <v>35</v>
      </c>
      <c r="I1865" s="200"/>
      <c r="J1865" s="196"/>
      <c r="K1865" s="196"/>
      <c r="L1865" s="201"/>
      <c r="M1865" s="202"/>
      <c r="N1865" s="203"/>
      <c r="O1865" s="203"/>
      <c r="P1865" s="203"/>
      <c r="Q1865" s="203"/>
      <c r="R1865" s="203"/>
      <c r="S1865" s="203"/>
      <c r="T1865" s="204"/>
      <c r="AT1865" s="205" t="s">
        <v>164</v>
      </c>
      <c r="AU1865" s="205" t="s">
        <v>90</v>
      </c>
      <c r="AV1865" s="12" t="s">
        <v>88</v>
      </c>
      <c r="AW1865" s="12" t="s">
        <v>41</v>
      </c>
      <c r="AX1865" s="12" t="s">
        <v>80</v>
      </c>
      <c r="AY1865" s="205" t="s">
        <v>155</v>
      </c>
    </row>
    <row r="1866" spans="2:65" s="12" customFormat="1">
      <c r="B1866" s="195"/>
      <c r="C1866" s="196"/>
      <c r="D1866" s="197" t="s">
        <v>164</v>
      </c>
      <c r="E1866" s="198" t="s">
        <v>35</v>
      </c>
      <c r="F1866" s="199" t="s">
        <v>1555</v>
      </c>
      <c r="G1866" s="196"/>
      <c r="H1866" s="198" t="s">
        <v>35</v>
      </c>
      <c r="I1866" s="200"/>
      <c r="J1866" s="196"/>
      <c r="K1866" s="196"/>
      <c r="L1866" s="201"/>
      <c r="M1866" s="202"/>
      <c r="N1866" s="203"/>
      <c r="O1866" s="203"/>
      <c r="P1866" s="203"/>
      <c r="Q1866" s="203"/>
      <c r="R1866" s="203"/>
      <c r="S1866" s="203"/>
      <c r="T1866" s="204"/>
      <c r="AT1866" s="205" t="s">
        <v>164</v>
      </c>
      <c r="AU1866" s="205" t="s">
        <v>90</v>
      </c>
      <c r="AV1866" s="12" t="s">
        <v>88</v>
      </c>
      <c r="AW1866" s="12" t="s">
        <v>41</v>
      </c>
      <c r="AX1866" s="12" t="s">
        <v>80</v>
      </c>
      <c r="AY1866" s="205" t="s">
        <v>155</v>
      </c>
    </row>
    <row r="1867" spans="2:65" s="13" customFormat="1">
      <c r="B1867" s="206"/>
      <c r="C1867" s="207"/>
      <c r="D1867" s="197" t="s">
        <v>164</v>
      </c>
      <c r="E1867" s="208" t="s">
        <v>35</v>
      </c>
      <c r="F1867" s="209" t="s">
        <v>1101</v>
      </c>
      <c r="G1867" s="207"/>
      <c r="H1867" s="210">
        <v>146.887</v>
      </c>
      <c r="I1867" s="211"/>
      <c r="J1867" s="207"/>
      <c r="K1867" s="207"/>
      <c r="L1867" s="212"/>
      <c r="M1867" s="213"/>
      <c r="N1867" s="214"/>
      <c r="O1867" s="214"/>
      <c r="P1867" s="214"/>
      <c r="Q1867" s="214"/>
      <c r="R1867" s="214"/>
      <c r="S1867" s="214"/>
      <c r="T1867" s="215"/>
      <c r="AT1867" s="216" t="s">
        <v>164</v>
      </c>
      <c r="AU1867" s="216" t="s">
        <v>90</v>
      </c>
      <c r="AV1867" s="13" t="s">
        <v>90</v>
      </c>
      <c r="AW1867" s="13" t="s">
        <v>41</v>
      </c>
      <c r="AX1867" s="13" t="s">
        <v>80</v>
      </c>
      <c r="AY1867" s="216" t="s">
        <v>155</v>
      </c>
    </row>
    <row r="1868" spans="2:65" s="12" customFormat="1">
      <c r="B1868" s="195"/>
      <c r="C1868" s="196"/>
      <c r="D1868" s="197" t="s">
        <v>164</v>
      </c>
      <c r="E1868" s="198" t="s">
        <v>35</v>
      </c>
      <c r="F1868" s="199" t="s">
        <v>1556</v>
      </c>
      <c r="G1868" s="196"/>
      <c r="H1868" s="198" t="s">
        <v>35</v>
      </c>
      <c r="I1868" s="200"/>
      <c r="J1868" s="196"/>
      <c r="K1868" s="196"/>
      <c r="L1868" s="201"/>
      <c r="M1868" s="202"/>
      <c r="N1868" s="203"/>
      <c r="O1868" s="203"/>
      <c r="P1868" s="203"/>
      <c r="Q1868" s="203"/>
      <c r="R1868" s="203"/>
      <c r="S1868" s="203"/>
      <c r="T1868" s="204"/>
      <c r="AT1868" s="205" t="s">
        <v>164</v>
      </c>
      <c r="AU1868" s="205" t="s">
        <v>90</v>
      </c>
      <c r="AV1868" s="12" t="s">
        <v>88</v>
      </c>
      <c r="AW1868" s="12" t="s">
        <v>41</v>
      </c>
      <c r="AX1868" s="12" t="s">
        <v>80</v>
      </c>
      <c r="AY1868" s="205" t="s">
        <v>155</v>
      </c>
    </row>
    <row r="1869" spans="2:65" s="13" customFormat="1">
      <c r="B1869" s="206"/>
      <c r="C1869" s="207"/>
      <c r="D1869" s="197" t="s">
        <v>164</v>
      </c>
      <c r="E1869" s="208" t="s">
        <v>35</v>
      </c>
      <c r="F1869" s="209" t="s">
        <v>1101</v>
      </c>
      <c r="G1869" s="207"/>
      <c r="H1869" s="210">
        <v>146.887</v>
      </c>
      <c r="I1869" s="211"/>
      <c r="J1869" s="207"/>
      <c r="K1869" s="207"/>
      <c r="L1869" s="212"/>
      <c r="M1869" s="213"/>
      <c r="N1869" s="214"/>
      <c r="O1869" s="214"/>
      <c r="P1869" s="214"/>
      <c r="Q1869" s="214"/>
      <c r="R1869" s="214"/>
      <c r="S1869" s="214"/>
      <c r="T1869" s="215"/>
      <c r="AT1869" s="216" t="s">
        <v>164</v>
      </c>
      <c r="AU1869" s="216" t="s">
        <v>90</v>
      </c>
      <c r="AV1869" s="13" t="s">
        <v>90</v>
      </c>
      <c r="AW1869" s="13" t="s">
        <v>41</v>
      </c>
      <c r="AX1869" s="13" t="s">
        <v>80</v>
      </c>
      <c r="AY1869" s="216" t="s">
        <v>155</v>
      </c>
    </row>
    <row r="1870" spans="2:65" s="12" customFormat="1">
      <c r="B1870" s="195"/>
      <c r="C1870" s="196"/>
      <c r="D1870" s="197" t="s">
        <v>164</v>
      </c>
      <c r="E1870" s="198" t="s">
        <v>35</v>
      </c>
      <c r="F1870" s="199" t="s">
        <v>1542</v>
      </c>
      <c r="G1870" s="196"/>
      <c r="H1870" s="198" t="s">
        <v>35</v>
      </c>
      <c r="I1870" s="200"/>
      <c r="J1870" s="196"/>
      <c r="K1870" s="196"/>
      <c r="L1870" s="201"/>
      <c r="M1870" s="202"/>
      <c r="N1870" s="203"/>
      <c r="O1870" s="203"/>
      <c r="P1870" s="203"/>
      <c r="Q1870" s="203"/>
      <c r="R1870" s="203"/>
      <c r="S1870" s="203"/>
      <c r="T1870" s="204"/>
      <c r="AT1870" s="205" t="s">
        <v>164</v>
      </c>
      <c r="AU1870" s="205" t="s">
        <v>90</v>
      </c>
      <c r="AV1870" s="12" t="s">
        <v>88</v>
      </c>
      <c r="AW1870" s="12" t="s">
        <v>41</v>
      </c>
      <c r="AX1870" s="12" t="s">
        <v>80</v>
      </c>
      <c r="AY1870" s="205" t="s">
        <v>155</v>
      </c>
    </row>
    <row r="1871" spans="2:65" s="13" customFormat="1">
      <c r="B1871" s="206"/>
      <c r="C1871" s="207"/>
      <c r="D1871" s="197" t="s">
        <v>164</v>
      </c>
      <c r="E1871" s="208" t="s">
        <v>35</v>
      </c>
      <c r="F1871" s="209" t="s">
        <v>1543</v>
      </c>
      <c r="G1871" s="207"/>
      <c r="H1871" s="210">
        <v>16.498999999999999</v>
      </c>
      <c r="I1871" s="211"/>
      <c r="J1871" s="207"/>
      <c r="K1871" s="207"/>
      <c r="L1871" s="212"/>
      <c r="M1871" s="213"/>
      <c r="N1871" s="214"/>
      <c r="O1871" s="214"/>
      <c r="P1871" s="214"/>
      <c r="Q1871" s="214"/>
      <c r="R1871" s="214"/>
      <c r="S1871" s="214"/>
      <c r="T1871" s="215"/>
      <c r="AT1871" s="216" t="s">
        <v>164</v>
      </c>
      <c r="AU1871" s="216" t="s">
        <v>90</v>
      </c>
      <c r="AV1871" s="13" t="s">
        <v>90</v>
      </c>
      <c r="AW1871" s="13" t="s">
        <v>41</v>
      </c>
      <c r="AX1871" s="13" t="s">
        <v>80</v>
      </c>
      <c r="AY1871" s="216" t="s">
        <v>155</v>
      </c>
    </row>
    <row r="1872" spans="2:65" s="15" customFormat="1">
      <c r="B1872" s="228"/>
      <c r="C1872" s="229"/>
      <c r="D1872" s="197" t="s">
        <v>164</v>
      </c>
      <c r="E1872" s="230" t="s">
        <v>35</v>
      </c>
      <c r="F1872" s="231" t="s">
        <v>177</v>
      </c>
      <c r="G1872" s="229"/>
      <c r="H1872" s="232">
        <v>310.27300000000002</v>
      </c>
      <c r="I1872" s="233"/>
      <c r="J1872" s="229"/>
      <c r="K1872" s="229"/>
      <c r="L1872" s="234"/>
      <c r="M1872" s="235"/>
      <c r="N1872" s="236"/>
      <c r="O1872" s="236"/>
      <c r="P1872" s="236"/>
      <c r="Q1872" s="236"/>
      <c r="R1872" s="236"/>
      <c r="S1872" s="236"/>
      <c r="T1872" s="237"/>
      <c r="AT1872" s="238" t="s">
        <v>164</v>
      </c>
      <c r="AU1872" s="238" t="s">
        <v>90</v>
      </c>
      <c r="AV1872" s="15" t="s">
        <v>162</v>
      </c>
      <c r="AW1872" s="15" t="s">
        <v>41</v>
      </c>
      <c r="AX1872" s="15" t="s">
        <v>88</v>
      </c>
      <c r="AY1872" s="238" t="s">
        <v>155</v>
      </c>
    </row>
    <row r="1873" spans="2:65" s="1" customFormat="1" ht="24" customHeight="1">
      <c r="B1873" s="36"/>
      <c r="C1873" s="239" t="s">
        <v>1557</v>
      </c>
      <c r="D1873" s="239" t="s">
        <v>455</v>
      </c>
      <c r="E1873" s="240" t="s">
        <v>1558</v>
      </c>
      <c r="F1873" s="241" t="s">
        <v>1559</v>
      </c>
      <c r="G1873" s="242" t="s">
        <v>160</v>
      </c>
      <c r="H1873" s="243">
        <v>187.24799999999999</v>
      </c>
      <c r="I1873" s="244"/>
      <c r="J1873" s="245">
        <f>ROUND(I1873*H1873,2)</f>
        <v>0</v>
      </c>
      <c r="K1873" s="241" t="s">
        <v>161</v>
      </c>
      <c r="L1873" s="246"/>
      <c r="M1873" s="247" t="s">
        <v>35</v>
      </c>
      <c r="N1873" s="248" t="s">
        <v>51</v>
      </c>
      <c r="O1873" s="65"/>
      <c r="P1873" s="191">
        <f>O1873*H1873</f>
        <v>0</v>
      </c>
      <c r="Q1873" s="191">
        <v>4.4999999999999997E-3</v>
      </c>
      <c r="R1873" s="191">
        <f>Q1873*H1873</f>
        <v>0.84261599999999992</v>
      </c>
      <c r="S1873" s="191">
        <v>0</v>
      </c>
      <c r="T1873" s="192">
        <f>S1873*H1873</f>
        <v>0</v>
      </c>
      <c r="AR1873" s="193" t="s">
        <v>419</v>
      </c>
      <c r="AT1873" s="193" t="s">
        <v>455</v>
      </c>
      <c r="AU1873" s="193" t="s">
        <v>90</v>
      </c>
      <c r="AY1873" s="18" t="s">
        <v>155</v>
      </c>
      <c r="BE1873" s="194">
        <f>IF(N1873="základní",J1873,0)</f>
        <v>0</v>
      </c>
      <c r="BF1873" s="194">
        <f>IF(N1873="snížená",J1873,0)</f>
        <v>0</v>
      </c>
      <c r="BG1873" s="194">
        <f>IF(N1873="zákl. přenesená",J1873,0)</f>
        <v>0</v>
      </c>
      <c r="BH1873" s="194">
        <f>IF(N1873="sníž. přenesená",J1873,0)</f>
        <v>0</v>
      </c>
      <c r="BI1873" s="194">
        <f>IF(N1873="nulová",J1873,0)</f>
        <v>0</v>
      </c>
      <c r="BJ1873" s="18" t="s">
        <v>88</v>
      </c>
      <c r="BK1873" s="194">
        <f>ROUND(I1873*H1873,2)</f>
        <v>0</v>
      </c>
      <c r="BL1873" s="18" t="s">
        <v>265</v>
      </c>
      <c r="BM1873" s="193" t="s">
        <v>1560</v>
      </c>
    </row>
    <row r="1874" spans="2:65" s="12" customFormat="1">
      <c r="B1874" s="195"/>
      <c r="C1874" s="196"/>
      <c r="D1874" s="197" t="s">
        <v>164</v>
      </c>
      <c r="E1874" s="198" t="s">
        <v>35</v>
      </c>
      <c r="F1874" s="199" t="s">
        <v>1533</v>
      </c>
      <c r="G1874" s="196"/>
      <c r="H1874" s="198" t="s">
        <v>35</v>
      </c>
      <c r="I1874" s="200"/>
      <c r="J1874" s="196"/>
      <c r="K1874" s="196"/>
      <c r="L1874" s="201"/>
      <c r="M1874" s="202"/>
      <c r="N1874" s="203"/>
      <c r="O1874" s="203"/>
      <c r="P1874" s="203"/>
      <c r="Q1874" s="203"/>
      <c r="R1874" s="203"/>
      <c r="S1874" s="203"/>
      <c r="T1874" s="204"/>
      <c r="AT1874" s="205" t="s">
        <v>164</v>
      </c>
      <c r="AU1874" s="205" t="s">
        <v>90</v>
      </c>
      <c r="AV1874" s="12" t="s">
        <v>88</v>
      </c>
      <c r="AW1874" s="12" t="s">
        <v>41</v>
      </c>
      <c r="AX1874" s="12" t="s">
        <v>80</v>
      </c>
      <c r="AY1874" s="205" t="s">
        <v>155</v>
      </c>
    </row>
    <row r="1875" spans="2:65" s="12" customFormat="1">
      <c r="B1875" s="195"/>
      <c r="C1875" s="196"/>
      <c r="D1875" s="197" t="s">
        <v>164</v>
      </c>
      <c r="E1875" s="198" t="s">
        <v>35</v>
      </c>
      <c r="F1875" s="199" t="s">
        <v>1522</v>
      </c>
      <c r="G1875" s="196"/>
      <c r="H1875" s="198" t="s">
        <v>35</v>
      </c>
      <c r="I1875" s="200"/>
      <c r="J1875" s="196"/>
      <c r="K1875" s="196"/>
      <c r="L1875" s="201"/>
      <c r="M1875" s="202"/>
      <c r="N1875" s="203"/>
      <c r="O1875" s="203"/>
      <c r="P1875" s="203"/>
      <c r="Q1875" s="203"/>
      <c r="R1875" s="203"/>
      <c r="S1875" s="203"/>
      <c r="T1875" s="204"/>
      <c r="AT1875" s="205" t="s">
        <v>164</v>
      </c>
      <c r="AU1875" s="205" t="s">
        <v>90</v>
      </c>
      <c r="AV1875" s="12" t="s">
        <v>88</v>
      </c>
      <c r="AW1875" s="12" t="s">
        <v>41</v>
      </c>
      <c r="AX1875" s="12" t="s">
        <v>80</v>
      </c>
      <c r="AY1875" s="205" t="s">
        <v>155</v>
      </c>
    </row>
    <row r="1876" spans="2:65" s="13" customFormat="1">
      <c r="B1876" s="206"/>
      <c r="C1876" s="207"/>
      <c r="D1876" s="197" t="s">
        <v>164</v>
      </c>
      <c r="E1876" s="208" t="s">
        <v>35</v>
      </c>
      <c r="F1876" s="209" t="s">
        <v>1548</v>
      </c>
      <c r="G1876" s="207"/>
      <c r="H1876" s="210">
        <v>168.92</v>
      </c>
      <c r="I1876" s="211"/>
      <c r="J1876" s="207"/>
      <c r="K1876" s="207"/>
      <c r="L1876" s="212"/>
      <c r="M1876" s="213"/>
      <c r="N1876" s="214"/>
      <c r="O1876" s="214"/>
      <c r="P1876" s="214"/>
      <c r="Q1876" s="214"/>
      <c r="R1876" s="214"/>
      <c r="S1876" s="214"/>
      <c r="T1876" s="215"/>
      <c r="AT1876" s="216" t="s">
        <v>164</v>
      </c>
      <c r="AU1876" s="216" t="s">
        <v>90</v>
      </c>
      <c r="AV1876" s="13" t="s">
        <v>90</v>
      </c>
      <c r="AW1876" s="13" t="s">
        <v>41</v>
      </c>
      <c r="AX1876" s="13" t="s">
        <v>80</v>
      </c>
      <c r="AY1876" s="216" t="s">
        <v>155</v>
      </c>
    </row>
    <row r="1877" spans="2:65" s="12" customFormat="1">
      <c r="B1877" s="195"/>
      <c r="C1877" s="196"/>
      <c r="D1877" s="197" t="s">
        <v>164</v>
      </c>
      <c r="E1877" s="198" t="s">
        <v>35</v>
      </c>
      <c r="F1877" s="199" t="s">
        <v>1523</v>
      </c>
      <c r="G1877" s="196"/>
      <c r="H1877" s="198" t="s">
        <v>35</v>
      </c>
      <c r="I1877" s="200"/>
      <c r="J1877" s="196"/>
      <c r="K1877" s="196"/>
      <c r="L1877" s="201"/>
      <c r="M1877" s="202"/>
      <c r="N1877" s="203"/>
      <c r="O1877" s="203"/>
      <c r="P1877" s="203"/>
      <c r="Q1877" s="203"/>
      <c r="R1877" s="203"/>
      <c r="S1877" s="203"/>
      <c r="T1877" s="204"/>
      <c r="AT1877" s="205" t="s">
        <v>164</v>
      </c>
      <c r="AU1877" s="205" t="s">
        <v>90</v>
      </c>
      <c r="AV1877" s="12" t="s">
        <v>88</v>
      </c>
      <c r="AW1877" s="12" t="s">
        <v>41</v>
      </c>
      <c r="AX1877" s="12" t="s">
        <v>80</v>
      </c>
      <c r="AY1877" s="205" t="s">
        <v>155</v>
      </c>
    </row>
    <row r="1878" spans="2:65" s="13" customFormat="1">
      <c r="B1878" s="206"/>
      <c r="C1878" s="207"/>
      <c r="D1878" s="197" t="s">
        <v>164</v>
      </c>
      <c r="E1878" s="208" t="s">
        <v>35</v>
      </c>
      <c r="F1878" s="209" t="s">
        <v>1561</v>
      </c>
      <c r="G1878" s="207"/>
      <c r="H1878" s="210">
        <v>18.327999999999999</v>
      </c>
      <c r="I1878" s="211"/>
      <c r="J1878" s="207"/>
      <c r="K1878" s="207"/>
      <c r="L1878" s="212"/>
      <c r="M1878" s="213"/>
      <c r="N1878" s="214"/>
      <c r="O1878" s="214"/>
      <c r="P1878" s="214"/>
      <c r="Q1878" s="214"/>
      <c r="R1878" s="214"/>
      <c r="S1878" s="214"/>
      <c r="T1878" s="215"/>
      <c r="AT1878" s="216" t="s">
        <v>164</v>
      </c>
      <c r="AU1878" s="216" t="s">
        <v>90</v>
      </c>
      <c r="AV1878" s="13" t="s">
        <v>90</v>
      </c>
      <c r="AW1878" s="13" t="s">
        <v>41</v>
      </c>
      <c r="AX1878" s="13" t="s">
        <v>80</v>
      </c>
      <c r="AY1878" s="216" t="s">
        <v>155</v>
      </c>
    </row>
    <row r="1879" spans="2:65" s="15" customFormat="1">
      <c r="B1879" s="228"/>
      <c r="C1879" s="229"/>
      <c r="D1879" s="197" t="s">
        <v>164</v>
      </c>
      <c r="E1879" s="230" t="s">
        <v>35</v>
      </c>
      <c r="F1879" s="231" t="s">
        <v>177</v>
      </c>
      <c r="G1879" s="229"/>
      <c r="H1879" s="232">
        <v>187.24799999999999</v>
      </c>
      <c r="I1879" s="233"/>
      <c r="J1879" s="229"/>
      <c r="K1879" s="229"/>
      <c r="L1879" s="234"/>
      <c r="M1879" s="235"/>
      <c r="N1879" s="236"/>
      <c r="O1879" s="236"/>
      <c r="P1879" s="236"/>
      <c r="Q1879" s="236"/>
      <c r="R1879" s="236"/>
      <c r="S1879" s="236"/>
      <c r="T1879" s="237"/>
      <c r="AT1879" s="238" t="s">
        <v>164</v>
      </c>
      <c r="AU1879" s="238" t="s">
        <v>90</v>
      </c>
      <c r="AV1879" s="15" t="s">
        <v>162</v>
      </c>
      <c r="AW1879" s="15" t="s">
        <v>41</v>
      </c>
      <c r="AX1879" s="15" t="s">
        <v>88</v>
      </c>
      <c r="AY1879" s="238" t="s">
        <v>155</v>
      </c>
    </row>
    <row r="1880" spans="2:65" s="1" customFormat="1" ht="24" customHeight="1">
      <c r="B1880" s="36"/>
      <c r="C1880" s="239" t="s">
        <v>1562</v>
      </c>
      <c r="D1880" s="239" t="s">
        <v>455</v>
      </c>
      <c r="E1880" s="240" t="s">
        <v>1563</v>
      </c>
      <c r="F1880" s="241" t="s">
        <v>1564</v>
      </c>
      <c r="G1880" s="242" t="s">
        <v>160</v>
      </c>
      <c r="H1880" s="243">
        <v>221.80099999999999</v>
      </c>
      <c r="I1880" s="244"/>
      <c r="J1880" s="245">
        <f>ROUND(I1880*H1880,2)</f>
        <v>0</v>
      </c>
      <c r="K1880" s="241" t="s">
        <v>35</v>
      </c>
      <c r="L1880" s="246"/>
      <c r="M1880" s="247" t="s">
        <v>35</v>
      </c>
      <c r="N1880" s="248" t="s">
        <v>51</v>
      </c>
      <c r="O1880" s="65"/>
      <c r="P1880" s="191">
        <f>O1880*H1880</f>
        <v>0</v>
      </c>
      <c r="Q1880" s="191">
        <v>6.3200000000000001E-3</v>
      </c>
      <c r="R1880" s="191">
        <f>Q1880*H1880</f>
        <v>1.4017823199999999</v>
      </c>
      <c r="S1880" s="191">
        <v>0</v>
      </c>
      <c r="T1880" s="192">
        <f>S1880*H1880</f>
        <v>0</v>
      </c>
      <c r="AR1880" s="193" t="s">
        <v>419</v>
      </c>
      <c r="AT1880" s="193" t="s">
        <v>455</v>
      </c>
      <c r="AU1880" s="193" t="s">
        <v>90</v>
      </c>
      <c r="AY1880" s="18" t="s">
        <v>155</v>
      </c>
      <c r="BE1880" s="194">
        <f>IF(N1880="základní",J1880,0)</f>
        <v>0</v>
      </c>
      <c r="BF1880" s="194">
        <f>IF(N1880="snížená",J1880,0)</f>
        <v>0</v>
      </c>
      <c r="BG1880" s="194">
        <f>IF(N1880="zákl. přenesená",J1880,0)</f>
        <v>0</v>
      </c>
      <c r="BH1880" s="194">
        <f>IF(N1880="sníž. přenesená",J1880,0)</f>
        <v>0</v>
      </c>
      <c r="BI1880" s="194">
        <f>IF(N1880="nulová",J1880,0)</f>
        <v>0</v>
      </c>
      <c r="BJ1880" s="18" t="s">
        <v>88</v>
      </c>
      <c r="BK1880" s="194">
        <f>ROUND(I1880*H1880,2)</f>
        <v>0</v>
      </c>
      <c r="BL1880" s="18" t="s">
        <v>265</v>
      </c>
      <c r="BM1880" s="193" t="s">
        <v>1565</v>
      </c>
    </row>
    <row r="1881" spans="2:65" s="12" customFormat="1">
      <c r="B1881" s="195"/>
      <c r="C1881" s="196"/>
      <c r="D1881" s="197" t="s">
        <v>164</v>
      </c>
      <c r="E1881" s="198" t="s">
        <v>35</v>
      </c>
      <c r="F1881" s="199" t="s">
        <v>1533</v>
      </c>
      <c r="G1881" s="196"/>
      <c r="H1881" s="198" t="s">
        <v>35</v>
      </c>
      <c r="I1881" s="200"/>
      <c r="J1881" s="196"/>
      <c r="K1881" s="196"/>
      <c r="L1881" s="201"/>
      <c r="M1881" s="202"/>
      <c r="N1881" s="203"/>
      <c r="O1881" s="203"/>
      <c r="P1881" s="203"/>
      <c r="Q1881" s="203"/>
      <c r="R1881" s="203"/>
      <c r="S1881" s="203"/>
      <c r="T1881" s="204"/>
      <c r="AT1881" s="205" t="s">
        <v>164</v>
      </c>
      <c r="AU1881" s="205" t="s">
        <v>90</v>
      </c>
      <c r="AV1881" s="12" t="s">
        <v>88</v>
      </c>
      <c r="AW1881" s="12" t="s">
        <v>41</v>
      </c>
      <c r="AX1881" s="12" t="s">
        <v>80</v>
      </c>
      <c r="AY1881" s="205" t="s">
        <v>155</v>
      </c>
    </row>
    <row r="1882" spans="2:65" s="12" customFormat="1">
      <c r="B1882" s="195"/>
      <c r="C1882" s="196"/>
      <c r="D1882" s="197" t="s">
        <v>164</v>
      </c>
      <c r="E1882" s="198" t="s">
        <v>35</v>
      </c>
      <c r="F1882" s="199" t="s">
        <v>1556</v>
      </c>
      <c r="G1882" s="196"/>
      <c r="H1882" s="198" t="s">
        <v>35</v>
      </c>
      <c r="I1882" s="200"/>
      <c r="J1882" s="196"/>
      <c r="K1882" s="196"/>
      <c r="L1882" s="201"/>
      <c r="M1882" s="202"/>
      <c r="N1882" s="203"/>
      <c r="O1882" s="203"/>
      <c r="P1882" s="203"/>
      <c r="Q1882" s="203"/>
      <c r="R1882" s="203"/>
      <c r="S1882" s="203"/>
      <c r="T1882" s="204"/>
      <c r="AT1882" s="205" t="s">
        <v>164</v>
      </c>
      <c r="AU1882" s="205" t="s">
        <v>90</v>
      </c>
      <c r="AV1882" s="12" t="s">
        <v>88</v>
      </c>
      <c r="AW1882" s="12" t="s">
        <v>41</v>
      </c>
      <c r="AX1882" s="12" t="s">
        <v>80</v>
      </c>
      <c r="AY1882" s="205" t="s">
        <v>155</v>
      </c>
    </row>
    <row r="1883" spans="2:65" s="13" customFormat="1">
      <c r="B1883" s="206"/>
      <c r="C1883" s="207"/>
      <c r="D1883" s="197" t="s">
        <v>164</v>
      </c>
      <c r="E1883" s="208" t="s">
        <v>35</v>
      </c>
      <c r="F1883" s="209" t="s">
        <v>1548</v>
      </c>
      <c r="G1883" s="207"/>
      <c r="H1883" s="210">
        <v>168.92</v>
      </c>
      <c r="I1883" s="211"/>
      <c r="J1883" s="207"/>
      <c r="K1883" s="207"/>
      <c r="L1883" s="212"/>
      <c r="M1883" s="213"/>
      <c r="N1883" s="214"/>
      <c r="O1883" s="214"/>
      <c r="P1883" s="214"/>
      <c r="Q1883" s="214"/>
      <c r="R1883" s="214"/>
      <c r="S1883" s="214"/>
      <c r="T1883" s="215"/>
      <c r="AT1883" s="216" t="s">
        <v>164</v>
      </c>
      <c r="AU1883" s="216" t="s">
        <v>90</v>
      </c>
      <c r="AV1883" s="13" t="s">
        <v>90</v>
      </c>
      <c r="AW1883" s="13" t="s">
        <v>41</v>
      </c>
      <c r="AX1883" s="13" t="s">
        <v>80</v>
      </c>
      <c r="AY1883" s="216" t="s">
        <v>155</v>
      </c>
    </row>
    <row r="1884" spans="2:65" s="12" customFormat="1">
      <c r="B1884" s="195"/>
      <c r="C1884" s="196"/>
      <c r="D1884" s="197" t="s">
        <v>164</v>
      </c>
      <c r="E1884" s="198" t="s">
        <v>35</v>
      </c>
      <c r="F1884" s="199" t="s">
        <v>1523</v>
      </c>
      <c r="G1884" s="196"/>
      <c r="H1884" s="198" t="s">
        <v>35</v>
      </c>
      <c r="I1884" s="200"/>
      <c r="J1884" s="196"/>
      <c r="K1884" s="196"/>
      <c r="L1884" s="201"/>
      <c r="M1884" s="202"/>
      <c r="N1884" s="203"/>
      <c r="O1884" s="203"/>
      <c r="P1884" s="203"/>
      <c r="Q1884" s="203"/>
      <c r="R1884" s="203"/>
      <c r="S1884" s="203"/>
      <c r="T1884" s="204"/>
      <c r="AT1884" s="205" t="s">
        <v>164</v>
      </c>
      <c r="AU1884" s="205" t="s">
        <v>90</v>
      </c>
      <c r="AV1884" s="12" t="s">
        <v>88</v>
      </c>
      <c r="AW1884" s="12" t="s">
        <v>41</v>
      </c>
      <c r="AX1884" s="12" t="s">
        <v>80</v>
      </c>
      <c r="AY1884" s="205" t="s">
        <v>155</v>
      </c>
    </row>
    <row r="1885" spans="2:65" s="13" customFormat="1">
      <c r="B1885" s="206"/>
      <c r="C1885" s="207"/>
      <c r="D1885" s="197" t="s">
        <v>164</v>
      </c>
      <c r="E1885" s="208" t="s">
        <v>35</v>
      </c>
      <c r="F1885" s="209" t="s">
        <v>1566</v>
      </c>
      <c r="G1885" s="207"/>
      <c r="H1885" s="210">
        <v>33.906999999999996</v>
      </c>
      <c r="I1885" s="211"/>
      <c r="J1885" s="207"/>
      <c r="K1885" s="207"/>
      <c r="L1885" s="212"/>
      <c r="M1885" s="213"/>
      <c r="N1885" s="214"/>
      <c r="O1885" s="214"/>
      <c r="P1885" s="214"/>
      <c r="Q1885" s="214"/>
      <c r="R1885" s="214"/>
      <c r="S1885" s="214"/>
      <c r="T1885" s="215"/>
      <c r="AT1885" s="216" t="s">
        <v>164</v>
      </c>
      <c r="AU1885" s="216" t="s">
        <v>90</v>
      </c>
      <c r="AV1885" s="13" t="s">
        <v>90</v>
      </c>
      <c r="AW1885" s="13" t="s">
        <v>41</v>
      </c>
      <c r="AX1885" s="13" t="s">
        <v>80</v>
      </c>
      <c r="AY1885" s="216" t="s">
        <v>155</v>
      </c>
    </row>
    <row r="1886" spans="2:65" s="12" customFormat="1">
      <c r="B1886" s="195"/>
      <c r="C1886" s="196"/>
      <c r="D1886" s="197" t="s">
        <v>164</v>
      </c>
      <c r="E1886" s="198" t="s">
        <v>35</v>
      </c>
      <c r="F1886" s="199" t="s">
        <v>1542</v>
      </c>
      <c r="G1886" s="196"/>
      <c r="H1886" s="198" t="s">
        <v>35</v>
      </c>
      <c r="I1886" s="200"/>
      <c r="J1886" s="196"/>
      <c r="K1886" s="196"/>
      <c r="L1886" s="201"/>
      <c r="M1886" s="202"/>
      <c r="N1886" s="203"/>
      <c r="O1886" s="203"/>
      <c r="P1886" s="203"/>
      <c r="Q1886" s="203"/>
      <c r="R1886" s="203"/>
      <c r="S1886" s="203"/>
      <c r="T1886" s="204"/>
      <c r="AT1886" s="205" t="s">
        <v>164</v>
      </c>
      <c r="AU1886" s="205" t="s">
        <v>90</v>
      </c>
      <c r="AV1886" s="12" t="s">
        <v>88</v>
      </c>
      <c r="AW1886" s="12" t="s">
        <v>41</v>
      </c>
      <c r="AX1886" s="12" t="s">
        <v>80</v>
      </c>
      <c r="AY1886" s="205" t="s">
        <v>155</v>
      </c>
    </row>
    <row r="1887" spans="2:65" s="13" customFormat="1">
      <c r="B1887" s="206"/>
      <c r="C1887" s="207"/>
      <c r="D1887" s="197" t="s">
        <v>164</v>
      </c>
      <c r="E1887" s="208" t="s">
        <v>35</v>
      </c>
      <c r="F1887" s="209" t="s">
        <v>1550</v>
      </c>
      <c r="G1887" s="207"/>
      <c r="H1887" s="210">
        <v>18.974</v>
      </c>
      <c r="I1887" s="211"/>
      <c r="J1887" s="207"/>
      <c r="K1887" s="207"/>
      <c r="L1887" s="212"/>
      <c r="M1887" s="213"/>
      <c r="N1887" s="214"/>
      <c r="O1887" s="214"/>
      <c r="P1887" s="214"/>
      <c r="Q1887" s="214"/>
      <c r="R1887" s="214"/>
      <c r="S1887" s="214"/>
      <c r="T1887" s="215"/>
      <c r="AT1887" s="216" t="s">
        <v>164</v>
      </c>
      <c r="AU1887" s="216" t="s">
        <v>90</v>
      </c>
      <c r="AV1887" s="13" t="s">
        <v>90</v>
      </c>
      <c r="AW1887" s="13" t="s">
        <v>41</v>
      </c>
      <c r="AX1887" s="13" t="s">
        <v>80</v>
      </c>
      <c r="AY1887" s="216" t="s">
        <v>155</v>
      </c>
    </row>
    <row r="1888" spans="2:65" s="15" customFormat="1">
      <c r="B1888" s="228"/>
      <c r="C1888" s="229"/>
      <c r="D1888" s="197" t="s">
        <v>164</v>
      </c>
      <c r="E1888" s="230" t="s">
        <v>35</v>
      </c>
      <c r="F1888" s="231" t="s">
        <v>177</v>
      </c>
      <c r="G1888" s="229"/>
      <c r="H1888" s="232">
        <v>221.80099999999999</v>
      </c>
      <c r="I1888" s="233"/>
      <c r="J1888" s="229"/>
      <c r="K1888" s="229"/>
      <c r="L1888" s="234"/>
      <c r="M1888" s="235"/>
      <c r="N1888" s="236"/>
      <c r="O1888" s="236"/>
      <c r="P1888" s="236"/>
      <c r="Q1888" s="236"/>
      <c r="R1888" s="236"/>
      <c r="S1888" s="236"/>
      <c r="T1888" s="237"/>
      <c r="AT1888" s="238" t="s">
        <v>164</v>
      </c>
      <c r="AU1888" s="238" t="s">
        <v>90</v>
      </c>
      <c r="AV1888" s="15" t="s">
        <v>162</v>
      </c>
      <c r="AW1888" s="15" t="s">
        <v>41</v>
      </c>
      <c r="AX1888" s="15" t="s">
        <v>88</v>
      </c>
      <c r="AY1888" s="238" t="s">
        <v>155</v>
      </c>
    </row>
    <row r="1889" spans="2:65" s="1" customFormat="1" ht="24" customHeight="1">
      <c r="B1889" s="36"/>
      <c r="C1889" s="182" t="s">
        <v>1567</v>
      </c>
      <c r="D1889" s="182" t="s">
        <v>157</v>
      </c>
      <c r="E1889" s="183" t="s">
        <v>1568</v>
      </c>
      <c r="F1889" s="184" t="s">
        <v>1569</v>
      </c>
      <c r="G1889" s="185" t="s">
        <v>160</v>
      </c>
      <c r="H1889" s="186">
        <v>541.67999999999995</v>
      </c>
      <c r="I1889" s="187"/>
      <c r="J1889" s="188">
        <f>ROUND(I1889*H1889,2)</f>
        <v>0</v>
      </c>
      <c r="K1889" s="184" t="s">
        <v>161</v>
      </c>
      <c r="L1889" s="40"/>
      <c r="M1889" s="189" t="s">
        <v>35</v>
      </c>
      <c r="N1889" s="190" t="s">
        <v>51</v>
      </c>
      <c r="O1889" s="65"/>
      <c r="P1889" s="191">
        <f>O1889*H1889</f>
        <v>0</v>
      </c>
      <c r="Q1889" s="191">
        <v>0</v>
      </c>
      <c r="R1889" s="191">
        <f>Q1889*H1889</f>
        <v>0</v>
      </c>
      <c r="S1889" s="191">
        <v>6.0000000000000001E-3</v>
      </c>
      <c r="T1889" s="192">
        <f>S1889*H1889</f>
        <v>3.2500799999999996</v>
      </c>
      <c r="AR1889" s="193" t="s">
        <v>265</v>
      </c>
      <c r="AT1889" s="193" t="s">
        <v>157</v>
      </c>
      <c r="AU1889" s="193" t="s">
        <v>90</v>
      </c>
      <c r="AY1889" s="18" t="s">
        <v>155</v>
      </c>
      <c r="BE1889" s="194">
        <f>IF(N1889="základní",J1889,0)</f>
        <v>0</v>
      </c>
      <c r="BF1889" s="194">
        <f>IF(N1889="snížená",J1889,0)</f>
        <v>0</v>
      </c>
      <c r="BG1889" s="194">
        <f>IF(N1889="zákl. přenesená",J1889,0)</f>
        <v>0</v>
      </c>
      <c r="BH1889" s="194">
        <f>IF(N1889="sníž. přenesená",J1889,0)</f>
        <v>0</v>
      </c>
      <c r="BI1889" s="194">
        <f>IF(N1889="nulová",J1889,0)</f>
        <v>0</v>
      </c>
      <c r="BJ1889" s="18" t="s">
        <v>88</v>
      </c>
      <c r="BK1889" s="194">
        <f>ROUND(I1889*H1889,2)</f>
        <v>0</v>
      </c>
      <c r="BL1889" s="18" t="s">
        <v>265</v>
      </c>
      <c r="BM1889" s="193" t="s">
        <v>1570</v>
      </c>
    </row>
    <row r="1890" spans="2:65" s="12" customFormat="1" ht="20.399999999999999">
      <c r="B1890" s="195"/>
      <c r="C1890" s="196"/>
      <c r="D1890" s="197" t="s">
        <v>164</v>
      </c>
      <c r="E1890" s="198" t="s">
        <v>35</v>
      </c>
      <c r="F1890" s="199" t="s">
        <v>1571</v>
      </c>
      <c r="G1890" s="196"/>
      <c r="H1890" s="198" t="s">
        <v>35</v>
      </c>
      <c r="I1890" s="200"/>
      <c r="J1890" s="196"/>
      <c r="K1890" s="196"/>
      <c r="L1890" s="201"/>
      <c r="M1890" s="202"/>
      <c r="N1890" s="203"/>
      <c r="O1890" s="203"/>
      <c r="P1890" s="203"/>
      <c r="Q1890" s="203"/>
      <c r="R1890" s="203"/>
      <c r="S1890" s="203"/>
      <c r="T1890" s="204"/>
      <c r="AT1890" s="205" t="s">
        <v>164</v>
      </c>
      <c r="AU1890" s="205" t="s">
        <v>90</v>
      </c>
      <c r="AV1890" s="12" t="s">
        <v>88</v>
      </c>
      <c r="AW1890" s="12" t="s">
        <v>41</v>
      </c>
      <c r="AX1890" s="12" t="s">
        <v>80</v>
      </c>
      <c r="AY1890" s="205" t="s">
        <v>155</v>
      </c>
    </row>
    <row r="1891" spans="2:65" s="13" customFormat="1">
      <c r="B1891" s="206"/>
      <c r="C1891" s="207"/>
      <c r="D1891" s="197" t="s">
        <v>164</v>
      </c>
      <c r="E1891" s="208" t="s">
        <v>35</v>
      </c>
      <c r="F1891" s="209" t="s">
        <v>1572</v>
      </c>
      <c r="G1891" s="207"/>
      <c r="H1891" s="210">
        <v>172</v>
      </c>
      <c r="I1891" s="211"/>
      <c r="J1891" s="207"/>
      <c r="K1891" s="207"/>
      <c r="L1891" s="212"/>
      <c r="M1891" s="213"/>
      <c r="N1891" s="214"/>
      <c r="O1891" s="214"/>
      <c r="P1891" s="214"/>
      <c r="Q1891" s="214"/>
      <c r="R1891" s="214"/>
      <c r="S1891" s="214"/>
      <c r="T1891" s="215"/>
      <c r="AT1891" s="216" t="s">
        <v>164</v>
      </c>
      <c r="AU1891" s="216" t="s">
        <v>90</v>
      </c>
      <c r="AV1891" s="13" t="s">
        <v>90</v>
      </c>
      <c r="AW1891" s="13" t="s">
        <v>41</v>
      </c>
      <c r="AX1891" s="13" t="s">
        <v>80</v>
      </c>
      <c r="AY1891" s="216" t="s">
        <v>155</v>
      </c>
    </row>
    <row r="1892" spans="2:65" s="13" customFormat="1">
      <c r="B1892" s="206"/>
      <c r="C1892" s="207"/>
      <c r="D1892" s="197" t="s">
        <v>164</v>
      </c>
      <c r="E1892" s="208" t="s">
        <v>35</v>
      </c>
      <c r="F1892" s="209" t="s">
        <v>1573</v>
      </c>
      <c r="G1892" s="207"/>
      <c r="H1892" s="210">
        <v>257</v>
      </c>
      <c r="I1892" s="211"/>
      <c r="J1892" s="207"/>
      <c r="K1892" s="207"/>
      <c r="L1892" s="212"/>
      <c r="M1892" s="213"/>
      <c r="N1892" s="214"/>
      <c r="O1892" s="214"/>
      <c r="P1892" s="214"/>
      <c r="Q1892" s="214"/>
      <c r="R1892" s="214"/>
      <c r="S1892" s="214"/>
      <c r="T1892" s="215"/>
      <c r="AT1892" s="216" t="s">
        <v>164</v>
      </c>
      <c r="AU1892" s="216" t="s">
        <v>90</v>
      </c>
      <c r="AV1892" s="13" t="s">
        <v>90</v>
      </c>
      <c r="AW1892" s="13" t="s">
        <v>41</v>
      </c>
      <c r="AX1892" s="13" t="s">
        <v>80</v>
      </c>
      <c r="AY1892" s="216" t="s">
        <v>155</v>
      </c>
    </row>
    <row r="1893" spans="2:65" s="12" customFormat="1" ht="20.399999999999999">
      <c r="B1893" s="195"/>
      <c r="C1893" s="196"/>
      <c r="D1893" s="197" t="s">
        <v>164</v>
      </c>
      <c r="E1893" s="198" t="s">
        <v>35</v>
      </c>
      <c r="F1893" s="199" t="s">
        <v>1574</v>
      </c>
      <c r="G1893" s="196"/>
      <c r="H1893" s="198" t="s">
        <v>35</v>
      </c>
      <c r="I1893" s="200"/>
      <c r="J1893" s="196"/>
      <c r="K1893" s="196"/>
      <c r="L1893" s="201"/>
      <c r="M1893" s="202"/>
      <c r="N1893" s="203"/>
      <c r="O1893" s="203"/>
      <c r="P1893" s="203"/>
      <c r="Q1893" s="203"/>
      <c r="R1893" s="203"/>
      <c r="S1893" s="203"/>
      <c r="T1893" s="204"/>
      <c r="AT1893" s="205" t="s">
        <v>164</v>
      </c>
      <c r="AU1893" s="205" t="s">
        <v>90</v>
      </c>
      <c r="AV1893" s="12" t="s">
        <v>88</v>
      </c>
      <c r="AW1893" s="12" t="s">
        <v>41</v>
      </c>
      <c r="AX1893" s="12" t="s">
        <v>80</v>
      </c>
      <c r="AY1893" s="205" t="s">
        <v>155</v>
      </c>
    </row>
    <row r="1894" spans="2:65" s="13" customFormat="1">
      <c r="B1894" s="206"/>
      <c r="C1894" s="207"/>
      <c r="D1894" s="197" t="s">
        <v>164</v>
      </c>
      <c r="E1894" s="208" t="s">
        <v>35</v>
      </c>
      <c r="F1894" s="209" t="s">
        <v>1575</v>
      </c>
      <c r="G1894" s="207"/>
      <c r="H1894" s="210">
        <v>112.68</v>
      </c>
      <c r="I1894" s="211"/>
      <c r="J1894" s="207"/>
      <c r="K1894" s="207"/>
      <c r="L1894" s="212"/>
      <c r="M1894" s="213"/>
      <c r="N1894" s="214"/>
      <c r="O1894" s="214"/>
      <c r="P1894" s="214"/>
      <c r="Q1894" s="214"/>
      <c r="R1894" s="214"/>
      <c r="S1894" s="214"/>
      <c r="T1894" s="215"/>
      <c r="AT1894" s="216" t="s">
        <v>164</v>
      </c>
      <c r="AU1894" s="216" t="s">
        <v>90</v>
      </c>
      <c r="AV1894" s="13" t="s">
        <v>90</v>
      </c>
      <c r="AW1894" s="13" t="s">
        <v>41</v>
      </c>
      <c r="AX1894" s="13" t="s">
        <v>80</v>
      </c>
      <c r="AY1894" s="216" t="s">
        <v>155</v>
      </c>
    </row>
    <row r="1895" spans="2:65" s="15" customFormat="1">
      <c r="B1895" s="228"/>
      <c r="C1895" s="229"/>
      <c r="D1895" s="197" t="s">
        <v>164</v>
      </c>
      <c r="E1895" s="230" t="s">
        <v>35</v>
      </c>
      <c r="F1895" s="231" t="s">
        <v>177</v>
      </c>
      <c r="G1895" s="229"/>
      <c r="H1895" s="232">
        <v>541.67999999999995</v>
      </c>
      <c r="I1895" s="233"/>
      <c r="J1895" s="229"/>
      <c r="K1895" s="229"/>
      <c r="L1895" s="234"/>
      <c r="M1895" s="235"/>
      <c r="N1895" s="236"/>
      <c r="O1895" s="236"/>
      <c r="P1895" s="236"/>
      <c r="Q1895" s="236"/>
      <c r="R1895" s="236"/>
      <c r="S1895" s="236"/>
      <c r="T1895" s="237"/>
      <c r="AT1895" s="238" t="s">
        <v>164</v>
      </c>
      <c r="AU1895" s="238" t="s">
        <v>90</v>
      </c>
      <c r="AV1895" s="15" t="s">
        <v>162</v>
      </c>
      <c r="AW1895" s="15" t="s">
        <v>41</v>
      </c>
      <c r="AX1895" s="15" t="s">
        <v>88</v>
      </c>
      <c r="AY1895" s="238" t="s">
        <v>155</v>
      </c>
    </row>
    <row r="1896" spans="2:65" s="1" customFormat="1" ht="36" customHeight="1">
      <c r="B1896" s="36"/>
      <c r="C1896" s="182" t="s">
        <v>1576</v>
      </c>
      <c r="D1896" s="182" t="s">
        <v>157</v>
      </c>
      <c r="E1896" s="183" t="s">
        <v>1577</v>
      </c>
      <c r="F1896" s="184" t="s">
        <v>1578</v>
      </c>
      <c r="G1896" s="185" t="s">
        <v>160</v>
      </c>
      <c r="H1896" s="186">
        <v>485.34</v>
      </c>
      <c r="I1896" s="187"/>
      <c r="J1896" s="188">
        <f>ROUND(I1896*H1896,2)</f>
        <v>0</v>
      </c>
      <c r="K1896" s="184" t="s">
        <v>161</v>
      </c>
      <c r="L1896" s="40"/>
      <c r="M1896" s="189" t="s">
        <v>35</v>
      </c>
      <c r="N1896" s="190" t="s">
        <v>51</v>
      </c>
      <c r="O1896" s="65"/>
      <c r="P1896" s="191">
        <f>O1896*H1896</f>
        <v>0</v>
      </c>
      <c r="Q1896" s="191">
        <v>0</v>
      </c>
      <c r="R1896" s="191">
        <f>Q1896*H1896</f>
        <v>0</v>
      </c>
      <c r="S1896" s="191">
        <v>0</v>
      </c>
      <c r="T1896" s="192">
        <f>S1896*H1896</f>
        <v>0</v>
      </c>
      <c r="AR1896" s="193" t="s">
        <v>265</v>
      </c>
      <c r="AT1896" s="193" t="s">
        <v>157</v>
      </c>
      <c r="AU1896" s="193" t="s">
        <v>90</v>
      </c>
      <c r="AY1896" s="18" t="s">
        <v>155</v>
      </c>
      <c r="BE1896" s="194">
        <f>IF(N1896="základní",J1896,0)</f>
        <v>0</v>
      </c>
      <c r="BF1896" s="194">
        <f>IF(N1896="snížená",J1896,0)</f>
        <v>0</v>
      </c>
      <c r="BG1896" s="194">
        <f>IF(N1896="zákl. přenesená",J1896,0)</f>
        <v>0</v>
      </c>
      <c r="BH1896" s="194">
        <f>IF(N1896="sníž. přenesená",J1896,0)</f>
        <v>0</v>
      </c>
      <c r="BI1896" s="194">
        <f>IF(N1896="nulová",J1896,0)</f>
        <v>0</v>
      </c>
      <c r="BJ1896" s="18" t="s">
        <v>88</v>
      </c>
      <c r="BK1896" s="194">
        <f>ROUND(I1896*H1896,2)</f>
        <v>0</v>
      </c>
      <c r="BL1896" s="18" t="s">
        <v>265</v>
      </c>
      <c r="BM1896" s="193" t="s">
        <v>1579</v>
      </c>
    </row>
    <row r="1897" spans="2:65" s="12" customFormat="1" ht="20.399999999999999">
      <c r="B1897" s="195"/>
      <c r="C1897" s="196"/>
      <c r="D1897" s="197" t="s">
        <v>164</v>
      </c>
      <c r="E1897" s="198" t="s">
        <v>35</v>
      </c>
      <c r="F1897" s="199" t="s">
        <v>1571</v>
      </c>
      <c r="G1897" s="196"/>
      <c r="H1897" s="198" t="s">
        <v>35</v>
      </c>
      <c r="I1897" s="200"/>
      <c r="J1897" s="196"/>
      <c r="K1897" s="196"/>
      <c r="L1897" s="201"/>
      <c r="M1897" s="202"/>
      <c r="N1897" s="203"/>
      <c r="O1897" s="203"/>
      <c r="P1897" s="203"/>
      <c r="Q1897" s="203"/>
      <c r="R1897" s="203"/>
      <c r="S1897" s="203"/>
      <c r="T1897" s="204"/>
      <c r="AT1897" s="205" t="s">
        <v>164</v>
      </c>
      <c r="AU1897" s="205" t="s">
        <v>90</v>
      </c>
      <c r="AV1897" s="12" t="s">
        <v>88</v>
      </c>
      <c r="AW1897" s="12" t="s">
        <v>41</v>
      </c>
      <c r="AX1897" s="12" t="s">
        <v>80</v>
      </c>
      <c r="AY1897" s="205" t="s">
        <v>155</v>
      </c>
    </row>
    <row r="1898" spans="2:65" s="13" customFormat="1">
      <c r="B1898" s="206"/>
      <c r="C1898" s="207"/>
      <c r="D1898" s="197" t="s">
        <v>164</v>
      </c>
      <c r="E1898" s="208" t="s">
        <v>35</v>
      </c>
      <c r="F1898" s="209" t="s">
        <v>1572</v>
      </c>
      <c r="G1898" s="207"/>
      <c r="H1898" s="210">
        <v>172</v>
      </c>
      <c r="I1898" s="211"/>
      <c r="J1898" s="207"/>
      <c r="K1898" s="207"/>
      <c r="L1898" s="212"/>
      <c r="M1898" s="213"/>
      <c r="N1898" s="214"/>
      <c r="O1898" s="214"/>
      <c r="P1898" s="214"/>
      <c r="Q1898" s="214"/>
      <c r="R1898" s="214"/>
      <c r="S1898" s="214"/>
      <c r="T1898" s="215"/>
      <c r="AT1898" s="216" t="s">
        <v>164</v>
      </c>
      <c r="AU1898" s="216" t="s">
        <v>90</v>
      </c>
      <c r="AV1898" s="13" t="s">
        <v>90</v>
      </c>
      <c r="AW1898" s="13" t="s">
        <v>41</v>
      </c>
      <c r="AX1898" s="13" t="s">
        <v>80</v>
      </c>
      <c r="AY1898" s="216" t="s">
        <v>155</v>
      </c>
    </row>
    <row r="1899" spans="2:65" s="13" customFormat="1">
      <c r="B1899" s="206"/>
      <c r="C1899" s="207"/>
      <c r="D1899" s="197" t="s">
        <v>164</v>
      </c>
      <c r="E1899" s="208" t="s">
        <v>35</v>
      </c>
      <c r="F1899" s="209" t="s">
        <v>1573</v>
      </c>
      <c r="G1899" s="207"/>
      <c r="H1899" s="210">
        <v>257</v>
      </c>
      <c r="I1899" s="211"/>
      <c r="J1899" s="207"/>
      <c r="K1899" s="207"/>
      <c r="L1899" s="212"/>
      <c r="M1899" s="213"/>
      <c r="N1899" s="214"/>
      <c r="O1899" s="214"/>
      <c r="P1899" s="214"/>
      <c r="Q1899" s="214"/>
      <c r="R1899" s="214"/>
      <c r="S1899" s="214"/>
      <c r="T1899" s="215"/>
      <c r="AT1899" s="216" t="s">
        <v>164</v>
      </c>
      <c r="AU1899" s="216" t="s">
        <v>90</v>
      </c>
      <c r="AV1899" s="13" t="s">
        <v>90</v>
      </c>
      <c r="AW1899" s="13" t="s">
        <v>41</v>
      </c>
      <c r="AX1899" s="13" t="s">
        <v>80</v>
      </c>
      <c r="AY1899" s="216" t="s">
        <v>155</v>
      </c>
    </row>
    <row r="1900" spans="2:65" s="12" customFormat="1">
      <c r="B1900" s="195"/>
      <c r="C1900" s="196"/>
      <c r="D1900" s="197" t="s">
        <v>164</v>
      </c>
      <c r="E1900" s="198" t="s">
        <v>35</v>
      </c>
      <c r="F1900" s="199" t="s">
        <v>1580</v>
      </c>
      <c r="G1900" s="196"/>
      <c r="H1900" s="198" t="s">
        <v>35</v>
      </c>
      <c r="I1900" s="200"/>
      <c r="J1900" s="196"/>
      <c r="K1900" s="196"/>
      <c r="L1900" s="201"/>
      <c r="M1900" s="202"/>
      <c r="N1900" s="203"/>
      <c r="O1900" s="203"/>
      <c r="P1900" s="203"/>
      <c r="Q1900" s="203"/>
      <c r="R1900" s="203"/>
      <c r="S1900" s="203"/>
      <c r="T1900" s="204"/>
      <c r="AT1900" s="205" t="s">
        <v>164</v>
      </c>
      <c r="AU1900" s="205" t="s">
        <v>90</v>
      </c>
      <c r="AV1900" s="12" t="s">
        <v>88</v>
      </c>
      <c r="AW1900" s="12" t="s">
        <v>41</v>
      </c>
      <c r="AX1900" s="12" t="s">
        <v>80</v>
      </c>
      <c r="AY1900" s="205" t="s">
        <v>155</v>
      </c>
    </row>
    <row r="1901" spans="2:65" s="13" customFormat="1">
      <c r="B1901" s="206"/>
      <c r="C1901" s="207"/>
      <c r="D1901" s="197" t="s">
        <v>164</v>
      </c>
      <c r="E1901" s="208" t="s">
        <v>35</v>
      </c>
      <c r="F1901" s="209" t="s">
        <v>1581</v>
      </c>
      <c r="G1901" s="207"/>
      <c r="H1901" s="210">
        <v>56.34</v>
      </c>
      <c r="I1901" s="211"/>
      <c r="J1901" s="207"/>
      <c r="K1901" s="207"/>
      <c r="L1901" s="212"/>
      <c r="M1901" s="213"/>
      <c r="N1901" s="214"/>
      <c r="O1901" s="214"/>
      <c r="P1901" s="214"/>
      <c r="Q1901" s="214"/>
      <c r="R1901" s="214"/>
      <c r="S1901" s="214"/>
      <c r="T1901" s="215"/>
      <c r="AT1901" s="216" t="s">
        <v>164</v>
      </c>
      <c r="AU1901" s="216" t="s">
        <v>90</v>
      </c>
      <c r="AV1901" s="13" t="s">
        <v>90</v>
      </c>
      <c r="AW1901" s="13" t="s">
        <v>41</v>
      </c>
      <c r="AX1901" s="13" t="s">
        <v>80</v>
      </c>
      <c r="AY1901" s="216" t="s">
        <v>155</v>
      </c>
    </row>
    <row r="1902" spans="2:65" s="15" customFormat="1">
      <c r="B1902" s="228"/>
      <c r="C1902" s="229"/>
      <c r="D1902" s="197" t="s">
        <v>164</v>
      </c>
      <c r="E1902" s="230" t="s">
        <v>35</v>
      </c>
      <c r="F1902" s="231" t="s">
        <v>177</v>
      </c>
      <c r="G1902" s="229"/>
      <c r="H1902" s="232">
        <v>485.34</v>
      </c>
      <c r="I1902" s="233"/>
      <c r="J1902" s="229"/>
      <c r="K1902" s="229"/>
      <c r="L1902" s="234"/>
      <c r="M1902" s="235"/>
      <c r="N1902" s="236"/>
      <c r="O1902" s="236"/>
      <c r="P1902" s="236"/>
      <c r="Q1902" s="236"/>
      <c r="R1902" s="236"/>
      <c r="S1902" s="236"/>
      <c r="T1902" s="237"/>
      <c r="AT1902" s="238" t="s">
        <v>164</v>
      </c>
      <c r="AU1902" s="238" t="s">
        <v>90</v>
      </c>
      <c r="AV1902" s="15" t="s">
        <v>162</v>
      </c>
      <c r="AW1902" s="15" t="s">
        <v>41</v>
      </c>
      <c r="AX1902" s="15" t="s">
        <v>88</v>
      </c>
      <c r="AY1902" s="238" t="s">
        <v>155</v>
      </c>
    </row>
    <row r="1903" spans="2:65" s="1" customFormat="1" ht="24" customHeight="1">
      <c r="B1903" s="36"/>
      <c r="C1903" s="239" t="s">
        <v>1582</v>
      </c>
      <c r="D1903" s="239" t="s">
        <v>455</v>
      </c>
      <c r="E1903" s="240" t="s">
        <v>1583</v>
      </c>
      <c r="F1903" s="241" t="s">
        <v>1584</v>
      </c>
      <c r="G1903" s="242" t="s">
        <v>160</v>
      </c>
      <c r="H1903" s="243">
        <v>558.14099999999996</v>
      </c>
      <c r="I1903" s="244"/>
      <c r="J1903" s="245">
        <f>ROUND(I1903*H1903,2)</f>
        <v>0</v>
      </c>
      <c r="K1903" s="241" t="s">
        <v>161</v>
      </c>
      <c r="L1903" s="246"/>
      <c r="M1903" s="247" t="s">
        <v>35</v>
      </c>
      <c r="N1903" s="248" t="s">
        <v>51</v>
      </c>
      <c r="O1903" s="65"/>
      <c r="P1903" s="191">
        <f>O1903*H1903</f>
        <v>0</v>
      </c>
      <c r="Q1903" s="191">
        <v>4.0000000000000001E-3</v>
      </c>
      <c r="R1903" s="191">
        <f>Q1903*H1903</f>
        <v>2.232564</v>
      </c>
      <c r="S1903" s="191">
        <v>0</v>
      </c>
      <c r="T1903" s="192">
        <f>S1903*H1903</f>
        <v>0</v>
      </c>
      <c r="AR1903" s="193" t="s">
        <v>419</v>
      </c>
      <c r="AT1903" s="193" t="s">
        <v>455</v>
      </c>
      <c r="AU1903" s="193" t="s">
        <v>90</v>
      </c>
      <c r="AY1903" s="18" t="s">
        <v>155</v>
      </c>
      <c r="BE1903" s="194">
        <f>IF(N1903="základní",J1903,0)</f>
        <v>0</v>
      </c>
      <c r="BF1903" s="194">
        <f>IF(N1903="snížená",J1903,0)</f>
        <v>0</v>
      </c>
      <c r="BG1903" s="194">
        <f>IF(N1903="zákl. přenesená",J1903,0)</f>
        <v>0</v>
      </c>
      <c r="BH1903" s="194">
        <f>IF(N1903="sníž. přenesená",J1903,0)</f>
        <v>0</v>
      </c>
      <c r="BI1903" s="194">
        <f>IF(N1903="nulová",J1903,0)</f>
        <v>0</v>
      </c>
      <c r="BJ1903" s="18" t="s">
        <v>88</v>
      </c>
      <c r="BK1903" s="194">
        <f>ROUND(I1903*H1903,2)</f>
        <v>0</v>
      </c>
      <c r="BL1903" s="18" t="s">
        <v>265</v>
      </c>
      <c r="BM1903" s="193" t="s">
        <v>1585</v>
      </c>
    </row>
    <row r="1904" spans="2:65" s="13" customFormat="1">
      <c r="B1904" s="206"/>
      <c r="C1904" s="207"/>
      <c r="D1904" s="197" t="s">
        <v>164</v>
      </c>
      <c r="E1904" s="208" t="s">
        <v>35</v>
      </c>
      <c r="F1904" s="209" t="s">
        <v>1586</v>
      </c>
      <c r="G1904" s="207"/>
      <c r="H1904" s="210">
        <v>558.14099999999996</v>
      </c>
      <c r="I1904" s="211"/>
      <c r="J1904" s="207"/>
      <c r="K1904" s="207"/>
      <c r="L1904" s="212"/>
      <c r="M1904" s="213"/>
      <c r="N1904" s="214"/>
      <c r="O1904" s="214"/>
      <c r="P1904" s="214"/>
      <c r="Q1904" s="214"/>
      <c r="R1904" s="214"/>
      <c r="S1904" s="214"/>
      <c r="T1904" s="215"/>
      <c r="AT1904" s="216" t="s">
        <v>164</v>
      </c>
      <c r="AU1904" s="216" t="s">
        <v>90</v>
      </c>
      <c r="AV1904" s="13" t="s">
        <v>90</v>
      </c>
      <c r="AW1904" s="13" t="s">
        <v>41</v>
      </c>
      <c r="AX1904" s="13" t="s">
        <v>88</v>
      </c>
      <c r="AY1904" s="216" t="s">
        <v>155</v>
      </c>
    </row>
    <row r="1905" spans="2:65" s="1" customFormat="1" ht="24" customHeight="1">
      <c r="B1905" s="36"/>
      <c r="C1905" s="182" t="s">
        <v>1587</v>
      </c>
      <c r="D1905" s="182" t="s">
        <v>157</v>
      </c>
      <c r="E1905" s="183" t="s">
        <v>1588</v>
      </c>
      <c r="F1905" s="184" t="s">
        <v>1589</v>
      </c>
      <c r="G1905" s="185" t="s">
        <v>160</v>
      </c>
      <c r="H1905" s="186">
        <v>56.34</v>
      </c>
      <c r="I1905" s="187"/>
      <c r="J1905" s="188">
        <f>ROUND(I1905*H1905,2)</f>
        <v>0</v>
      </c>
      <c r="K1905" s="184" t="s">
        <v>161</v>
      </c>
      <c r="L1905" s="40"/>
      <c r="M1905" s="189" t="s">
        <v>35</v>
      </c>
      <c r="N1905" s="190" t="s">
        <v>51</v>
      </c>
      <c r="O1905" s="65"/>
      <c r="P1905" s="191">
        <f>O1905*H1905</f>
        <v>0</v>
      </c>
      <c r="Q1905" s="191">
        <v>9.3999999999999997E-4</v>
      </c>
      <c r="R1905" s="191">
        <f>Q1905*H1905</f>
        <v>5.2959600000000003E-2</v>
      </c>
      <c r="S1905" s="191">
        <v>0</v>
      </c>
      <c r="T1905" s="192">
        <f>S1905*H1905</f>
        <v>0</v>
      </c>
      <c r="AR1905" s="193" t="s">
        <v>265</v>
      </c>
      <c r="AT1905" s="193" t="s">
        <v>157</v>
      </c>
      <c r="AU1905" s="193" t="s">
        <v>90</v>
      </c>
      <c r="AY1905" s="18" t="s">
        <v>155</v>
      </c>
      <c r="BE1905" s="194">
        <f>IF(N1905="základní",J1905,0)</f>
        <v>0</v>
      </c>
      <c r="BF1905" s="194">
        <f>IF(N1905="snížená",J1905,0)</f>
        <v>0</v>
      </c>
      <c r="BG1905" s="194">
        <f>IF(N1905="zákl. přenesená",J1905,0)</f>
        <v>0</v>
      </c>
      <c r="BH1905" s="194">
        <f>IF(N1905="sníž. přenesená",J1905,0)</f>
        <v>0</v>
      </c>
      <c r="BI1905" s="194">
        <f>IF(N1905="nulová",J1905,0)</f>
        <v>0</v>
      </c>
      <c r="BJ1905" s="18" t="s">
        <v>88</v>
      </c>
      <c r="BK1905" s="194">
        <f>ROUND(I1905*H1905,2)</f>
        <v>0</v>
      </c>
      <c r="BL1905" s="18" t="s">
        <v>265</v>
      </c>
      <c r="BM1905" s="193" t="s">
        <v>1590</v>
      </c>
    </row>
    <row r="1906" spans="2:65" s="12" customFormat="1">
      <c r="B1906" s="195"/>
      <c r="C1906" s="196"/>
      <c r="D1906" s="197" t="s">
        <v>164</v>
      </c>
      <c r="E1906" s="198" t="s">
        <v>35</v>
      </c>
      <c r="F1906" s="199" t="s">
        <v>1580</v>
      </c>
      <c r="G1906" s="196"/>
      <c r="H1906" s="198" t="s">
        <v>35</v>
      </c>
      <c r="I1906" s="200"/>
      <c r="J1906" s="196"/>
      <c r="K1906" s="196"/>
      <c r="L1906" s="201"/>
      <c r="M1906" s="202"/>
      <c r="N1906" s="203"/>
      <c r="O1906" s="203"/>
      <c r="P1906" s="203"/>
      <c r="Q1906" s="203"/>
      <c r="R1906" s="203"/>
      <c r="S1906" s="203"/>
      <c r="T1906" s="204"/>
      <c r="AT1906" s="205" t="s">
        <v>164</v>
      </c>
      <c r="AU1906" s="205" t="s">
        <v>90</v>
      </c>
      <c r="AV1906" s="12" t="s">
        <v>88</v>
      </c>
      <c r="AW1906" s="12" t="s">
        <v>41</v>
      </c>
      <c r="AX1906" s="12" t="s">
        <v>80</v>
      </c>
      <c r="AY1906" s="205" t="s">
        <v>155</v>
      </c>
    </row>
    <row r="1907" spans="2:65" s="13" customFormat="1">
      <c r="B1907" s="206"/>
      <c r="C1907" s="207"/>
      <c r="D1907" s="197" t="s">
        <v>164</v>
      </c>
      <c r="E1907" s="208" t="s">
        <v>35</v>
      </c>
      <c r="F1907" s="209" t="s">
        <v>1227</v>
      </c>
      <c r="G1907" s="207"/>
      <c r="H1907" s="210">
        <v>56.34</v>
      </c>
      <c r="I1907" s="211"/>
      <c r="J1907" s="207"/>
      <c r="K1907" s="207"/>
      <c r="L1907" s="212"/>
      <c r="M1907" s="213"/>
      <c r="N1907" s="214"/>
      <c r="O1907" s="214"/>
      <c r="P1907" s="214"/>
      <c r="Q1907" s="214"/>
      <c r="R1907" s="214"/>
      <c r="S1907" s="214"/>
      <c r="T1907" s="215"/>
      <c r="AT1907" s="216" t="s">
        <v>164</v>
      </c>
      <c r="AU1907" s="216" t="s">
        <v>90</v>
      </c>
      <c r="AV1907" s="13" t="s">
        <v>90</v>
      </c>
      <c r="AW1907" s="13" t="s">
        <v>41</v>
      </c>
      <c r="AX1907" s="13" t="s">
        <v>88</v>
      </c>
      <c r="AY1907" s="216" t="s">
        <v>155</v>
      </c>
    </row>
    <row r="1908" spans="2:65" s="1" customFormat="1" ht="24" customHeight="1">
      <c r="B1908" s="36"/>
      <c r="C1908" s="239" t="s">
        <v>1591</v>
      </c>
      <c r="D1908" s="239" t="s">
        <v>455</v>
      </c>
      <c r="E1908" s="240" t="s">
        <v>1563</v>
      </c>
      <c r="F1908" s="241" t="s">
        <v>1564</v>
      </c>
      <c r="G1908" s="242" t="s">
        <v>160</v>
      </c>
      <c r="H1908" s="243">
        <v>64.790999999999997</v>
      </c>
      <c r="I1908" s="244"/>
      <c r="J1908" s="245">
        <f>ROUND(I1908*H1908,2)</f>
        <v>0</v>
      </c>
      <c r="K1908" s="241" t="s">
        <v>35</v>
      </c>
      <c r="L1908" s="246"/>
      <c r="M1908" s="247" t="s">
        <v>35</v>
      </c>
      <c r="N1908" s="248" t="s">
        <v>51</v>
      </c>
      <c r="O1908" s="65"/>
      <c r="P1908" s="191">
        <f>O1908*H1908</f>
        <v>0</v>
      </c>
      <c r="Q1908" s="191">
        <v>6.3200000000000001E-3</v>
      </c>
      <c r="R1908" s="191">
        <f>Q1908*H1908</f>
        <v>0.40947911999999997</v>
      </c>
      <c r="S1908" s="191">
        <v>0</v>
      </c>
      <c r="T1908" s="192">
        <f>S1908*H1908</f>
        <v>0</v>
      </c>
      <c r="AR1908" s="193" t="s">
        <v>419</v>
      </c>
      <c r="AT1908" s="193" t="s">
        <v>455</v>
      </c>
      <c r="AU1908" s="193" t="s">
        <v>90</v>
      </c>
      <c r="AY1908" s="18" t="s">
        <v>155</v>
      </c>
      <c r="BE1908" s="194">
        <f>IF(N1908="základní",J1908,0)</f>
        <v>0</v>
      </c>
      <c r="BF1908" s="194">
        <f>IF(N1908="snížená",J1908,0)</f>
        <v>0</v>
      </c>
      <c r="BG1908" s="194">
        <f>IF(N1908="zákl. přenesená",J1908,0)</f>
        <v>0</v>
      </c>
      <c r="BH1908" s="194">
        <f>IF(N1908="sníž. přenesená",J1908,0)</f>
        <v>0</v>
      </c>
      <c r="BI1908" s="194">
        <f>IF(N1908="nulová",J1908,0)</f>
        <v>0</v>
      </c>
      <c r="BJ1908" s="18" t="s">
        <v>88</v>
      </c>
      <c r="BK1908" s="194">
        <f>ROUND(I1908*H1908,2)</f>
        <v>0</v>
      </c>
      <c r="BL1908" s="18" t="s">
        <v>265</v>
      </c>
      <c r="BM1908" s="193" t="s">
        <v>1592</v>
      </c>
    </row>
    <row r="1909" spans="2:65" s="12" customFormat="1">
      <c r="B1909" s="195"/>
      <c r="C1909" s="196"/>
      <c r="D1909" s="197" t="s">
        <v>164</v>
      </c>
      <c r="E1909" s="198" t="s">
        <v>35</v>
      </c>
      <c r="F1909" s="199" t="s">
        <v>1580</v>
      </c>
      <c r="G1909" s="196"/>
      <c r="H1909" s="198" t="s">
        <v>35</v>
      </c>
      <c r="I1909" s="200"/>
      <c r="J1909" s="196"/>
      <c r="K1909" s="196"/>
      <c r="L1909" s="201"/>
      <c r="M1909" s="202"/>
      <c r="N1909" s="203"/>
      <c r="O1909" s="203"/>
      <c r="P1909" s="203"/>
      <c r="Q1909" s="203"/>
      <c r="R1909" s="203"/>
      <c r="S1909" s="203"/>
      <c r="T1909" s="204"/>
      <c r="AT1909" s="205" t="s">
        <v>164</v>
      </c>
      <c r="AU1909" s="205" t="s">
        <v>90</v>
      </c>
      <c r="AV1909" s="12" t="s">
        <v>88</v>
      </c>
      <c r="AW1909" s="12" t="s">
        <v>41</v>
      </c>
      <c r="AX1909" s="12" t="s">
        <v>80</v>
      </c>
      <c r="AY1909" s="205" t="s">
        <v>155</v>
      </c>
    </row>
    <row r="1910" spans="2:65" s="13" customFormat="1">
      <c r="B1910" s="206"/>
      <c r="C1910" s="207"/>
      <c r="D1910" s="197" t="s">
        <v>164</v>
      </c>
      <c r="E1910" s="208" t="s">
        <v>35</v>
      </c>
      <c r="F1910" s="209" t="s">
        <v>1593</v>
      </c>
      <c r="G1910" s="207"/>
      <c r="H1910" s="210">
        <v>64.790999999999997</v>
      </c>
      <c r="I1910" s="211"/>
      <c r="J1910" s="207"/>
      <c r="K1910" s="207"/>
      <c r="L1910" s="212"/>
      <c r="M1910" s="213"/>
      <c r="N1910" s="214"/>
      <c r="O1910" s="214"/>
      <c r="P1910" s="214"/>
      <c r="Q1910" s="214"/>
      <c r="R1910" s="214"/>
      <c r="S1910" s="214"/>
      <c r="T1910" s="215"/>
      <c r="AT1910" s="216" t="s">
        <v>164</v>
      </c>
      <c r="AU1910" s="216" t="s">
        <v>90</v>
      </c>
      <c r="AV1910" s="13" t="s">
        <v>90</v>
      </c>
      <c r="AW1910" s="13" t="s">
        <v>41</v>
      </c>
      <c r="AX1910" s="13" t="s">
        <v>88</v>
      </c>
      <c r="AY1910" s="216" t="s">
        <v>155</v>
      </c>
    </row>
    <row r="1911" spans="2:65" s="1" customFormat="1" ht="36" customHeight="1">
      <c r="B1911" s="36"/>
      <c r="C1911" s="182" t="s">
        <v>1594</v>
      </c>
      <c r="D1911" s="182" t="s">
        <v>157</v>
      </c>
      <c r="E1911" s="183" t="s">
        <v>1595</v>
      </c>
      <c r="F1911" s="184" t="s">
        <v>1596</v>
      </c>
      <c r="G1911" s="185" t="s">
        <v>160</v>
      </c>
      <c r="H1911" s="186">
        <v>15.273999999999999</v>
      </c>
      <c r="I1911" s="187"/>
      <c r="J1911" s="188">
        <f>ROUND(I1911*H1911,2)</f>
        <v>0</v>
      </c>
      <c r="K1911" s="184" t="s">
        <v>161</v>
      </c>
      <c r="L1911" s="40"/>
      <c r="M1911" s="189" t="s">
        <v>35</v>
      </c>
      <c r="N1911" s="190" t="s">
        <v>51</v>
      </c>
      <c r="O1911" s="65"/>
      <c r="P1911" s="191">
        <f>O1911*H1911</f>
        <v>0</v>
      </c>
      <c r="Q1911" s="191">
        <v>0</v>
      </c>
      <c r="R1911" s="191">
        <f>Q1911*H1911</f>
        <v>0</v>
      </c>
      <c r="S1911" s="191">
        <v>0</v>
      </c>
      <c r="T1911" s="192">
        <f>S1911*H1911</f>
        <v>0</v>
      </c>
      <c r="AR1911" s="193" t="s">
        <v>265</v>
      </c>
      <c r="AT1911" s="193" t="s">
        <v>157</v>
      </c>
      <c r="AU1911" s="193" t="s">
        <v>90</v>
      </c>
      <c r="AY1911" s="18" t="s">
        <v>155</v>
      </c>
      <c r="BE1911" s="194">
        <f>IF(N1911="základní",J1911,0)</f>
        <v>0</v>
      </c>
      <c r="BF1911" s="194">
        <f>IF(N1911="snížená",J1911,0)</f>
        <v>0</v>
      </c>
      <c r="BG1911" s="194">
        <f>IF(N1911="zákl. přenesená",J1911,0)</f>
        <v>0</v>
      </c>
      <c r="BH1911" s="194">
        <f>IF(N1911="sníž. přenesená",J1911,0)</f>
        <v>0</v>
      </c>
      <c r="BI1911" s="194">
        <f>IF(N1911="nulová",J1911,0)</f>
        <v>0</v>
      </c>
      <c r="BJ1911" s="18" t="s">
        <v>88</v>
      </c>
      <c r="BK1911" s="194">
        <f>ROUND(I1911*H1911,2)</f>
        <v>0</v>
      </c>
      <c r="BL1911" s="18" t="s">
        <v>265</v>
      </c>
      <c r="BM1911" s="193" t="s">
        <v>1597</v>
      </c>
    </row>
    <row r="1912" spans="2:65" s="12" customFormat="1">
      <c r="B1912" s="195"/>
      <c r="C1912" s="196"/>
      <c r="D1912" s="197" t="s">
        <v>164</v>
      </c>
      <c r="E1912" s="198" t="s">
        <v>35</v>
      </c>
      <c r="F1912" s="199" t="s">
        <v>1533</v>
      </c>
      <c r="G1912" s="196"/>
      <c r="H1912" s="198" t="s">
        <v>35</v>
      </c>
      <c r="I1912" s="200"/>
      <c r="J1912" s="196"/>
      <c r="K1912" s="196"/>
      <c r="L1912" s="201"/>
      <c r="M1912" s="202"/>
      <c r="N1912" s="203"/>
      <c r="O1912" s="203"/>
      <c r="P1912" s="203"/>
      <c r="Q1912" s="203"/>
      <c r="R1912" s="203"/>
      <c r="S1912" s="203"/>
      <c r="T1912" s="204"/>
      <c r="AT1912" s="205" t="s">
        <v>164</v>
      </c>
      <c r="AU1912" s="205" t="s">
        <v>90</v>
      </c>
      <c r="AV1912" s="12" t="s">
        <v>88</v>
      </c>
      <c r="AW1912" s="12" t="s">
        <v>41</v>
      </c>
      <c r="AX1912" s="12" t="s">
        <v>80</v>
      </c>
      <c r="AY1912" s="205" t="s">
        <v>155</v>
      </c>
    </row>
    <row r="1913" spans="2:65" s="12" customFormat="1">
      <c r="B1913" s="195"/>
      <c r="C1913" s="196"/>
      <c r="D1913" s="197" t="s">
        <v>164</v>
      </c>
      <c r="E1913" s="198" t="s">
        <v>35</v>
      </c>
      <c r="F1913" s="199" t="s">
        <v>1522</v>
      </c>
      <c r="G1913" s="196"/>
      <c r="H1913" s="198" t="s">
        <v>35</v>
      </c>
      <c r="I1913" s="200"/>
      <c r="J1913" s="196"/>
      <c r="K1913" s="196"/>
      <c r="L1913" s="201"/>
      <c r="M1913" s="202"/>
      <c r="N1913" s="203"/>
      <c r="O1913" s="203"/>
      <c r="P1913" s="203"/>
      <c r="Q1913" s="203"/>
      <c r="R1913" s="203"/>
      <c r="S1913" s="203"/>
      <c r="T1913" s="204"/>
      <c r="AT1913" s="205" t="s">
        <v>164</v>
      </c>
      <c r="AU1913" s="205" t="s">
        <v>90</v>
      </c>
      <c r="AV1913" s="12" t="s">
        <v>88</v>
      </c>
      <c r="AW1913" s="12" t="s">
        <v>41</v>
      </c>
      <c r="AX1913" s="12" t="s">
        <v>80</v>
      </c>
      <c r="AY1913" s="205" t="s">
        <v>155</v>
      </c>
    </row>
    <row r="1914" spans="2:65" s="12" customFormat="1">
      <c r="B1914" s="195"/>
      <c r="C1914" s="196"/>
      <c r="D1914" s="197" t="s">
        <v>164</v>
      </c>
      <c r="E1914" s="198" t="s">
        <v>35</v>
      </c>
      <c r="F1914" s="199" t="s">
        <v>1523</v>
      </c>
      <c r="G1914" s="196"/>
      <c r="H1914" s="198" t="s">
        <v>35</v>
      </c>
      <c r="I1914" s="200"/>
      <c r="J1914" s="196"/>
      <c r="K1914" s="196"/>
      <c r="L1914" s="201"/>
      <c r="M1914" s="202"/>
      <c r="N1914" s="203"/>
      <c r="O1914" s="203"/>
      <c r="P1914" s="203"/>
      <c r="Q1914" s="203"/>
      <c r="R1914" s="203"/>
      <c r="S1914" s="203"/>
      <c r="T1914" s="204"/>
      <c r="AT1914" s="205" t="s">
        <v>164</v>
      </c>
      <c r="AU1914" s="205" t="s">
        <v>90</v>
      </c>
      <c r="AV1914" s="12" t="s">
        <v>88</v>
      </c>
      <c r="AW1914" s="12" t="s">
        <v>41</v>
      </c>
      <c r="AX1914" s="12" t="s">
        <v>80</v>
      </c>
      <c r="AY1914" s="205" t="s">
        <v>155</v>
      </c>
    </row>
    <row r="1915" spans="2:65" s="13" customFormat="1">
      <c r="B1915" s="206"/>
      <c r="C1915" s="207"/>
      <c r="D1915" s="197" t="s">
        <v>164</v>
      </c>
      <c r="E1915" s="208" t="s">
        <v>35</v>
      </c>
      <c r="F1915" s="209" t="s">
        <v>1598</v>
      </c>
      <c r="G1915" s="207"/>
      <c r="H1915" s="210">
        <v>15.273999999999999</v>
      </c>
      <c r="I1915" s="211"/>
      <c r="J1915" s="207"/>
      <c r="K1915" s="207"/>
      <c r="L1915" s="212"/>
      <c r="M1915" s="213"/>
      <c r="N1915" s="214"/>
      <c r="O1915" s="214"/>
      <c r="P1915" s="214"/>
      <c r="Q1915" s="214"/>
      <c r="R1915" s="214"/>
      <c r="S1915" s="214"/>
      <c r="T1915" s="215"/>
      <c r="AT1915" s="216" t="s">
        <v>164</v>
      </c>
      <c r="AU1915" s="216" t="s">
        <v>90</v>
      </c>
      <c r="AV1915" s="13" t="s">
        <v>90</v>
      </c>
      <c r="AW1915" s="13" t="s">
        <v>41</v>
      </c>
      <c r="AX1915" s="13" t="s">
        <v>88</v>
      </c>
      <c r="AY1915" s="216" t="s">
        <v>155</v>
      </c>
    </row>
    <row r="1916" spans="2:65" s="1" customFormat="1" ht="36" customHeight="1">
      <c r="B1916" s="36"/>
      <c r="C1916" s="182" t="s">
        <v>1599</v>
      </c>
      <c r="D1916" s="182" t="s">
        <v>157</v>
      </c>
      <c r="E1916" s="183" t="s">
        <v>1600</v>
      </c>
      <c r="F1916" s="184" t="s">
        <v>1601</v>
      </c>
      <c r="G1916" s="185" t="s">
        <v>160</v>
      </c>
      <c r="H1916" s="186">
        <v>28.256</v>
      </c>
      <c r="I1916" s="187"/>
      <c r="J1916" s="188">
        <f>ROUND(I1916*H1916,2)</f>
        <v>0</v>
      </c>
      <c r="K1916" s="184" t="s">
        <v>161</v>
      </c>
      <c r="L1916" s="40"/>
      <c r="M1916" s="189" t="s">
        <v>35</v>
      </c>
      <c r="N1916" s="190" t="s">
        <v>51</v>
      </c>
      <c r="O1916" s="65"/>
      <c r="P1916" s="191">
        <f>O1916*H1916</f>
        <v>0</v>
      </c>
      <c r="Q1916" s="191">
        <v>9.3999999999999997E-4</v>
      </c>
      <c r="R1916" s="191">
        <f>Q1916*H1916</f>
        <v>2.656064E-2</v>
      </c>
      <c r="S1916" s="191">
        <v>0</v>
      </c>
      <c r="T1916" s="192">
        <f>S1916*H1916</f>
        <v>0</v>
      </c>
      <c r="AR1916" s="193" t="s">
        <v>265</v>
      </c>
      <c r="AT1916" s="193" t="s">
        <v>157</v>
      </c>
      <c r="AU1916" s="193" t="s">
        <v>90</v>
      </c>
      <c r="AY1916" s="18" t="s">
        <v>155</v>
      </c>
      <c r="BE1916" s="194">
        <f>IF(N1916="základní",J1916,0)</f>
        <v>0</v>
      </c>
      <c r="BF1916" s="194">
        <f>IF(N1916="snížená",J1916,0)</f>
        <v>0</v>
      </c>
      <c r="BG1916" s="194">
        <f>IF(N1916="zákl. přenesená",J1916,0)</f>
        <v>0</v>
      </c>
      <c r="BH1916" s="194">
        <f>IF(N1916="sníž. přenesená",J1916,0)</f>
        <v>0</v>
      </c>
      <c r="BI1916" s="194">
        <f>IF(N1916="nulová",J1916,0)</f>
        <v>0</v>
      </c>
      <c r="BJ1916" s="18" t="s">
        <v>88</v>
      </c>
      <c r="BK1916" s="194">
        <f>ROUND(I1916*H1916,2)</f>
        <v>0</v>
      </c>
      <c r="BL1916" s="18" t="s">
        <v>265</v>
      </c>
      <c r="BM1916" s="193" t="s">
        <v>1602</v>
      </c>
    </row>
    <row r="1917" spans="2:65" s="12" customFormat="1">
      <c r="B1917" s="195"/>
      <c r="C1917" s="196"/>
      <c r="D1917" s="197" t="s">
        <v>164</v>
      </c>
      <c r="E1917" s="198" t="s">
        <v>35</v>
      </c>
      <c r="F1917" s="199" t="s">
        <v>1533</v>
      </c>
      <c r="G1917" s="196"/>
      <c r="H1917" s="198" t="s">
        <v>35</v>
      </c>
      <c r="I1917" s="200"/>
      <c r="J1917" s="196"/>
      <c r="K1917" s="196"/>
      <c r="L1917" s="201"/>
      <c r="M1917" s="202"/>
      <c r="N1917" s="203"/>
      <c r="O1917" s="203"/>
      <c r="P1917" s="203"/>
      <c r="Q1917" s="203"/>
      <c r="R1917" s="203"/>
      <c r="S1917" s="203"/>
      <c r="T1917" s="204"/>
      <c r="AT1917" s="205" t="s">
        <v>164</v>
      </c>
      <c r="AU1917" s="205" t="s">
        <v>90</v>
      </c>
      <c r="AV1917" s="12" t="s">
        <v>88</v>
      </c>
      <c r="AW1917" s="12" t="s">
        <v>41</v>
      </c>
      <c r="AX1917" s="12" t="s">
        <v>80</v>
      </c>
      <c r="AY1917" s="205" t="s">
        <v>155</v>
      </c>
    </row>
    <row r="1918" spans="2:65" s="12" customFormat="1">
      <c r="B1918" s="195"/>
      <c r="C1918" s="196"/>
      <c r="D1918" s="197" t="s">
        <v>164</v>
      </c>
      <c r="E1918" s="198" t="s">
        <v>35</v>
      </c>
      <c r="F1918" s="199" t="s">
        <v>1522</v>
      </c>
      <c r="G1918" s="196"/>
      <c r="H1918" s="198" t="s">
        <v>35</v>
      </c>
      <c r="I1918" s="200"/>
      <c r="J1918" s="196"/>
      <c r="K1918" s="196"/>
      <c r="L1918" s="201"/>
      <c r="M1918" s="202"/>
      <c r="N1918" s="203"/>
      <c r="O1918" s="203"/>
      <c r="P1918" s="203"/>
      <c r="Q1918" s="203"/>
      <c r="R1918" s="203"/>
      <c r="S1918" s="203"/>
      <c r="T1918" s="204"/>
      <c r="AT1918" s="205" t="s">
        <v>164</v>
      </c>
      <c r="AU1918" s="205" t="s">
        <v>90</v>
      </c>
      <c r="AV1918" s="12" t="s">
        <v>88</v>
      </c>
      <c r="AW1918" s="12" t="s">
        <v>41</v>
      </c>
      <c r="AX1918" s="12" t="s">
        <v>80</v>
      </c>
      <c r="AY1918" s="205" t="s">
        <v>155</v>
      </c>
    </row>
    <row r="1919" spans="2:65" s="12" customFormat="1">
      <c r="B1919" s="195"/>
      <c r="C1919" s="196"/>
      <c r="D1919" s="197" t="s">
        <v>164</v>
      </c>
      <c r="E1919" s="198" t="s">
        <v>35</v>
      </c>
      <c r="F1919" s="199" t="s">
        <v>1523</v>
      </c>
      <c r="G1919" s="196"/>
      <c r="H1919" s="198" t="s">
        <v>35</v>
      </c>
      <c r="I1919" s="200"/>
      <c r="J1919" s="196"/>
      <c r="K1919" s="196"/>
      <c r="L1919" s="201"/>
      <c r="M1919" s="202"/>
      <c r="N1919" s="203"/>
      <c r="O1919" s="203"/>
      <c r="P1919" s="203"/>
      <c r="Q1919" s="203"/>
      <c r="R1919" s="203"/>
      <c r="S1919" s="203"/>
      <c r="T1919" s="204"/>
      <c r="AT1919" s="205" t="s">
        <v>164</v>
      </c>
      <c r="AU1919" s="205" t="s">
        <v>90</v>
      </c>
      <c r="AV1919" s="12" t="s">
        <v>88</v>
      </c>
      <c r="AW1919" s="12" t="s">
        <v>41</v>
      </c>
      <c r="AX1919" s="12" t="s">
        <v>80</v>
      </c>
      <c r="AY1919" s="205" t="s">
        <v>155</v>
      </c>
    </row>
    <row r="1920" spans="2:65" s="13" customFormat="1">
      <c r="B1920" s="206"/>
      <c r="C1920" s="207"/>
      <c r="D1920" s="197" t="s">
        <v>164</v>
      </c>
      <c r="E1920" s="208" t="s">
        <v>35</v>
      </c>
      <c r="F1920" s="209" t="s">
        <v>1603</v>
      </c>
      <c r="G1920" s="207"/>
      <c r="H1920" s="210">
        <v>28.256</v>
      </c>
      <c r="I1920" s="211"/>
      <c r="J1920" s="207"/>
      <c r="K1920" s="207"/>
      <c r="L1920" s="212"/>
      <c r="M1920" s="213"/>
      <c r="N1920" s="214"/>
      <c r="O1920" s="214"/>
      <c r="P1920" s="214"/>
      <c r="Q1920" s="214"/>
      <c r="R1920" s="214"/>
      <c r="S1920" s="214"/>
      <c r="T1920" s="215"/>
      <c r="AT1920" s="216" t="s">
        <v>164</v>
      </c>
      <c r="AU1920" s="216" t="s">
        <v>90</v>
      </c>
      <c r="AV1920" s="13" t="s">
        <v>90</v>
      </c>
      <c r="AW1920" s="13" t="s">
        <v>41</v>
      </c>
      <c r="AX1920" s="13" t="s">
        <v>88</v>
      </c>
      <c r="AY1920" s="216" t="s">
        <v>155</v>
      </c>
    </row>
    <row r="1921" spans="2:65" s="1" customFormat="1" ht="36" customHeight="1">
      <c r="B1921" s="36"/>
      <c r="C1921" s="182" t="s">
        <v>1604</v>
      </c>
      <c r="D1921" s="182" t="s">
        <v>157</v>
      </c>
      <c r="E1921" s="183" t="s">
        <v>1605</v>
      </c>
      <c r="F1921" s="184" t="s">
        <v>1606</v>
      </c>
      <c r="G1921" s="185" t="s">
        <v>1514</v>
      </c>
      <c r="H1921" s="249"/>
      <c r="I1921" s="187"/>
      <c r="J1921" s="188">
        <f>ROUND(I1921*H1921,2)</f>
        <v>0</v>
      </c>
      <c r="K1921" s="184" t="s">
        <v>161</v>
      </c>
      <c r="L1921" s="40"/>
      <c r="M1921" s="189" t="s">
        <v>35</v>
      </c>
      <c r="N1921" s="190" t="s">
        <v>51</v>
      </c>
      <c r="O1921" s="65"/>
      <c r="P1921" s="191">
        <f>O1921*H1921</f>
        <v>0</v>
      </c>
      <c r="Q1921" s="191">
        <v>0</v>
      </c>
      <c r="R1921" s="191">
        <f>Q1921*H1921</f>
        <v>0</v>
      </c>
      <c r="S1921" s="191">
        <v>0</v>
      </c>
      <c r="T1921" s="192">
        <f>S1921*H1921</f>
        <v>0</v>
      </c>
      <c r="AR1921" s="193" t="s">
        <v>265</v>
      </c>
      <c r="AT1921" s="193" t="s">
        <v>157</v>
      </c>
      <c r="AU1921" s="193" t="s">
        <v>90</v>
      </c>
      <c r="AY1921" s="18" t="s">
        <v>155</v>
      </c>
      <c r="BE1921" s="194">
        <f>IF(N1921="základní",J1921,0)</f>
        <v>0</v>
      </c>
      <c r="BF1921" s="194">
        <f>IF(N1921="snížená",J1921,0)</f>
        <v>0</v>
      </c>
      <c r="BG1921" s="194">
        <f>IF(N1921="zákl. přenesená",J1921,0)</f>
        <v>0</v>
      </c>
      <c r="BH1921" s="194">
        <f>IF(N1921="sníž. přenesená",J1921,0)</f>
        <v>0</v>
      </c>
      <c r="BI1921" s="194">
        <f>IF(N1921="nulová",J1921,0)</f>
        <v>0</v>
      </c>
      <c r="BJ1921" s="18" t="s">
        <v>88</v>
      </c>
      <c r="BK1921" s="194">
        <f>ROUND(I1921*H1921,2)</f>
        <v>0</v>
      </c>
      <c r="BL1921" s="18" t="s">
        <v>265</v>
      </c>
      <c r="BM1921" s="193" t="s">
        <v>1607</v>
      </c>
    </row>
    <row r="1922" spans="2:65" s="11" customFormat="1" ht="22.95" customHeight="1">
      <c r="B1922" s="166"/>
      <c r="C1922" s="167"/>
      <c r="D1922" s="168" t="s">
        <v>79</v>
      </c>
      <c r="E1922" s="180" t="s">
        <v>1608</v>
      </c>
      <c r="F1922" s="180" t="s">
        <v>1609</v>
      </c>
      <c r="G1922" s="167"/>
      <c r="H1922" s="167"/>
      <c r="I1922" s="170"/>
      <c r="J1922" s="181">
        <f>BK1922</f>
        <v>0</v>
      </c>
      <c r="K1922" s="167"/>
      <c r="L1922" s="172"/>
      <c r="M1922" s="173"/>
      <c r="N1922" s="174"/>
      <c r="O1922" s="174"/>
      <c r="P1922" s="175">
        <f>SUM(P1923:P2056)</f>
        <v>0</v>
      </c>
      <c r="Q1922" s="174"/>
      <c r="R1922" s="175">
        <f>SUM(R1923:R2056)</f>
        <v>27.735088200000007</v>
      </c>
      <c r="S1922" s="174"/>
      <c r="T1922" s="176">
        <f>SUM(T1923:T2056)</f>
        <v>0.32591999999999999</v>
      </c>
      <c r="AR1922" s="177" t="s">
        <v>90</v>
      </c>
      <c r="AT1922" s="178" t="s">
        <v>79</v>
      </c>
      <c r="AU1922" s="178" t="s">
        <v>88</v>
      </c>
      <c r="AY1922" s="177" t="s">
        <v>155</v>
      </c>
      <c r="BK1922" s="179">
        <f>SUM(BK1923:BK2056)</f>
        <v>0</v>
      </c>
    </row>
    <row r="1923" spans="2:65" s="1" customFormat="1" ht="48" customHeight="1">
      <c r="B1923" s="36"/>
      <c r="C1923" s="182" t="s">
        <v>1610</v>
      </c>
      <c r="D1923" s="182" t="s">
        <v>157</v>
      </c>
      <c r="E1923" s="183" t="s">
        <v>1611</v>
      </c>
      <c r="F1923" s="184" t="s">
        <v>1612</v>
      </c>
      <c r="G1923" s="185" t="s">
        <v>160</v>
      </c>
      <c r="H1923" s="186">
        <v>112.68</v>
      </c>
      <c r="I1923" s="187"/>
      <c r="J1923" s="188">
        <f>ROUND(I1923*H1923,2)</f>
        <v>0</v>
      </c>
      <c r="K1923" s="184" t="s">
        <v>161</v>
      </c>
      <c r="L1923" s="40"/>
      <c r="M1923" s="189" t="s">
        <v>35</v>
      </c>
      <c r="N1923" s="190" t="s">
        <v>51</v>
      </c>
      <c r="O1923" s="65"/>
      <c r="P1923" s="191">
        <f>O1923*H1923</f>
        <v>0</v>
      </c>
      <c r="Q1923" s="191">
        <v>0</v>
      </c>
      <c r="R1923" s="191">
        <f>Q1923*H1923</f>
        <v>0</v>
      </c>
      <c r="S1923" s="191">
        <v>1.4E-3</v>
      </c>
      <c r="T1923" s="192">
        <f>S1923*H1923</f>
        <v>0.157752</v>
      </c>
      <c r="AR1923" s="193" t="s">
        <v>265</v>
      </c>
      <c r="AT1923" s="193" t="s">
        <v>157</v>
      </c>
      <c r="AU1923" s="193" t="s">
        <v>90</v>
      </c>
      <c r="AY1923" s="18" t="s">
        <v>155</v>
      </c>
      <c r="BE1923" s="194">
        <f>IF(N1923="základní",J1923,0)</f>
        <v>0</v>
      </c>
      <c r="BF1923" s="194">
        <f>IF(N1923="snížená",J1923,0)</f>
        <v>0</v>
      </c>
      <c r="BG1923" s="194">
        <f>IF(N1923="zákl. přenesená",J1923,0)</f>
        <v>0</v>
      </c>
      <c r="BH1923" s="194">
        <f>IF(N1923="sníž. přenesená",J1923,0)</f>
        <v>0</v>
      </c>
      <c r="BI1923" s="194">
        <f>IF(N1923="nulová",J1923,0)</f>
        <v>0</v>
      </c>
      <c r="BJ1923" s="18" t="s">
        <v>88</v>
      </c>
      <c r="BK1923" s="194">
        <f>ROUND(I1923*H1923,2)</f>
        <v>0</v>
      </c>
      <c r="BL1923" s="18" t="s">
        <v>265</v>
      </c>
      <c r="BM1923" s="193" t="s">
        <v>1613</v>
      </c>
    </row>
    <row r="1924" spans="2:65" s="12" customFormat="1">
      <c r="B1924" s="195"/>
      <c r="C1924" s="196"/>
      <c r="D1924" s="197" t="s">
        <v>164</v>
      </c>
      <c r="E1924" s="198" t="s">
        <v>35</v>
      </c>
      <c r="F1924" s="199" t="s">
        <v>1614</v>
      </c>
      <c r="G1924" s="196"/>
      <c r="H1924" s="198" t="s">
        <v>35</v>
      </c>
      <c r="I1924" s="200"/>
      <c r="J1924" s="196"/>
      <c r="K1924" s="196"/>
      <c r="L1924" s="201"/>
      <c r="M1924" s="202"/>
      <c r="N1924" s="203"/>
      <c r="O1924" s="203"/>
      <c r="P1924" s="203"/>
      <c r="Q1924" s="203"/>
      <c r="R1924" s="203"/>
      <c r="S1924" s="203"/>
      <c r="T1924" s="204"/>
      <c r="AT1924" s="205" t="s">
        <v>164</v>
      </c>
      <c r="AU1924" s="205" t="s">
        <v>90</v>
      </c>
      <c r="AV1924" s="12" t="s">
        <v>88</v>
      </c>
      <c r="AW1924" s="12" t="s">
        <v>41</v>
      </c>
      <c r="AX1924" s="12" t="s">
        <v>80</v>
      </c>
      <c r="AY1924" s="205" t="s">
        <v>155</v>
      </c>
    </row>
    <row r="1925" spans="2:65" s="12" customFormat="1">
      <c r="B1925" s="195"/>
      <c r="C1925" s="196"/>
      <c r="D1925" s="197" t="s">
        <v>164</v>
      </c>
      <c r="E1925" s="198" t="s">
        <v>35</v>
      </c>
      <c r="F1925" s="199" t="s">
        <v>1615</v>
      </c>
      <c r="G1925" s="196"/>
      <c r="H1925" s="198" t="s">
        <v>35</v>
      </c>
      <c r="I1925" s="200"/>
      <c r="J1925" s="196"/>
      <c r="K1925" s="196"/>
      <c r="L1925" s="201"/>
      <c r="M1925" s="202"/>
      <c r="N1925" s="203"/>
      <c r="O1925" s="203"/>
      <c r="P1925" s="203"/>
      <c r="Q1925" s="203"/>
      <c r="R1925" s="203"/>
      <c r="S1925" s="203"/>
      <c r="T1925" s="204"/>
      <c r="AT1925" s="205" t="s">
        <v>164</v>
      </c>
      <c r="AU1925" s="205" t="s">
        <v>90</v>
      </c>
      <c r="AV1925" s="12" t="s">
        <v>88</v>
      </c>
      <c r="AW1925" s="12" t="s">
        <v>41</v>
      </c>
      <c r="AX1925" s="12" t="s">
        <v>80</v>
      </c>
      <c r="AY1925" s="205" t="s">
        <v>155</v>
      </c>
    </row>
    <row r="1926" spans="2:65" s="13" customFormat="1">
      <c r="B1926" s="206"/>
      <c r="C1926" s="207"/>
      <c r="D1926" s="197" t="s">
        <v>164</v>
      </c>
      <c r="E1926" s="208" t="s">
        <v>35</v>
      </c>
      <c r="F1926" s="209" t="s">
        <v>1575</v>
      </c>
      <c r="G1926" s="207"/>
      <c r="H1926" s="210">
        <v>112.68</v>
      </c>
      <c r="I1926" s="211"/>
      <c r="J1926" s="207"/>
      <c r="K1926" s="207"/>
      <c r="L1926" s="212"/>
      <c r="M1926" s="213"/>
      <c r="N1926" s="214"/>
      <c r="O1926" s="214"/>
      <c r="P1926" s="214"/>
      <c r="Q1926" s="214"/>
      <c r="R1926" s="214"/>
      <c r="S1926" s="214"/>
      <c r="T1926" s="215"/>
      <c r="AT1926" s="216" t="s">
        <v>164</v>
      </c>
      <c r="AU1926" s="216" t="s">
        <v>90</v>
      </c>
      <c r="AV1926" s="13" t="s">
        <v>90</v>
      </c>
      <c r="AW1926" s="13" t="s">
        <v>41</v>
      </c>
      <c r="AX1926" s="13" t="s">
        <v>88</v>
      </c>
      <c r="AY1926" s="216" t="s">
        <v>155</v>
      </c>
    </row>
    <row r="1927" spans="2:65" s="1" customFormat="1" ht="36" customHeight="1">
      <c r="B1927" s="36"/>
      <c r="C1927" s="182" t="s">
        <v>1616</v>
      </c>
      <c r="D1927" s="182" t="s">
        <v>157</v>
      </c>
      <c r="E1927" s="183" t="s">
        <v>1617</v>
      </c>
      <c r="F1927" s="184" t="s">
        <v>1618</v>
      </c>
      <c r="G1927" s="185" t="s">
        <v>160</v>
      </c>
      <c r="H1927" s="186">
        <v>4944.4589999999998</v>
      </c>
      <c r="I1927" s="187"/>
      <c r="J1927" s="188">
        <f>ROUND(I1927*H1927,2)</f>
        <v>0</v>
      </c>
      <c r="K1927" s="184" t="s">
        <v>161</v>
      </c>
      <c r="L1927" s="40"/>
      <c r="M1927" s="189" t="s">
        <v>35</v>
      </c>
      <c r="N1927" s="190" t="s">
        <v>51</v>
      </c>
      <c r="O1927" s="65"/>
      <c r="P1927" s="191">
        <f>O1927*H1927</f>
        <v>0</v>
      </c>
      <c r="Q1927" s="191">
        <v>0</v>
      </c>
      <c r="R1927" s="191">
        <f>Q1927*H1927</f>
        <v>0</v>
      </c>
      <c r="S1927" s="191">
        <v>0</v>
      </c>
      <c r="T1927" s="192">
        <f>S1927*H1927</f>
        <v>0</v>
      </c>
      <c r="AR1927" s="193" t="s">
        <v>265</v>
      </c>
      <c r="AT1927" s="193" t="s">
        <v>157</v>
      </c>
      <c r="AU1927" s="193" t="s">
        <v>90</v>
      </c>
      <c r="AY1927" s="18" t="s">
        <v>155</v>
      </c>
      <c r="BE1927" s="194">
        <f>IF(N1927="základní",J1927,0)</f>
        <v>0</v>
      </c>
      <c r="BF1927" s="194">
        <f>IF(N1927="snížená",J1927,0)</f>
        <v>0</v>
      </c>
      <c r="BG1927" s="194">
        <f>IF(N1927="zákl. přenesená",J1927,0)</f>
        <v>0</v>
      </c>
      <c r="BH1927" s="194">
        <f>IF(N1927="sníž. přenesená",J1927,0)</f>
        <v>0</v>
      </c>
      <c r="BI1927" s="194">
        <f>IF(N1927="nulová",J1927,0)</f>
        <v>0</v>
      </c>
      <c r="BJ1927" s="18" t="s">
        <v>88</v>
      </c>
      <c r="BK1927" s="194">
        <f>ROUND(I1927*H1927,2)</f>
        <v>0</v>
      </c>
      <c r="BL1927" s="18" t="s">
        <v>265</v>
      </c>
      <c r="BM1927" s="193" t="s">
        <v>1619</v>
      </c>
    </row>
    <row r="1928" spans="2:65" s="12" customFormat="1">
      <c r="B1928" s="195"/>
      <c r="C1928" s="196"/>
      <c r="D1928" s="197" t="s">
        <v>164</v>
      </c>
      <c r="E1928" s="198" t="s">
        <v>35</v>
      </c>
      <c r="F1928" s="199" t="s">
        <v>1620</v>
      </c>
      <c r="G1928" s="196"/>
      <c r="H1928" s="198" t="s">
        <v>35</v>
      </c>
      <c r="I1928" s="200"/>
      <c r="J1928" s="196"/>
      <c r="K1928" s="196"/>
      <c r="L1928" s="201"/>
      <c r="M1928" s="202"/>
      <c r="N1928" s="203"/>
      <c r="O1928" s="203"/>
      <c r="P1928" s="203"/>
      <c r="Q1928" s="203"/>
      <c r="R1928" s="203"/>
      <c r="S1928" s="203"/>
      <c r="T1928" s="204"/>
      <c r="AT1928" s="205" t="s">
        <v>164</v>
      </c>
      <c r="AU1928" s="205" t="s">
        <v>90</v>
      </c>
      <c r="AV1928" s="12" t="s">
        <v>88</v>
      </c>
      <c r="AW1928" s="12" t="s">
        <v>41</v>
      </c>
      <c r="AX1928" s="12" t="s">
        <v>80</v>
      </c>
      <c r="AY1928" s="205" t="s">
        <v>155</v>
      </c>
    </row>
    <row r="1929" spans="2:65" s="13" customFormat="1">
      <c r="B1929" s="206"/>
      <c r="C1929" s="207"/>
      <c r="D1929" s="197" t="s">
        <v>164</v>
      </c>
      <c r="E1929" s="208" t="s">
        <v>35</v>
      </c>
      <c r="F1929" s="209" t="s">
        <v>1621</v>
      </c>
      <c r="G1929" s="207"/>
      <c r="H1929" s="210">
        <v>2217.2350000000001</v>
      </c>
      <c r="I1929" s="211"/>
      <c r="J1929" s="207"/>
      <c r="K1929" s="207"/>
      <c r="L1929" s="212"/>
      <c r="M1929" s="213"/>
      <c r="N1929" s="214"/>
      <c r="O1929" s="214"/>
      <c r="P1929" s="214"/>
      <c r="Q1929" s="214"/>
      <c r="R1929" s="214"/>
      <c r="S1929" s="214"/>
      <c r="T1929" s="215"/>
      <c r="AT1929" s="216" t="s">
        <v>164</v>
      </c>
      <c r="AU1929" s="216" t="s">
        <v>90</v>
      </c>
      <c r="AV1929" s="13" t="s">
        <v>90</v>
      </c>
      <c r="AW1929" s="13" t="s">
        <v>41</v>
      </c>
      <c r="AX1929" s="13" t="s">
        <v>80</v>
      </c>
      <c r="AY1929" s="216" t="s">
        <v>155</v>
      </c>
    </row>
    <row r="1930" spans="2:65" s="13" customFormat="1">
      <c r="B1930" s="206"/>
      <c r="C1930" s="207"/>
      <c r="D1930" s="197" t="s">
        <v>164</v>
      </c>
      <c r="E1930" s="208" t="s">
        <v>35</v>
      </c>
      <c r="F1930" s="209" t="s">
        <v>1622</v>
      </c>
      <c r="G1930" s="207"/>
      <c r="H1930" s="210">
        <v>2160.002</v>
      </c>
      <c r="I1930" s="211"/>
      <c r="J1930" s="207"/>
      <c r="K1930" s="207"/>
      <c r="L1930" s="212"/>
      <c r="M1930" s="213"/>
      <c r="N1930" s="214"/>
      <c r="O1930" s="214"/>
      <c r="P1930" s="214"/>
      <c r="Q1930" s="214"/>
      <c r="R1930" s="214"/>
      <c r="S1930" s="214"/>
      <c r="T1930" s="215"/>
      <c r="AT1930" s="216" t="s">
        <v>164</v>
      </c>
      <c r="AU1930" s="216" t="s">
        <v>90</v>
      </c>
      <c r="AV1930" s="13" t="s">
        <v>90</v>
      </c>
      <c r="AW1930" s="13" t="s">
        <v>41</v>
      </c>
      <c r="AX1930" s="13" t="s">
        <v>80</v>
      </c>
      <c r="AY1930" s="216" t="s">
        <v>155</v>
      </c>
    </row>
    <row r="1931" spans="2:65" s="12" customFormat="1">
      <c r="B1931" s="195"/>
      <c r="C1931" s="196"/>
      <c r="D1931" s="197" t="s">
        <v>164</v>
      </c>
      <c r="E1931" s="198" t="s">
        <v>35</v>
      </c>
      <c r="F1931" s="199" t="s">
        <v>1623</v>
      </c>
      <c r="G1931" s="196"/>
      <c r="H1931" s="198" t="s">
        <v>35</v>
      </c>
      <c r="I1931" s="200"/>
      <c r="J1931" s="196"/>
      <c r="K1931" s="196"/>
      <c r="L1931" s="201"/>
      <c r="M1931" s="202"/>
      <c r="N1931" s="203"/>
      <c r="O1931" s="203"/>
      <c r="P1931" s="203"/>
      <c r="Q1931" s="203"/>
      <c r="R1931" s="203"/>
      <c r="S1931" s="203"/>
      <c r="T1931" s="204"/>
      <c r="AT1931" s="205" t="s">
        <v>164</v>
      </c>
      <c r="AU1931" s="205" t="s">
        <v>90</v>
      </c>
      <c r="AV1931" s="12" t="s">
        <v>88</v>
      </c>
      <c r="AW1931" s="12" t="s">
        <v>41</v>
      </c>
      <c r="AX1931" s="12" t="s">
        <v>80</v>
      </c>
      <c r="AY1931" s="205" t="s">
        <v>155</v>
      </c>
    </row>
    <row r="1932" spans="2:65" s="13" customFormat="1">
      <c r="B1932" s="206"/>
      <c r="C1932" s="207"/>
      <c r="D1932" s="197" t="s">
        <v>164</v>
      </c>
      <c r="E1932" s="208" t="s">
        <v>35</v>
      </c>
      <c r="F1932" s="209" t="s">
        <v>1624</v>
      </c>
      <c r="G1932" s="207"/>
      <c r="H1932" s="210">
        <v>-207.07300000000001</v>
      </c>
      <c r="I1932" s="211"/>
      <c r="J1932" s="207"/>
      <c r="K1932" s="207"/>
      <c r="L1932" s="212"/>
      <c r="M1932" s="213"/>
      <c r="N1932" s="214"/>
      <c r="O1932" s="214"/>
      <c r="P1932" s="214"/>
      <c r="Q1932" s="214"/>
      <c r="R1932" s="214"/>
      <c r="S1932" s="214"/>
      <c r="T1932" s="215"/>
      <c r="AT1932" s="216" t="s">
        <v>164</v>
      </c>
      <c r="AU1932" s="216" t="s">
        <v>90</v>
      </c>
      <c r="AV1932" s="13" t="s">
        <v>90</v>
      </c>
      <c r="AW1932" s="13" t="s">
        <v>41</v>
      </c>
      <c r="AX1932" s="13" t="s">
        <v>80</v>
      </c>
      <c r="AY1932" s="216" t="s">
        <v>155</v>
      </c>
    </row>
    <row r="1933" spans="2:65" s="14" customFormat="1">
      <c r="B1933" s="217"/>
      <c r="C1933" s="218"/>
      <c r="D1933" s="197" t="s">
        <v>164</v>
      </c>
      <c r="E1933" s="219" t="s">
        <v>35</v>
      </c>
      <c r="F1933" s="220" t="s">
        <v>173</v>
      </c>
      <c r="G1933" s="218"/>
      <c r="H1933" s="221">
        <v>4170.1639999999998</v>
      </c>
      <c r="I1933" s="222"/>
      <c r="J1933" s="218"/>
      <c r="K1933" s="218"/>
      <c r="L1933" s="223"/>
      <c r="M1933" s="224"/>
      <c r="N1933" s="225"/>
      <c r="O1933" s="225"/>
      <c r="P1933" s="225"/>
      <c r="Q1933" s="225"/>
      <c r="R1933" s="225"/>
      <c r="S1933" s="225"/>
      <c r="T1933" s="226"/>
      <c r="AT1933" s="227" t="s">
        <v>164</v>
      </c>
      <c r="AU1933" s="227" t="s">
        <v>90</v>
      </c>
      <c r="AV1933" s="14" t="s">
        <v>174</v>
      </c>
      <c r="AW1933" s="14" t="s">
        <v>41</v>
      </c>
      <c r="AX1933" s="14" t="s">
        <v>80</v>
      </c>
      <c r="AY1933" s="227" t="s">
        <v>155</v>
      </c>
    </row>
    <row r="1934" spans="2:65" s="12" customFormat="1">
      <c r="B1934" s="195"/>
      <c r="C1934" s="196"/>
      <c r="D1934" s="197" t="s">
        <v>164</v>
      </c>
      <c r="E1934" s="198" t="s">
        <v>35</v>
      </c>
      <c r="F1934" s="199" t="s">
        <v>1625</v>
      </c>
      <c r="G1934" s="196"/>
      <c r="H1934" s="198" t="s">
        <v>35</v>
      </c>
      <c r="I1934" s="200"/>
      <c r="J1934" s="196"/>
      <c r="K1934" s="196"/>
      <c r="L1934" s="201"/>
      <c r="M1934" s="202"/>
      <c r="N1934" s="203"/>
      <c r="O1934" s="203"/>
      <c r="P1934" s="203"/>
      <c r="Q1934" s="203"/>
      <c r="R1934" s="203"/>
      <c r="S1934" s="203"/>
      <c r="T1934" s="204"/>
      <c r="AT1934" s="205" t="s">
        <v>164</v>
      </c>
      <c r="AU1934" s="205" t="s">
        <v>90</v>
      </c>
      <c r="AV1934" s="12" t="s">
        <v>88</v>
      </c>
      <c r="AW1934" s="12" t="s">
        <v>41</v>
      </c>
      <c r="AX1934" s="12" t="s">
        <v>80</v>
      </c>
      <c r="AY1934" s="205" t="s">
        <v>155</v>
      </c>
    </row>
    <row r="1935" spans="2:65" s="13" customFormat="1">
      <c r="B1935" s="206"/>
      <c r="C1935" s="207"/>
      <c r="D1935" s="197" t="s">
        <v>164</v>
      </c>
      <c r="E1935" s="208" t="s">
        <v>35</v>
      </c>
      <c r="F1935" s="209" t="s">
        <v>1626</v>
      </c>
      <c r="G1935" s="207"/>
      <c r="H1935" s="210">
        <v>207.07300000000001</v>
      </c>
      <c r="I1935" s="211"/>
      <c r="J1935" s="207"/>
      <c r="K1935" s="207"/>
      <c r="L1935" s="212"/>
      <c r="M1935" s="213"/>
      <c r="N1935" s="214"/>
      <c r="O1935" s="214"/>
      <c r="P1935" s="214"/>
      <c r="Q1935" s="214"/>
      <c r="R1935" s="214"/>
      <c r="S1935" s="214"/>
      <c r="T1935" s="215"/>
      <c r="AT1935" s="216" t="s">
        <v>164</v>
      </c>
      <c r="AU1935" s="216" t="s">
        <v>90</v>
      </c>
      <c r="AV1935" s="13" t="s">
        <v>90</v>
      </c>
      <c r="AW1935" s="13" t="s">
        <v>41</v>
      </c>
      <c r="AX1935" s="13" t="s">
        <v>80</v>
      </c>
      <c r="AY1935" s="216" t="s">
        <v>155</v>
      </c>
    </row>
    <row r="1936" spans="2:65" s="14" customFormat="1">
      <c r="B1936" s="217"/>
      <c r="C1936" s="218"/>
      <c r="D1936" s="197" t="s">
        <v>164</v>
      </c>
      <c r="E1936" s="219" t="s">
        <v>35</v>
      </c>
      <c r="F1936" s="220" t="s">
        <v>173</v>
      </c>
      <c r="G1936" s="218"/>
      <c r="H1936" s="221">
        <v>207.07300000000001</v>
      </c>
      <c r="I1936" s="222"/>
      <c r="J1936" s="218"/>
      <c r="K1936" s="218"/>
      <c r="L1936" s="223"/>
      <c r="M1936" s="224"/>
      <c r="N1936" s="225"/>
      <c r="O1936" s="225"/>
      <c r="P1936" s="225"/>
      <c r="Q1936" s="225"/>
      <c r="R1936" s="225"/>
      <c r="S1936" s="225"/>
      <c r="T1936" s="226"/>
      <c r="AT1936" s="227" t="s">
        <v>164</v>
      </c>
      <c r="AU1936" s="227" t="s">
        <v>90</v>
      </c>
      <c r="AV1936" s="14" t="s">
        <v>174</v>
      </c>
      <c r="AW1936" s="14" t="s">
        <v>41</v>
      </c>
      <c r="AX1936" s="14" t="s">
        <v>80</v>
      </c>
      <c r="AY1936" s="227" t="s">
        <v>155</v>
      </c>
    </row>
    <row r="1937" spans="2:65" s="12" customFormat="1">
      <c r="B1937" s="195"/>
      <c r="C1937" s="196"/>
      <c r="D1937" s="197" t="s">
        <v>164</v>
      </c>
      <c r="E1937" s="198" t="s">
        <v>35</v>
      </c>
      <c r="F1937" s="199" t="s">
        <v>1627</v>
      </c>
      <c r="G1937" s="196"/>
      <c r="H1937" s="198" t="s">
        <v>35</v>
      </c>
      <c r="I1937" s="200"/>
      <c r="J1937" s="196"/>
      <c r="K1937" s="196"/>
      <c r="L1937" s="201"/>
      <c r="M1937" s="202"/>
      <c r="N1937" s="203"/>
      <c r="O1937" s="203"/>
      <c r="P1937" s="203"/>
      <c r="Q1937" s="203"/>
      <c r="R1937" s="203"/>
      <c r="S1937" s="203"/>
      <c r="T1937" s="204"/>
      <c r="AT1937" s="205" t="s">
        <v>164</v>
      </c>
      <c r="AU1937" s="205" t="s">
        <v>90</v>
      </c>
      <c r="AV1937" s="12" t="s">
        <v>88</v>
      </c>
      <c r="AW1937" s="12" t="s">
        <v>41</v>
      </c>
      <c r="AX1937" s="12" t="s">
        <v>80</v>
      </c>
      <c r="AY1937" s="205" t="s">
        <v>155</v>
      </c>
    </row>
    <row r="1938" spans="2:65" s="13" customFormat="1">
      <c r="B1938" s="206"/>
      <c r="C1938" s="207"/>
      <c r="D1938" s="197" t="s">
        <v>164</v>
      </c>
      <c r="E1938" s="208" t="s">
        <v>35</v>
      </c>
      <c r="F1938" s="209" t="s">
        <v>1628</v>
      </c>
      <c r="G1938" s="207"/>
      <c r="H1938" s="210">
        <v>296.96300000000002</v>
      </c>
      <c r="I1938" s="211"/>
      <c r="J1938" s="207"/>
      <c r="K1938" s="207"/>
      <c r="L1938" s="212"/>
      <c r="M1938" s="213"/>
      <c r="N1938" s="214"/>
      <c r="O1938" s="214"/>
      <c r="P1938" s="214"/>
      <c r="Q1938" s="214"/>
      <c r="R1938" s="214"/>
      <c r="S1938" s="214"/>
      <c r="T1938" s="215"/>
      <c r="AT1938" s="216" t="s">
        <v>164</v>
      </c>
      <c r="AU1938" s="216" t="s">
        <v>90</v>
      </c>
      <c r="AV1938" s="13" t="s">
        <v>90</v>
      </c>
      <c r="AW1938" s="13" t="s">
        <v>41</v>
      </c>
      <c r="AX1938" s="13" t="s">
        <v>80</v>
      </c>
      <c r="AY1938" s="216" t="s">
        <v>155</v>
      </c>
    </row>
    <row r="1939" spans="2:65" s="14" customFormat="1">
      <c r="B1939" s="217"/>
      <c r="C1939" s="218"/>
      <c r="D1939" s="197" t="s">
        <v>164</v>
      </c>
      <c r="E1939" s="219" t="s">
        <v>35</v>
      </c>
      <c r="F1939" s="220" t="s">
        <v>173</v>
      </c>
      <c r="G1939" s="218"/>
      <c r="H1939" s="221">
        <v>296.96300000000002</v>
      </c>
      <c r="I1939" s="222"/>
      <c r="J1939" s="218"/>
      <c r="K1939" s="218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164</v>
      </c>
      <c r="AU1939" s="227" t="s">
        <v>90</v>
      </c>
      <c r="AV1939" s="14" t="s">
        <v>174</v>
      </c>
      <c r="AW1939" s="14" t="s">
        <v>41</v>
      </c>
      <c r="AX1939" s="14" t="s">
        <v>80</v>
      </c>
      <c r="AY1939" s="227" t="s">
        <v>155</v>
      </c>
    </row>
    <row r="1940" spans="2:65" s="12" customFormat="1">
      <c r="B1940" s="195"/>
      <c r="C1940" s="196"/>
      <c r="D1940" s="197" t="s">
        <v>164</v>
      </c>
      <c r="E1940" s="198" t="s">
        <v>35</v>
      </c>
      <c r="F1940" s="199" t="s">
        <v>1629</v>
      </c>
      <c r="G1940" s="196"/>
      <c r="H1940" s="198" t="s">
        <v>35</v>
      </c>
      <c r="I1940" s="200"/>
      <c r="J1940" s="196"/>
      <c r="K1940" s="196"/>
      <c r="L1940" s="201"/>
      <c r="M1940" s="202"/>
      <c r="N1940" s="203"/>
      <c r="O1940" s="203"/>
      <c r="P1940" s="203"/>
      <c r="Q1940" s="203"/>
      <c r="R1940" s="203"/>
      <c r="S1940" s="203"/>
      <c r="T1940" s="204"/>
      <c r="AT1940" s="205" t="s">
        <v>164</v>
      </c>
      <c r="AU1940" s="205" t="s">
        <v>90</v>
      </c>
      <c r="AV1940" s="12" t="s">
        <v>88</v>
      </c>
      <c r="AW1940" s="12" t="s">
        <v>41</v>
      </c>
      <c r="AX1940" s="12" t="s">
        <v>80</v>
      </c>
      <c r="AY1940" s="205" t="s">
        <v>155</v>
      </c>
    </row>
    <row r="1941" spans="2:65" s="13" customFormat="1">
      <c r="B1941" s="206"/>
      <c r="C1941" s="207"/>
      <c r="D1941" s="197" t="s">
        <v>164</v>
      </c>
      <c r="E1941" s="208" t="s">
        <v>35</v>
      </c>
      <c r="F1941" s="209" t="s">
        <v>1630</v>
      </c>
      <c r="G1941" s="207"/>
      <c r="H1941" s="210">
        <v>270.25900000000001</v>
      </c>
      <c r="I1941" s="211"/>
      <c r="J1941" s="207"/>
      <c r="K1941" s="207"/>
      <c r="L1941" s="212"/>
      <c r="M1941" s="213"/>
      <c r="N1941" s="214"/>
      <c r="O1941" s="214"/>
      <c r="P1941" s="214"/>
      <c r="Q1941" s="214"/>
      <c r="R1941" s="214"/>
      <c r="S1941" s="214"/>
      <c r="T1941" s="215"/>
      <c r="AT1941" s="216" t="s">
        <v>164</v>
      </c>
      <c r="AU1941" s="216" t="s">
        <v>90</v>
      </c>
      <c r="AV1941" s="13" t="s">
        <v>90</v>
      </c>
      <c r="AW1941" s="13" t="s">
        <v>41</v>
      </c>
      <c r="AX1941" s="13" t="s">
        <v>80</v>
      </c>
      <c r="AY1941" s="216" t="s">
        <v>155</v>
      </c>
    </row>
    <row r="1942" spans="2:65" s="15" customFormat="1">
      <c r="B1942" s="228"/>
      <c r="C1942" s="229"/>
      <c r="D1942" s="197" t="s">
        <v>164</v>
      </c>
      <c r="E1942" s="230" t="s">
        <v>35</v>
      </c>
      <c r="F1942" s="231" t="s">
        <v>177</v>
      </c>
      <c r="G1942" s="229"/>
      <c r="H1942" s="232">
        <v>4944.4589999999998</v>
      </c>
      <c r="I1942" s="233"/>
      <c r="J1942" s="229"/>
      <c r="K1942" s="229"/>
      <c r="L1942" s="234"/>
      <c r="M1942" s="235"/>
      <c r="N1942" s="236"/>
      <c r="O1942" s="236"/>
      <c r="P1942" s="236"/>
      <c r="Q1942" s="236"/>
      <c r="R1942" s="236"/>
      <c r="S1942" s="236"/>
      <c r="T1942" s="237"/>
      <c r="AT1942" s="238" t="s">
        <v>164</v>
      </c>
      <c r="AU1942" s="238" t="s">
        <v>90</v>
      </c>
      <c r="AV1942" s="15" t="s">
        <v>162</v>
      </c>
      <c r="AW1942" s="15" t="s">
        <v>41</v>
      </c>
      <c r="AX1942" s="15" t="s">
        <v>88</v>
      </c>
      <c r="AY1942" s="238" t="s">
        <v>155</v>
      </c>
    </row>
    <row r="1943" spans="2:65" s="1" customFormat="1" ht="16.5" customHeight="1">
      <c r="B1943" s="36"/>
      <c r="C1943" s="239" t="s">
        <v>1631</v>
      </c>
      <c r="D1943" s="239" t="s">
        <v>455</v>
      </c>
      <c r="E1943" s="240" t="s">
        <v>1632</v>
      </c>
      <c r="F1943" s="241" t="s">
        <v>4568</v>
      </c>
      <c r="G1943" s="242" t="s">
        <v>160</v>
      </c>
      <c r="H1943" s="243">
        <v>2147.634</v>
      </c>
      <c r="I1943" s="244"/>
      <c r="J1943" s="245">
        <f>ROUND(I1943*H1943,2)</f>
        <v>0</v>
      </c>
      <c r="K1943" s="241" t="s">
        <v>161</v>
      </c>
      <c r="L1943" s="246"/>
      <c r="M1943" s="247" t="s">
        <v>35</v>
      </c>
      <c r="N1943" s="248" t="s">
        <v>51</v>
      </c>
      <c r="O1943" s="65"/>
      <c r="P1943" s="191">
        <f>O1943*H1943</f>
        <v>0</v>
      </c>
      <c r="Q1943" s="191">
        <v>3.0400000000000002E-3</v>
      </c>
      <c r="R1943" s="191">
        <f>Q1943*H1943</f>
        <v>6.5288073600000001</v>
      </c>
      <c r="S1943" s="191">
        <v>0</v>
      </c>
      <c r="T1943" s="192">
        <f>S1943*H1943</f>
        <v>0</v>
      </c>
      <c r="AR1943" s="193" t="s">
        <v>419</v>
      </c>
      <c r="AT1943" s="193" t="s">
        <v>455</v>
      </c>
      <c r="AU1943" s="193" t="s">
        <v>90</v>
      </c>
      <c r="AY1943" s="18" t="s">
        <v>155</v>
      </c>
      <c r="BE1943" s="194">
        <f>IF(N1943="základní",J1943,0)</f>
        <v>0</v>
      </c>
      <c r="BF1943" s="194">
        <f>IF(N1943="snížená",J1943,0)</f>
        <v>0</v>
      </c>
      <c r="BG1943" s="194">
        <f>IF(N1943="zákl. přenesená",J1943,0)</f>
        <v>0</v>
      </c>
      <c r="BH1943" s="194">
        <f>IF(N1943="sníž. přenesená",J1943,0)</f>
        <v>0</v>
      </c>
      <c r="BI1943" s="194">
        <f>IF(N1943="nulová",J1943,0)</f>
        <v>0</v>
      </c>
      <c r="BJ1943" s="18" t="s">
        <v>88</v>
      </c>
      <c r="BK1943" s="194">
        <f>ROUND(I1943*H1943,2)</f>
        <v>0</v>
      </c>
      <c r="BL1943" s="18" t="s">
        <v>265</v>
      </c>
      <c r="BM1943" s="193" t="s">
        <v>1633</v>
      </c>
    </row>
    <row r="1944" spans="2:65" s="12" customFormat="1">
      <c r="B1944" s="195"/>
      <c r="C1944" s="196"/>
      <c r="D1944" s="197" t="s">
        <v>164</v>
      </c>
      <c r="E1944" s="198" t="s">
        <v>35</v>
      </c>
      <c r="F1944" s="199" t="s">
        <v>1634</v>
      </c>
      <c r="G1944" s="196"/>
      <c r="H1944" s="198" t="s">
        <v>35</v>
      </c>
      <c r="I1944" s="200"/>
      <c r="J1944" s="196"/>
      <c r="K1944" s="196"/>
      <c r="L1944" s="201"/>
      <c r="M1944" s="202"/>
      <c r="N1944" s="203"/>
      <c r="O1944" s="203"/>
      <c r="P1944" s="203"/>
      <c r="Q1944" s="203"/>
      <c r="R1944" s="203"/>
      <c r="S1944" s="203"/>
      <c r="T1944" s="204"/>
      <c r="AT1944" s="205" t="s">
        <v>164</v>
      </c>
      <c r="AU1944" s="205" t="s">
        <v>90</v>
      </c>
      <c r="AV1944" s="12" t="s">
        <v>88</v>
      </c>
      <c r="AW1944" s="12" t="s">
        <v>41</v>
      </c>
      <c r="AX1944" s="12" t="s">
        <v>80</v>
      </c>
      <c r="AY1944" s="205" t="s">
        <v>155</v>
      </c>
    </row>
    <row r="1945" spans="2:65" s="13" customFormat="1">
      <c r="B1945" s="206"/>
      <c r="C1945" s="207"/>
      <c r="D1945" s="197" t="s">
        <v>164</v>
      </c>
      <c r="E1945" s="208" t="s">
        <v>35</v>
      </c>
      <c r="F1945" s="209" t="s">
        <v>1635</v>
      </c>
      <c r="G1945" s="207"/>
      <c r="H1945" s="210">
        <v>1141.876</v>
      </c>
      <c r="I1945" s="211"/>
      <c r="J1945" s="207"/>
      <c r="K1945" s="207"/>
      <c r="L1945" s="212"/>
      <c r="M1945" s="213"/>
      <c r="N1945" s="214"/>
      <c r="O1945" s="214"/>
      <c r="P1945" s="214"/>
      <c r="Q1945" s="214"/>
      <c r="R1945" s="214"/>
      <c r="S1945" s="214"/>
      <c r="T1945" s="215"/>
      <c r="AT1945" s="216" t="s">
        <v>164</v>
      </c>
      <c r="AU1945" s="216" t="s">
        <v>90</v>
      </c>
      <c r="AV1945" s="13" t="s">
        <v>90</v>
      </c>
      <c r="AW1945" s="13" t="s">
        <v>41</v>
      </c>
      <c r="AX1945" s="13" t="s">
        <v>80</v>
      </c>
      <c r="AY1945" s="216" t="s">
        <v>155</v>
      </c>
    </row>
    <row r="1946" spans="2:65" s="13" customFormat="1">
      <c r="B1946" s="206"/>
      <c r="C1946" s="207"/>
      <c r="D1946" s="197" t="s">
        <v>164</v>
      </c>
      <c r="E1946" s="208" t="s">
        <v>35</v>
      </c>
      <c r="F1946" s="209" t="s">
        <v>1636</v>
      </c>
      <c r="G1946" s="207"/>
      <c r="H1946" s="210">
        <v>1112.4010000000001</v>
      </c>
      <c r="I1946" s="211"/>
      <c r="J1946" s="207"/>
      <c r="K1946" s="207"/>
      <c r="L1946" s="212"/>
      <c r="M1946" s="213"/>
      <c r="N1946" s="214"/>
      <c r="O1946" s="214"/>
      <c r="P1946" s="214"/>
      <c r="Q1946" s="214"/>
      <c r="R1946" s="214"/>
      <c r="S1946" s="214"/>
      <c r="T1946" s="215"/>
      <c r="AT1946" s="216" t="s">
        <v>164</v>
      </c>
      <c r="AU1946" s="216" t="s">
        <v>90</v>
      </c>
      <c r="AV1946" s="13" t="s">
        <v>90</v>
      </c>
      <c r="AW1946" s="13" t="s">
        <v>41</v>
      </c>
      <c r="AX1946" s="13" t="s">
        <v>80</v>
      </c>
      <c r="AY1946" s="216" t="s">
        <v>155</v>
      </c>
    </row>
    <row r="1947" spans="2:65" s="12" customFormat="1">
      <c r="B1947" s="195"/>
      <c r="C1947" s="196"/>
      <c r="D1947" s="197" t="s">
        <v>164</v>
      </c>
      <c r="E1947" s="198" t="s">
        <v>35</v>
      </c>
      <c r="F1947" s="199" t="s">
        <v>1623</v>
      </c>
      <c r="G1947" s="196"/>
      <c r="H1947" s="198" t="s">
        <v>35</v>
      </c>
      <c r="I1947" s="200"/>
      <c r="J1947" s="196"/>
      <c r="K1947" s="196"/>
      <c r="L1947" s="201"/>
      <c r="M1947" s="202"/>
      <c r="N1947" s="203"/>
      <c r="O1947" s="203"/>
      <c r="P1947" s="203"/>
      <c r="Q1947" s="203"/>
      <c r="R1947" s="203"/>
      <c r="S1947" s="203"/>
      <c r="T1947" s="204"/>
      <c r="AT1947" s="205" t="s">
        <v>164</v>
      </c>
      <c r="AU1947" s="205" t="s">
        <v>90</v>
      </c>
      <c r="AV1947" s="12" t="s">
        <v>88</v>
      </c>
      <c r="AW1947" s="12" t="s">
        <v>41</v>
      </c>
      <c r="AX1947" s="12" t="s">
        <v>80</v>
      </c>
      <c r="AY1947" s="205" t="s">
        <v>155</v>
      </c>
    </row>
    <row r="1948" spans="2:65" s="13" customFormat="1">
      <c r="B1948" s="206"/>
      <c r="C1948" s="207"/>
      <c r="D1948" s="197" t="s">
        <v>164</v>
      </c>
      <c r="E1948" s="208" t="s">
        <v>35</v>
      </c>
      <c r="F1948" s="209" t="s">
        <v>1637</v>
      </c>
      <c r="G1948" s="207"/>
      <c r="H1948" s="210">
        <v>-106.643</v>
      </c>
      <c r="I1948" s="211"/>
      <c r="J1948" s="207"/>
      <c r="K1948" s="207"/>
      <c r="L1948" s="212"/>
      <c r="M1948" s="213"/>
      <c r="N1948" s="214"/>
      <c r="O1948" s="214"/>
      <c r="P1948" s="214"/>
      <c r="Q1948" s="214"/>
      <c r="R1948" s="214"/>
      <c r="S1948" s="214"/>
      <c r="T1948" s="215"/>
      <c r="AT1948" s="216" t="s">
        <v>164</v>
      </c>
      <c r="AU1948" s="216" t="s">
        <v>90</v>
      </c>
      <c r="AV1948" s="13" t="s">
        <v>90</v>
      </c>
      <c r="AW1948" s="13" t="s">
        <v>41</v>
      </c>
      <c r="AX1948" s="13" t="s">
        <v>80</v>
      </c>
      <c r="AY1948" s="216" t="s">
        <v>155</v>
      </c>
    </row>
    <row r="1949" spans="2:65" s="15" customFormat="1">
      <c r="B1949" s="228"/>
      <c r="C1949" s="229"/>
      <c r="D1949" s="197" t="s">
        <v>164</v>
      </c>
      <c r="E1949" s="230" t="s">
        <v>35</v>
      </c>
      <c r="F1949" s="231" t="s">
        <v>177</v>
      </c>
      <c r="G1949" s="229"/>
      <c r="H1949" s="232">
        <v>2147.634</v>
      </c>
      <c r="I1949" s="233"/>
      <c r="J1949" s="229"/>
      <c r="K1949" s="229"/>
      <c r="L1949" s="234"/>
      <c r="M1949" s="235"/>
      <c r="N1949" s="236"/>
      <c r="O1949" s="236"/>
      <c r="P1949" s="236"/>
      <c r="Q1949" s="236"/>
      <c r="R1949" s="236"/>
      <c r="S1949" s="236"/>
      <c r="T1949" s="237"/>
      <c r="AT1949" s="238" t="s">
        <v>164</v>
      </c>
      <c r="AU1949" s="238" t="s">
        <v>90</v>
      </c>
      <c r="AV1949" s="15" t="s">
        <v>162</v>
      </c>
      <c r="AW1949" s="15" t="s">
        <v>41</v>
      </c>
      <c r="AX1949" s="15" t="s">
        <v>88</v>
      </c>
      <c r="AY1949" s="238" t="s">
        <v>155</v>
      </c>
    </row>
    <row r="1950" spans="2:65" s="1" customFormat="1" ht="16.5" customHeight="1">
      <c r="B1950" s="36"/>
      <c r="C1950" s="239" t="s">
        <v>1638</v>
      </c>
      <c r="D1950" s="239" t="s">
        <v>455</v>
      </c>
      <c r="E1950" s="240" t="s">
        <v>1639</v>
      </c>
      <c r="F1950" s="241" t="s">
        <v>4569</v>
      </c>
      <c r="G1950" s="242" t="s">
        <v>160</v>
      </c>
      <c r="H1950" s="243">
        <v>2147.634</v>
      </c>
      <c r="I1950" s="244"/>
      <c r="J1950" s="245">
        <f>ROUND(I1950*H1950,2)</f>
        <v>0</v>
      </c>
      <c r="K1950" s="241" t="s">
        <v>161</v>
      </c>
      <c r="L1950" s="246"/>
      <c r="M1950" s="247" t="s">
        <v>35</v>
      </c>
      <c r="N1950" s="248" t="s">
        <v>51</v>
      </c>
      <c r="O1950" s="65"/>
      <c r="P1950" s="191">
        <f>O1950*H1950</f>
        <v>0</v>
      </c>
      <c r="Q1950" s="191">
        <v>3.5000000000000001E-3</v>
      </c>
      <c r="R1950" s="191">
        <f>Q1950*H1950</f>
        <v>7.5167190000000002</v>
      </c>
      <c r="S1950" s="191">
        <v>0</v>
      </c>
      <c r="T1950" s="192">
        <f>S1950*H1950</f>
        <v>0</v>
      </c>
      <c r="AR1950" s="193" t="s">
        <v>419</v>
      </c>
      <c r="AT1950" s="193" t="s">
        <v>455</v>
      </c>
      <c r="AU1950" s="193" t="s">
        <v>90</v>
      </c>
      <c r="AY1950" s="18" t="s">
        <v>155</v>
      </c>
      <c r="BE1950" s="194">
        <f>IF(N1950="základní",J1950,0)</f>
        <v>0</v>
      </c>
      <c r="BF1950" s="194">
        <f>IF(N1950="snížená",J1950,0)</f>
        <v>0</v>
      </c>
      <c r="BG1950" s="194">
        <f>IF(N1950="zákl. přenesená",J1950,0)</f>
        <v>0</v>
      </c>
      <c r="BH1950" s="194">
        <f>IF(N1950="sníž. přenesená",J1950,0)</f>
        <v>0</v>
      </c>
      <c r="BI1950" s="194">
        <f>IF(N1950="nulová",J1950,0)</f>
        <v>0</v>
      </c>
      <c r="BJ1950" s="18" t="s">
        <v>88</v>
      </c>
      <c r="BK1950" s="194">
        <f>ROUND(I1950*H1950,2)</f>
        <v>0</v>
      </c>
      <c r="BL1950" s="18" t="s">
        <v>265</v>
      </c>
      <c r="BM1950" s="193" t="s">
        <v>1640</v>
      </c>
    </row>
    <row r="1951" spans="2:65" s="12" customFormat="1">
      <c r="B1951" s="195"/>
      <c r="C1951" s="196"/>
      <c r="D1951" s="197" t="s">
        <v>164</v>
      </c>
      <c r="E1951" s="198" t="s">
        <v>35</v>
      </c>
      <c r="F1951" s="199" t="s">
        <v>1641</v>
      </c>
      <c r="G1951" s="196"/>
      <c r="H1951" s="198" t="s">
        <v>35</v>
      </c>
      <c r="I1951" s="200"/>
      <c r="J1951" s="196"/>
      <c r="K1951" s="196"/>
      <c r="L1951" s="201"/>
      <c r="M1951" s="202"/>
      <c r="N1951" s="203"/>
      <c r="O1951" s="203"/>
      <c r="P1951" s="203"/>
      <c r="Q1951" s="203"/>
      <c r="R1951" s="203"/>
      <c r="S1951" s="203"/>
      <c r="T1951" s="204"/>
      <c r="AT1951" s="205" t="s">
        <v>164</v>
      </c>
      <c r="AU1951" s="205" t="s">
        <v>90</v>
      </c>
      <c r="AV1951" s="12" t="s">
        <v>88</v>
      </c>
      <c r="AW1951" s="12" t="s">
        <v>41</v>
      </c>
      <c r="AX1951" s="12" t="s">
        <v>80</v>
      </c>
      <c r="AY1951" s="205" t="s">
        <v>155</v>
      </c>
    </row>
    <row r="1952" spans="2:65" s="13" customFormat="1">
      <c r="B1952" s="206"/>
      <c r="C1952" s="207"/>
      <c r="D1952" s="197" t="s">
        <v>164</v>
      </c>
      <c r="E1952" s="208" t="s">
        <v>35</v>
      </c>
      <c r="F1952" s="209" t="s">
        <v>1635</v>
      </c>
      <c r="G1952" s="207"/>
      <c r="H1952" s="210">
        <v>1141.876</v>
      </c>
      <c r="I1952" s="211"/>
      <c r="J1952" s="207"/>
      <c r="K1952" s="207"/>
      <c r="L1952" s="212"/>
      <c r="M1952" s="213"/>
      <c r="N1952" s="214"/>
      <c r="O1952" s="214"/>
      <c r="P1952" s="214"/>
      <c r="Q1952" s="214"/>
      <c r="R1952" s="214"/>
      <c r="S1952" s="214"/>
      <c r="T1952" s="215"/>
      <c r="AT1952" s="216" t="s">
        <v>164</v>
      </c>
      <c r="AU1952" s="216" t="s">
        <v>90</v>
      </c>
      <c r="AV1952" s="13" t="s">
        <v>90</v>
      </c>
      <c r="AW1952" s="13" t="s">
        <v>41</v>
      </c>
      <c r="AX1952" s="13" t="s">
        <v>80</v>
      </c>
      <c r="AY1952" s="216" t="s">
        <v>155</v>
      </c>
    </row>
    <row r="1953" spans="2:65" s="13" customFormat="1">
      <c r="B1953" s="206"/>
      <c r="C1953" s="207"/>
      <c r="D1953" s="197" t="s">
        <v>164</v>
      </c>
      <c r="E1953" s="208" t="s">
        <v>35</v>
      </c>
      <c r="F1953" s="209" t="s">
        <v>1636</v>
      </c>
      <c r="G1953" s="207"/>
      <c r="H1953" s="210">
        <v>1112.4010000000001</v>
      </c>
      <c r="I1953" s="211"/>
      <c r="J1953" s="207"/>
      <c r="K1953" s="207"/>
      <c r="L1953" s="212"/>
      <c r="M1953" s="213"/>
      <c r="N1953" s="214"/>
      <c r="O1953" s="214"/>
      <c r="P1953" s="214"/>
      <c r="Q1953" s="214"/>
      <c r="R1953" s="214"/>
      <c r="S1953" s="214"/>
      <c r="T1953" s="215"/>
      <c r="AT1953" s="216" t="s">
        <v>164</v>
      </c>
      <c r="AU1953" s="216" t="s">
        <v>90</v>
      </c>
      <c r="AV1953" s="13" t="s">
        <v>90</v>
      </c>
      <c r="AW1953" s="13" t="s">
        <v>41</v>
      </c>
      <c r="AX1953" s="13" t="s">
        <v>80</v>
      </c>
      <c r="AY1953" s="216" t="s">
        <v>155</v>
      </c>
    </row>
    <row r="1954" spans="2:65" s="12" customFormat="1">
      <c r="B1954" s="195"/>
      <c r="C1954" s="196"/>
      <c r="D1954" s="197" t="s">
        <v>164</v>
      </c>
      <c r="E1954" s="198" t="s">
        <v>35</v>
      </c>
      <c r="F1954" s="199" t="s">
        <v>1623</v>
      </c>
      <c r="G1954" s="196"/>
      <c r="H1954" s="198" t="s">
        <v>35</v>
      </c>
      <c r="I1954" s="200"/>
      <c r="J1954" s="196"/>
      <c r="K1954" s="196"/>
      <c r="L1954" s="201"/>
      <c r="M1954" s="202"/>
      <c r="N1954" s="203"/>
      <c r="O1954" s="203"/>
      <c r="P1954" s="203"/>
      <c r="Q1954" s="203"/>
      <c r="R1954" s="203"/>
      <c r="S1954" s="203"/>
      <c r="T1954" s="204"/>
      <c r="AT1954" s="205" t="s">
        <v>164</v>
      </c>
      <c r="AU1954" s="205" t="s">
        <v>90</v>
      </c>
      <c r="AV1954" s="12" t="s">
        <v>88</v>
      </c>
      <c r="AW1954" s="12" t="s">
        <v>41</v>
      </c>
      <c r="AX1954" s="12" t="s">
        <v>80</v>
      </c>
      <c r="AY1954" s="205" t="s">
        <v>155</v>
      </c>
    </row>
    <row r="1955" spans="2:65" s="13" customFormat="1">
      <c r="B1955" s="206"/>
      <c r="C1955" s="207"/>
      <c r="D1955" s="197" t="s">
        <v>164</v>
      </c>
      <c r="E1955" s="208" t="s">
        <v>35</v>
      </c>
      <c r="F1955" s="209" t="s">
        <v>1637</v>
      </c>
      <c r="G1955" s="207"/>
      <c r="H1955" s="210">
        <v>-106.643</v>
      </c>
      <c r="I1955" s="211"/>
      <c r="J1955" s="207"/>
      <c r="K1955" s="207"/>
      <c r="L1955" s="212"/>
      <c r="M1955" s="213"/>
      <c r="N1955" s="214"/>
      <c r="O1955" s="214"/>
      <c r="P1955" s="214"/>
      <c r="Q1955" s="214"/>
      <c r="R1955" s="214"/>
      <c r="S1955" s="214"/>
      <c r="T1955" s="215"/>
      <c r="AT1955" s="216" t="s">
        <v>164</v>
      </c>
      <c r="AU1955" s="216" t="s">
        <v>90</v>
      </c>
      <c r="AV1955" s="13" t="s">
        <v>90</v>
      </c>
      <c r="AW1955" s="13" t="s">
        <v>41</v>
      </c>
      <c r="AX1955" s="13" t="s">
        <v>80</v>
      </c>
      <c r="AY1955" s="216" t="s">
        <v>155</v>
      </c>
    </row>
    <row r="1956" spans="2:65" s="15" customFormat="1">
      <c r="B1956" s="228"/>
      <c r="C1956" s="229"/>
      <c r="D1956" s="197" t="s">
        <v>164</v>
      </c>
      <c r="E1956" s="230" t="s">
        <v>35</v>
      </c>
      <c r="F1956" s="231" t="s">
        <v>177</v>
      </c>
      <c r="G1956" s="229"/>
      <c r="H1956" s="232">
        <v>2147.634</v>
      </c>
      <c r="I1956" s="233"/>
      <c r="J1956" s="229"/>
      <c r="K1956" s="229"/>
      <c r="L1956" s="234"/>
      <c r="M1956" s="235"/>
      <c r="N1956" s="236"/>
      <c r="O1956" s="236"/>
      <c r="P1956" s="236"/>
      <c r="Q1956" s="236"/>
      <c r="R1956" s="236"/>
      <c r="S1956" s="236"/>
      <c r="T1956" s="237"/>
      <c r="AT1956" s="238" t="s">
        <v>164</v>
      </c>
      <c r="AU1956" s="238" t="s">
        <v>90</v>
      </c>
      <c r="AV1956" s="15" t="s">
        <v>162</v>
      </c>
      <c r="AW1956" s="15" t="s">
        <v>41</v>
      </c>
      <c r="AX1956" s="15" t="s">
        <v>88</v>
      </c>
      <c r="AY1956" s="238" t="s">
        <v>155</v>
      </c>
    </row>
    <row r="1957" spans="2:65" s="1" customFormat="1" ht="24" customHeight="1">
      <c r="B1957" s="36"/>
      <c r="C1957" s="239" t="s">
        <v>1642</v>
      </c>
      <c r="D1957" s="239" t="s">
        <v>455</v>
      </c>
      <c r="E1957" s="240" t="s">
        <v>1643</v>
      </c>
      <c r="F1957" s="241" t="s">
        <v>4570</v>
      </c>
      <c r="G1957" s="242" t="s">
        <v>160</v>
      </c>
      <c r="H1957" s="243">
        <v>213.285</v>
      </c>
      <c r="I1957" s="244"/>
      <c r="J1957" s="245">
        <f>ROUND(I1957*H1957,2)</f>
        <v>0</v>
      </c>
      <c r="K1957" s="241" t="s">
        <v>161</v>
      </c>
      <c r="L1957" s="246"/>
      <c r="M1957" s="247" t="s">
        <v>35</v>
      </c>
      <c r="N1957" s="248" t="s">
        <v>51</v>
      </c>
      <c r="O1957" s="65"/>
      <c r="P1957" s="191">
        <f>O1957*H1957</f>
        <v>0</v>
      </c>
      <c r="Q1957" s="191">
        <v>5.0000000000000001E-3</v>
      </c>
      <c r="R1957" s="191">
        <f>Q1957*H1957</f>
        <v>1.066425</v>
      </c>
      <c r="S1957" s="191">
        <v>0</v>
      </c>
      <c r="T1957" s="192">
        <f>S1957*H1957</f>
        <v>0</v>
      </c>
      <c r="AR1957" s="193" t="s">
        <v>419</v>
      </c>
      <c r="AT1957" s="193" t="s">
        <v>455</v>
      </c>
      <c r="AU1957" s="193" t="s">
        <v>90</v>
      </c>
      <c r="AY1957" s="18" t="s">
        <v>155</v>
      </c>
      <c r="BE1957" s="194">
        <f>IF(N1957="základní",J1957,0)</f>
        <v>0</v>
      </c>
      <c r="BF1957" s="194">
        <f>IF(N1957="snížená",J1957,0)</f>
        <v>0</v>
      </c>
      <c r="BG1957" s="194">
        <f>IF(N1957="zákl. přenesená",J1957,0)</f>
        <v>0</v>
      </c>
      <c r="BH1957" s="194">
        <f>IF(N1957="sníž. přenesená",J1957,0)</f>
        <v>0</v>
      </c>
      <c r="BI1957" s="194">
        <f>IF(N1957="nulová",J1957,0)</f>
        <v>0</v>
      </c>
      <c r="BJ1957" s="18" t="s">
        <v>88</v>
      </c>
      <c r="BK1957" s="194">
        <f>ROUND(I1957*H1957,2)</f>
        <v>0</v>
      </c>
      <c r="BL1957" s="18" t="s">
        <v>265</v>
      </c>
      <c r="BM1957" s="193" t="s">
        <v>1644</v>
      </c>
    </row>
    <row r="1958" spans="2:65" s="12" customFormat="1">
      <c r="B1958" s="195"/>
      <c r="C1958" s="196"/>
      <c r="D1958" s="197" t="s">
        <v>164</v>
      </c>
      <c r="E1958" s="198" t="s">
        <v>35</v>
      </c>
      <c r="F1958" s="199" t="s">
        <v>1645</v>
      </c>
      <c r="G1958" s="196"/>
      <c r="H1958" s="198" t="s">
        <v>35</v>
      </c>
      <c r="I1958" s="200"/>
      <c r="J1958" s="196"/>
      <c r="K1958" s="196"/>
      <c r="L1958" s="201"/>
      <c r="M1958" s="202"/>
      <c r="N1958" s="203"/>
      <c r="O1958" s="203"/>
      <c r="P1958" s="203"/>
      <c r="Q1958" s="203"/>
      <c r="R1958" s="203"/>
      <c r="S1958" s="203"/>
      <c r="T1958" s="204"/>
      <c r="AT1958" s="205" t="s">
        <v>164</v>
      </c>
      <c r="AU1958" s="205" t="s">
        <v>90</v>
      </c>
      <c r="AV1958" s="12" t="s">
        <v>88</v>
      </c>
      <c r="AW1958" s="12" t="s">
        <v>41</v>
      </c>
      <c r="AX1958" s="12" t="s">
        <v>80</v>
      </c>
      <c r="AY1958" s="205" t="s">
        <v>155</v>
      </c>
    </row>
    <row r="1959" spans="2:65" s="13" customFormat="1">
      <c r="B1959" s="206"/>
      <c r="C1959" s="207"/>
      <c r="D1959" s="197" t="s">
        <v>164</v>
      </c>
      <c r="E1959" s="208" t="s">
        <v>35</v>
      </c>
      <c r="F1959" s="209" t="s">
        <v>1646</v>
      </c>
      <c r="G1959" s="207"/>
      <c r="H1959" s="210">
        <v>213.285</v>
      </c>
      <c r="I1959" s="211"/>
      <c r="J1959" s="207"/>
      <c r="K1959" s="207"/>
      <c r="L1959" s="212"/>
      <c r="M1959" s="213"/>
      <c r="N1959" s="214"/>
      <c r="O1959" s="214"/>
      <c r="P1959" s="214"/>
      <c r="Q1959" s="214"/>
      <c r="R1959" s="214"/>
      <c r="S1959" s="214"/>
      <c r="T1959" s="215"/>
      <c r="AT1959" s="216" t="s">
        <v>164</v>
      </c>
      <c r="AU1959" s="216" t="s">
        <v>90</v>
      </c>
      <c r="AV1959" s="13" t="s">
        <v>90</v>
      </c>
      <c r="AW1959" s="13" t="s">
        <v>41</v>
      </c>
      <c r="AX1959" s="13" t="s">
        <v>88</v>
      </c>
      <c r="AY1959" s="216" t="s">
        <v>155</v>
      </c>
    </row>
    <row r="1960" spans="2:65" s="1" customFormat="1" ht="24" customHeight="1">
      <c r="B1960" s="36"/>
      <c r="C1960" s="239" t="s">
        <v>1647</v>
      </c>
      <c r="D1960" s="239" t="s">
        <v>455</v>
      </c>
      <c r="E1960" s="240" t="s">
        <v>1648</v>
      </c>
      <c r="F1960" s="241" t="s">
        <v>4571</v>
      </c>
      <c r="G1960" s="242" t="s">
        <v>160</v>
      </c>
      <c r="H1960" s="243">
        <v>584.23900000000003</v>
      </c>
      <c r="I1960" s="244"/>
      <c r="J1960" s="245">
        <f>ROUND(I1960*H1960,2)</f>
        <v>0</v>
      </c>
      <c r="K1960" s="241" t="s">
        <v>35</v>
      </c>
      <c r="L1960" s="246"/>
      <c r="M1960" s="247" t="s">
        <v>35</v>
      </c>
      <c r="N1960" s="248" t="s">
        <v>51</v>
      </c>
      <c r="O1960" s="65"/>
      <c r="P1960" s="191">
        <f>O1960*H1960</f>
        <v>0</v>
      </c>
      <c r="Q1960" s="191">
        <v>8.0000000000000002E-3</v>
      </c>
      <c r="R1960" s="191">
        <f>Q1960*H1960</f>
        <v>4.6739120000000005</v>
      </c>
      <c r="S1960" s="191">
        <v>0</v>
      </c>
      <c r="T1960" s="192">
        <f>S1960*H1960</f>
        <v>0</v>
      </c>
      <c r="AR1960" s="193" t="s">
        <v>419</v>
      </c>
      <c r="AT1960" s="193" t="s">
        <v>455</v>
      </c>
      <c r="AU1960" s="193" t="s">
        <v>90</v>
      </c>
      <c r="AY1960" s="18" t="s">
        <v>155</v>
      </c>
      <c r="BE1960" s="194">
        <f>IF(N1960="základní",J1960,0)</f>
        <v>0</v>
      </c>
      <c r="BF1960" s="194">
        <f>IF(N1960="snížená",J1960,0)</f>
        <v>0</v>
      </c>
      <c r="BG1960" s="194">
        <f>IF(N1960="zákl. přenesená",J1960,0)</f>
        <v>0</v>
      </c>
      <c r="BH1960" s="194">
        <f>IF(N1960="sníž. přenesená",J1960,0)</f>
        <v>0</v>
      </c>
      <c r="BI1960" s="194">
        <f>IF(N1960="nulová",J1960,0)</f>
        <v>0</v>
      </c>
      <c r="BJ1960" s="18" t="s">
        <v>88</v>
      </c>
      <c r="BK1960" s="194">
        <f>ROUND(I1960*H1960,2)</f>
        <v>0</v>
      </c>
      <c r="BL1960" s="18" t="s">
        <v>265</v>
      </c>
      <c r="BM1960" s="193" t="s">
        <v>1649</v>
      </c>
    </row>
    <row r="1961" spans="2:65" s="12" customFormat="1">
      <c r="B1961" s="195"/>
      <c r="C1961" s="196"/>
      <c r="D1961" s="197" t="s">
        <v>164</v>
      </c>
      <c r="E1961" s="198" t="s">
        <v>35</v>
      </c>
      <c r="F1961" s="199" t="s">
        <v>1627</v>
      </c>
      <c r="G1961" s="196"/>
      <c r="H1961" s="198" t="s">
        <v>35</v>
      </c>
      <c r="I1961" s="200"/>
      <c r="J1961" s="196"/>
      <c r="K1961" s="196"/>
      <c r="L1961" s="201"/>
      <c r="M1961" s="202"/>
      <c r="N1961" s="203"/>
      <c r="O1961" s="203"/>
      <c r="P1961" s="203"/>
      <c r="Q1961" s="203"/>
      <c r="R1961" s="203"/>
      <c r="S1961" s="203"/>
      <c r="T1961" s="204"/>
      <c r="AT1961" s="205" t="s">
        <v>164</v>
      </c>
      <c r="AU1961" s="205" t="s">
        <v>90</v>
      </c>
      <c r="AV1961" s="12" t="s">
        <v>88</v>
      </c>
      <c r="AW1961" s="12" t="s">
        <v>41</v>
      </c>
      <c r="AX1961" s="12" t="s">
        <v>80</v>
      </c>
      <c r="AY1961" s="205" t="s">
        <v>155</v>
      </c>
    </row>
    <row r="1962" spans="2:65" s="13" customFormat="1">
      <c r="B1962" s="206"/>
      <c r="C1962" s="207"/>
      <c r="D1962" s="197" t="s">
        <v>164</v>
      </c>
      <c r="E1962" s="208" t="s">
        <v>35</v>
      </c>
      <c r="F1962" s="209" t="s">
        <v>1650</v>
      </c>
      <c r="G1962" s="207"/>
      <c r="H1962" s="210">
        <v>305.87200000000001</v>
      </c>
      <c r="I1962" s="211"/>
      <c r="J1962" s="207"/>
      <c r="K1962" s="207"/>
      <c r="L1962" s="212"/>
      <c r="M1962" s="213"/>
      <c r="N1962" s="214"/>
      <c r="O1962" s="214"/>
      <c r="P1962" s="214"/>
      <c r="Q1962" s="214"/>
      <c r="R1962" s="214"/>
      <c r="S1962" s="214"/>
      <c r="T1962" s="215"/>
      <c r="AT1962" s="216" t="s">
        <v>164</v>
      </c>
      <c r="AU1962" s="216" t="s">
        <v>90</v>
      </c>
      <c r="AV1962" s="13" t="s">
        <v>90</v>
      </c>
      <c r="AW1962" s="13" t="s">
        <v>41</v>
      </c>
      <c r="AX1962" s="13" t="s">
        <v>80</v>
      </c>
      <c r="AY1962" s="216" t="s">
        <v>155</v>
      </c>
    </row>
    <row r="1963" spans="2:65" s="12" customFormat="1">
      <c r="B1963" s="195"/>
      <c r="C1963" s="196"/>
      <c r="D1963" s="197" t="s">
        <v>164</v>
      </c>
      <c r="E1963" s="198" t="s">
        <v>35</v>
      </c>
      <c r="F1963" s="199" t="s">
        <v>1629</v>
      </c>
      <c r="G1963" s="196"/>
      <c r="H1963" s="198" t="s">
        <v>35</v>
      </c>
      <c r="I1963" s="200"/>
      <c r="J1963" s="196"/>
      <c r="K1963" s="196"/>
      <c r="L1963" s="201"/>
      <c r="M1963" s="202"/>
      <c r="N1963" s="203"/>
      <c r="O1963" s="203"/>
      <c r="P1963" s="203"/>
      <c r="Q1963" s="203"/>
      <c r="R1963" s="203"/>
      <c r="S1963" s="203"/>
      <c r="T1963" s="204"/>
      <c r="AT1963" s="205" t="s">
        <v>164</v>
      </c>
      <c r="AU1963" s="205" t="s">
        <v>90</v>
      </c>
      <c r="AV1963" s="12" t="s">
        <v>88</v>
      </c>
      <c r="AW1963" s="12" t="s">
        <v>41</v>
      </c>
      <c r="AX1963" s="12" t="s">
        <v>80</v>
      </c>
      <c r="AY1963" s="205" t="s">
        <v>155</v>
      </c>
    </row>
    <row r="1964" spans="2:65" s="13" customFormat="1">
      <c r="B1964" s="206"/>
      <c r="C1964" s="207"/>
      <c r="D1964" s="197" t="s">
        <v>164</v>
      </c>
      <c r="E1964" s="208" t="s">
        <v>35</v>
      </c>
      <c r="F1964" s="209" t="s">
        <v>1651</v>
      </c>
      <c r="G1964" s="207"/>
      <c r="H1964" s="210">
        <v>278.36700000000002</v>
      </c>
      <c r="I1964" s="211"/>
      <c r="J1964" s="207"/>
      <c r="K1964" s="207"/>
      <c r="L1964" s="212"/>
      <c r="M1964" s="213"/>
      <c r="N1964" s="214"/>
      <c r="O1964" s="214"/>
      <c r="P1964" s="214"/>
      <c r="Q1964" s="214"/>
      <c r="R1964" s="214"/>
      <c r="S1964" s="214"/>
      <c r="T1964" s="215"/>
      <c r="AT1964" s="216" t="s">
        <v>164</v>
      </c>
      <c r="AU1964" s="216" t="s">
        <v>90</v>
      </c>
      <c r="AV1964" s="13" t="s">
        <v>90</v>
      </c>
      <c r="AW1964" s="13" t="s">
        <v>41</v>
      </c>
      <c r="AX1964" s="13" t="s">
        <v>80</v>
      </c>
      <c r="AY1964" s="216" t="s">
        <v>155</v>
      </c>
    </row>
    <row r="1965" spans="2:65" s="15" customFormat="1">
      <c r="B1965" s="228"/>
      <c r="C1965" s="229"/>
      <c r="D1965" s="197" t="s">
        <v>164</v>
      </c>
      <c r="E1965" s="230" t="s">
        <v>35</v>
      </c>
      <c r="F1965" s="231" t="s">
        <v>177</v>
      </c>
      <c r="G1965" s="229"/>
      <c r="H1965" s="232">
        <v>584.23900000000003</v>
      </c>
      <c r="I1965" s="233"/>
      <c r="J1965" s="229"/>
      <c r="K1965" s="229"/>
      <c r="L1965" s="234"/>
      <c r="M1965" s="235"/>
      <c r="N1965" s="236"/>
      <c r="O1965" s="236"/>
      <c r="P1965" s="236"/>
      <c r="Q1965" s="236"/>
      <c r="R1965" s="236"/>
      <c r="S1965" s="236"/>
      <c r="T1965" s="237"/>
      <c r="AT1965" s="238" t="s">
        <v>164</v>
      </c>
      <c r="AU1965" s="238" t="s">
        <v>90</v>
      </c>
      <c r="AV1965" s="15" t="s">
        <v>162</v>
      </c>
      <c r="AW1965" s="15" t="s">
        <v>41</v>
      </c>
      <c r="AX1965" s="15" t="s">
        <v>88</v>
      </c>
      <c r="AY1965" s="238" t="s">
        <v>155</v>
      </c>
    </row>
    <row r="1966" spans="2:65" s="1" customFormat="1" ht="48" customHeight="1">
      <c r="B1966" s="36"/>
      <c r="C1966" s="182" t="s">
        <v>1652</v>
      </c>
      <c r="D1966" s="182" t="s">
        <v>157</v>
      </c>
      <c r="E1966" s="183" t="s">
        <v>1653</v>
      </c>
      <c r="F1966" s="184" t="s">
        <v>1654</v>
      </c>
      <c r="G1966" s="185" t="s">
        <v>160</v>
      </c>
      <c r="H1966" s="186">
        <v>120.12</v>
      </c>
      <c r="I1966" s="187"/>
      <c r="J1966" s="188">
        <f>ROUND(I1966*H1966,2)</f>
        <v>0</v>
      </c>
      <c r="K1966" s="184" t="s">
        <v>161</v>
      </c>
      <c r="L1966" s="40"/>
      <c r="M1966" s="189" t="s">
        <v>35</v>
      </c>
      <c r="N1966" s="190" t="s">
        <v>51</v>
      </c>
      <c r="O1966" s="65"/>
      <c r="P1966" s="191">
        <f>O1966*H1966</f>
        <v>0</v>
      </c>
      <c r="Q1966" s="191">
        <v>0</v>
      </c>
      <c r="R1966" s="191">
        <f>Q1966*H1966</f>
        <v>0</v>
      </c>
      <c r="S1966" s="191">
        <v>1.4E-3</v>
      </c>
      <c r="T1966" s="192">
        <f>S1966*H1966</f>
        <v>0.16816800000000001</v>
      </c>
      <c r="AR1966" s="193" t="s">
        <v>265</v>
      </c>
      <c r="AT1966" s="193" t="s">
        <v>157</v>
      </c>
      <c r="AU1966" s="193" t="s">
        <v>90</v>
      </c>
      <c r="AY1966" s="18" t="s">
        <v>155</v>
      </c>
      <c r="BE1966" s="194">
        <f>IF(N1966="základní",J1966,0)</f>
        <v>0</v>
      </c>
      <c r="BF1966" s="194">
        <f>IF(N1966="snížená",J1966,0)</f>
        <v>0</v>
      </c>
      <c r="BG1966" s="194">
        <f>IF(N1966="zákl. přenesená",J1966,0)</f>
        <v>0</v>
      </c>
      <c r="BH1966" s="194">
        <f>IF(N1966="sníž. přenesená",J1966,0)</f>
        <v>0</v>
      </c>
      <c r="BI1966" s="194">
        <f>IF(N1966="nulová",J1966,0)</f>
        <v>0</v>
      </c>
      <c r="BJ1966" s="18" t="s">
        <v>88</v>
      </c>
      <c r="BK1966" s="194">
        <f>ROUND(I1966*H1966,2)</f>
        <v>0</v>
      </c>
      <c r="BL1966" s="18" t="s">
        <v>265</v>
      </c>
      <c r="BM1966" s="193" t="s">
        <v>1655</v>
      </c>
    </row>
    <row r="1967" spans="2:65" s="12" customFormat="1">
      <c r="B1967" s="195"/>
      <c r="C1967" s="196"/>
      <c r="D1967" s="197" t="s">
        <v>164</v>
      </c>
      <c r="E1967" s="198" t="s">
        <v>35</v>
      </c>
      <c r="F1967" s="199" t="s">
        <v>1656</v>
      </c>
      <c r="G1967" s="196"/>
      <c r="H1967" s="198" t="s">
        <v>35</v>
      </c>
      <c r="I1967" s="200"/>
      <c r="J1967" s="196"/>
      <c r="K1967" s="196"/>
      <c r="L1967" s="201"/>
      <c r="M1967" s="202"/>
      <c r="N1967" s="203"/>
      <c r="O1967" s="203"/>
      <c r="P1967" s="203"/>
      <c r="Q1967" s="203"/>
      <c r="R1967" s="203"/>
      <c r="S1967" s="203"/>
      <c r="T1967" s="204"/>
      <c r="AT1967" s="205" t="s">
        <v>164</v>
      </c>
      <c r="AU1967" s="205" t="s">
        <v>90</v>
      </c>
      <c r="AV1967" s="12" t="s">
        <v>88</v>
      </c>
      <c r="AW1967" s="12" t="s">
        <v>41</v>
      </c>
      <c r="AX1967" s="12" t="s">
        <v>80</v>
      </c>
      <c r="AY1967" s="205" t="s">
        <v>155</v>
      </c>
    </row>
    <row r="1968" spans="2:65" s="12" customFormat="1">
      <c r="B1968" s="195"/>
      <c r="C1968" s="196"/>
      <c r="D1968" s="197" t="s">
        <v>164</v>
      </c>
      <c r="E1968" s="198" t="s">
        <v>35</v>
      </c>
      <c r="F1968" s="199" t="s">
        <v>300</v>
      </c>
      <c r="G1968" s="196"/>
      <c r="H1968" s="198" t="s">
        <v>35</v>
      </c>
      <c r="I1968" s="200"/>
      <c r="J1968" s="196"/>
      <c r="K1968" s="196"/>
      <c r="L1968" s="201"/>
      <c r="M1968" s="202"/>
      <c r="N1968" s="203"/>
      <c r="O1968" s="203"/>
      <c r="P1968" s="203"/>
      <c r="Q1968" s="203"/>
      <c r="R1968" s="203"/>
      <c r="S1968" s="203"/>
      <c r="T1968" s="204"/>
      <c r="AT1968" s="205" t="s">
        <v>164</v>
      </c>
      <c r="AU1968" s="205" t="s">
        <v>90</v>
      </c>
      <c r="AV1968" s="12" t="s">
        <v>88</v>
      </c>
      <c r="AW1968" s="12" t="s">
        <v>41</v>
      </c>
      <c r="AX1968" s="12" t="s">
        <v>80</v>
      </c>
      <c r="AY1968" s="205" t="s">
        <v>155</v>
      </c>
    </row>
    <row r="1969" spans="2:51" s="13" customFormat="1">
      <c r="B1969" s="206"/>
      <c r="C1969" s="207"/>
      <c r="D1969" s="197" t="s">
        <v>164</v>
      </c>
      <c r="E1969" s="208" t="s">
        <v>35</v>
      </c>
      <c r="F1969" s="209" t="s">
        <v>301</v>
      </c>
      <c r="G1969" s="207"/>
      <c r="H1969" s="210">
        <v>5.04</v>
      </c>
      <c r="I1969" s="211"/>
      <c r="J1969" s="207"/>
      <c r="K1969" s="207"/>
      <c r="L1969" s="212"/>
      <c r="M1969" s="213"/>
      <c r="N1969" s="214"/>
      <c r="O1969" s="214"/>
      <c r="P1969" s="214"/>
      <c r="Q1969" s="214"/>
      <c r="R1969" s="214"/>
      <c r="S1969" s="214"/>
      <c r="T1969" s="215"/>
      <c r="AT1969" s="216" t="s">
        <v>164</v>
      </c>
      <c r="AU1969" s="216" t="s">
        <v>90</v>
      </c>
      <c r="AV1969" s="13" t="s">
        <v>90</v>
      </c>
      <c r="AW1969" s="13" t="s">
        <v>41</v>
      </c>
      <c r="AX1969" s="13" t="s">
        <v>80</v>
      </c>
      <c r="AY1969" s="216" t="s">
        <v>155</v>
      </c>
    </row>
    <row r="1970" spans="2:51" s="12" customFormat="1">
      <c r="B1970" s="195"/>
      <c r="C1970" s="196"/>
      <c r="D1970" s="197" t="s">
        <v>164</v>
      </c>
      <c r="E1970" s="198" t="s">
        <v>35</v>
      </c>
      <c r="F1970" s="199" t="s">
        <v>302</v>
      </c>
      <c r="G1970" s="196"/>
      <c r="H1970" s="198" t="s">
        <v>35</v>
      </c>
      <c r="I1970" s="200"/>
      <c r="J1970" s="196"/>
      <c r="K1970" s="196"/>
      <c r="L1970" s="201"/>
      <c r="M1970" s="202"/>
      <c r="N1970" s="203"/>
      <c r="O1970" s="203"/>
      <c r="P1970" s="203"/>
      <c r="Q1970" s="203"/>
      <c r="R1970" s="203"/>
      <c r="S1970" s="203"/>
      <c r="T1970" s="204"/>
      <c r="AT1970" s="205" t="s">
        <v>164</v>
      </c>
      <c r="AU1970" s="205" t="s">
        <v>90</v>
      </c>
      <c r="AV1970" s="12" t="s">
        <v>88</v>
      </c>
      <c r="AW1970" s="12" t="s">
        <v>41</v>
      </c>
      <c r="AX1970" s="12" t="s">
        <v>80</v>
      </c>
      <c r="AY1970" s="205" t="s">
        <v>155</v>
      </c>
    </row>
    <row r="1971" spans="2:51" s="13" customFormat="1">
      <c r="B1971" s="206"/>
      <c r="C1971" s="207"/>
      <c r="D1971" s="197" t="s">
        <v>164</v>
      </c>
      <c r="E1971" s="208" t="s">
        <v>35</v>
      </c>
      <c r="F1971" s="209" t="s">
        <v>303</v>
      </c>
      <c r="G1971" s="207"/>
      <c r="H1971" s="210">
        <v>17.28</v>
      </c>
      <c r="I1971" s="211"/>
      <c r="J1971" s="207"/>
      <c r="K1971" s="207"/>
      <c r="L1971" s="212"/>
      <c r="M1971" s="213"/>
      <c r="N1971" s="214"/>
      <c r="O1971" s="214"/>
      <c r="P1971" s="214"/>
      <c r="Q1971" s="214"/>
      <c r="R1971" s="214"/>
      <c r="S1971" s="214"/>
      <c r="T1971" s="215"/>
      <c r="AT1971" s="216" t="s">
        <v>164</v>
      </c>
      <c r="AU1971" s="216" t="s">
        <v>90</v>
      </c>
      <c r="AV1971" s="13" t="s">
        <v>90</v>
      </c>
      <c r="AW1971" s="13" t="s">
        <v>41</v>
      </c>
      <c r="AX1971" s="13" t="s">
        <v>80</v>
      </c>
      <c r="AY1971" s="216" t="s">
        <v>155</v>
      </c>
    </row>
    <row r="1972" spans="2:51" s="12" customFormat="1">
      <c r="B1972" s="195"/>
      <c r="C1972" s="196"/>
      <c r="D1972" s="197" t="s">
        <v>164</v>
      </c>
      <c r="E1972" s="198" t="s">
        <v>35</v>
      </c>
      <c r="F1972" s="199" t="s">
        <v>304</v>
      </c>
      <c r="G1972" s="196"/>
      <c r="H1972" s="198" t="s">
        <v>35</v>
      </c>
      <c r="I1972" s="200"/>
      <c r="J1972" s="196"/>
      <c r="K1972" s="196"/>
      <c r="L1972" s="201"/>
      <c r="M1972" s="202"/>
      <c r="N1972" s="203"/>
      <c r="O1972" s="203"/>
      <c r="P1972" s="203"/>
      <c r="Q1972" s="203"/>
      <c r="R1972" s="203"/>
      <c r="S1972" s="203"/>
      <c r="T1972" s="204"/>
      <c r="AT1972" s="205" t="s">
        <v>164</v>
      </c>
      <c r="AU1972" s="205" t="s">
        <v>90</v>
      </c>
      <c r="AV1972" s="12" t="s">
        <v>88</v>
      </c>
      <c r="AW1972" s="12" t="s">
        <v>41</v>
      </c>
      <c r="AX1972" s="12" t="s">
        <v>80</v>
      </c>
      <c r="AY1972" s="205" t="s">
        <v>155</v>
      </c>
    </row>
    <row r="1973" spans="2:51" s="13" customFormat="1">
      <c r="B1973" s="206"/>
      <c r="C1973" s="207"/>
      <c r="D1973" s="197" t="s">
        <v>164</v>
      </c>
      <c r="E1973" s="208" t="s">
        <v>35</v>
      </c>
      <c r="F1973" s="209" t="s">
        <v>305</v>
      </c>
      <c r="G1973" s="207"/>
      <c r="H1973" s="210">
        <v>1.08</v>
      </c>
      <c r="I1973" s="211"/>
      <c r="J1973" s="207"/>
      <c r="K1973" s="207"/>
      <c r="L1973" s="212"/>
      <c r="M1973" s="213"/>
      <c r="N1973" s="214"/>
      <c r="O1973" s="214"/>
      <c r="P1973" s="214"/>
      <c r="Q1973" s="214"/>
      <c r="R1973" s="214"/>
      <c r="S1973" s="214"/>
      <c r="T1973" s="215"/>
      <c r="AT1973" s="216" t="s">
        <v>164</v>
      </c>
      <c r="AU1973" s="216" t="s">
        <v>90</v>
      </c>
      <c r="AV1973" s="13" t="s">
        <v>90</v>
      </c>
      <c r="AW1973" s="13" t="s">
        <v>41</v>
      </c>
      <c r="AX1973" s="13" t="s">
        <v>80</v>
      </c>
      <c r="AY1973" s="216" t="s">
        <v>155</v>
      </c>
    </row>
    <row r="1974" spans="2:51" s="12" customFormat="1">
      <c r="B1974" s="195"/>
      <c r="C1974" s="196"/>
      <c r="D1974" s="197" t="s">
        <v>164</v>
      </c>
      <c r="E1974" s="198" t="s">
        <v>35</v>
      </c>
      <c r="F1974" s="199" t="s">
        <v>306</v>
      </c>
      <c r="G1974" s="196"/>
      <c r="H1974" s="198" t="s">
        <v>35</v>
      </c>
      <c r="I1974" s="200"/>
      <c r="J1974" s="196"/>
      <c r="K1974" s="196"/>
      <c r="L1974" s="201"/>
      <c r="M1974" s="202"/>
      <c r="N1974" s="203"/>
      <c r="O1974" s="203"/>
      <c r="P1974" s="203"/>
      <c r="Q1974" s="203"/>
      <c r="R1974" s="203"/>
      <c r="S1974" s="203"/>
      <c r="T1974" s="204"/>
      <c r="AT1974" s="205" t="s">
        <v>164</v>
      </c>
      <c r="AU1974" s="205" t="s">
        <v>90</v>
      </c>
      <c r="AV1974" s="12" t="s">
        <v>88</v>
      </c>
      <c r="AW1974" s="12" t="s">
        <v>41</v>
      </c>
      <c r="AX1974" s="12" t="s">
        <v>80</v>
      </c>
      <c r="AY1974" s="205" t="s">
        <v>155</v>
      </c>
    </row>
    <row r="1975" spans="2:51" s="13" customFormat="1">
      <c r="B1975" s="206"/>
      <c r="C1975" s="207"/>
      <c r="D1975" s="197" t="s">
        <v>164</v>
      </c>
      <c r="E1975" s="208" t="s">
        <v>35</v>
      </c>
      <c r="F1975" s="209" t="s">
        <v>307</v>
      </c>
      <c r="G1975" s="207"/>
      <c r="H1975" s="210">
        <v>2.4</v>
      </c>
      <c r="I1975" s="211"/>
      <c r="J1975" s="207"/>
      <c r="K1975" s="207"/>
      <c r="L1975" s="212"/>
      <c r="M1975" s="213"/>
      <c r="N1975" s="214"/>
      <c r="O1975" s="214"/>
      <c r="P1975" s="214"/>
      <c r="Q1975" s="214"/>
      <c r="R1975" s="214"/>
      <c r="S1975" s="214"/>
      <c r="T1975" s="215"/>
      <c r="AT1975" s="216" t="s">
        <v>164</v>
      </c>
      <c r="AU1975" s="216" t="s">
        <v>90</v>
      </c>
      <c r="AV1975" s="13" t="s">
        <v>90</v>
      </c>
      <c r="AW1975" s="13" t="s">
        <v>41</v>
      </c>
      <c r="AX1975" s="13" t="s">
        <v>80</v>
      </c>
      <c r="AY1975" s="216" t="s">
        <v>155</v>
      </c>
    </row>
    <row r="1976" spans="2:51" s="12" customFormat="1">
      <c r="B1976" s="195"/>
      <c r="C1976" s="196"/>
      <c r="D1976" s="197" t="s">
        <v>164</v>
      </c>
      <c r="E1976" s="198" t="s">
        <v>35</v>
      </c>
      <c r="F1976" s="199" t="s">
        <v>308</v>
      </c>
      <c r="G1976" s="196"/>
      <c r="H1976" s="198" t="s">
        <v>35</v>
      </c>
      <c r="I1976" s="200"/>
      <c r="J1976" s="196"/>
      <c r="K1976" s="196"/>
      <c r="L1976" s="201"/>
      <c r="M1976" s="202"/>
      <c r="N1976" s="203"/>
      <c r="O1976" s="203"/>
      <c r="P1976" s="203"/>
      <c r="Q1976" s="203"/>
      <c r="R1976" s="203"/>
      <c r="S1976" s="203"/>
      <c r="T1976" s="204"/>
      <c r="AT1976" s="205" t="s">
        <v>164</v>
      </c>
      <c r="AU1976" s="205" t="s">
        <v>90</v>
      </c>
      <c r="AV1976" s="12" t="s">
        <v>88</v>
      </c>
      <c r="AW1976" s="12" t="s">
        <v>41</v>
      </c>
      <c r="AX1976" s="12" t="s">
        <v>80</v>
      </c>
      <c r="AY1976" s="205" t="s">
        <v>155</v>
      </c>
    </row>
    <row r="1977" spans="2:51" s="13" customFormat="1">
      <c r="B1977" s="206"/>
      <c r="C1977" s="207"/>
      <c r="D1977" s="197" t="s">
        <v>164</v>
      </c>
      <c r="E1977" s="208" t="s">
        <v>35</v>
      </c>
      <c r="F1977" s="209" t="s">
        <v>309</v>
      </c>
      <c r="G1977" s="207"/>
      <c r="H1977" s="210">
        <v>23.04</v>
      </c>
      <c r="I1977" s="211"/>
      <c r="J1977" s="207"/>
      <c r="K1977" s="207"/>
      <c r="L1977" s="212"/>
      <c r="M1977" s="213"/>
      <c r="N1977" s="214"/>
      <c r="O1977" s="214"/>
      <c r="P1977" s="214"/>
      <c r="Q1977" s="214"/>
      <c r="R1977" s="214"/>
      <c r="S1977" s="214"/>
      <c r="T1977" s="215"/>
      <c r="AT1977" s="216" t="s">
        <v>164</v>
      </c>
      <c r="AU1977" s="216" t="s">
        <v>90</v>
      </c>
      <c r="AV1977" s="13" t="s">
        <v>90</v>
      </c>
      <c r="AW1977" s="13" t="s">
        <v>41</v>
      </c>
      <c r="AX1977" s="13" t="s">
        <v>80</v>
      </c>
      <c r="AY1977" s="216" t="s">
        <v>155</v>
      </c>
    </row>
    <row r="1978" spans="2:51" s="12" customFormat="1">
      <c r="B1978" s="195"/>
      <c r="C1978" s="196"/>
      <c r="D1978" s="197" t="s">
        <v>164</v>
      </c>
      <c r="E1978" s="198" t="s">
        <v>35</v>
      </c>
      <c r="F1978" s="199" t="s">
        <v>310</v>
      </c>
      <c r="G1978" s="196"/>
      <c r="H1978" s="198" t="s">
        <v>35</v>
      </c>
      <c r="I1978" s="200"/>
      <c r="J1978" s="196"/>
      <c r="K1978" s="196"/>
      <c r="L1978" s="201"/>
      <c r="M1978" s="202"/>
      <c r="N1978" s="203"/>
      <c r="O1978" s="203"/>
      <c r="P1978" s="203"/>
      <c r="Q1978" s="203"/>
      <c r="R1978" s="203"/>
      <c r="S1978" s="203"/>
      <c r="T1978" s="204"/>
      <c r="AT1978" s="205" t="s">
        <v>164</v>
      </c>
      <c r="AU1978" s="205" t="s">
        <v>90</v>
      </c>
      <c r="AV1978" s="12" t="s">
        <v>88</v>
      </c>
      <c r="AW1978" s="12" t="s">
        <v>41</v>
      </c>
      <c r="AX1978" s="12" t="s">
        <v>80</v>
      </c>
      <c r="AY1978" s="205" t="s">
        <v>155</v>
      </c>
    </row>
    <row r="1979" spans="2:51" s="13" customFormat="1">
      <c r="B1979" s="206"/>
      <c r="C1979" s="207"/>
      <c r="D1979" s="197" t="s">
        <v>164</v>
      </c>
      <c r="E1979" s="208" t="s">
        <v>35</v>
      </c>
      <c r="F1979" s="209" t="s">
        <v>311</v>
      </c>
      <c r="G1979" s="207"/>
      <c r="H1979" s="210">
        <v>23.04</v>
      </c>
      <c r="I1979" s="211"/>
      <c r="J1979" s="207"/>
      <c r="K1979" s="207"/>
      <c r="L1979" s="212"/>
      <c r="M1979" s="213"/>
      <c r="N1979" s="214"/>
      <c r="O1979" s="214"/>
      <c r="P1979" s="214"/>
      <c r="Q1979" s="214"/>
      <c r="R1979" s="214"/>
      <c r="S1979" s="214"/>
      <c r="T1979" s="215"/>
      <c r="AT1979" s="216" t="s">
        <v>164</v>
      </c>
      <c r="AU1979" s="216" t="s">
        <v>90</v>
      </c>
      <c r="AV1979" s="13" t="s">
        <v>90</v>
      </c>
      <c r="AW1979" s="13" t="s">
        <v>41</v>
      </c>
      <c r="AX1979" s="13" t="s">
        <v>80</v>
      </c>
      <c r="AY1979" s="216" t="s">
        <v>155</v>
      </c>
    </row>
    <row r="1980" spans="2:51" s="12" customFormat="1">
      <c r="B1980" s="195"/>
      <c r="C1980" s="196"/>
      <c r="D1980" s="197" t="s">
        <v>164</v>
      </c>
      <c r="E1980" s="198" t="s">
        <v>35</v>
      </c>
      <c r="F1980" s="199" t="s">
        <v>304</v>
      </c>
      <c r="G1980" s="196"/>
      <c r="H1980" s="198" t="s">
        <v>35</v>
      </c>
      <c r="I1980" s="200"/>
      <c r="J1980" s="196"/>
      <c r="K1980" s="196"/>
      <c r="L1980" s="201"/>
      <c r="M1980" s="202"/>
      <c r="N1980" s="203"/>
      <c r="O1980" s="203"/>
      <c r="P1980" s="203"/>
      <c r="Q1980" s="203"/>
      <c r="R1980" s="203"/>
      <c r="S1980" s="203"/>
      <c r="T1980" s="204"/>
      <c r="AT1980" s="205" t="s">
        <v>164</v>
      </c>
      <c r="AU1980" s="205" t="s">
        <v>90</v>
      </c>
      <c r="AV1980" s="12" t="s">
        <v>88</v>
      </c>
      <c r="AW1980" s="12" t="s">
        <v>41</v>
      </c>
      <c r="AX1980" s="12" t="s">
        <v>80</v>
      </c>
      <c r="AY1980" s="205" t="s">
        <v>155</v>
      </c>
    </row>
    <row r="1981" spans="2:51" s="13" customFormat="1">
      <c r="B1981" s="206"/>
      <c r="C1981" s="207"/>
      <c r="D1981" s="197" t="s">
        <v>164</v>
      </c>
      <c r="E1981" s="208" t="s">
        <v>35</v>
      </c>
      <c r="F1981" s="209" t="s">
        <v>312</v>
      </c>
      <c r="G1981" s="207"/>
      <c r="H1981" s="210">
        <v>2.16</v>
      </c>
      <c r="I1981" s="211"/>
      <c r="J1981" s="207"/>
      <c r="K1981" s="207"/>
      <c r="L1981" s="212"/>
      <c r="M1981" s="213"/>
      <c r="N1981" s="214"/>
      <c r="O1981" s="214"/>
      <c r="P1981" s="214"/>
      <c r="Q1981" s="214"/>
      <c r="R1981" s="214"/>
      <c r="S1981" s="214"/>
      <c r="T1981" s="215"/>
      <c r="AT1981" s="216" t="s">
        <v>164</v>
      </c>
      <c r="AU1981" s="216" t="s">
        <v>90</v>
      </c>
      <c r="AV1981" s="13" t="s">
        <v>90</v>
      </c>
      <c r="AW1981" s="13" t="s">
        <v>41</v>
      </c>
      <c r="AX1981" s="13" t="s">
        <v>80</v>
      </c>
      <c r="AY1981" s="216" t="s">
        <v>155</v>
      </c>
    </row>
    <row r="1982" spans="2:51" s="12" customFormat="1">
      <c r="B1982" s="195"/>
      <c r="C1982" s="196"/>
      <c r="D1982" s="197" t="s">
        <v>164</v>
      </c>
      <c r="E1982" s="198" t="s">
        <v>35</v>
      </c>
      <c r="F1982" s="199" t="s">
        <v>313</v>
      </c>
      <c r="G1982" s="196"/>
      <c r="H1982" s="198" t="s">
        <v>35</v>
      </c>
      <c r="I1982" s="200"/>
      <c r="J1982" s="196"/>
      <c r="K1982" s="196"/>
      <c r="L1982" s="201"/>
      <c r="M1982" s="202"/>
      <c r="N1982" s="203"/>
      <c r="O1982" s="203"/>
      <c r="P1982" s="203"/>
      <c r="Q1982" s="203"/>
      <c r="R1982" s="203"/>
      <c r="S1982" s="203"/>
      <c r="T1982" s="204"/>
      <c r="AT1982" s="205" t="s">
        <v>164</v>
      </c>
      <c r="AU1982" s="205" t="s">
        <v>90</v>
      </c>
      <c r="AV1982" s="12" t="s">
        <v>88</v>
      </c>
      <c r="AW1982" s="12" t="s">
        <v>41</v>
      </c>
      <c r="AX1982" s="12" t="s">
        <v>80</v>
      </c>
      <c r="AY1982" s="205" t="s">
        <v>155</v>
      </c>
    </row>
    <row r="1983" spans="2:51" s="13" customFormat="1">
      <c r="B1983" s="206"/>
      <c r="C1983" s="207"/>
      <c r="D1983" s="197" t="s">
        <v>164</v>
      </c>
      <c r="E1983" s="208" t="s">
        <v>35</v>
      </c>
      <c r="F1983" s="209" t="s">
        <v>314</v>
      </c>
      <c r="G1983" s="207"/>
      <c r="H1983" s="210">
        <v>3.6</v>
      </c>
      <c r="I1983" s="211"/>
      <c r="J1983" s="207"/>
      <c r="K1983" s="207"/>
      <c r="L1983" s="212"/>
      <c r="M1983" s="213"/>
      <c r="N1983" s="214"/>
      <c r="O1983" s="214"/>
      <c r="P1983" s="214"/>
      <c r="Q1983" s="214"/>
      <c r="R1983" s="214"/>
      <c r="S1983" s="214"/>
      <c r="T1983" s="215"/>
      <c r="AT1983" s="216" t="s">
        <v>164</v>
      </c>
      <c r="AU1983" s="216" t="s">
        <v>90</v>
      </c>
      <c r="AV1983" s="13" t="s">
        <v>90</v>
      </c>
      <c r="AW1983" s="13" t="s">
        <v>41</v>
      </c>
      <c r="AX1983" s="13" t="s">
        <v>80</v>
      </c>
      <c r="AY1983" s="216" t="s">
        <v>155</v>
      </c>
    </row>
    <row r="1984" spans="2:51" s="12" customFormat="1">
      <c r="B1984" s="195"/>
      <c r="C1984" s="196"/>
      <c r="D1984" s="197" t="s">
        <v>164</v>
      </c>
      <c r="E1984" s="198" t="s">
        <v>35</v>
      </c>
      <c r="F1984" s="199" t="s">
        <v>308</v>
      </c>
      <c r="G1984" s="196"/>
      <c r="H1984" s="198" t="s">
        <v>35</v>
      </c>
      <c r="I1984" s="200"/>
      <c r="J1984" s="196"/>
      <c r="K1984" s="196"/>
      <c r="L1984" s="201"/>
      <c r="M1984" s="202"/>
      <c r="N1984" s="203"/>
      <c r="O1984" s="203"/>
      <c r="P1984" s="203"/>
      <c r="Q1984" s="203"/>
      <c r="R1984" s="203"/>
      <c r="S1984" s="203"/>
      <c r="T1984" s="204"/>
      <c r="AT1984" s="205" t="s">
        <v>164</v>
      </c>
      <c r="AU1984" s="205" t="s">
        <v>90</v>
      </c>
      <c r="AV1984" s="12" t="s">
        <v>88</v>
      </c>
      <c r="AW1984" s="12" t="s">
        <v>41</v>
      </c>
      <c r="AX1984" s="12" t="s">
        <v>80</v>
      </c>
      <c r="AY1984" s="205" t="s">
        <v>155</v>
      </c>
    </row>
    <row r="1985" spans="2:65" s="13" customFormat="1">
      <c r="B1985" s="206"/>
      <c r="C1985" s="207"/>
      <c r="D1985" s="197" t="s">
        <v>164</v>
      </c>
      <c r="E1985" s="208" t="s">
        <v>35</v>
      </c>
      <c r="F1985" s="209" t="s">
        <v>315</v>
      </c>
      <c r="G1985" s="207"/>
      <c r="H1985" s="210">
        <v>20.16</v>
      </c>
      <c r="I1985" s="211"/>
      <c r="J1985" s="207"/>
      <c r="K1985" s="207"/>
      <c r="L1985" s="212"/>
      <c r="M1985" s="213"/>
      <c r="N1985" s="214"/>
      <c r="O1985" s="214"/>
      <c r="P1985" s="214"/>
      <c r="Q1985" s="214"/>
      <c r="R1985" s="214"/>
      <c r="S1985" s="214"/>
      <c r="T1985" s="215"/>
      <c r="AT1985" s="216" t="s">
        <v>164</v>
      </c>
      <c r="AU1985" s="216" t="s">
        <v>90</v>
      </c>
      <c r="AV1985" s="13" t="s">
        <v>90</v>
      </c>
      <c r="AW1985" s="13" t="s">
        <v>41</v>
      </c>
      <c r="AX1985" s="13" t="s">
        <v>80</v>
      </c>
      <c r="AY1985" s="216" t="s">
        <v>155</v>
      </c>
    </row>
    <row r="1986" spans="2:65" s="12" customFormat="1">
      <c r="B1986" s="195"/>
      <c r="C1986" s="196"/>
      <c r="D1986" s="197" t="s">
        <v>164</v>
      </c>
      <c r="E1986" s="198" t="s">
        <v>35</v>
      </c>
      <c r="F1986" s="199" t="s">
        <v>316</v>
      </c>
      <c r="G1986" s="196"/>
      <c r="H1986" s="198" t="s">
        <v>35</v>
      </c>
      <c r="I1986" s="200"/>
      <c r="J1986" s="196"/>
      <c r="K1986" s="196"/>
      <c r="L1986" s="201"/>
      <c r="M1986" s="202"/>
      <c r="N1986" s="203"/>
      <c r="O1986" s="203"/>
      <c r="P1986" s="203"/>
      <c r="Q1986" s="203"/>
      <c r="R1986" s="203"/>
      <c r="S1986" s="203"/>
      <c r="T1986" s="204"/>
      <c r="AT1986" s="205" t="s">
        <v>164</v>
      </c>
      <c r="AU1986" s="205" t="s">
        <v>90</v>
      </c>
      <c r="AV1986" s="12" t="s">
        <v>88</v>
      </c>
      <c r="AW1986" s="12" t="s">
        <v>41</v>
      </c>
      <c r="AX1986" s="12" t="s">
        <v>80</v>
      </c>
      <c r="AY1986" s="205" t="s">
        <v>155</v>
      </c>
    </row>
    <row r="1987" spans="2:65" s="13" customFormat="1">
      <c r="B1987" s="206"/>
      <c r="C1987" s="207"/>
      <c r="D1987" s="197" t="s">
        <v>164</v>
      </c>
      <c r="E1987" s="208" t="s">
        <v>35</v>
      </c>
      <c r="F1987" s="209" t="s">
        <v>317</v>
      </c>
      <c r="G1987" s="207"/>
      <c r="H1987" s="210">
        <v>10.08</v>
      </c>
      <c r="I1987" s="211"/>
      <c r="J1987" s="207"/>
      <c r="K1987" s="207"/>
      <c r="L1987" s="212"/>
      <c r="M1987" s="213"/>
      <c r="N1987" s="214"/>
      <c r="O1987" s="214"/>
      <c r="P1987" s="214"/>
      <c r="Q1987" s="214"/>
      <c r="R1987" s="214"/>
      <c r="S1987" s="214"/>
      <c r="T1987" s="215"/>
      <c r="AT1987" s="216" t="s">
        <v>164</v>
      </c>
      <c r="AU1987" s="216" t="s">
        <v>90</v>
      </c>
      <c r="AV1987" s="13" t="s">
        <v>90</v>
      </c>
      <c r="AW1987" s="13" t="s">
        <v>41</v>
      </c>
      <c r="AX1987" s="13" t="s">
        <v>80</v>
      </c>
      <c r="AY1987" s="216" t="s">
        <v>155</v>
      </c>
    </row>
    <row r="1988" spans="2:65" s="12" customFormat="1">
      <c r="B1988" s="195"/>
      <c r="C1988" s="196"/>
      <c r="D1988" s="197" t="s">
        <v>164</v>
      </c>
      <c r="E1988" s="198" t="s">
        <v>35</v>
      </c>
      <c r="F1988" s="199" t="s">
        <v>304</v>
      </c>
      <c r="G1988" s="196"/>
      <c r="H1988" s="198" t="s">
        <v>35</v>
      </c>
      <c r="I1988" s="200"/>
      <c r="J1988" s="196"/>
      <c r="K1988" s="196"/>
      <c r="L1988" s="201"/>
      <c r="M1988" s="202"/>
      <c r="N1988" s="203"/>
      <c r="O1988" s="203"/>
      <c r="P1988" s="203"/>
      <c r="Q1988" s="203"/>
      <c r="R1988" s="203"/>
      <c r="S1988" s="203"/>
      <c r="T1988" s="204"/>
      <c r="AT1988" s="205" t="s">
        <v>164</v>
      </c>
      <c r="AU1988" s="205" t="s">
        <v>90</v>
      </c>
      <c r="AV1988" s="12" t="s">
        <v>88</v>
      </c>
      <c r="AW1988" s="12" t="s">
        <v>41</v>
      </c>
      <c r="AX1988" s="12" t="s">
        <v>80</v>
      </c>
      <c r="AY1988" s="205" t="s">
        <v>155</v>
      </c>
    </row>
    <row r="1989" spans="2:65" s="13" customFormat="1">
      <c r="B1989" s="206"/>
      <c r="C1989" s="207"/>
      <c r="D1989" s="197" t="s">
        <v>164</v>
      </c>
      <c r="E1989" s="208" t="s">
        <v>35</v>
      </c>
      <c r="F1989" s="209" t="s">
        <v>312</v>
      </c>
      <c r="G1989" s="207"/>
      <c r="H1989" s="210">
        <v>2.16</v>
      </c>
      <c r="I1989" s="211"/>
      <c r="J1989" s="207"/>
      <c r="K1989" s="207"/>
      <c r="L1989" s="212"/>
      <c r="M1989" s="213"/>
      <c r="N1989" s="214"/>
      <c r="O1989" s="214"/>
      <c r="P1989" s="214"/>
      <c r="Q1989" s="214"/>
      <c r="R1989" s="214"/>
      <c r="S1989" s="214"/>
      <c r="T1989" s="215"/>
      <c r="AT1989" s="216" t="s">
        <v>164</v>
      </c>
      <c r="AU1989" s="216" t="s">
        <v>90</v>
      </c>
      <c r="AV1989" s="13" t="s">
        <v>90</v>
      </c>
      <c r="AW1989" s="13" t="s">
        <v>41</v>
      </c>
      <c r="AX1989" s="13" t="s">
        <v>80</v>
      </c>
      <c r="AY1989" s="216" t="s">
        <v>155</v>
      </c>
    </row>
    <row r="1990" spans="2:65" s="12" customFormat="1">
      <c r="B1990" s="195"/>
      <c r="C1990" s="196"/>
      <c r="D1990" s="197" t="s">
        <v>164</v>
      </c>
      <c r="E1990" s="198" t="s">
        <v>35</v>
      </c>
      <c r="F1990" s="199" t="s">
        <v>308</v>
      </c>
      <c r="G1990" s="196"/>
      <c r="H1990" s="198" t="s">
        <v>35</v>
      </c>
      <c r="I1990" s="200"/>
      <c r="J1990" s="196"/>
      <c r="K1990" s="196"/>
      <c r="L1990" s="201"/>
      <c r="M1990" s="202"/>
      <c r="N1990" s="203"/>
      <c r="O1990" s="203"/>
      <c r="P1990" s="203"/>
      <c r="Q1990" s="203"/>
      <c r="R1990" s="203"/>
      <c r="S1990" s="203"/>
      <c r="T1990" s="204"/>
      <c r="AT1990" s="205" t="s">
        <v>164</v>
      </c>
      <c r="AU1990" s="205" t="s">
        <v>90</v>
      </c>
      <c r="AV1990" s="12" t="s">
        <v>88</v>
      </c>
      <c r="AW1990" s="12" t="s">
        <v>41</v>
      </c>
      <c r="AX1990" s="12" t="s">
        <v>80</v>
      </c>
      <c r="AY1990" s="205" t="s">
        <v>155</v>
      </c>
    </row>
    <row r="1991" spans="2:65" s="13" customFormat="1">
      <c r="B1991" s="206"/>
      <c r="C1991" s="207"/>
      <c r="D1991" s="197" t="s">
        <v>164</v>
      </c>
      <c r="E1991" s="208" t="s">
        <v>35</v>
      </c>
      <c r="F1991" s="209" t="s">
        <v>318</v>
      </c>
      <c r="G1991" s="207"/>
      <c r="H1991" s="210">
        <v>10.08</v>
      </c>
      <c r="I1991" s="211"/>
      <c r="J1991" s="207"/>
      <c r="K1991" s="207"/>
      <c r="L1991" s="212"/>
      <c r="M1991" s="213"/>
      <c r="N1991" s="214"/>
      <c r="O1991" s="214"/>
      <c r="P1991" s="214"/>
      <c r="Q1991" s="214"/>
      <c r="R1991" s="214"/>
      <c r="S1991" s="214"/>
      <c r="T1991" s="215"/>
      <c r="AT1991" s="216" t="s">
        <v>164</v>
      </c>
      <c r="AU1991" s="216" t="s">
        <v>90</v>
      </c>
      <c r="AV1991" s="13" t="s">
        <v>90</v>
      </c>
      <c r="AW1991" s="13" t="s">
        <v>41</v>
      </c>
      <c r="AX1991" s="13" t="s">
        <v>80</v>
      </c>
      <c r="AY1991" s="216" t="s">
        <v>155</v>
      </c>
    </row>
    <row r="1992" spans="2:65" s="15" customFormat="1">
      <c r="B1992" s="228"/>
      <c r="C1992" s="229"/>
      <c r="D1992" s="197" t="s">
        <v>164</v>
      </c>
      <c r="E1992" s="230" t="s">
        <v>35</v>
      </c>
      <c r="F1992" s="231" t="s">
        <v>177</v>
      </c>
      <c r="G1992" s="229"/>
      <c r="H1992" s="232">
        <v>120.12</v>
      </c>
      <c r="I1992" s="233"/>
      <c r="J1992" s="229"/>
      <c r="K1992" s="229"/>
      <c r="L1992" s="234"/>
      <c r="M1992" s="235"/>
      <c r="N1992" s="236"/>
      <c r="O1992" s="236"/>
      <c r="P1992" s="236"/>
      <c r="Q1992" s="236"/>
      <c r="R1992" s="236"/>
      <c r="S1992" s="236"/>
      <c r="T1992" s="237"/>
      <c r="AT1992" s="238" t="s">
        <v>164</v>
      </c>
      <c r="AU1992" s="238" t="s">
        <v>90</v>
      </c>
      <c r="AV1992" s="15" t="s">
        <v>162</v>
      </c>
      <c r="AW1992" s="15" t="s">
        <v>41</v>
      </c>
      <c r="AX1992" s="15" t="s">
        <v>88</v>
      </c>
      <c r="AY1992" s="238" t="s">
        <v>155</v>
      </c>
    </row>
    <row r="1993" spans="2:65" s="1" customFormat="1" ht="36" customHeight="1">
      <c r="B1993" s="36"/>
      <c r="C1993" s="182" t="s">
        <v>1657</v>
      </c>
      <c r="D1993" s="182" t="s">
        <v>157</v>
      </c>
      <c r="E1993" s="183" t="s">
        <v>1658</v>
      </c>
      <c r="F1993" s="184" t="s">
        <v>1659</v>
      </c>
      <c r="G1993" s="185" t="s">
        <v>160</v>
      </c>
      <c r="H1993" s="186">
        <v>148.34200000000001</v>
      </c>
      <c r="I1993" s="187"/>
      <c r="J1993" s="188">
        <f>ROUND(I1993*H1993,2)</f>
        <v>0</v>
      </c>
      <c r="K1993" s="184" t="s">
        <v>161</v>
      </c>
      <c r="L1993" s="40"/>
      <c r="M1993" s="189" t="s">
        <v>35</v>
      </c>
      <c r="N1993" s="190" t="s">
        <v>51</v>
      </c>
      <c r="O1993" s="65"/>
      <c r="P1993" s="191">
        <f>O1993*H1993</f>
        <v>0</v>
      </c>
      <c r="Q1993" s="191">
        <v>6.0000000000000001E-3</v>
      </c>
      <c r="R1993" s="191">
        <f>Q1993*H1993</f>
        <v>0.89005200000000007</v>
      </c>
      <c r="S1993" s="191">
        <v>0</v>
      </c>
      <c r="T1993" s="192">
        <f>S1993*H1993</f>
        <v>0</v>
      </c>
      <c r="AR1993" s="193" t="s">
        <v>265</v>
      </c>
      <c r="AT1993" s="193" t="s">
        <v>157</v>
      </c>
      <c r="AU1993" s="193" t="s">
        <v>90</v>
      </c>
      <c r="AY1993" s="18" t="s">
        <v>155</v>
      </c>
      <c r="BE1993" s="194">
        <f>IF(N1993="základní",J1993,0)</f>
        <v>0</v>
      </c>
      <c r="BF1993" s="194">
        <f>IF(N1993="snížená",J1993,0)</f>
        <v>0</v>
      </c>
      <c r="BG1993" s="194">
        <f>IF(N1993="zákl. přenesená",J1993,0)</f>
        <v>0</v>
      </c>
      <c r="BH1993" s="194">
        <f>IF(N1993="sníž. přenesená",J1993,0)</f>
        <v>0</v>
      </c>
      <c r="BI1993" s="194">
        <f>IF(N1993="nulová",J1993,0)</f>
        <v>0</v>
      </c>
      <c r="BJ1993" s="18" t="s">
        <v>88</v>
      </c>
      <c r="BK1993" s="194">
        <f>ROUND(I1993*H1993,2)</f>
        <v>0</v>
      </c>
      <c r="BL1993" s="18" t="s">
        <v>265</v>
      </c>
      <c r="BM1993" s="193" t="s">
        <v>1660</v>
      </c>
    </row>
    <row r="1994" spans="2:65" s="12" customFormat="1">
      <c r="B1994" s="195"/>
      <c r="C1994" s="196"/>
      <c r="D1994" s="197" t="s">
        <v>164</v>
      </c>
      <c r="E1994" s="198" t="s">
        <v>35</v>
      </c>
      <c r="F1994" s="199" t="s">
        <v>1661</v>
      </c>
      <c r="G1994" s="196"/>
      <c r="H1994" s="198" t="s">
        <v>35</v>
      </c>
      <c r="I1994" s="200"/>
      <c r="J1994" s="196"/>
      <c r="K1994" s="196"/>
      <c r="L1994" s="201"/>
      <c r="M1994" s="202"/>
      <c r="N1994" s="203"/>
      <c r="O1994" s="203"/>
      <c r="P1994" s="203"/>
      <c r="Q1994" s="203"/>
      <c r="R1994" s="203"/>
      <c r="S1994" s="203"/>
      <c r="T1994" s="204"/>
      <c r="AT1994" s="205" t="s">
        <v>164</v>
      </c>
      <c r="AU1994" s="205" t="s">
        <v>90</v>
      </c>
      <c r="AV1994" s="12" t="s">
        <v>88</v>
      </c>
      <c r="AW1994" s="12" t="s">
        <v>41</v>
      </c>
      <c r="AX1994" s="12" t="s">
        <v>80</v>
      </c>
      <c r="AY1994" s="205" t="s">
        <v>155</v>
      </c>
    </row>
    <row r="1995" spans="2:65" s="13" customFormat="1">
      <c r="B1995" s="206"/>
      <c r="C1995" s="207"/>
      <c r="D1995" s="197" t="s">
        <v>164</v>
      </c>
      <c r="E1995" s="208" t="s">
        <v>35</v>
      </c>
      <c r="F1995" s="209" t="s">
        <v>1662</v>
      </c>
      <c r="G1995" s="207"/>
      <c r="H1995" s="210">
        <v>45.91</v>
      </c>
      <c r="I1995" s="211"/>
      <c r="J1995" s="207"/>
      <c r="K1995" s="207"/>
      <c r="L1995" s="212"/>
      <c r="M1995" s="213"/>
      <c r="N1995" s="214"/>
      <c r="O1995" s="214"/>
      <c r="P1995" s="214"/>
      <c r="Q1995" s="214"/>
      <c r="R1995" s="214"/>
      <c r="S1995" s="214"/>
      <c r="T1995" s="215"/>
      <c r="AT1995" s="216" t="s">
        <v>164</v>
      </c>
      <c r="AU1995" s="216" t="s">
        <v>90</v>
      </c>
      <c r="AV1995" s="13" t="s">
        <v>90</v>
      </c>
      <c r="AW1995" s="13" t="s">
        <v>41</v>
      </c>
      <c r="AX1995" s="13" t="s">
        <v>80</v>
      </c>
      <c r="AY1995" s="216" t="s">
        <v>155</v>
      </c>
    </row>
    <row r="1996" spans="2:65" s="12" customFormat="1">
      <c r="B1996" s="195"/>
      <c r="C1996" s="196"/>
      <c r="D1996" s="197" t="s">
        <v>164</v>
      </c>
      <c r="E1996" s="198" t="s">
        <v>35</v>
      </c>
      <c r="F1996" s="199" t="s">
        <v>293</v>
      </c>
      <c r="G1996" s="196"/>
      <c r="H1996" s="198" t="s">
        <v>35</v>
      </c>
      <c r="I1996" s="200"/>
      <c r="J1996" s="196"/>
      <c r="K1996" s="196"/>
      <c r="L1996" s="201"/>
      <c r="M1996" s="202"/>
      <c r="N1996" s="203"/>
      <c r="O1996" s="203"/>
      <c r="P1996" s="203"/>
      <c r="Q1996" s="203"/>
      <c r="R1996" s="203"/>
      <c r="S1996" s="203"/>
      <c r="T1996" s="204"/>
      <c r="AT1996" s="205" t="s">
        <v>164</v>
      </c>
      <c r="AU1996" s="205" t="s">
        <v>90</v>
      </c>
      <c r="AV1996" s="12" t="s">
        <v>88</v>
      </c>
      <c r="AW1996" s="12" t="s">
        <v>41</v>
      </c>
      <c r="AX1996" s="12" t="s">
        <v>80</v>
      </c>
      <c r="AY1996" s="205" t="s">
        <v>155</v>
      </c>
    </row>
    <row r="1997" spans="2:65" s="13" customFormat="1">
      <c r="B1997" s="206"/>
      <c r="C1997" s="207"/>
      <c r="D1997" s="197" t="s">
        <v>164</v>
      </c>
      <c r="E1997" s="208" t="s">
        <v>35</v>
      </c>
      <c r="F1997" s="209" t="s">
        <v>1663</v>
      </c>
      <c r="G1997" s="207"/>
      <c r="H1997" s="210">
        <v>102.432</v>
      </c>
      <c r="I1997" s="211"/>
      <c r="J1997" s="207"/>
      <c r="K1997" s="207"/>
      <c r="L1997" s="212"/>
      <c r="M1997" s="213"/>
      <c r="N1997" s="214"/>
      <c r="O1997" s="214"/>
      <c r="P1997" s="214"/>
      <c r="Q1997" s="214"/>
      <c r="R1997" s="214"/>
      <c r="S1997" s="214"/>
      <c r="T1997" s="215"/>
      <c r="AT1997" s="216" t="s">
        <v>164</v>
      </c>
      <c r="AU1997" s="216" t="s">
        <v>90</v>
      </c>
      <c r="AV1997" s="13" t="s">
        <v>90</v>
      </c>
      <c r="AW1997" s="13" t="s">
        <v>41</v>
      </c>
      <c r="AX1997" s="13" t="s">
        <v>80</v>
      </c>
      <c r="AY1997" s="216" t="s">
        <v>155</v>
      </c>
    </row>
    <row r="1998" spans="2:65" s="15" customFormat="1">
      <c r="B1998" s="228"/>
      <c r="C1998" s="229"/>
      <c r="D1998" s="197" t="s">
        <v>164</v>
      </c>
      <c r="E1998" s="230" t="s">
        <v>35</v>
      </c>
      <c r="F1998" s="231" t="s">
        <v>177</v>
      </c>
      <c r="G1998" s="229"/>
      <c r="H1998" s="232">
        <v>148.34200000000001</v>
      </c>
      <c r="I1998" s="233"/>
      <c r="J1998" s="229"/>
      <c r="K1998" s="229"/>
      <c r="L1998" s="234"/>
      <c r="M1998" s="235"/>
      <c r="N1998" s="236"/>
      <c r="O1998" s="236"/>
      <c r="P1998" s="236"/>
      <c r="Q1998" s="236"/>
      <c r="R1998" s="236"/>
      <c r="S1998" s="236"/>
      <c r="T1998" s="237"/>
      <c r="AT1998" s="238" t="s">
        <v>164</v>
      </c>
      <c r="AU1998" s="238" t="s">
        <v>90</v>
      </c>
      <c r="AV1998" s="15" t="s">
        <v>162</v>
      </c>
      <c r="AW1998" s="15" t="s">
        <v>41</v>
      </c>
      <c r="AX1998" s="15" t="s">
        <v>88</v>
      </c>
      <c r="AY1998" s="238" t="s">
        <v>155</v>
      </c>
    </row>
    <row r="1999" spans="2:65" s="1" customFormat="1" ht="16.5" customHeight="1">
      <c r="B1999" s="36"/>
      <c r="C1999" s="239" t="s">
        <v>1664</v>
      </c>
      <c r="D1999" s="239" t="s">
        <v>455</v>
      </c>
      <c r="E1999" s="240" t="s">
        <v>750</v>
      </c>
      <c r="F1999" s="241" t="s">
        <v>751</v>
      </c>
      <c r="G1999" s="242" t="s">
        <v>160</v>
      </c>
      <c r="H1999" s="243">
        <v>48.206000000000003</v>
      </c>
      <c r="I1999" s="244"/>
      <c r="J1999" s="245">
        <f>ROUND(I1999*H1999,2)</f>
        <v>0</v>
      </c>
      <c r="K1999" s="241" t="s">
        <v>161</v>
      </c>
      <c r="L1999" s="246"/>
      <c r="M1999" s="247" t="s">
        <v>35</v>
      </c>
      <c r="N1999" s="248" t="s">
        <v>51</v>
      </c>
      <c r="O1999" s="65"/>
      <c r="P1999" s="191">
        <f>O1999*H1999</f>
        <v>0</v>
      </c>
      <c r="Q1999" s="191">
        <v>7.5000000000000002E-4</v>
      </c>
      <c r="R1999" s="191">
        <f>Q1999*H1999</f>
        <v>3.6154500000000006E-2</v>
      </c>
      <c r="S1999" s="191">
        <v>0</v>
      </c>
      <c r="T1999" s="192">
        <f>S1999*H1999</f>
        <v>0</v>
      </c>
      <c r="AR1999" s="193" t="s">
        <v>419</v>
      </c>
      <c r="AT1999" s="193" t="s">
        <v>455</v>
      </c>
      <c r="AU1999" s="193" t="s">
        <v>90</v>
      </c>
      <c r="AY1999" s="18" t="s">
        <v>155</v>
      </c>
      <c r="BE1999" s="194">
        <f>IF(N1999="základní",J1999,0)</f>
        <v>0</v>
      </c>
      <c r="BF1999" s="194">
        <f>IF(N1999="snížená",J1999,0)</f>
        <v>0</v>
      </c>
      <c r="BG1999" s="194">
        <f>IF(N1999="zákl. přenesená",J1999,0)</f>
        <v>0</v>
      </c>
      <c r="BH1999" s="194">
        <f>IF(N1999="sníž. přenesená",J1999,0)</f>
        <v>0</v>
      </c>
      <c r="BI1999" s="194">
        <f>IF(N1999="nulová",J1999,0)</f>
        <v>0</v>
      </c>
      <c r="BJ1999" s="18" t="s">
        <v>88</v>
      </c>
      <c r="BK1999" s="194">
        <f>ROUND(I1999*H1999,2)</f>
        <v>0</v>
      </c>
      <c r="BL1999" s="18" t="s">
        <v>265</v>
      </c>
      <c r="BM1999" s="193" t="s">
        <v>1665</v>
      </c>
    </row>
    <row r="2000" spans="2:65" s="12" customFormat="1">
      <c r="B2000" s="195"/>
      <c r="C2000" s="196"/>
      <c r="D2000" s="197" t="s">
        <v>164</v>
      </c>
      <c r="E2000" s="198" t="s">
        <v>35</v>
      </c>
      <c r="F2000" s="199" t="s">
        <v>1661</v>
      </c>
      <c r="G2000" s="196"/>
      <c r="H2000" s="198" t="s">
        <v>35</v>
      </c>
      <c r="I2000" s="200"/>
      <c r="J2000" s="196"/>
      <c r="K2000" s="196"/>
      <c r="L2000" s="201"/>
      <c r="M2000" s="202"/>
      <c r="N2000" s="203"/>
      <c r="O2000" s="203"/>
      <c r="P2000" s="203"/>
      <c r="Q2000" s="203"/>
      <c r="R2000" s="203"/>
      <c r="S2000" s="203"/>
      <c r="T2000" s="204"/>
      <c r="AT2000" s="205" t="s">
        <v>164</v>
      </c>
      <c r="AU2000" s="205" t="s">
        <v>90</v>
      </c>
      <c r="AV2000" s="12" t="s">
        <v>88</v>
      </c>
      <c r="AW2000" s="12" t="s">
        <v>41</v>
      </c>
      <c r="AX2000" s="12" t="s">
        <v>80</v>
      </c>
      <c r="AY2000" s="205" t="s">
        <v>155</v>
      </c>
    </row>
    <row r="2001" spans="2:65" s="13" customFormat="1">
      <c r="B2001" s="206"/>
      <c r="C2001" s="207"/>
      <c r="D2001" s="197" t="s">
        <v>164</v>
      </c>
      <c r="E2001" s="208" t="s">
        <v>35</v>
      </c>
      <c r="F2001" s="209" t="s">
        <v>1666</v>
      </c>
      <c r="G2001" s="207"/>
      <c r="H2001" s="210">
        <v>48.206000000000003</v>
      </c>
      <c r="I2001" s="211"/>
      <c r="J2001" s="207"/>
      <c r="K2001" s="207"/>
      <c r="L2001" s="212"/>
      <c r="M2001" s="213"/>
      <c r="N2001" s="214"/>
      <c r="O2001" s="214"/>
      <c r="P2001" s="214"/>
      <c r="Q2001" s="214"/>
      <c r="R2001" s="214"/>
      <c r="S2001" s="214"/>
      <c r="T2001" s="215"/>
      <c r="AT2001" s="216" t="s">
        <v>164</v>
      </c>
      <c r="AU2001" s="216" t="s">
        <v>90</v>
      </c>
      <c r="AV2001" s="13" t="s">
        <v>90</v>
      </c>
      <c r="AW2001" s="13" t="s">
        <v>41</v>
      </c>
      <c r="AX2001" s="13" t="s">
        <v>88</v>
      </c>
      <c r="AY2001" s="216" t="s">
        <v>155</v>
      </c>
    </row>
    <row r="2002" spans="2:65" s="1" customFormat="1" ht="24" customHeight="1">
      <c r="B2002" s="36"/>
      <c r="C2002" s="239" t="s">
        <v>1667</v>
      </c>
      <c r="D2002" s="239" t="s">
        <v>455</v>
      </c>
      <c r="E2002" s="240" t="s">
        <v>1668</v>
      </c>
      <c r="F2002" s="241" t="s">
        <v>4572</v>
      </c>
      <c r="G2002" s="242" t="s">
        <v>160</v>
      </c>
      <c r="H2002" s="243">
        <v>107.554</v>
      </c>
      <c r="I2002" s="244"/>
      <c r="J2002" s="245">
        <f>ROUND(I2002*H2002,2)</f>
        <v>0</v>
      </c>
      <c r="K2002" s="241" t="s">
        <v>161</v>
      </c>
      <c r="L2002" s="246"/>
      <c r="M2002" s="247" t="s">
        <v>35</v>
      </c>
      <c r="N2002" s="248" t="s">
        <v>51</v>
      </c>
      <c r="O2002" s="65"/>
      <c r="P2002" s="191">
        <f>O2002*H2002</f>
        <v>0</v>
      </c>
      <c r="Q2002" s="191">
        <v>0.01</v>
      </c>
      <c r="R2002" s="191">
        <f>Q2002*H2002</f>
        <v>1.0755399999999999</v>
      </c>
      <c r="S2002" s="191">
        <v>0</v>
      </c>
      <c r="T2002" s="192">
        <f>S2002*H2002</f>
        <v>0</v>
      </c>
      <c r="AR2002" s="193" t="s">
        <v>419</v>
      </c>
      <c r="AT2002" s="193" t="s">
        <v>455</v>
      </c>
      <c r="AU2002" s="193" t="s">
        <v>90</v>
      </c>
      <c r="AY2002" s="18" t="s">
        <v>155</v>
      </c>
      <c r="BE2002" s="194">
        <f>IF(N2002="základní",J2002,0)</f>
        <v>0</v>
      </c>
      <c r="BF2002" s="194">
        <f>IF(N2002="snížená",J2002,0)</f>
        <v>0</v>
      </c>
      <c r="BG2002" s="194">
        <f>IF(N2002="zákl. přenesená",J2002,0)</f>
        <v>0</v>
      </c>
      <c r="BH2002" s="194">
        <f>IF(N2002="sníž. přenesená",J2002,0)</f>
        <v>0</v>
      </c>
      <c r="BI2002" s="194">
        <f>IF(N2002="nulová",J2002,0)</f>
        <v>0</v>
      </c>
      <c r="BJ2002" s="18" t="s">
        <v>88</v>
      </c>
      <c r="BK2002" s="194">
        <f>ROUND(I2002*H2002,2)</f>
        <v>0</v>
      </c>
      <c r="BL2002" s="18" t="s">
        <v>265</v>
      </c>
      <c r="BM2002" s="193" t="s">
        <v>1669</v>
      </c>
    </row>
    <row r="2003" spans="2:65" s="12" customFormat="1">
      <c r="B2003" s="195"/>
      <c r="C2003" s="196"/>
      <c r="D2003" s="197" t="s">
        <v>164</v>
      </c>
      <c r="E2003" s="198" t="s">
        <v>35</v>
      </c>
      <c r="F2003" s="199" t="s">
        <v>293</v>
      </c>
      <c r="G2003" s="196"/>
      <c r="H2003" s="198" t="s">
        <v>35</v>
      </c>
      <c r="I2003" s="200"/>
      <c r="J2003" s="196"/>
      <c r="K2003" s="196"/>
      <c r="L2003" s="201"/>
      <c r="M2003" s="202"/>
      <c r="N2003" s="203"/>
      <c r="O2003" s="203"/>
      <c r="P2003" s="203"/>
      <c r="Q2003" s="203"/>
      <c r="R2003" s="203"/>
      <c r="S2003" s="203"/>
      <c r="T2003" s="204"/>
      <c r="AT2003" s="205" t="s">
        <v>164</v>
      </c>
      <c r="AU2003" s="205" t="s">
        <v>90</v>
      </c>
      <c r="AV2003" s="12" t="s">
        <v>88</v>
      </c>
      <c r="AW2003" s="12" t="s">
        <v>41</v>
      </c>
      <c r="AX2003" s="12" t="s">
        <v>80</v>
      </c>
      <c r="AY2003" s="205" t="s">
        <v>155</v>
      </c>
    </row>
    <row r="2004" spans="2:65" s="13" customFormat="1">
      <c r="B2004" s="206"/>
      <c r="C2004" s="207"/>
      <c r="D2004" s="197" t="s">
        <v>164</v>
      </c>
      <c r="E2004" s="208" t="s">
        <v>35</v>
      </c>
      <c r="F2004" s="209" t="s">
        <v>1670</v>
      </c>
      <c r="G2004" s="207"/>
      <c r="H2004" s="210">
        <v>107.554</v>
      </c>
      <c r="I2004" s="211"/>
      <c r="J2004" s="207"/>
      <c r="K2004" s="207"/>
      <c r="L2004" s="212"/>
      <c r="M2004" s="213"/>
      <c r="N2004" s="214"/>
      <c r="O2004" s="214"/>
      <c r="P2004" s="214"/>
      <c r="Q2004" s="214"/>
      <c r="R2004" s="214"/>
      <c r="S2004" s="214"/>
      <c r="T2004" s="215"/>
      <c r="AT2004" s="216" t="s">
        <v>164</v>
      </c>
      <c r="AU2004" s="216" t="s">
        <v>90</v>
      </c>
      <c r="AV2004" s="13" t="s">
        <v>90</v>
      </c>
      <c r="AW2004" s="13" t="s">
        <v>41</v>
      </c>
      <c r="AX2004" s="13" t="s">
        <v>88</v>
      </c>
      <c r="AY2004" s="216" t="s">
        <v>155</v>
      </c>
    </row>
    <row r="2005" spans="2:65" s="1" customFormat="1" ht="36" customHeight="1">
      <c r="B2005" s="36"/>
      <c r="C2005" s="182" t="s">
        <v>1671</v>
      </c>
      <c r="D2005" s="182" t="s">
        <v>157</v>
      </c>
      <c r="E2005" s="183" t="s">
        <v>1672</v>
      </c>
      <c r="F2005" s="184" t="s">
        <v>1673</v>
      </c>
      <c r="G2005" s="185" t="s">
        <v>160</v>
      </c>
      <c r="H2005" s="186">
        <v>163.386</v>
      </c>
      <c r="I2005" s="187"/>
      <c r="J2005" s="188">
        <f>ROUND(I2005*H2005,2)</f>
        <v>0</v>
      </c>
      <c r="K2005" s="184" t="s">
        <v>161</v>
      </c>
      <c r="L2005" s="40"/>
      <c r="M2005" s="189" t="s">
        <v>35</v>
      </c>
      <c r="N2005" s="190" t="s">
        <v>51</v>
      </c>
      <c r="O2005" s="65"/>
      <c r="P2005" s="191">
        <f>O2005*H2005</f>
        <v>0</v>
      </c>
      <c r="Q2005" s="191">
        <v>1.16E-3</v>
      </c>
      <c r="R2005" s="191">
        <f>Q2005*H2005</f>
        <v>0.18952775999999999</v>
      </c>
      <c r="S2005" s="191">
        <v>0</v>
      </c>
      <c r="T2005" s="192">
        <f>S2005*H2005</f>
        <v>0</v>
      </c>
      <c r="AR2005" s="193" t="s">
        <v>265</v>
      </c>
      <c r="AT2005" s="193" t="s">
        <v>157</v>
      </c>
      <c r="AU2005" s="193" t="s">
        <v>90</v>
      </c>
      <c r="AY2005" s="18" t="s">
        <v>155</v>
      </c>
      <c r="BE2005" s="194">
        <f>IF(N2005="základní",J2005,0)</f>
        <v>0</v>
      </c>
      <c r="BF2005" s="194">
        <f>IF(N2005="snížená",J2005,0)</f>
        <v>0</v>
      </c>
      <c r="BG2005" s="194">
        <f>IF(N2005="zákl. přenesená",J2005,0)</f>
        <v>0</v>
      </c>
      <c r="BH2005" s="194">
        <f>IF(N2005="sníž. přenesená",J2005,0)</f>
        <v>0</v>
      </c>
      <c r="BI2005" s="194">
        <f>IF(N2005="nulová",J2005,0)</f>
        <v>0</v>
      </c>
      <c r="BJ2005" s="18" t="s">
        <v>88</v>
      </c>
      <c r="BK2005" s="194">
        <f>ROUND(I2005*H2005,2)</f>
        <v>0</v>
      </c>
      <c r="BL2005" s="18" t="s">
        <v>265</v>
      </c>
      <c r="BM2005" s="193" t="s">
        <v>1674</v>
      </c>
    </row>
    <row r="2006" spans="2:65" s="12" customFormat="1">
      <c r="B2006" s="195"/>
      <c r="C2006" s="196"/>
      <c r="D2006" s="197" t="s">
        <v>164</v>
      </c>
      <c r="E2006" s="198" t="s">
        <v>35</v>
      </c>
      <c r="F2006" s="199" t="s">
        <v>1533</v>
      </c>
      <c r="G2006" s="196"/>
      <c r="H2006" s="198" t="s">
        <v>35</v>
      </c>
      <c r="I2006" s="200"/>
      <c r="J2006" s="196"/>
      <c r="K2006" s="196"/>
      <c r="L2006" s="201"/>
      <c r="M2006" s="202"/>
      <c r="N2006" s="203"/>
      <c r="O2006" s="203"/>
      <c r="P2006" s="203"/>
      <c r="Q2006" s="203"/>
      <c r="R2006" s="203"/>
      <c r="S2006" s="203"/>
      <c r="T2006" s="204"/>
      <c r="AT2006" s="205" t="s">
        <v>164</v>
      </c>
      <c r="AU2006" s="205" t="s">
        <v>90</v>
      </c>
      <c r="AV2006" s="12" t="s">
        <v>88</v>
      </c>
      <c r="AW2006" s="12" t="s">
        <v>41</v>
      </c>
      <c r="AX2006" s="12" t="s">
        <v>80</v>
      </c>
      <c r="AY2006" s="205" t="s">
        <v>155</v>
      </c>
    </row>
    <row r="2007" spans="2:65" s="12" customFormat="1">
      <c r="B2007" s="195"/>
      <c r="C2007" s="196"/>
      <c r="D2007" s="197" t="s">
        <v>164</v>
      </c>
      <c r="E2007" s="198" t="s">
        <v>35</v>
      </c>
      <c r="F2007" s="199" t="s">
        <v>1522</v>
      </c>
      <c r="G2007" s="196"/>
      <c r="H2007" s="198" t="s">
        <v>35</v>
      </c>
      <c r="I2007" s="200"/>
      <c r="J2007" s="196"/>
      <c r="K2007" s="196"/>
      <c r="L2007" s="201"/>
      <c r="M2007" s="202"/>
      <c r="N2007" s="203"/>
      <c r="O2007" s="203"/>
      <c r="P2007" s="203"/>
      <c r="Q2007" s="203"/>
      <c r="R2007" s="203"/>
      <c r="S2007" s="203"/>
      <c r="T2007" s="204"/>
      <c r="AT2007" s="205" t="s">
        <v>164</v>
      </c>
      <c r="AU2007" s="205" t="s">
        <v>90</v>
      </c>
      <c r="AV2007" s="12" t="s">
        <v>88</v>
      </c>
      <c r="AW2007" s="12" t="s">
        <v>41</v>
      </c>
      <c r="AX2007" s="12" t="s">
        <v>80</v>
      </c>
      <c r="AY2007" s="205" t="s">
        <v>155</v>
      </c>
    </row>
    <row r="2008" spans="2:65" s="13" customFormat="1">
      <c r="B2008" s="206"/>
      <c r="C2008" s="207"/>
      <c r="D2008" s="197" t="s">
        <v>164</v>
      </c>
      <c r="E2008" s="208" t="s">
        <v>35</v>
      </c>
      <c r="F2008" s="209" t="s">
        <v>1101</v>
      </c>
      <c r="G2008" s="207"/>
      <c r="H2008" s="210">
        <v>146.887</v>
      </c>
      <c r="I2008" s="211"/>
      <c r="J2008" s="207"/>
      <c r="K2008" s="207"/>
      <c r="L2008" s="212"/>
      <c r="M2008" s="213"/>
      <c r="N2008" s="214"/>
      <c r="O2008" s="214"/>
      <c r="P2008" s="214"/>
      <c r="Q2008" s="214"/>
      <c r="R2008" s="214"/>
      <c r="S2008" s="214"/>
      <c r="T2008" s="215"/>
      <c r="AT2008" s="216" t="s">
        <v>164</v>
      </c>
      <c r="AU2008" s="216" t="s">
        <v>90</v>
      </c>
      <c r="AV2008" s="13" t="s">
        <v>90</v>
      </c>
      <c r="AW2008" s="13" t="s">
        <v>41</v>
      </c>
      <c r="AX2008" s="13" t="s">
        <v>80</v>
      </c>
      <c r="AY2008" s="216" t="s">
        <v>155</v>
      </c>
    </row>
    <row r="2009" spans="2:65" s="12" customFormat="1">
      <c r="B2009" s="195"/>
      <c r="C2009" s="196"/>
      <c r="D2009" s="197" t="s">
        <v>164</v>
      </c>
      <c r="E2009" s="198" t="s">
        <v>35</v>
      </c>
      <c r="F2009" s="199" t="s">
        <v>1675</v>
      </c>
      <c r="G2009" s="196"/>
      <c r="H2009" s="198" t="s">
        <v>35</v>
      </c>
      <c r="I2009" s="200"/>
      <c r="J2009" s="196"/>
      <c r="K2009" s="196"/>
      <c r="L2009" s="201"/>
      <c r="M2009" s="202"/>
      <c r="N2009" s="203"/>
      <c r="O2009" s="203"/>
      <c r="P2009" s="203"/>
      <c r="Q2009" s="203"/>
      <c r="R2009" s="203"/>
      <c r="S2009" s="203"/>
      <c r="T2009" s="204"/>
      <c r="AT2009" s="205" t="s">
        <v>164</v>
      </c>
      <c r="AU2009" s="205" t="s">
        <v>90</v>
      </c>
      <c r="AV2009" s="12" t="s">
        <v>88</v>
      </c>
      <c r="AW2009" s="12" t="s">
        <v>41</v>
      </c>
      <c r="AX2009" s="12" t="s">
        <v>80</v>
      </c>
      <c r="AY2009" s="205" t="s">
        <v>155</v>
      </c>
    </row>
    <row r="2010" spans="2:65" s="13" customFormat="1">
      <c r="B2010" s="206"/>
      <c r="C2010" s="207"/>
      <c r="D2010" s="197" t="s">
        <v>164</v>
      </c>
      <c r="E2010" s="208" t="s">
        <v>35</v>
      </c>
      <c r="F2010" s="209" t="s">
        <v>1543</v>
      </c>
      <c r="G2010" s="207"/>
      <c r="H2010" s="210">
        <v>16.498999999999999</v>
      </c>
      <c r="I2010" s="211"/>
      <c r="J2010" s="207"/>
      <c r="K2010" s="207"/>
      <c r="L2010" s="212"/>
      <c r="M2010" s="213"/>
      <c r="N2010" s="214"/>
      <c r="O2010" s="214"/>
      <c r="P2010" s="214"/>
      <c r="Q2010" s="214"/>
      <c r="R2010" s="214"/>
      <c r="S2010" s="214"/>
      <c r="T2010" s="215"/>
      <c r="AT2010" s="216" t="s">
        <v>164</v>
      </c>
      <c r="AU2010" s="216" t="s">
        <v>90</v>
      </c>
      <c r="AV2010" s="13" t="s">
        <v>90</v>
      </c>
      <c r="AW2010" s="13" t="s">
        <v>41</v>
      </c>
      <c r="AX2010" s="13" t="s">
        <v>80</v>
      </c>
      <c r="AY2010" s="216" t="s">
        <v>155</v>
      </c>
    </row>
    <row r="2011" spans="2:65" s="15" customFormat="1">
      <c r="B2011" s="228"/>
      <c r="C2011" s="229"/>
      <c r="D2011" s="197" t="s">
        <v>164</v>
      </c>
      <c r="E2011" s="230" t="s">
        <v>35</v>
      </c>
      <c r="F2011" s="231" t="s">
        <v>177</v>
      </c>
      <c r="G2011" s="229"/>
      <c r="H2011" s="232">
        <v>163.386</v>
      </c>
      <c r="I2011" s="233"/>
      <c r="J2011" s="229"/>
      <c r="K2011" s="229"/>
      <c r="L2011" s="234"/>
      <c r="M2011" s="235"/>
      <c r="N2011" s="236"/>
      <c r="O2011" s="236"/>
      <c r="P2011" s="236"/>
      <c r="Q2011" s="236"/>
      <c r="R2011" s="236"/>
      <c r="S2011" s="236"/>
      <c r="T2011" s="237"/>
      <c r="AT2011" s="238" t="s">
        <v>164</v>
      </c>
      <c r="AU2011" s="238" t="s">
        <v>90</v>
      </c>
      <c r="AV2011" s="15" t="s">
        <v>162</v>
      </c>
      <c r="AW2011" s="15" t="s">
        <v>41</v>
      </c>
      <c r="AX2011" s="15" t="s">
        <v>88</v>
      </c>
      <c r="AY2011" s="238" t="s">
        <v>155</v>
      </c>
    </row>
    <row r="2012" spans="2:65" s="1" customFormat="1" ht="24" customHeight="1">
      <c r="B2012" s="36"/>
      <c r="C2012" s="239" t="s">
        <v>1676</v>
      </c>
      <c r="D2012" s="239" t="s">
        <v>455</v>
      </c>
      <c r="E2012" s="240" t="s">
        <v>1677</v>
      </c>
      <c r="F2012" s="241" t="s">
        <v>4573</v>
      </c>
      <c r="G2012" s="242" t="s">
        <v>160</v>
      </c>
      <c r="H2012" s="243">
        <v>151.29400000000001</v>
      </c>
      <c r="I2012" s="244"/>
      <c r="J2012" s="245">
        <f>ROUND(I2012*H2012,2)</f>
        <v>0</v>
      </c>
      <c r="K2012" s="241" t="s">
        <v>161</v>
      </c>
      <c r="L2012" s="246"/>
      <c r="M2012" s="247" t="s">
        <v>35</v>
      </c>
      <c r="N2012" s="248" t="s">
        <v>51</v>
      </c>
      <c r="O2012" s="65"/>
      <c r="P2012" s="191">
        <f>O2012*H2012</f>
        <v>0</v>
      </c>
      <c r="Q2012" s="191">
        <v>4.1999999999999997E-3</v>
      </c>
      <c r="R2012" s="191">
        <f>Q2012*H2012</f>
        <v>0.63543479999999997</v>
      </c>
      <c r="S2012" s="191">
        <v>0</v>
      </c>
      <c r="T2012" s="192">
        <f>S2012*H2012</f>
        <v>0</v>
      </c>
      <c r="AR2012" s="193" t="s">
        <v>419</v>
      </c>
      <c r="AT2012" s="193" t="s">
        <v>455</v>
      </c>
      <c r="AU2012" s="193" t="s">
        <v>90</v>
      </c>
      <c r="AY2012" s="18" t="s">
        <v>155</v>
      </c>
      <c r="BE2012" s="194">
        <f>IF(N2012="základní",J2012,0)</f>
        <v>0</v>
      </c>
      <c r="BF2012" s="194">
        <f>IF(N2012="snížená",J2012,0)</f>
        <v>0</v>
      </c>
      <c r="BG2012" s="194">
        <f>IF(N2012="zákl. přenesená",J2012,0)</f>
        <v>0</v>
      </c>
      <c r="BH2012" s="194">
        <f>IF(N2012="sníž. přenesená",J2012,0)</f>
        <v>0</v>
      </c>
      <c r="BI2012" s="194">
        <f>IF(N2012="nulová",J2012,0)</f>
        <v>0</v>
      </c>
      <c r="BJ2012" s="18" t="s">
        <v>88</v>
      </c>
      <c r="BK2012" s="194">
        <f>ROUND(I2012*H2012,2)</f>
        <v>0</v>
      </c>
      <c r="BL2012" s="18" t="s">
        <v>265</v>
      </c>
      <c r="BM2012" s="193" t="s">
        <v>1678</v>
      </c>
    </row>
    <row r="2013" spans="2:65" s="12" customFormat="1">
      <c r="B2013" s="195"/>
      <c r="C2013" s="196"/>
      <c r="D2013" s="197" t="s">
        <v>164</v>
      </c>
      <c r="E2013" s="198" t="s">
        <v>35</v>
      </c>
      <c r="F2013" s="199" t="s">
        <v>1522</v>
      </c>
      <c r="G2013" s="196"/>
      <c r="H2013" s="198" t="s">
        <v>35</v>
      </c>
      <c r="I2013" s="200"/>
      <c r="J2013" s="196"/>
      <c r="K2013" s="196"/>
      <c r="L2013" s="201"/>
      <c r="M2013" s="202"/>
      <c r="N2013" s="203"/>
      <c r="O2013" s="203"/>
      <c r="P2013" s="203"/>
      <c r="Q2013" s="203"/>
      <c r="R2013" s="203"/>
      <c r="S2013" s="203"/>
      <c r="T2013" s="204"/>
      <c r="AT2013" s="205" t="s">
        <v>164</v>
      </c>
      <c r="AU2013" s="205" t="s">
        <v>90</v>
      </c>
      <c r="AV2013" s="12" t="s">
        <v>88</v>
      </c>
      <c r="AW2013" s="12" t="s">
        <v>41</v>
      </c>
      <c r="AX2013" s="12" t="s">
        <v>80</v>
      </c>
      <c r="AY2013" s="205" t="s">
        <v>155</v>
      </c>
    </row>
    <row r="2014" spans="2:65" s="13" customFormat="1">
      <c r="B2014" s="206"/>
      <c r="C2014" s="207"/>
      <c r="D2014" s="197" t="s">
        <v>164</v>
      </c>
      <c r="E2014" s="208" t="s">
        <v>35</v>
      </c>
      <c r="F2014" s="209" t="s">
        <v>1679</v>
      </c>
      <c r="G2014" s="207"/>
      <c r="H2014" s="210">
        <v>151.29400000000001</v>
      </c>
      <c r="I2014" s="211"/>
      <c r="J2014" s="207"/>
      <c r="K2014" s="207"/>
      <c r="L2014" s="212"/>
      <c r="M2014" s="213"/>
      <c r="N2014" s="214"/>
      <c r="O2014" s="214"/>
      <c r="P2014" s="214"/>
      <c r="Q2014" s="214"/>
      <c r="R2014" s="214"/>
      <c r="S2014" s="214"/>
      <c r="T2014" s="215"/>
      <c r="AT2014" s="216" t="s">
        <v>164</v>
      </c>
      <c r="AU2014" s="216" t="s">
        <v>90</v>
      </c>
      <c r="AV2014" s="13" t="s">
        <v>90</v>
      </c>
      <c r="AW2014" s="13" t="s">
        <v>41</v>
      </c>
      <c r="AX2014" s="13" t="s">
        <v>88</v>
      </c>
      <c r="AY2014" s="216" t="s">
        <v>155</v>
      </c>
    </row>
    <row r="2015" spans="2:65" s="1" customFormat="1" ht="16.5" customHeight="1">
      <c r="B2015" s="36"/>
      <c r="C2015" s="239" t="s">
        <v>1680</v>
      </c>
      <c r="D2015" s="239" t="s">
        <v>455</v>
      </c>
      <c r="E2015" s="240" t="s">
        <v>1681</v>
      </c>
      <c r="F2015" s="241" t="s">
        <v>4574</v>
      </c>
      <c r="G2015" s="242" t="s">
        <v>160</v>
      </c>
      <c r="H2015" s="243">
        <v>18.149000000000001</v>
      </c>
      <c r="I2015" s="244"/>
      <c r="J2015" s="245">
        <f>ROUND(I2015*H2015,2)</f>
        <v>0</v>
      </c>
      <c r="K2015" s="241" t="s">
        <v>161</v>
      </c>
      <c r="L2015" s="246"/>
      <c r="M2015" s="247" t="s">
        <v>35</v>
      </c>
      <c r="N2015" s="248" t="s">
        <v>51</v>
      </c>
      <c r="O2015" s="65"/>
      <c r="P2015" s="191">
        <f>O2015*H2015</f>
        <v>0</v>
      </c>
      <c r="Q2015" s="191">
        <v>1.5E-3</v>
      </c>
      <c r="R2015" s="191">
        <f>Q2015*H2015</f>
        <v>2.7223500000000001E-2</v>
      </c>
      <c r="S2015" s="191">
        <v>0</v>
      </c>
      <c r="T2015" s="192">
        <f>S2015*H2015</f>
        <v>0</v>
      </c>
      <c r="AR2015" s="193" t="s">
        <v>419</v>
      </c>
      <c r="AT2015" s="193" t="s">
        <v>455</v>
      </c>
      <c r="AU2015" s="193" t="s">
        <v>90</v>
      </c>
      <c r="AY2015" s="18" t="s">
        <v>155</v>
      </c>
      <c r="BE2015" s="194">
        <f>IF(N2015="základní",J2015,0)</f>
        <v>0</v>
      </c>
      <c r="BF2015" s="194">
        <f>IF(N2015="snížená",J2015,0)</f>
        <v>0</v>
      </c>
      <c r="BG2015" s="194">
        <f>IF(N2015="zákl. přenesená",J2015,0)</f>
        <v>0</v>
      </c>
      <c r="BH2015" s="194">
        <f>IF(N2015="sníž. přenesená",J2015,0)</f>
        <v>0</v>
      </c>
      <c r="BI2015" s="194">
        <f>IF(N2015="nulová",J2015,0)</f>
        <v>0</v>
      </c>
      <c r="BJ2015" s="18" t="s">
        <v>88</v>
      </c>
      <c r="BK2015" s="194">
        <f>ROUND(I2015*H2015,2)</f>
        <v>0</v>
      </c>
      <c r="BL2015" s="18" t="s">
        <v>265</v>
      </c>
      <c r="BM2015" s="193" t="s">
        <v>1682</v>
      </c>
    </row>
    <row r="2016" spans="2:65" s="12" customFormat="1">
      <c r="B2016" s="195"/>
      <c r="C2016" s="196"/>
      <c r="D2016" s="197" t="s">
        <v>164</v>
      </c>
      <c r="E2016" s="198" t="s">
        <v>35</v>
      </c>
      <c r="F2016" s="199" t="s">
        <v>1675</v>
      </c>
      <c r="G2016" s="196"/>
      <c r="H2016" s="198" t="s">
        <v>35</v>
      </c>
      <c r="I2016" s="200"/>
      <c r="J2016" s="196"/>
      <c r="K2016" s="196"/>
      <c r="L2016" s="201"/>
      <c r="M2016" s="202"/>
      <c r="N2016" s="203"/>
      <c r="O2016" s="203"/>
      <c r="P2016" s="203"/>
      <c r="Q2016" s="203"/>
      <c r="R2016" s="203"/>
      <c r="S2016" s="203"/>
      <c r="T2016" s="204"/>
      <c r="AT2016" s="205" t="s">
        <v>164</v>
      </c>
      <c r="AU2016" s="205" t="s">
        <v>90</v>
      </c>
      <c r="AV2016" s="12" t="s">
        <v>88</v>
      </c>
      <c r="AW2016" s="12" t="s">
        <v>41</v>
      </c>
      <c r="AX2016" s="12" t="s">
        <v>80</v>
      </c>
      <c r="AY2016" s="205" t="s">
        <v>155</v>
      </c>
    </row>
    <row r="2017" spans="2:65" s="13" customFormat="1">
      <c r="B2017" s="206"/>
      <c r="C2017" s="207"/>
      <c r="D2017" s="197" t="s">
        <v>164</v>
      </c>
      <c r="E2017" s="208" t="s">
        <v>35</v>
      </c>
      <c r="F2017" s="209" t="s">
        <v>1683</v>
      </c>
      <c r="G2017" s="207"/>
      <c r="H2017" s="210">
        <v>18.149000000000001</v>
      </c>
      <c r="I2017" s="211"/>
      <c r="J2017" s="207"/>
      <c r="K2017" s="207"/>
      <c r="L2017" s="212"/>
      <c r="M2017" s="213"/>
      <c r="N2017" s="214"/>
      <c r="O2017" s="214"/>
      <c r="P2017" s="214"/>
      <c r="Q2017" s="214"/>
      <c r="R2017" s="214"/>
      <c r="S2017" s="214"/>
      <c r="T2017" s="215"/>
      <c r="AT2017" s="216" t="s">
        <v>164</v>
      </c>
      <c r="AU2017" s="216" t="s">
        <v>90</v>
      </c>
      <c r="AV2017" s="13" t="s">
        <v>90</v>
      </c>
      <c r="AW2017" s="13" t="s">
        <v>41</v>
      </c>
      <c r="AX2017" s="13" t="s">
        <v>88</v>
      </c>
      <c r="AY2017" s="216" t="s">
        <v>155</v>
      </c>
    </row>
    <row r="2018" spans="2:65" s="1" customFormat="1" ht="24" customHeight="1">
      <c r="B2018" s="36"/>
      <c r="C2018" s="182" t="s">
        <v>1684</v>
      </c>
      <c r="D2018" s="182" t="s">
        <v>157</v>
      </c>
      <c r="E2018" s="183" t="s">
        <v>1685</v>
      </c>
      <c r="F2018" s="184" t="s">
        <v>1686</v>
      </c>
      <c r="G2018" s="185" t="s">
        <v>360</v>
      </c>
      <c r="H2018" s="186">
        <v>76.367999999999995</v>
      </c>
      <c r="I2018" s="187"/>
      <c r="J2018" s="188">
        <f>ROUND(I2018*H2018,2)</f>
        <v>0</v>
      </c>
      <c r="K2018" s="184" t="s">
        <v>161</v>
      </c>
      <c r="L2018" s="40"/>
      <c r="M2018" s="189" t="s">
        <v>35</v>
      </c>
      <c r="N2018" s="190" t="s">
        <v>51</v>
      </c>
      <c r="O2018" s="65"/>
      <c r="P2018" s="191">
        <f>O2018*H2018</f>
        <v>0</v>
      </c>
      <c r="Q2018" s="191">
        <v>0</v>
      </c>
      <c r="R2018" s="191">
        <f>Q2018*H2018</f>
        <v>0</v>
      </c>
      <c r="S2018" s="191">
        <v>0</v>
      </c>
      <c r="T2018" s="192">
        <f>S2018*H2018</f>
        <v>0</v>
      </c>
      <c r="AR2018" s="193" t="s">
        <v>265</v>
      </c>
      <c r="AT2018" s="193" t="s">
        <v>157</v>
      </c>
      <c r="AU2018" s="193" t="s">
        <v>90</v>
      </c>
      <c r="AY2018" s="18" t="s">
        <v>155</v>
      </c>
      <c r="BE2018" s="194">
        <f>IF(N2018="základní",J2018,0)</f>
        <v>0</v>
      </c>
      <c r="BF2018" s="194">
        <f>IF(N2018="snížená",J2018,0)</f>
        <v>0</v>
      </c>
      <c r="BG2018" s="194">
        <f>IF(N2018="zákl. přenesená",J2018,0)</f>
        <v>0</v>
      </c>
      <c r="BH2018" s="194">
        <f>IF(N2018="sníž. přenesená",J2018,0)</f>
        <v>0</v>
      </c>
      <c r="BI2018" s="194">
        <f>IF(N2018="nulová",J2018,0)</f>
        <v>0</v>
      </c>
      <c r="BJ2018" s="18" t="s">
        <v>88</v>
      </c>
      <c r="BK2018" s="194">
        <f>ROUND(I2018*H2018,2)</f>
        <v>0</v>
      </c>
      <c r="BL2018" s="18" t="s">
        <v>265</v>
      </c>
      <c r="BM2018" s="193" t="s">
        <v>1687</v>
      </c>
    </row>
    <row r="2019" spans="2:65" s="13" customFormat="1">
      <c r="B2019" s="206"/>
      <c r="C2019" s="207"/>
      <c r="D2019" s="197" t="s">
        <v>164</v>
      </c>
      <c r="E2019" s="208" t="s">
        <v>35</v>
      </c>
      <c r="F2019" s="209" t="s">
        <v>1688</v>
      </c>
      <c r="G2019" s="207"/>
      <c r="H2019" s="210">
        <v>76.367999999999995</v>
      </c>
      <c r="I2019" s="211"/>
      <c r="J2019" s="207"/>
      <c r="K2019" s="207"/>
      <c r="L2019" s="212"/>
      <c r="M2019" s="213"/>
      <c r="N2019" s="214"/>
      <c r="O2019" s="214"/>
      <c r="P2019" s="214"/>
      <c r="Q2019" s="214"/>
      <c r="R2019" s="214"/>
      <c r="S2019" s="214"/>
      <c r="T2019" s="215"/>
      <c r="AT2019" s="216" t="s">
        <v>164</v>
      </c>
      <c r="AU2019" s="216" t="s">
        <v>90</v>
      </c>
      <c r="AV2019" s="13" t="s">
        <v>90</v>
      </c>
      <c r="AW2019" s="13" t="s">
        <v>41</v>
      </c>
      <c r="AX2019" s="13" t="s">
        <v>88</v>
      </c>
      <c r="AY2019" s="216" t="s">
        <v>155</v>
      </c>
    </row>
    <row r="2020" spans="2:65" s="1" customFormat="1" ht="24" customHeight="1">
      <c r="B2020" s="36"/>
      <c r="C2020" s="239" t="s">
        <v>1689</v>
      </c>
      <c r="D2020" s="239" t="s">
        <v>455</v>
      </c>
      <c r="E2020" s="240" t="s">
        <v>1690</v>
      </c>
      <c r="F2020" s="241" t="s">
        <v>1691</v>
      </c>
      <c r="G2020" s="242" t="s">
        <v>360</v>
      </c>
      <c r="H2020" s="243">
        <v>84.004999999999995</v>
      </c>
      <c r="I2020" s="244"/>
      <c r="J2020" s="245">
        <f>ROUND(I2020*H2020,2)</f>
        <v>0</v>
      </c>
      <c r="K2020" s="241" t="s">
        <v>161</v>
      </c>
      <c r="L2020" s="246"/>
      <c r="M2020" s="247" t="s">
        <v>35</v>
      </c>
      <c r="N2020" s="248" t="s">
        <v>51</v>
      </c>
      <c r="O2020" s="65"/>
      <c r="P2020" s="191">
        <f>O2020*H2020</f>
        <v>0</v>
      </c>
      <c r="Q2020" s="191">
        <v>1.5E-3</v>
      </c>
      <c r="R2020" s="191">
        <f>Q2020*H2020</f>
        <v>0.12600749999999999</v>
      </c>
      <c r="S2020" s="191">
        <v>0</v>
      </c>
      <c r="T2020" s="192">
        <f>S2020*H2020</f>
        <v>0</v>
      </c>
      <c r="AR2020" s="193" t="s">
        <v>419</v>
      </c>
      <c r="AT2020" s="193" t="s">
        <v>455</v>
      </c>
      <c r="AU2020" s="193" t="s">
        <v>90</v>
      </c>
      <c r="AY2020" s="18" t="s">
        <v>155</v>
      </c>
      <c r="BE2020" s="194">
        <f>IF(N2020="základní",J2020,0)</f>
        <v>0</v>
      </c>
      <c r="BF2020" s="194">
        <f>IF(N2020="snížená",J2020,0)</f>
        <v>0</v>
      </c>
      <c r="BG2020" s="194">
        <f>IF(N2020="zákl. přenesená",J2020,0)</f>
        <v>0</v>
      </c>
      <c r="BH2020" s="194">
        <f>IF(N2020="sníž. přenesená",J2020,0)</f>
        <v>0</v>
      </c>
      <c r="BI2020" s="194">
        <f>IF(N2020="nulová",J2020,0)</f>
        <v>0</v>
      </c>
      <c r="BJ2020" s="18" t="s">
        <v>88</v>
      </c>
      <c r="BK2020" s="194">
        <f>ROUND(I2020*H2020,2)</f>
        <v>0</v>
      </c>
      <c r="BL2020" s="18" t="s">
        <v>265</v>
      </c>
      <c r="BM2020" s="193" t="s">
        <v>1692</v>
      </c>
    </row>
    <row r="2021" spans="2:65" s="13" customFormat="1">
      <c r="B2021" s="206"/>
      <c r="C2021" s="207"/>
      <c r="D2021" s="197" t="s">
        <v>164</v>
      </c>
      <c r="E2021" s="208" t="s">
        <v>35</v>
      </c>
      <c r="F2021" s="209" t="s">
        <v>1693</v>
      </c>
      <c r="G2021" s="207"/>
      <c r="H2021" s="210">
        <v>84.004999999999995</v>
      </c>
      <c r="I2021" s="211"/>
      <c r="J2021" s="207"/>
      <c r="K2021" s="207"/>
      <c r="L2021" s="212"/>
      <c r="M2021" s="213"/>
      <c r="N2021" s="214"/>
      <c r="O2021" s="214"/>
      <c r="P2021" s="214"/>
      <c r="Q2021" s="214"/>
      <c r="R2021" s="214"/>
      <c r="S2021" s="214"/>
      <c r="T2021" s="215"/>
      <c r="AT2021" s="216" t="s">
        <v>164</v>
      </c>
      <c r="AU2021" s="216" t="s">
        <v>90</v>
      </c>
      <c r="AV2021" s="13" t="s">
        <v>90</v>
      </c>
      <c r="AW2021" s="13" t="s">
        <v>41</v>
      </c>
      <c r="AX2021" s="13" t="s">
        <v>88</v>
      </c>
      <c r="AY2021" s="216" t="s">
        <v>155</v>
      </c>
    </row>
    <row r="2022" spans="2:65" s="1" customFormat="1" ht="24" customHeight="1">
      <c r="B2022" s="36"/>
      <c r="C2022" s="182" t="s">
        <v>1694</v>
      </c>
      <c r="D2022" s="182" t="s">
        <v>157</v>
      </c>
      <c r="E2022" s="183" t="s">
        <v>1695</v>
      </c>
      <c r="F2022" s="184" t="s">
        <v>1696</v>
      </c>
      <c r="G2022" s="185" t="s">
        <v>160</v>
      </c>
      <c r="H2022" s="186">
        <v>146.887</v>
      </c>
      <c r="I2022" s="187"/>
      <c r="J2022" s="188">
        <f>ROUND(I2022*H2022,2)</f>
        <v>0</v>
      </c>
      <c r="K2022" s="184" t="s">
        <v>161</v>
      </c>
      <c r="L2022" s="40"/>
      <c r="M2022" s="189" t="s">
        <v>35</v>
      </c>
      <c r="N2022" s="190" t="s">
        <v>51</v>
      </c>
      <c r="O2022" s="65"/>
      <c r="P2022" s="191">
        <f>O2022*H2022</f>
        <v>0</v>
      </c>
      <c r="Q2022" s="191">
        <v>1.16E-3</v>
      </c>
      <c r="R2022" s="191">
        <f>Q2022*H2022</f>
        <v>0.17038892</v>
      </c>
      <c r="S2022" s="191">
        <v>0</v>
      </c>
      <c r="T2022" s="192">
        <f>S2022*H2022</f>
        <v>0</v>
      </c>
      <c r="AR2022" s="193" t="s">
        <v>265</v>
      </c>
      <c r="AT2022" s="193" t="s">
        <v>157</v>
      </c>
      <c r="AU2022" s="193" t="s">
        <v>90</v>
      </c>
      <c r="AY2022" s="18" t="s">
        <v>155</v>
      </c>
      <c r="BE2022" s="194">
        <f>IF(N2022="základní",J2022,0)</f>
        <v>0</v>
      </c>
      <c r="BF2022" s="194">
        <f>IF(N2022="snížená",J2022,0)</f>
        <v>0</v>
      </c>
      <c r="BG2022" s="194">
        <f>IF(N2022="zákl. přenesená",J2022,0)</f>
        <v>0</v>
      </c>
      <c r="BH2022" s="194">
        <f>IF(N2022="sníž. přenesená",J2022,0)</f>
        <v>0</v>
      </c>
      <c r="BI2022" s="194">
        <f>IF(N2022="nulová",J2022,0)</f>
        <v>0</v>
      </c>
      <c r="BJ2022" s="18" t="s">
        <v>88</v>
      </c>
      <c r="BK2022" s="194">
        <f>ROUND(I2022*H2022,2)</f>
        <v>0</v>
      </c>
      <c r="BL2022" s="18" t="s">
        <v>265</v>
      </c>
      <c r="BM2022" s="193" t="s">
        <v>1697</v>
      </c>
    </row>
    <row r="2023" spans="2:65" s="12" customFormat="1">
      <c r="B2023" s="195"/>
      <c r="C2023" s="196"/>
      <c r="D2023" s="197" t="s">
        <v>164</v>
      </c>
      <c r="E2023" s="198" t="s">
        <v>35</v>
      </c>
      <c r="F2023" s="199" t="s">
        <v>1533</v>
      </c>
      <c r="G2023" s="196"/>
      <c r="H2023" s="198" t="s">
        <v>35</v>
      </c>
      <c r="I2023" s="200"/>
      <c r="J2023" s="196"/>
      <c r="K2023" s="196"/>
      <c r="L2023" s="201"/>
      <c r="M2023" s="202"/>
      <c r="N2023" s="203"/>
      <c r="O2023" s="203"/>
      <c r="P2023" s="203"/>
      <c r="Q2023" s="203"/>
      <c r="R2023" s="203"/>
      <c r="S2023" s="203"/>
      <c r="T2023" s="204"/>
      <c r="AT2023" s="205" t="s">
        <v>164</v>
      </c>
      <c r="AU2023" s="205" t="s">
        <v>90</v>
      </c>
      <c r="AV2023" s="12" t="s">
        <v>88</v>
      </c>
      <c r="AW2023" s="12" t="s">
        <v>41</v>
      </c>
      <c r="AX2023" s="12" t="s">
        <v>80</v>
      </c>
      <c r="AY2023" s="205" t="s">
        <v>155</v>
      </c>
    </row>
    <row r="2024" spans="2:65" s="12" customFormat="1">
      <c r="B2024" s="195"/>
      <c r="C2024" s="196"/>
      <c r="D2024" s="197" t="s">
        <v>164</v>
      </c>
      <c r="E2024" s="198" t="s">
        <v>35</v>
      </c>
      <c r="F2024" s="199" t="s">
        <v>1522</v>
      </c>
      <c r="G2024" s="196"/>
      <c r="H2024" s="198" t="s">
        <v>35</v>
      </c>
      <c r="I2024" s="200"/>
      <c r="J2024" s="196"/>
      <c r="K2024" s="196"/>
      <c r="L2024" s="201"/>
      <c r="M2024" s="202"/>
      <c r="N2024" s="203"/>
      <c r="O2024" s="203"/>
      <c r="P2024" s="203"/>
      <c r="Q2024" s="203"/>
      <c r="R2024" s="203"/>
      <c r="S2024" s="203"/>
      <c r="T2024" s="204"/>
      <c r="AT2024" s="205" t="s">
        <v>164</v>
      </c>
      <c r="AU2024" s="205" t="s">
        <v>90</v>
      </c>
      <c r="AV2024" s="12" t="s">
        <v>88</v>
      </c>
      <c r="AW2024" s="12" t="s">
        <v>41</v>
      </c>
      <c r="AX2024" s="12" t="s">
        <v>80</v>
      </c>
      <c r="AY2024" s="205" t="s">
        <v>155</v>
      </c>
    </row>
    <row r="2025" spans="2:65" s="13" customFormat="1">
      <c r="B2025" s="206"/>
      <c r="C2025" s="207"/>
      <c r="D2025" s="197" t="s">
        <v>164</v>
      </c>
      <c r="E2025" s="208" t="s">
        <v>35</v>
      </c>
      <c r="F2025" s="209" t="s">
        <v>1101</v>
      </c>
      <c r="G2025" s="207"/>
      <c r="H2025" s="210">
        <v>146.887</v>
      </c>
      <c r="I2025" s="211"/>
      <c r="J2025" s="207"/>
      <c r="K2025" s="207"/>
      <c r="L2025" s="212"/>
      <c r="M2025" s="213"/>
      <c r="N2025" s="214"/>
      <c r="O2025" s="214"/>
      <c r="P2025" s="214"/>
      <c r="Q2025" s="214"/>
      <c r="R2025" s="214"/>
      <c r="S2025" s="214"/>
      <c r="T2025" s="215"/>
      <c r="AT2025" s="216" t="s">
        <v>164</v>
      </c>
      <c r="AU2025" s="216" t="s">
        <v>90</v>
      </c>
      <c r="AV2025" s="13" t="s">
        <v>90</v>
      </c>
      <c r="AW2025" s="13" t="s">
        <v>41</v>
      </c>
      <c r="AX2025" s="13" t="s">
        <v>88</v>
      </c>
      <c r="AY2025" s="216" t="s">
        <v>155</v>
      </c>
    </row>
    <row r="2026" spans="2:65" s="1" customFormat="1" ht="16.5" customHeight="1">
      <c r="B2026" s="36"/>
      <c r="C2026" s="239" t="s">
        <v>1698</v>
      </c>
      <c r="D2026" s="239" t="s">
        <v>455</v>
      </c>
      <c r="E2026" s="240" t="s">
        <v>1699</v>
      </c>
      <c r="F2026" s="241" t="s">
        <v>1700</v>
      </c>
      <c r="G2026" s="242" t="s">
        <v>198</v>
      </c>
      <c r="H2026" s="243">
        <v>30.074999999999999</v>
      </c>
      <c r="I2026" s="244"/>
      <c r="J2026" s="245">
        <f>ROUND(I2026*H2026,2)</f>
        <v>0</v>
      </c>
      <c r="K2026" s="241" t="s">
        <v>161</v>
      </c>
      <c r="L2026" s="246"/>
      <c r="M2026" s="247" t="s">
        <v>35</v>
      </c>
      <c r="N2026" s="248" t="s">
        <v>51</v>
      </c>
      <c r="O2026" s="65"/>
      <c r="P2026" s="191">
        <f>O2026*H2026</f>
        <v>0</v>
      </c>
      <c r="Q2026" s="191">
        <v>0.02</v>
      </c>
      <c r="R2026" s="191">
        <f>Q2026*H2026</f>
        <v>0.60150000000000003</v>
      </c>
      <c r="S2026" s="191">
        <v>0</v>
      </c>
      <c r="T2026" s="192">
        <f>S2026*H2026</f>
        <v>0</v>
      </c>
      <c r="AR2026" s="193" t="s">
        <v>419</v>
      </c>
      <c r="AT2026" s="193" t="s">
        <v>455</v>
      </c>
      <c r="AU2026" s="193" t="s">
        <v>90</v>
      </c>
      <c r="AY2026" s="18" t="s">
        <v>155</v>
      </c>
      <c r="BE2026" s="194">
        <f>IF(N2026="základní",J2026,0)</f>
        <v>0</v>
      </c>
      <c r="BF2026" s="194">
        <f>IF(N2026="snížená",J2026,0)</f>
        <v>0</v>
      </c>
      <c r="BG2026" s="194">
        <f>IF(N2026="zákl. přenesená",J2026,0)</f>
        <v>0</v>
      </c>
      <c r="BH2026" s="194">
        <f>IF(N2026="sníž. přenesená",J2026,0)</f>
        <v>0</v>
      </c>
      <c r="BI2026" s="194">
        <f>IF(N2026="nulová",J2026,0)</f>
        <v>0</v>
      </c>
      <c r="BJ2026" s="18" t="s">
        <v>88</v>
      </c>
      <c r="BK2026" s="194">
        <f>ROUND(I2026*H2026,2)</f>
        <v>0</v>
      </c>
      <c r="BL2026" s="18" t="s">
        <v>265</v>
      </c>
      <c r="BM2026" s="193" t="s">
        <v>1701</v>
      </c>
    </row>
    <row r="2027" spans="2:65" s="13" customFormat="1">
      <c r="B2027" s="206"/>
      <c r="C2027" s="207"/>
      <c r="D2027" s="197" t="s">
        <v>164</v>
      </c>
      <c r="E2027" s="208" t="s">
        <v>35</v>
      </c>
      <c r="F2027" s="209" t="s">
        <v>1702</v>
      </c>
      <c r="G2027" s="207"/>
      <c r="H2027" s="210">
        <v>30.074999999999999</v>
      </c>
      <c r="I2027" s="211"/>
      <c r="J2027" s="207"/>
      <c r="K2027" s="207"/>
      <c r="L2027" s="212"/>
      <c r="M2027" s="213"/>
      <c r="N2027" s="214"/>
      <c r="O2027" s="214"/>
      <c r="P2027" s="214"/>
      <c r="Q2027" s="214"/>
      <c r="R2027" s="214"/>
      <c r="S2027" s="214"/>
      <c r="T2027" s="215"/>
      <c r="AT2027" s="216" t="s">
        <v>164</v>
      </c>
      <c r="AU2027" s="216" t="s">
        <v>90</v>
      </c>
      <c r="AV2027" s="13" t="s">
        <v>90</v>
      </c>
      <c r="AW2027" s="13" t="s">
        <v>41</v>
      </c>
      <c r="AX2027" s="13" t="s">
        <v>88</v>
      </c>
      <c r="AY2027" s="216" t="s">
        <v>155</v>
      </c>
    </row>
    <row r="2028" spans="2:65" s="1" customFormat="1" ht="48" customHeight="1">
      <c r="B2028" s="36"/>
      <c r="C2028" s="182" t="s">
        <v>1703</v>
      </c>
      <c r="D2028" s="182" t="s">
        <v>157</v>
      </c>
      <c r="E2028" s="183" t="s">
        <v>1704</v>
      </c>
      <c r="F2028" s="184" t="s">
        <v>1705</v>
      </c>
      <c r="G2028" s="185" t="s">
        <v>160</v>
      </c>
      <c r="H2028" s="186">
        <v>191.47</v>
      </c>
      <c r="I2028" s="187"/>
      <c r="J2028" s="188">
        <f>ROUND(I2028*H2028,2)</f>
        <v>0</v>
      </c>
      <c r="K2028" s="184" t="s">
        <v>161</v>
      </c>
      <c r="L2028" s="40"/>
      <c r="M2028" s="189" t="s">
        <v>35</v>
      </c>
      <c r="N2028" s="190" t="s">
        <v>51</v>
      </c>
      <c r="O2028" s="65"/>
      <c r="P2028" s="191">
        <f>O2028*H2028</f>
        <v>0</v>
      </c>
      <c r="Q2028" s="191">
        <v>1.0000000000000001E-5</v>
      </c>
      <c r="R2028" s="191">
        <f>Q2028*H2028</f>
        <v>1.9147000000000001E-3</v>
      </c>
      <c r="S2028" s="191">
        <v>0</v>
      </c>
      <c r="T2028" s="192">
        <f>S2028*H2028</f>
        <v>0</v>
      </c>
      <c r="AR2028" s="193" t="s">
        <v>265</v>
      </c>
      <c r="AT2028" s="193" t="s">
        <v>157</v>
      </c>
      <c r="AU2028" s="193" t="s">
        <v>90</v>
      </c>
      <c r="AY2028" s="18" t="s">
        <v>155</v>
      </c>
      <c r="BE2028" s="194">
        <f>IF(N2028="základní",J2028,0)</f>
        <v>0</v>
      </c>
      <c r="BF2028" s="194">
        <f>IF(N2028="snížená",J2028,0)</f>
        <v>0</v>
      </c>
      <c r="BG2028" s="194">
        <f>IF(N2028="zákl. přenesená",J2028,0)</f>
        <v>0</v>
      </c>
      <c r="BH2028" s="194">
        <f>IF(N2028="sníž. přenesená",J2028,0)</f>
        <v>0</v>
      </c>
      <c r="BI2028" s="194">
        <f>IF(N2028="nulová",J2028,0)</f>
        <v>0</v>
      </c>
      <c r="BJ2028" s="18" t="s">
        <v>88</v>
      </c>
      <c r="BK2028" s="194">
        <f>ROUND(I2028*H2028,2)</f>
        <v>0</v>
      </c>
      <c r="BL2028" s="18" t="s">
        <v>265</v>
      </c>
      <c r="BM2028" s="193" t="s">
        <v>1706</v>
      </c>
    </row>
    <row r="2029" spans="2:65" s="12" customFormat="1">
      <c r="B2029" s="195"/>
      <c r="C2029" s="196"/>
      <c r="D2029" s="197" t="s">
        <v>164</v>
      </c>
      <c r="E2029" s="198" t="s">
        <v>35</v>
      </c>
      <c r="F2029" s="199" t="s">
        <v>1707</v>
      </c>
      <c r="G2029" s="196"/>
      <c r="H2029" s="198" t="s">
        <v>35</v>
      </c>
      <c r="I2029" s="200"/>
      <c r="J2029" s="196"/>
      <c r="K2029" s="196"/>
      <c r="L2029" s="201"/>
      <c r="M2029" s="202"/>
      <c r="N2029" s="203"/>
      <c r="O2029" s="203"/>
      <c r="P2029" s="203"/>
      <c r="Q2029" s="203"/>
      <c r="R2029" s="203"/>
      <c r="S2029" s="203"/>
      <c r="T2029" s="204"/>
      <c r="AT2029" s="205" t="s">
        <v>164</v>
      </c>
      <c r="AU2029" s="205" t="s">
        <v>90</v>
      </c>
      <c r="AV2029" s="12" t="s">
        <v>88</v>
      </c>
      <c r="AW2029" s="12" t="s">
        <v>41</v>
      </c>
      <c r="AX2029" s="12" t="s">
        <v>80</v>
      </c>
      <c r="AY2029" s="205" t="s">
        <v>155</v>
      </c>
    </row>
    <row r="2030" spans="2:65" s="13" customFormat="1">
      <c r="B2030" s="206"/>
      <c r="C2030" s="207"/>
      <c r="D2030" s="197" t="s">
        <v>164</v>
      </c>
      <c r="E2030" s="208" t="s">
        <v>35</v>
      </c>
      <c r="F2030" s="209" t="s">
        <v>1581</v>
      </c>
      <c r="G2030" s="207"/>
      <c r="H2030" s="210">
        <v>56.34</v>
      </c>
      <c r="I2030" s="211"/>
      <c r="J2030" s="207"/>
      <c r="K2030" s="207"/>
      <c r="L2030" s="212"/>
      <c r="M2030" s="213"/>
      <c r="N2030" s="214"/>
      <c r="O2030" s="214"/>
      <c r="P2030" s="214"/>
      <c r="Q2030" s="214"/>
      <c r="R2030" s="214"/>
      <c r="S2030" s="214"/>
      <c r="T2030" s="215"/>
      <c r="AT2030" s="216" t="s">
        <v>164</v>
      </c>
      <c r="AU2030" s="216" t="s">
        <v>90</v>
      </c>
      <c r="AV2030" s="13" t="s">
        <v>90</v>
      </c>
      <c r="AW2030" s="13" t="s">
        <v>41</v>
      </c>
      <c r="AX2030" s="13" t="s">
        <v>80</v>
      </c>
      <c r="AY2030" s="216" t="s">
        <v>155</v>
      </c>
    </row>
    <row r="2031" spans="2:65" s="12" customFormat="1">
      <c r="B2031" s="195"/>
      <c r="C2031" s="196"/>
      <c r="D2031" s="197" t="s">
        <v>164</v>
      </c>
      <c r="E2031" s="198" t="s">
        <v>35</v>
      </c>
      <c r="F2031" s="199" t="s">
        <v>1708</v>
      </c>
      <c r="G2031" s="196"/>
      <c r="H2031" s="198" t="s">
        <v>35</v>
      </c>
      <c r="I2031" s="200"/>
      <c r="J2031" s="196"/>
      <c r="K2031" s="196"/>
      <c r="L2031" s="201"/>
      <c r="M2031" s="202"/>
      <c r="N2031" s="203"/>
      <c r="O2031" s="203"/>
      <c r="P2031" s="203"/>
      <c r="Q2031" s="203"/>
      <c r="R2031" s="203"/>
      <c r="S2031" s="203"/>
      <c r="T2031" s="204"/>
      <c r="AT2031" s="205" t="s">
        <v>164</v>
      </c>
      <c r="AU2031" s="205" t="s">
        <v>90</v>
      </c>
      <c r="AV2031" s="12" t="s">
        <v>88</v>
      </c>
      <c r="AW2031" s="12" t="s">
        <v>41</v>
      </c>
      <c r="AX2031" s="12" t="s">
        <v>80</v>
      </c>
      <c r="AY2031" s="205" t="s">
        <v>155</v>
      </c>
    </row>
    <row r="2032" spans="2:65" s="13" customFormat="1">
      <c r="B2032" s="206"/>
      <c r="C2032" s="207"/>
      <c r="D2032" s="197" t="s">
        <v>164</v>
      </c>
      <c r="E2032" s="208" t="s">
        <v>35</v>
      </c>
      <c r="F2032" s="209" t="s">
        <v>1709</v>
      </c>
      <c r="G2032" s="207"/>
      <c r="H2032" s="210">
        <v>135.13</v>
      </c>
      <c r="I2032" s="211"/>
      <c r="J2032" s="207"/>
      <c r="K2032" s="207"/>
      <c r="L2032" s="212"/>
      <c r="M2032" s="213"/>
      <c r="N2032" s="214"/>
      <c r="O2032" s="214"/>
      <c r="P2032" s="214"/>
      <c r="Q2032" s="214"/>
      <c r="R2032" s="214"/>
      <c r="S2032" s="214"/>
      <c r="T2032" s="215"/>
      <c r="AT2032" s="216" t="s">
        <v>164</v>
      </c>
      <c r="AU2032" s="216" t="s">
        <v>90</v>
      </c>
      <c r="AV2032" s="13" t="s">
        <v>90</v>
      </c>
      <c r="AW2032" s="13" t="s">
        <v>41</v>
      </c>
      <c r="AX2032" s="13" t="s">
        <v>80</v>
      </c>
      <c r="AY2032" s="216" t="s">
        <v>155</v>
      </c>
    </row>
    <row r="2033" spans="2:65" s="15" customFormat="1">
      <c r="B2033" s="228"/>
      <c r="C2033" s="229"/>
      <c r="D2033" s="197" t="s">
        <v>164</v>
      </c>
      <c r="E2033" s="230" t="s">
        <v>35</v>
      </c>
      <c r="F2033" s="231" t="s">
        <v>177</v>
      </c>
      <c r="G2033" s="229"/>
      <c r="H2033" s="232">
        <v>191.47</v>
      </c>
      <c r="I2033" s="233"/>
      <c r="J2033" s="229"/>
      <c r="K2033" s="229"/>
      <c r="L2033" s="234"/>
      <c r="M2033" s="235"/>
      <c r="N2033" s="236"/>
      <c r="O2033" s="236"/>
      <c r="P2033" s="236"/>
      <c r="Q2033" s="236"/>
      <c r="R2033" s="236"/>
      <c r="S2033" s="236"/>
      <c r="T2033" s="237"/>
      <c r="AT2033" s="238" t="s">
        <v>164</v>
      </c>
      <c r="AU2033" s="238" t="s">
        <v>90</v>
      </c>
      <c r="AV2033" s="15" t="s">
        <v>162</v>
      </c>
      <c r="AW2033" s="15" t="s">
        <v>41</v>
      </c>
      <c r="AX2033" s="15" t="s">
        <v>88</v>
      </c>
      <c r="AY2033" s="238" t="s">
        <v>155</v>
      </c>
    </row>
    <row r="2034" spans="2:65" s="1" customFormat="1" ht="24" customHeight="1">
      <c r="B2034" s="36"/>
      <c r="C2034" s="239" t="s">
        <v>1710</v>
      </c>
      <c r="D2034" s="239" t="s">
        <v>455</v>
      </c>
      <c r="E2034" s="240" t="s">
        <v>1711</v>
      </c>
      <c r="F2034" s="241" t="s">
        <v>1712</v>
      </c>
      <c r="G2034" s="242" t="s">
        <v>160</v>
      </c>
      <c r="H2034" s="243">
        <v>210.61699999999999</v>
      </c>
      <c r="I2034" s="244"/>
      <c r="J2034" s="245">
        <f>ROUND(I2034*H2034,2)</f>
        <v>0</v>
      </c>
      <c r="K2034" s="241" t="s">
        <v>161</v>
      </c>
      <c r="L2034" s="246"/>
      <c r="M2034" s="247" t="s">
        <v>35</v>
      </c>
      <c r="N2034" s="248" t="s">
        <v>51</v>
      </c>
      <c r="O2034" s="65"/>
      <c r="P2034" s="191">
        <f>O2034*H2034</f>
        <v>0</v>
      </c>
      <c r="Q2034" s="191">
        <v>1.7000000000000001E-4</v>
      </c>
      <c r="R2034" s="191">
        <f>Q2034*H2034</f>
        <v>3.5804889999999999E-2</v>
      </c>
      <c r="S2034" s="191">
        <v>0</v>
      </c>
      <c r="T2034" s="192">
        <f>S2034*H2034</f>
        <v>0</v>
      </c>
      <c r="AR2034" s="193" t="s">
        <v>419</v>
      </c>
      <c r="AT2034" s="193" t="s">
        <v>455</v>
      </c>
      <c r="AU2034" s="193" t="s">
        <v>90</v>
      </c>
      <c r="AY2034" s="18" t="s">
        <v>155</v>
      </c>
      <c r="BE2034" s="194">
        <f>IF(N2034="základní",J2034,0)</f>
        <v>0</v>
      </c>
      <c r="BF2034" s="194">
        <f>IF(N2034="snížená",J2034,0)</f>
        <v>0</v>
      </c>
      <c r="BG2034" s="194">
        <f>IF(N2034="zákl. přenesená",J2034,0)</f>
        <v>0</v>
      </c>
      <c r="BH2034" s="194">
        <f>IF(N2034="sníž. přenesená",J2034,0)</f>
        <v>0</v>
      </c>
      <c r="BI2034" s="194">
        <f>IF(N2034="nulová",J2034,0)</f>
        <v>0</v>
      </c>
      <c r="BJ2034" s="18" t="s">
        <v>88</v>
      </c>
      <c r="BK2034" s="194">
        <f>ROUND(I2034*H2034,2)</f>
        <v>0</v>
      </c>
      <c r="BL2034" s="18" t="s">
        <v>265</v>
      </c>
      <c r="BM2034" s="193" t="s">
        <v>1713</v>
      </c>
    </row>
    <row r="2035" spans="2:65" s="13" customFormat="1">
      <c r="B2035" s="206"/>
      <c r="C2035" s="207"/>
      <c r="D2035" s="197" t="s">
        <v>164</v>
      </c>
      <c r="E2035" s="208" t="s">
        <v>35</v>
      </c>
      <c r="F2035" s="209" t="s">
        <v>1714</v>
      </c>
      <c r="G2035" s="207"/>
      <c r="H2035" s="210">
        <v>210.61699999999999</v>
      </c>
      <c r="I2035" s="211"/>
      <c r="J2035" s="207"/>
      <c r="K2035" s="207"/>
      <c r="L2035" s="212"/>
      <c r="M2035" s="213"/>
      <c r="N2035" s="214"/>
      <c r="O2035" s="214"/>
      <c r="P2035" s="214"/>
      <c r="Q2035" s="214"/>
      <c r="R2035" s="214"/>
      <c r="S2035" s="214"/>
      <c r="T2035" s="215"/>
      <c r="AT2035" s="216" t="s">
        <v>164</v>
      </c>
      <c r="AU2035" s="216" t="s">
        <v>90</v>
      </c>
      <c r="AV2035" s="13" t="s">
        <v>90</v>
      </c>
      <c r="AW2035" s="13" t="s">
        <v>41</v>
      </c>
      <c r="AX2035" s="13" t="s">
        <v>88</v>
      </c>
      <c r="AY2035" s="216" t="s">
        <v>155</v>
      </c>
    </row>
    <row r="2036" spans="2:65" s="1" customFormat="1" ht="48" customHeight="1">
      <c r="B2036" s="36"/>
      <c r="C2036" s="182" t="s">
        <v>1715</v>
      </c>
      <c r="D2036" s="182" t="s">
        <v>157</v>
      </c>
      <c r="E2036" s="183" t="s">
        <v>1716</v>
      </c>
      <c r="F2036" s="184" t="s">
        <v>1717</v>
      </c>
      <c r="G2036" s="185" t="s">
        <v>160</v>
      </c>
      <c r="H2036" s="186">
        <v>56.34</v>
      </c>
      <c r="I2036" s="187"/>
      <c r="J2036" s="188">
        <f>ROUND(I2036*H2036,2)</f>
        <v>0</v>
      </c>
      <c r="K2036" s="184" t="s">
        <v>161</v>
      </c>
      <c r="L2036" s="40"/>
      <c r="M2036" s="189" t="s">
        <v>35</v>
      </c>
      <c r="N2036" s="190" t="s">
        <v>51</v>
      </c>
      <c r="O2036" s="65"/>
      <c r="P2036" s="191">
        <f>O2036*H2036</f>
        <v>0</v>
      </c>
      <c r="Q2036" s="191">
        <v>1.6000000000000001E-4</v>
      </c>
      <c r="R2036" s="191">
        <f>Q2036*H2036</f>
        <v>9.0144000000000005E-3</v>
      </c>
      <c r="S2036" s="191">
        <v>0</v>
      </c>
      <c r="T2036" s="192">
        <f>S2036*H2036</f>
        <v>0</v>
      </c>
      <c r="AR2036" s="193" t="s">
        <v>265</v>
      </c>
      <c r="AT2036" s="193" t="s">
        <v>157</v>
      </c>
      <c r="AU2036" s="193" t="s">
        <v>90</v>
      </c>
      <c r="AY2036" s="18" t="s">
        <v>155</v>
      </c>
      <c r="BE2036" s="194">
        <f>IF(N2036="základní",J2036,0)</f>
        <v>0</v>
      </c>
      <c r="BF2036" s="194">
        <f>IF(N2036="snížená",J2036,0)</f>
        <v>0</v>
      </c>
      <c r="BG2036" s="194">
        <f>IF(N2036="zákl. přenesená",J2036,0)</f>
        <v>0</v>
      </c>
      <c r="BH2036" s="194">
        <f>IF(N2036="sníž. přenesená",J2036,0)</f>
        <v>0</v>
      </c>
      <c r="BI2036" s="194">
        <f>IF(N2036="nulová",J2036,0)</f>
        <v>0</v>
      </c>
      <c r="BJ2036" s="18" t="s">
        <v>88</v>
      </c>
      <c r="BK2036" s="194">
        <f>ROUND(I2036*H2036,2)</f>
        <v>0</v>
      </c>
      <c r="BL2036" s="18" t="s">
        <v>265</v>
      </c>
      <c r="BM2036" s="193" t="s">
        <v>1718</v>
      </c>
    </row>
    <row r="2037" spans="2:65" s="12" customFormat="1">
      <c r="B2037" s="195"/>
      <c r="C2037" s="196"/>
      <c r="D2037" s="197" t="s">
        <v>164</v>
      </c>
      <c r="E2037" s="198" t="s">
        <v>35</v>
      </c>
      <c r="F2037" s="199" t="s">
        <v>1580</v>
      </c>
      <c r="G2037" s="196"/>
      <c r="H2037" s="198" t="s">
        <v>35</v>
      </c>
      <c r="I2037" s="200"/>
      <c r="J2037" s="196"/>
      <c r="K2037" s="196"/>
      <c r="L2037" s="201"/>
      <c r="M2037" s="202"/>
      <c r="N2037" s="203"/>
      <c r="O2037" s="203"/>
      <c r="P2037" s="203"/>
      <c r="Q2037" s="203"/>
      <c r="R2037" s="203"/>
      <c r="S2037" s="203"/>
      <c r="T2037" s="204"/>
      <c r="AT2037" s="205" t="s">
        <v>164</v>
      </c>
      <c r="AU2037" s="205" t="s">
        <v>90</v>
      </c>
      <c r="AV2037" s="12" t="s">
        <v>88</v>
      </c>
      <c r="AW2037" s="12" t="s">
        <v>41</v>
      </c>
      <c r="AX2037" s="12" t="s">
        <v>80</v>
      </c>
      <c r="AY2037" s="205" t="s">
        <v>155</v>
      </c>
    </row>
    <row r="2038" spans="2:65" s="13" customFormat="1">
      <c r="B2038" s="206"/>
      <c r="C2038" s="207"/>
      <c r="D2038" s="197" t="s">
        <v>164</v>
      </c>
      <c r="E2038" s="208" t="s">
        <v>35</v>
      </c>
      <c r="F2038" s="209" t="s">
        <v>1581</v>
      </c>
      <c r="G2038" s="207"/>
      <c r="H2038" s="210">
        <v>56.34</v>
      </c>
      <c r="I2038" s="211"/>
      <c r="J2038" s="207"/>
      <c r="K2038" s="207"/>
      <c r="L2038" s="212"/>
      <c r="M2038" s="213"/>
      <c r="N2038" s="214"/>
      <c r="O2038" s="214"/>
      <c r="P2038" s="214"/>
      <c r="Q2038" s="214"/>
      <c r="R2038" s="214"/>
      <c r="S2038" s="214"/>
      <c r="T2038" s="215"/>
      <c r="AT2038" s="216" t="s">
        <v>164</v>
      </c>
      <c r="AU2038" s="216" t="s">
        <v>90</v>
      </c>
      <c r="AV2038" s="13" t="s">
        <v>90</v>
      </c>
      <c r="AW2038" s="13" t="s">
        <v>41</v>
      </c>
      <c r="AX2038" s="13" t="s">
        <v>88</v>
      </c>
      <c r="AY2038" s="216" t="s">
        <v>155</v>
      </c>
    </row>
    <row r="2039" spans="2:65" s="1" customFormat="1" ht="24" customHeight="1">
      <c r="B2039" s="36"/>
      <c r="C2039" s="239" t="s">
        <v>1719</v>
      </c>
      <c r="D2039" s="239" t="s">
        <v>455</v>
      </c>
      <c r="E2039" s="240" t="s">
        <v>1720</v>
      </c>
      <c r="F2039" s="241" t="s">
        <v>1721</v>
      </c>
      <c r="G2039" s="242" t="s">
        <v>160</v>
      </c>
      <c r="H2039" s="243">
        <v>63.357999999999997</v>
      </c>
      <c r="I2039" s="244"/>
      <c r="J2039" s="245">
        <f>ROUND(I2039*H2039,2)</f>
        <v>0</v>
      </c>
      <c r="K2039" s="241" t="s">
        <v>35</v>
      </c>
      <c r="L2039" s="246"/>
      <c r="M2039" s="247" t="s">
        <v>35</v>
      </c>
      <c r="N2039" s="248" t="s">
        <v>51</v>
      </c>
      <c r="O2039" s="65"/>
      <c r="P2039" s="191">
        <f>O2039*H2039</f>
        <v>0</v>
      </c>
      <c r="Q2039" s="191">
        <v>4.7999999999999996E-3</v>
      </c>
      <c r="R2039" s="191">
        <f>Q2039*H2039</f>
        <v>0.30411839999999996</v>
      </c>
      <c r="S2039" s="191">
        <v>0</v>
      </c>
      <c r="T2039" s="192">
        <f>S2039*H2039</f>
        <v>0</v>
      </c>
      <c r="AR2039" s="193" t="s">
        <v>419</v>
      </c>
      <c r="AT2039" s="193" t="s">
        <v>455</v>
      </c>
      <c r="AU2039" s="193" t="s">
        <v>90</v>
      </c>
      <c r="AY2039" s="18" t="s">
        <v>155</v>
      </c>
      <c r="BE2039" s="194">
        <f>IF(N2039="základní",J2039,0)</f>
        <v>0</v>
      </c>
      <c r="BF2039" s="194">
        <f>IF(N2039="snížená",J2039,0)</f>
        <v>0</v>
      </c>
      <c r="BG2039" s="194">
        <f>IF(N2039="zákl. přenesená",J2039,0)</f>
        <v>0</v>
      </c>
      <c r="BH2039" s="194">
        <f>IF(N2039="sníž. přenesená",J2039,0)</f>
        <v>0</v>
      </c>
      <c r="BI2039" s="194">
        <f>IF(N2039="nulová",J2039,0)</f>
        <v>0</v>
      </c>
      <c r="BJ2039" s="18" t="s">
        <v>88</v>
      </c>
      <c r="BK2039" s="194">
        <f>ROUND(I2039*H2039,2)</f>
        <v>0</v>
      </c>
      <c r="BL2039" s="18" t="s">
        <v>265</v>
      </c>
      <c r="BM2039" s="193" t="s">
        <v>1722</v>
      </c>
    </row>
    <row r="2040" spans="2:65" s="13" customFormat="1">
      <c r="B2040" s="206"/>
      <c r="C2040" s="207"/>
      <c r="D2040" s="197" t="s">
        <v>164</v>
      </c>
      <c r="E2040" s="208" t="s">
        <v>35</v>
      </c>
      <c r="F2040" s="209" t="s">
        <v>1723</v>
      </c>
      <c r="G2040" s="207"/>
      <c r="H2040" s="210">
        <v>58.03</v>
      </c>
      <c r="I2040" s="211"/>
      <c r="J2040" s="207"/>
      <c r="K2040" s="207"/>
      <c r="L2040" s="212"/>
      <c r="M2040" s="213"/>
      <c r="N2040" s="214"/>
      <c r="O2040" s="214"/>
      <c r="P2040" s="214"/>
      <c r="Q2040" s="214"/>
      <c r="R2040" s="214"/>
      <c r="S2040" s="214"/>
      <c r="T2040" s="215"/>
      <c r="AT2040" s="216" t="s">
        <v>164</v>
      </c>
      <c r="AU2040" s="216" t="s">
        <v>90</v>
      </c>
      <c r="AV2040" s="13" t="s">
        <v>90</v>
      </c>
      <c r="AW2040" s="13" t="s">
        <v>41</v>
      </c>
      <c r="AX2040" s="13" t="s">
        <v>80</v>
      </c>
      <c r="AY2040" s="216" t="s">
        <v>155</v>
      </c>
    </row>
    <row r="2041" spans="2:65" s="12" customFormat="1" ht="20.399999999999999">
      <c r="B2041" s="195"/>
      <c r="C2041" s="196"/>
      <c r="D2041" s="197" t="s">
        <v>164</v>
      </c>
      <c r="E2041" s="198" t="s">
        <v>35</v>
      </c>
      <c r="F2041" s="199" t="s">
        <v>1724</v>
      </c>
      <c r="G2041" s="196"/>
      <c r="H2041" s="198" t="s">
        <v>35</v>
      </c>
      <c r="I2041" s="200"/>
      <c r="J2041" s="196"/>
      <c r="K2041" s="196"/>
      <c r="L2041" s="201"/>
      <c r="M2041" s="202"/>
      <c r="N2041" s="203"/>
      <c r="O2041" s="203"/>
      <c r="P2041" s="203"/>
      <c r="Q2041" s="203"/>
      <c r="R2041" s="203"/>
      <c r="S2041" s="203"/>
      <c r="T2041" s="204"/>
      <c r="AT2041" s="205" t="s">
        <v>164</v>
      </c>
      <c r="AU2041" s="205" t="s">
        <v>90</v>
      </c>
      <c r="AV2041" s="12" t="s">
        <v>88</v>
      </c>
      <c r="AW2041" s="12" t="s">
        <v>41</v>
      </c>
      <c r="AX2041" s="12" t="s">
        <v>80</v>
      </c>
      <c r="AY2041" s="205" t="s">
        <v>155</v>
      </c>
    </row>
    <row r="2042" spans="2:65" s="13" customFormat="1">
      <c r="B2042" s="206"/>
      <c r="C2042" s="207"/>
      <c r="D2042" s="197" t="s">
        <v>164</v>
      </c>
      <c r="E2042" s="208" t="s">
        <v>35</v>
      </c>
      <c r="F2042" s="209" t="s">
        <v>1725</v>
      </c>
      <c r="G2042" s="207"/>
      <c r="H2042" s="210">
        <v>63.357999999999997</v>
      </c>
      <c r="I2042" s="211"/>
      <c r="J2042" s="207"/>
      <c r="K2042" s="207"/>
      <c r="L2042" s="212"/>
      <c r="M2042" s="213"/>
      <c r="N2042" s="214"/>
      <c r="O2042" s="214"/>
      <c r="P2042" s="214"/>
      <c r="Q2042" s="214"/>
      <c r="R2042" s="214"/>
      <c r="S2042" s="214"/>
      <c r="T2042" s="215"/>
      <c r="AT2042" s="216" t="s">
        <v>164</v>
      </c>
      <c r="AU2042" s="216" t="s">
        <v>90</v>
      </c>
      <c r="AV2042" s="13" t="s">
        <v>90</v>
      </c>
      <c r="AW2042" s="13" t="s">
        <v>41</v>
      </c>
      <c r="AX2042" s="13" t="s">
        <v>88</v>
      </c>
      <c r="AY2042" s="216" t="s">
        <v>155</v>
      </c>
    </row>
    <row r="2043" spans="2:65" s="1" customFormat="1" ht="48" customHeight="1">
      <c r="B2043" s="36"/>
      <c r="C2043" s="182" t="s">
        <v>1726</v>
      </c>
      <c r="D2043" s="182" t="s">
        <v>157</v>
      </c>
      <c r="E2043" s="183" t="s">
        <v>1727</v>
      </c>
      <c r="F2043" s="184" t="s">
        <v>1728</v>
      </c>
      <c r="G2043" s="185" t="s">
        <v>160</v>
      </c>
      <c r="H2043" s="186">
        <v>2574.6610000000001</v>
      </c>
      <c r="I2043" s="187"/>
      <c r="J2043" s="188">
        <f>ROUND(I2043*H2043,2)</f>
        <v>0</v>
      </c>
      <c r="K2043" s="184" t="s">
        <v>161</v>
      </c>
      <c r="L2043" s="40"/>
      <c r="M2043" s="189" t="s">
        <v>35</v>
      </c>
      <c r="N2043" s="190" t="s">
        <v>51</v>
      </c>
      <c r="O2043" s="65"/>
      <c r="P2043" s="191">
        <f>O2043*H2043</f>
        <v>0</v>
      </c>
      <c r="Q2043" s="191">
        <v>7.9000000000000001E-4</v>
      </c>
      <c r="R2043" s="191">
        <f>Q2043*H2043</f>
        <v>2.0339821900000001</v>
      </c>
      <c r="S2043" s="191">
        <v>0</v>
      </c>
      <c r="T2043" s="192">
        <f>S2043*H2043</f>
        <v>0</v>
      </c>
      <c r="AR2043" s="193" t="s">
        <v>265</v>
      </c>
      <c r="AT2043" s="193" t="s">
        <v>157</v>
      </c>
      <c r="AU2043" s="193" t="s">
        <v>90</v>
      </c>
      <c r="AY2043" s="18" t="s">
        <v>155</v>
      </c>
      <c r="BE2043" s="194">
        <f>IF(N2043="základní",J2043,0)</f>
        <v>0</v>
      </c>
      <c r="BF2043" s="194">
        <f>IF(N2043="snížená",J2043,0)</f>
        <v>0</v>
      </c>
      <c r="BG2043" s="194">
        <f>IF(N2043="zákl. přenesená",J2043,0)</f>
        <v>0</v>
      </c>
      <c r="BH2043" s="194">
        <f>IF(N2043="sníž. přenesená",J2043,0)</f>
        <v>0</v>
      </c>
      <c r="BI2043" s="194">
        <f>IF(N2043="nulová",J2043,0)</f>
        <v>0</v>
      </c>
      <c r="BJ2043" s="18" t="s">
        <v>88</v>
      </c>
      <c r="BK2043" s="194">
        <f>ROUND(I2043*H2043,2)</f>
        <v>0</v>
      </c>
      <c r="BL2043" s="18" t="s">
        <v>265</v>
      </c>
      <c r="BM2043" s="193" t="s">
        <v>1729</v>
      </c>
    </row>
    <row r="2044" spans="2:65" s="12" customFormat="1">
      <c r="B2044" s="195"/>
      <c r="C2044" s="196"/>
      <c r="D2044" s="197" t="s">
        <v>164</v>
      </c>
      <c r="E2044" s="198" t="s">
        <v>35</v>
      </c>
      <c r="F2044" s="199" t="s">
        <v>1730</v>
      </c>
      <c r="G2044" s="196"/>
      <c r="H2044" s="198" t="s">
        <v>35</v>
      </c>
      <c r="I2044" s="200"/>
      <c r="J2044" s="196"/>
      <c r="K2044" s="196"/>
      <c r="L2044" s="201"/>
      <c r="M2044" s="202"/>
      <c r="N2044" s="203"/>
      <c r="O2044" s="203"/>
      <c r="P2044" s="203"/>
      <c r="Q2044" s="203"/>
      <c r="R2044" s="203"/>
      <c r="S2044" s="203"/>
      <c r="T2044" s="204"/>
      <c r="AT2044" s="205" t="s">
        <v>164</v>
      </c>
      <c r="AU2044" s="205" t="s">
        <v>90</v>
      </c>
      <c r="AV2044" s="12" t="s">
        <v>88</v>
      </c>
      <c r="AW2044" s="12" t="s">
        <v>41</v>
      </c>
      <c r="AX2044" s="12" t="s">
        <v>80</v>
      </c>
      <c r="AY2044" s="205" t="s">
        <v>155</v>
      </c>
    </row>
    <row r="2045" spans="2:65" s="13" customFormat="1">
      <c r="B2045" s="206"/>
      <c r="C2045" s="207"/>
      <c r="D2045" s="197" t="s">
        <v>164</v>
      </c>
      <c r="E2045" s="208" t="s">
        <v>35</v>
      </c>
      <c r="F2045" s="209" t="s">
        <v>1185</v>
      </c>
      <c r="G2045" s="207"/>
      <c r="H2045" s="210">
        <v>1108.617</v>
      </c>
      <c r="I2045" s="211"/>
      <c r="J2045" s="207"/>
      <c r="K2045" s="207"/>
      <c r="L2045" s="212"/>
      <c r="M2045" s="213"/>
      <c r="N2045" s="214"/>
      <c r="O2045" s="214"/>
      <c r="P2045" s="214"/>
      <c r="Q2045" s="214"/>
      <c r="R2045" s="214"/>
      <c r="S2045" s="214"/>
      <c r="T2045" s="215"/>
      <c r="AT2045" s="216" t="s">
        <v>164</v>
      </c>
      <c r="AU2045" s="216" t="s">
        <v>90</v>
      </c>
      <c r="AV2045" s="13" t="s">
        <v>90</v>
      </c>
      <c r="AW2045" s="13" t="s">
        <v>41</v>
      </c>
      <c r="AX2045" s="13" t="s">
        <v>80</v>
      </c>
      <c r="AY2045" s="216" t="s">
        <v>155</v>
      </c>
    </row>
    <row r="2046" spans="2:65" s="13" customFormat="1">
      <c r="B2046" s="206"/>
      <c r="C2046" s="207"/>
      <c r="D2046" s="197" t="s">
        <v>164</v>
      </c>
      <c r="E2046" s="208" t="s">
        <v>35</v>
      </c>
      <c r="F2046" s="209" t="s">
        <v>1186</v>
      </c>
      <c r="G2046" s="207"/>
      <c r="H2046" s="210">
        <v>1080.001</v>
      </c>
      <c r="I2046" s="211"/>
      <c r="J2046" s="207"/>
      <c r="K2046" s="207"/>
      <c r="L2046" s="212"/>
      <c r="M2046" s="213"/>
      <c r="N2046" s="214"/>
      <c r="O2046" s="214"/>
      <c r="P2046" s="214"/>
      <c r="Q2046" s="214"/>
      <c r="R2046" s="214"/>
      <c r="S2046" s="214"/>
      <c r="T2046" s="215"/>
      <c r="AT2046" s="216" t="s">
        <v>164</v>
      </c>
      <c r="AU2046" s="216" t="s">
        <v>90</v>
      </c>
      <c r="AV2046" s="13" t="s">
        <v>90</v>
      </c>
      <c r="AW2046" s="13" t="s">
        <v>41</v>
      </c>
      <c r="AX2046" s="13" t="s">
        <v>80</v>
      </c>
      <c r="AY2046" s="216" t="s">
        <v>155</v>
      </c>
    </row>
    <row r="2047" spans="2:65" s="12" customFormat="1">
      <c r="B2047" s="195"/>
      <c r="C2047" s="196"/>
      <c r="D2047" s="197" t="s">
        <v>164</v>
      </c>
      <c r="E2047" s="198" t="s">
        <v>35</v>
      </c>
      <c r="F2047" s="199" t="s">
        <v>1187</v>
      </c>
      <c r="G2047" s="196"/>
      <c r="H2047" s="198" t="s">
        <v>35</v>
      </c>
      <c r="I2047" s="200"/>
      <c r="J2047" s="196"/>
      <c r="K2047" s="196"/>
      <c r="L2047" s="201"/>
      <c r="M2047" s="202"/>
      <c r="N2047" s="203"/>
      <c r="O2047" s="203"/>
      <c r="P2047" s="203"/>
      <c r="Q2047" s="203"/>
      <c r="R2047" s="203"/>
      <c r="S2047" s="203"/>
      <c r="T2047" s="204"/>
      <c r="AT2047" s="205" t="s">
        <v>164</v>
      </c>
      <c r="AU2047" s="205" t="s">
        <v>90</v>
      </c>
      <c r="AV2047" s="12" t="s">
        <v>88</v>
      </c>
      <c r="AW2047" s="12" t="s">
        <v>41</v>
      </c>
      <c r="AX2047" s="12" t="s">
        <v>80</v>
      </c>
      <c r="AY2047" s="205" t="s">
        <v>155</v>
      </c>
    </row>
    <row r="2048" spans="2:65" s="13" customFormat="1">
      <c r="B2048" s="206"/>
      <c r="C2048" s="207"/>
      <c r="D2048" s="197" t="s">
        <v>164</v>
      </c>
      <c r="E2048" s="208" t="s">
        <v>35</v>
      </c>
      <c r="F2048" s="209" t="s">
        <v>1188</v>
      </c>
      <c r="G2048" s="207"/>
      <c r="H2048" s="210">
        <v>148.48099999999999</v>
      </c>
      <c r="I2048" s="211"/>
      <c r="J2048" s="207"/>
      <c r="K2048" s="207"/>
      <c r="L2048" s="212"/>
      <c r="M2048" s="213"/>
      <c r="N2048" s="214"/>
      <c r="O2048" s="214"/>
      <c r="P2048" s="214"/>
      <c r="Q2048" s="214"/>
      <c r="R2048" s="214"/>
      <c r="S2048" s="214"/>
      <c r="T2048" s="215"/>
      <c r="AT2048" s="216" t="s">
        <v>164</v>
      </c>
      <c r="AU2048" s="216" t="s">
        <v>90</v>
      </c>
      <c r="AV2048" s="13" t="s">
        <v>90</v>
      </c>
      <c r="AW2048" s="13" t="s">
        <v>41</v>
      </c>
      <c r="AX2048" s="13" t="s">
        <v>80</v>
      </c>
      <c r="AY2048" s="216" t="s">
        <v>155</v>
      </c>
    </row>
    <row r="2049" spans="2:65" s="12" customFormat="1">
      <c r="B2049" s="195"/>
      <c r="C2049" s="196"/>
      <c r="D2049" s="197" t="s">
        <v>164</v>
      </c>
      <c r="E2049" s="198" t="s">
        <v>35</v>
      </c>
      <c r="F2049" s="199" t="s">
        <v>1708</v>
      </c>
      <c r="G2049" s="196"/>
      <c r="H2049" s="198" t="s">
        <v>35</v>
      </c>
      <c r="I2049" s="200"/>
      <c r="J2049" s="196"/>
      <c r="K2049" s="196"/>
      <c r="L2049" s="201"/>
      <c r="M2049" s="202"/>
      <c r="N2049" s="203"/>
      <c r="O2049" s="203"/>
      <c r="P2049" s="203"/>
      <c r="Q2049" s="203"/>
      <c r="R2049" s="203"/>
      <c r="S2049" s="203"/>
      <c r="T2049" s="204"/>
      <c r="AT2049" s="205" t="s">
        <v>164</v>
      </c>
      <c r="AU2049" s="205" t="s">
        <v>90</v>
      </c>
      <c r="AV2049" s="12" t="s">
        <v>88</v>
      </c>
      <c r="AW2049" s="12" t="s">
        <v>41</v>
      </c>
      <c r="AX2049" s="12" t="s">
        <v>80</v>
      </c>
      <c r="AY2049" s="205" t="s">
        <v>155</v>
      </c>
    </row>
    <row r="2050" spans="2:65" s="13" customFormat="1">
      <c r="B2050" s="206"/>
      <c r="C2050" s="207"/>
      <c r="D2050" s="197" t="s">
        <v>164</v>
      </c>
      <c r="E2050" s="208" t="s">
        <v>35</v>
      </c>
      <c r="F2050" s="209" t="s">
        <v>1709</v>
      </c>
      <c r="G2050" s="207"/>
      <c r="H2050" s="210">
        <v>135.13</v>
      </c>
      <c r="I2050" s="211"/>
      <c r="J2050" s="207"/>
      <c r="K2050" s="207"/>
      <c r="L2050" s="212"/>
      <c r="M2050" s="213"/>
      <c r="N2050" s="214"/>
      <c r="O2050" s="214"/>
      <c r="P2050" s="214"/>
      <c r="Q2050" s="214"/>
      <c r="R2050" s="214"/>
      <c r="S2050" s="214"/>
      <c r="T2050" s="215"/>
      <c r="AT2050" s="216" t="s">
        <v>164</v>
      </c>
      <c r="AU2050" s="216" t="s">
        <v>90</v>
      </c>
      <c r="AV2050" s="13" t="s">
        <v>90</v>
      </c>
      <c r="AW2050" s="13" t="s">
        <v>41</v>
      </c>
      <c r="AX2050" s="13" t="s">
        <v>80</v>
      </c>
      <c r="AY2050" s="216" t="s">
        <v>155</v>
      </c>
    </row>
    <row r="2051" spans="2:65" s="12" customFormat="1">
      <c r="B2051" s="195"/>
      <c r="C2051" s="196"/>
      <c r="D2051" s="197" t="s">
        <v>164</v>
      </c>
      <c r="E2051" s="198" t="s">
        <v>35</v>
      </c>
      <c r="F2051" s="199" t="s">
        <v>1731</v>
      </c>
      <c r="G2051" s="196"/>
      <c r="H2051" s="198" t="s">
        <v>35</v>
      </c>
      <c r="I2051" s="200"/>
      <c r="J2051" s="196"/>
      <c r="K2051" s="196"/>
      <c r="L2051" s="201"/>
      <c r="M2051" s="202"/>
      <c r="N2051" s="203"/>
      <c r="O2051" s="203"/>
      <c r="P2051" s="203"/>
      <c r="Q2051" s="203"/>
      <c r="R2051" s="203"/>
      <c r="S2051" s="203"/>
      <c r="T2051" s="204"/>
      <c r="AT2051" s="205" t="s">
        <v>164</v>
      </c>
      <c r="AU2051" s="205" t="s">
        <v>90</v>
      </c>
      <c r="AV2051" s="12" t="s">
        <v>88</v>
      </c>
      <c r="AW2051" s="12" t="s">
        <v>41</v>
      </c>
      <c r="AX2051" s="12" t="s">
        <v>80</v>
      </c>
      <c r="AY2051" s="205" t="s">
        <v>155</v>
      </c>
    </row>
    <row r="2052" spans="2:65" s="13" customFormat="1">
      <c r="B2052" s="206"/>
      <c r="C2052" s="207"/>
      <c r="D2052" s="197" t="s">
        <v>164</v>
      </c>
      <c r="E2052" s="208" t="s">
        <v>35</v>
      </c>
      <c r="F2052" s="209" t="s">
        <v>1732</v>
      </c>
      <c r="G2052" s="207"/>
      <c r="H2052" s="210">
        <v>102.432</v>
      </c>
      <c r="I2052" s="211"/>
      <c r="J2052" s="207"/>
      <c r="K2052" s="207"/>
      <c r="L2052" s="212"/>
      <c r="M2052" s="213"/>
      <c r="N2052" s="214"/>
      <c r="O2052" s="214"/>
      <c r="P2052" s="214"/>
      <c r="Q2052" s="214"/>
      <c r="R2052" s="214"/>
      <c r="S2052" s="214"/>
      <c r="T2052" s="215"/>
      <c r="AT2052" s="216" t="s">
        <v>164</v>
      </c>
      <c r="AU2052" s="216" t="s">
        <v>90</v>
      </c>
      <c r="AV2052" s="13" t="s">
        <v>90</v>
      </c>
      <c r="AW2052" s="13" t="s">
        <v>41</v>
      </c>
      <c r="AX2052" s="13" t="s">
        <v>80</v>
      </c>
      <c r="AY2052" s="216" t="s">
        <v>155</v>
      </c>
    </row>
    <row r="2053" spans="2:65" s="15" customFormat="1">
      <c r="B2053" s="228"/>
      <c r="C2053" s="229"/>
      <c r="D2053" s="197" t="s">
        <v>164</v>
      </c>
      <c r="E2053" s="230" t="s">
        <v>35</v>
      </c>
      <c r="F2053" s="231" t="s">
        <v>177</v>
      </c>
      <c r="G2053" s="229"/>
      <c r="H2053" s="232">
        <v>2574.6610000000001</v>
      </c>
      <c r="I2053" s="233"/>
      <c r="J2053" s="229"/>
      <c r="K2053" s="229"/>
      <c r="L2053" s="234"/>
      <c r="M2053" s="235"/>
      <c r="N2053" s="236"/>
      <c r="O2053" s="236"/>
      <c r="P2053" s="236"/>
      <c r="Q2053" s="236"/>
      <c r="R2053" s="236"/>
      <c r="S2053" s="236"/>
      <c r="T2053" s="237"/>
      <c r="AT2053" s="238" t="s">
        <v>164</v>
      </c>
      <c r="AU2053" s="238" t="s">
        <v>90</v>
      </c>
      <c r="AV2053" s="15" t="s">
        <v>162</v>
      </c>
      <c r="AW2053" s="15" t="s">
        <v>41</v>
      </c>
      <c r="AX2053" s="15" t="s">
        <v>88</v>
      </c>
      <c r="AY2053" s="238" t="s">
        <v>155</v>
      </c>
    </row>
    <row r="2054" spans="2:65" s="1" customFormat="1" ht="16.5" customHeight="1">
      <c r="B2054" s="36"/>
      <c r="C2054" s="239" t="s">
        <v>1733</v>
      </c>
      <c r="D2054" s="239" t="s">
        <v>455</v>
      </c>
      <c r="E2054" s="240" t="s">
        <v>1734</v>
      </c>
      <c r="F2054" s="241" t="s">
        <v>1735</v>
      </c>
      <c r="G2054" s="242" t="s">
        <v>160</v>
      </c>
      <c r="H2054" s="243">
        <v>2832.127</v>
      </c>
      <c r="I2054" s="244"/>
      <c r="J2054" s="245">
        <f>ROUND(I2054*H2054,2)</f>
        <v>0</v>
      </c>
      <c r="K2054" s="241" t="s">
        <v>161</v>
      </c>
      <c r="L2054" s="246"/>
      <c r="M2054" s="247" t="s">
        <v>35</v>
      </c>
      <c r="N2054" s="248" t="s">
        <v>51</v>
      </c>
      <c r="O2054" s="65"/>
      <c r="P2054" s="191">
        <f>O2054*H2054</f>
        <v>0</v>
      </c>
      <c r="Q2054" s="191">
        <v>6.4000000000000005E-4</v>
      </c>
      <c r="R2054" s="191">
        <f>Q2054*H2054</f>
        <v>1.8125612800000002</v>
      </c>
      <c r="S2054" s="191">
        <v>0</v>
      </c>
      <c r="T2054" s="192">
        <f>S2054*H2054</f>
        <v>0</v>
      </c>
      <c r="AR2054" s="193" t="s">
        <v>419</v>
      </c>
      <c r="AT2054" s="193" t="s">
        <v>455</v>
      </c>
      <c r="AU2054" s="193" t="s">
        <v>90</v>
      </c>
      <c r="AY2054" s="18" t="s">
        <v>155</v>
      </c>
      <c r="BE2054" s="194">
        <f>IF(N2054="základní",J2054,0)</f>
        <v>0</v>
      </c>
      <c r="BF2054" s="194">
        <f>IF(N2054="snížená",J2054,0)</f>
        <v>0</v>
      </c>
      <c r="BG2054" s="194">
        <f>IF(N2054="zákl. přenesená",J2054,0)</f>
        <v>0</v>
      </c>
      <c r="BH2054" s="194">
        <f>IF(N2054="sníž. přenesená",J2054,0)</f>
        <v>0</v>
      </c>
      <c r="BI2054" s="194">
        <f>IF(N2054="nulová",J2054,0)</f>
        <v>0</v>
      </c>
      <c r="BJ2054" s="18" t="s">
        <v>88</v>
      </c>
      <c r="BK2054" s="194">
        <f>ROUND(I2054*H2054,2)</f>
        <v>0</v>
      </c>
      <c r="BL2054" s="18" t="s">
        <v>265</v>
      </c>
      <c r="BM2054" s="193" t="s">
        <v>1736</v>
      </c>
    </row>
    <row r="2055" spans="2:65" s="13" customFormat="1">
      <c r="B2055" s="206"/>
      <c r="C2055" s="207"/>
      <c r="D2055" s="197" t="s">
        <v>164</v>
      </c>
      <c r="E2055" s="208" t="s">
        <v>35</v>
      </c>
      <c r="F2055" s="209" t="s">
        <v>1737</v>
      </c>
      <c r="G2055" s="207"/>
      <c r="H2055" s="210">
        <v>2832.127</v>
      </c>
      <c r="I2055" s="211"/>
      <c r="J2055" s="207"/>
      <c r="K2055" s="207"/>
      <c r="L2055" s="212"/>
      <c r="M2055" s="213"/>
      <c r="N2055" s="214"/>
      <c r="O2055" s="214"/>
      <c r="P2055" s="214"/>
      <c r="Q2055" s="214"/>
      <c r="R2055" s="214"/>
      <c r="S2055" s="214"/>
      <c r="T2055" s="215"/>
      <c r="AT2055" s="216" t="s">
        <v>164</v>
      </c>
      <c r="AU2055" s="216" t="s">
        <v>90</v>
      </c>
      <c r="AV2055" s="13" t="s">
        <v>90</v>
      </c>
      <c r="AW2055" s="13" t="s">
        <v>41</v>
      </c>
      <c r="AX2055" s="13" t="s">
        <v>88</v>
      </c>
      <c r="AY2055" s="216" t="s">
        <v>155</v>
      </c>
    </row>
    <row r="2056" spans="2:65" s="1" customFormat="1" ht="36" customHeight="1">
      <c r="B2056" s="36"/>
      <c r="C2056" s="182" t="s">
        <v>1738</v>
      </c>
      <c r="D2056" s="182" t="s">
        <v>157</v>
      </c>
      <c r="E2056" s="183" t="s">
        <v>1739</v>
      </c>
      <c r="F2056" s="184" t="s">
        <v>1740</v>
      </c>
      <c r="G2056" s="185" t="s">
        <v>1514</v>
      </c>
      <c r="H2056" s="249"/>
      <c r="I2056" s="187"/>
      <c r="J2056" s="188">
        <f>ROUND(I2056*H2056,2)</f>
        <v>0</v>
      </c>
      <c r="K2056" s="184" t="s">
        <v>161</v>
      </c>
      <c r="L2056" s="40"/>
      <c r="M2056" s="189" t="s">
        <v>35</v>
      </c>
      <c r="N2056" s="190" t="s">
        <v>51</v>
      </c>
      <c r="O2056" s="65"/>
      <c r="P2056" s="191">
        <f>O2056*H2056</f>
        <v>0</v>
      </c>
      <c r="Q2056" s="191">
        <v>0</v>
      </c>
      <c r="R2056" s="191">
        <f>Q2056*H2056</f>
        <v>0</v>
      </c>
      <c r="S2056" s="191">
        <v>0</v>
      </c>
      <c r="T2056" s="192">
        <f>S2056*H2056</f>
        <v>0</v>
      </c>
      <c r="AR2056" s="193" t="s">
        <v>265</v>
      </c>
      <c r="AT2056" s="193" t="s">
        <v>157</v>
      </c>
      <c r="AU2056" s="193" t="s">
        <v>90</v>
      </c>
      <c r="AY2056" s="18" t="s">
        <v>155</v>
      </c>
      <c r="BE2056" s="194">
        <f>IF(N2056="základní",J2056,0)</f>
        <v>0</v>
      </c>
      <c r="BF2056" s="194">
        <f>IF(N2056="snížená",J2056,0)</f>
        <v>0</v>
      </c>
      <c r="BG2056" s="194">
        <f>IF(N2056="zákl. přenesená",J2056,0)</f>
        <v>0</v>
      </c>
      <c r="BH2056" s="194">
        <f>IF(N2056="sníž. přenesená",J2056,0)</f>
        <v>0</v>
      </c>
      <c r="BI2056" s="194">
        <f>IF(N2056="nulová",J2056,0)</f>
        <v>0</v>
      </c>
      <c r="BJ2056" s="18" t="s">
        <v>88</v>
      </c>
      <c r="BK2056" s="194">
        <f>ROUND(I2056*H2056,2)</f>
        <v>0</v>
      </c>
      <c r="BL2056" s="18" t="s">
        <v>265</v>
      </c>
      <c r="BM2056" s="193" t="s">
        <v>1741</v>
      </c>
    </row>
    <row r="2057" spans="2:65" s="11" customFormat="1" ht="22.95" customHeight="1">
      <c r="B2057" s="166"/>
      <c r="C2057" s="167"/>
      <c r="D2057" s="168" t="s">
        <v>79</v>
      </c>
      <c r="E2057" s="180" t="s">
        <v>1742</v>
      </c>
      <c r="F2057" s="180" t="s">
        <v>1743</v>
      </c>
      <c r="G2057" s="167"/>
      <c r="H2057" s="167"/>
      <c r="I2057" s="170"/>
      <c r="J2057" s="181">
        <f>BK2057</f>
        <v>0</v>
      </c>
      <c r="K2057" s="167"/>
      <c r="L2057" s="172"/>
      <c r="M2057" s="173"/>
      <c r="N2057" s="174"/>
      <c r="O2057" s="174"/>
      <c r="P2057" s="175">
        <f>SUM(P2058:P2065)</f>
        <v>0</v>
      </c>
      <c r="Q2057" s="174"/>
      <c r="R2057" s="175">
        <f>SUM(R2058:R2065)</f>
        <v>4.2599999999999999E-3</v>
      </c>
      <c r="S2057" s="174"/>
      <c r="T2057" s="176">
        <f>SUM(T2058:T2065)</f>
        <v>2.0109999999999999E-2</v>
      </c>
      <c r="AR2057" s="177" t="s">
        <v>90</v>
      </c>
      <c r="AT2057" s="178" t="s">
        <v>79</v>
      </c>
      <c r="AU2057" s="178" t="s">
        <v>88</v>
      </c>
      <c r="AY2057" s="177" t="s">
        <v>155</v>
      </c>
      <c r="BK2057" s="179">
        <f>SUM(BK2058:BK2065)</f>
        <v>0</v>
      </c>
    </row>
    <row r="2058" spans="2:65" s="1" customFormat="1" ht="24" customHeight="1">
      <c r="B2058" s="36"/>
      <c r="C2058" s="182" t="s">
        <v>1744</v>
      </c>
      <c r="D2058" s="182" t="s">
        <v>157</v>
      </c>
      <c r="E2058" s="183" t="s">
        <v>1745</v>
      </c>
      <c r="F2058" s="184" t="s">
        <v>1746</v>
      </c>
      <c r="G2058" s="185" t="s">
        <v>227</v>
      </c>
      <c r="H2058" s="186">
        <v>1</v>
      </c>
      <c r="I2058" s="187"/>
      <c r="J2058" s="188">
        <f>ROUND(I2058*H2058,2)</f>
        <v>0</v>
      </c>
      <c r="K2058" s="184" t="s">
        <v>161</v>
      </c>
      <c r="L2058" s="40"/>
      <c r="M2058" s="189" t="s">
        <v>35</v>
      </c>
      <c r="N2058" s="190" t="s">
        <v>51</v>
      </c>
      <c r="O2058" s="65"/>
      <c r="P2058" s="191">
        <f>O2058*H2058</f>
        <v>0</v>
      </c>
      <c r="Q2058" s="191">
        <v>0</v>
      </c>
      <c r="R2058" s="191">
        <f>Q2058*H2058</f>
        <v>0</v>
      </c>
      <c r="S2058" s="191">
        <v>2.0109999999999999E-2</v>
      </c>
      <c r="T2058" s="192">
        <f>S2058*H2058</f>
        <v>2.0109999999999999E-2</v>
      </c>
      <c r="AR2058" s="193" t="s">
        <v>265</v>
      </c>
      <c r="AT2058" s="193" t="s">
        <v>157</v>
      </c>
      <c r="AU2058" s="193" t="s">
        <v>90</v>
      </c>
      <c r="AY2058" s="18" t="s">
        <v>155</v>
      </c>
      <c r="BE2058" s="194">
        <f>IF(N2058="základní",J2058,0)</f>
        <v>0</v>
      </c>
      <c r="BF2058" s="194">
        <f>IF(N2058="snížená",J2058,0)</f>
        <v>0</v>
      </c>
      <c r="BG2058" s="194">
        <f>IF(N2058="zákl. přenesená",J2058,0)</f>
        <v>0</v>
      </c>
      <c r="BH2058" s="194">
        <f>IF(N2058="sníž. přenesená",J2058,0)</f>
        <v>0</v>
      </c>
      <c r="BI2058" s="194">
        <f>IF(N2058="nulová",J2058,0)</f>
        <v>0</v>
      </c>
      <c r="BJ2058" s="18" t="s">
        <v>88</v>
      </c>
      <c r="BK2058" s="194">
        <f>ROUND(I2058*H2058,2)</f>
        <v>0</v>
      </c>
      <c r="BL2058" s="18" t="s">
        <v>265</v>
      </c>
      <c r="BM2058" s="193" t="s">
        <v>1747</v>
      </c>
    </row>
    <row r="2059" spans="2:65" s="12" customFormat="1">
      <c r="B2059" s="195"/>
      <c r="C2059" s="196"/>
      <c r="D2059" s="197" t="s">
        <v>164</v>
      </c>
      <c r="E2059" s="198" t="s">
        <v>35</v>
      </c>
      <c r="F2059" s="199" t="s">
        <v>1748</v>
      </c>
      <c r="G2059" s="196"/>
      <c r="H2059" s="198" t="s">
        <v>35</v>
      </c>
      <c r="I2059" s="200"/>
      <c r="J2059" s="196"/>
      <c r="K2059" s="196"/>
      <c r="L2059" s="201"/>
      <c r="M2059" s="202"/>
      <c r="N2059" s="203"/>
      <c r="O2059" s="203"/>
      <c r="P2059" s="203"/>
      <c r="Q2059" s="203"/>
      <c r="R2059" s="203"/>
      <c r="S2059" s="203"/>
      <c r="T2059" s="204"/>
      <c r="AT2059" s="205" t="s">
        <v>164</v>
      </c>
      <c r="AU2059" s="205" t="s">
        <v>90</v>
      </c>
      <c r="AV2059" s="12" t="s">
        <v>88</v>
      </c>
      <c r="AW2059" s="12" t="s">
        <v>41</v>
      </c>
      <c r="AX2059" s="12" t="s">
        <v>80</v>
      </c>
      <c r="AY2059" s="205" t="s">
        <v>155</v>
      </c>
    </row>
    <row r="2060" spans="2:65" s="13" customFormat="1">
      <c r="B2060" s="206"/>
      <c r="C2060" s="207"/>
      <c r="D2060" s="197" t="s">
        <v>164</v>
      </c>
      <c r="E2060" s="208" t="s">
        <v>35</v>
      </c>
      <c r="F2060" s="209" t="s">
        <v>88</v>
      </c>
      <c r="G2060" s="207"/>
      <c r="H2060" s="210">
        <v>1</v>
      </c>
      <c r="I2060" s="211"/>
      <c r="J2060" s="207"/>
      <c r="K2060" s="207"/>
      <c r="L2060" s="212"/>
      <c r="M2060" s="213"/>
      <c r="N2060" s="214"/>
      <c r="O2060" s="214"/>
      <c r="P2060" s="214"/>
      <c r="Q2060" s="214"/>
      <c r="R2060" s="214"/>
      <c r="S2060" s="214"/>
      <c r="T2060" s="215"/>
      <c r="AT2060" s="216" t="s">
        <v>164</v>
      </c>
      <c r="AU2060" s="216" t="s">
        <v>90</v>
      </c>
      <c r="AV2060" s="13" t="s">
        <v>90</v>
      </c>
      <c r="AW2060" s="13" t="s">
        <v>41</v>
      </c>
      <c r="AX2060" s="13" t="s">
        <v>88</v>
      </c>
      <c r="AY2060" s="216" t="s">
        <v>155</v>
      </c>
    </row>
    <row r="2061" spans="2:65" s="1" customFormat="1" ht="24" customHeight="1">
      <c r="B2061" s="36"/>
      <c r="C2061" s="182" t="s">
        <v>1749</v>
      </c>
      <c r="D2061" s="182" t="s">
        <v>157</v>
      </c>
      <c r="E2061" s="183" t="s">
        <v>1750</v>
      </c>
      <c r="F2061" s="184" t="s">
        <v>1751</v>
      </c>
      <c r="G2061" s="185" t="s">
        <v>227</v>
      </c>
      <c r="H2061" s="186">
        <v>2</v>
      </c>
      <c r="I2061" s="187"/>
      <c r="J2061" s="188">
        <f>ROUND(I2061*H2061,2)</f>
        <v>0</v>
      </c>
      <c r="K2061" s="184" t="s">
        <v>161</v>
      </c>
      <c r="L2061" s="40"/>
      <c r="M2061" s="189" t="s">
        <v>35</v>
      </c>
      <c r="N2061" s="190" t="s">
        <v>51</v>
      </c>
      <c r="O2061" s="65"/>
      <c r="P2061" s="191">
        <f>O2061*H2061</f>
        <v>0</v>
      </c>
      <c r="Q2061" s="191">
        <v>2.1299999999999999E-3</v>
      </c>
      <c r="R2061" s="191">
        <f>Q2061*H2061</f>
        <v>4.2599999999999999E-3</v>
      </c>
      <c r="S2061" s="191">
        <v>0</v>
      </c>
      <c r="T2061" s="192">
        <f>S2061*H2061</f>
        <v>0</v>
      </c>
      <c r="AR2061" s="193" t="s">
        <v>265</v>
      </c>
      <c r="AT2061" s="193" t="s">
        <v>157</v>
      </c>
      <c r="AU2061" s="193" t="s">
        <v>90</v>
      </c>
      <c r="AY2061" s="18" t="s">
        <v>155</v>
      </c>
      <c r="BE2061" s="194">
        <f>IF(N2061="základní",J2061,0)</f>
        <v>0</v>
      </c>
      <c r="BF2061" s="194">
        <f>IF(N2061="snížená",J2061,0)</f>
        <v>0</v>
      </c>
      <c r="BG2061" s="194">
        <f>IF(N2061="zákl. přenesená",J2061,0)</f>
        <v>0</v>
      </c>
      <c r="BH2061" s="194">
        <f>IF(N2061="sníž. přenesená",J2061,0)</f>
        <v>0</v>
      </c>
      <c r="BI2061" s="194">
        <f>IF(N2061="nulová",J2061,0)</f>
        <v>0</v>
      </c>
      <c r="BJ2061" s="18" t="s">
        <v>88</v>
      </c>
      <c r="BK2061" s="194">
        <f>ROUND(I2061*H2061,2)</f>
        <v>0</v>
      </c>
      <c r="BL2061" s="18" t="s">
        <v>265</v>
      </c>
      <c r="BM2061" s="193" t="s">
        <v>1752</v>
      </c>
    </row>
    <row r="2062" spans="2:65" s="12" customFormat="1">
      <c r="B2062" s="195"/>
      <c r="C2062" s="196"/>
      <c r="D2062" s="197" t="s">
        <v>164</v>
      </c>
      <c r="E2062" s="198" t="s">
        <v>35</v>
      </c>
      <c r="F2062" s="199" t="s">
        <v>1753</v>
      </c>
      <c r="G2062" s="196"/>
      <c r="H2062" s="198" t="s">
        <v>35</v>
      </c>
      <c r="I2062" s="200"/>
      <c r="J2062" s="196"/>
      <c r="K2062" s="196"/>
      <c r="L2062" s="201"/>
      <c r="M2062" s="202"/>
      <c r="N2062" s="203"/>
      <c r="O2062" s="203"/>
      <c r="P2062" s="203"/>
      <c r="Q2062" s="203"/>
      <c r="R2062" s="203"/>
      <c r="S2062" s="203"/>
      <c r="T2062" s="204"/>
      <c r="AT2062" s="205" t="s">
        <v>164</v>
      </c>
      <c r="AU2062" s="205" t="s">
        <v>90</v>
      </c>
      <c r="AV2062" s="12" t="s">
        <v>88</v>
      </c>
      <c r="AW2062" s="12" t="s">
        <v>41</v>
      </c>
      <c r="AX2062" s="12" t="s">
        <v>80</v>
      </c>
      <c r="AY2062" s="205" t="s">
        <v>155</v>
      </c>
    </row>
    <row r="2063" spans="2:65" s="13" customFormat="1">
      <c r="B2063" s="206"/>
      <c r="C2063" s="207"/>
      <c r="D2063" s="197" t="s">
        <v>164</v>
      </c>
      <c r="E2063" s="208" t="s">
        <v>35</v>
      </c>
      <c r="F2063" s="209" t="s">
        <v>90</v>
      </c>
      <c r="G2063" s="207"/>
      <c r="H2063" s="210">
        <v>2</v>
      </c>
      <c r="I2063" s="211"/>
      <c r="J2063" s="207"/>
      <c r="K2063" s="207"/>
      <c r="L2063" s="212"/>
      <c r="M2063" s="213"/>
      <c r="N2063" s="214"/>
      <c r="O2063" s="214"/>
      <c r="P2063" s="214"/>
      <c r="Q2063" s="214"/>
      <c r="R2063" s="214"/>
      <c r="S2063" s="214"/>
      <c r="T2063" s="215"/>
      <c r="AT2063" s="216" t="s">
        <v>164</v>
      </c>
      <c r="AU2063" s="216" t="s">
        <v>90</v>
      </c>
      <c r="AV2063" s="13" t="s">
        <v>90</v>
      </c>
      <c r="AW2063" s="13" t="s">
        <v>41</v>
      </c>
      <c r="AX2063" s="13" t="s">
        <v>88</v>
      </c>
      <c r="AY2063" s="216" t="s">
        <v>155</v>
      </c>
    </row>
    <row r="2064" spans="2:65" s="1" customFormat="1" ht="16.5" customHeight="1">
      <c r="B2064" s="36"/>
      <c r="C2064" s="182" t="s">
        <v>1754</v>
      </c>
      <c r="D2064" s="182" t="s">
        <v>157</v>
      </c>
      <c r="E2064" s="183" t="s">
        <v>1755</v>
      </c>
      <c r="F2064" s="184" t="s">
        <v>1756</v>
      </c>
      <c r="G2064" s="185" t="s">
        <v>227</v>
      </c>
      <c r="H2064" s="186">
        <v>14</v>
      </c>
      <c r="I2064" s="187"/>
      <c r="J2064" s="188">
        <f>ROUND(I2064*H2064,2)</f>
        <v>0</v>
      </c>
      <c r="K2064" s="184" t="s">
        <v>161</v>
      </c>
      <c r="L2064" s="40"/>
      <c r="M2064" s="189" t="s">
        <v>35</v>
      </c>
      <c r="N2064" s="190" t="s">
        <v>51</v>
      </c>
      <c r="O2064" s="65"/>
      <c r="P2064" s="191">
        <f>O2064*H2064</f>
        <v>0</v>
      </c>
      <c r="Q2064" s="191">
        <v>0</v>
      </c>
      <c r="R2064" s="191">
        <f>Q2064*H2064</f>
        <v>0</v>
      </c>
      <c r="S2064" s="191">
        <v>0</v>
      </c>
      <c r="T2064" s="192">
        <f>S2064*H2064</f>
        <v>0</v>
      </c>
      <c r="AR2064" s="193" t="s">
        <v>265</v>
      </c>
      <c r="AT2064" s="193" t="s">
        <v>157</v>
      </c>
      <c r="AU2064" s="193" t="s">
        <v>90</v>
      </c>
      <c r="AY2064" s="18" t="s">
        <v>155</v>
      </c>
      <c r="BE2064" s="194">
        <f>IF(N2064="základní",J2064,0)</f>
        <v>0</v>
      </c>
      <c r="BF2064" s="194">
        <f>IF(N2064="snížená",J2064,0)</f>
        <v>0</v>
      </c>
      <c r="BG2064" s="194">
        <f>IF(N2064="zákl. přenesená",J2064,0)</f>
        <v>0</v>
      </c>
      <c r="BH2064" s="194">
        <f>IF(N2064="sníž. přenesená",J2064,0)</f>
        <v>0</v>
      </c>
      <c r="BI2064" s="194">
        <f>IF(N2064="nulová",J2064,0)</f>
        <v>0</v>
      </c>
      <c r="BJ2064" s="18" t="s">
        <v>88</v>
      </c>
      <c r="BK2064" s="194">
        <f>ROUND(I2064*H2064,2)</f>
        <v>0</v>
      </c>
      <c r="BL2064" s="18" t="s">
        <v>265</v>
      </c>
      <c r="BM2064" s="193" t="s">
        <v>1757</v>
      </c>
    </row>
    <row r="2065" spans="2:65" s="13" customFormat="1">
      <c r="B2065" s="206"/>
      <c r="C2065" s="207"/>
      <c r="D2065" s="197" t="s">
        <v>164</v>
      </c>
      <c r="E2065" s="208" t="s">
        <v>35</v>
      </c>
      <c r="F2065" s="209" t="s">
        <v>257</v>
      </c>
      <c r="G2065" s="207"/>
      <c r="H2065" s="210">
        <v>14</v>
      </c>
      <c r="I2065" s="211"/>
      <c r="J2065" s="207"/>
      <c r="K2065" s="207"/>
      <c r="L2065" s="212"/>
      <c r="M2065" s="213"/>
      <c r="N2065" s="214"/>
      <c r="O2065" s="214"/>
      <c r="P2065" s="214"/>
      <c r="Q2065" s="214"/>
      <c r="R2065" s="214"/>
      <c r="S2065" s="214"/>
      <c r="T2065" s="215"/>
      <c r="AT2065" s="216" t="s">
        <v>164</v>
      </c>
      <c r="AU2065" s="216" t="s">
        <v>90</v>
      </c>
      <c r="AV2065" s="13" t="s">
        <v>90</v>
      </c>
      <c r="AW2065" s="13" t="s">
        <v>41</v>
      </c>
      <c r="AX2065" s="13" t="s">
        <v>88</v>
      </c>
      <c r="AY2065" s="216" t="s">
        <v>155</v>
      </c>
    </row>
    <row r="2066" spans="2:65" s="11" customFormat="1" ht="22.95" customHeight="1">
      <c r="B2066" s="166"/>
      <c r="C2066" s="167"/>
      <c r="D2066" s="168" t="s">
        <v>79</v>
      </c>
      <c r="E2066" s="180" t="s">
        <v>1758</v>
      </c>
      <c r="F2066" s="180" t="s">
        <v>1759</v>
      </c>
      <c r="G2066" s="167"/>
      <c r="H2066" s="167"/>
      <c r="I2066" s="170"/>
      <c r="J2066" s="181">
        <f>BK2066</f>
        <v>0</v>
      </c>
      <c r="K2066" s="167"/>
      <c r="L2066" s="172"/>
      <c r="M2066" s="173"/>
      <c r="N2066" s="174"/>
      <c r="O2066" s="174"/>
      <c r="P2066" s="175">
        <f>SUM(P2067:P2081)</f>
        <v>0</v>
      </c>
      <c r="Q2066" s="174"/>
      <c r="R2066" s="175">
        <f>SUM(R2067:R2081)</f>
        <v>2.4499999999999999E-3</v>
      </c>
      <c r="S2066" s="174"/>
      <c r="T2066" s="176">
        <f>SUM(T2067:T2081)</f>
        <v>0</v>
      </c>
      <c r="AR2066" s="177" t="s">
        <v>90</v>
      </c>
      <c r="AT2066" s="178" t="s">
        <v>79</v>
      </c>
      <c r="AU2066" s="178" t="s">
        <v>88</v>
      </c>
      <c r="AY2066" s="177" t="s">
        <v>155</v>
      </c>
      <c r="BK2066" s="179">
        <f>SUM(BK2067:BK2081)</f>
        <v>0</v>
      </c>
    </row>
    <row r="2067" spans="2:65" s="1" customFormat="1" ht="24" customHeight="1">
      <c r="B2067" s="36"/>
      <c r="C2067" s="182" t="s">
        <v>1760</v>
      </c>
      <c r="D2067" s="182" t="s">
        <v>157</v>
      </c>
      <c r="E2067" s="183" t="s">
        <v>1761</v>
      </c>
      <c r="F2067" s="184" t="s">
        <v>1762</v>
      </c>
      <c r="G2067" s="185" t="s">
        <v>227</v>
      </c>
      <c r="H2067" s="186">
        <v>17</v>
      </c>
      <c r="I2067" s="187"/>
      <c r="J2067" s="188">
        <f>ROUND(I2067*H2067,2)</f>
        <v>0</v>
      </c>
      <c r="K2067" s="184" t="s">
        <v>35</v>
      </c>
      <c r="L2067" s="40"/>
      <c r="M2067" s="189" t="s">
        <v>35</v>
      </c>
      <c r="N2067" s="190" t="s">
        <v>51</v>
      </c>
      <c r="O2067" s="65"/>
      <c r="P2067" s="191">
        <f>O2067*H2067</f>
        <v>0</v>
      </c>
      <c r="Q2067" s="191">
        <v>0</v>
      </c>
      <c r="R2067" s="191">
        <f>Q2067*H2067</f>
        <v>0</v>
      </c>
      <c r="S2067" s="191">
        <v>0</v>
      </c>
      <c r="T2067" s="192">
        <f>S2067*H2067</f>
        <v>0</v>
      </c>
      <c r="AR2067" s="193" t="s">
        <v>265</v>
      </c>
      <c r="AT2067" s="193" t="s">
        <v>157</v>
      </c>
      <c r="AU2067" s="193" t="s">
        <v>90</v>
      </c>
      <c r="AY2067" s="18" t="s">
        <v>155</v>
      </c>
      <c r="BE2067" s="194">
        <f>IF(N2067="základní",J2067,0)</f>
        <v>0</v>
      </c>
      <c r="BF2067" s="194">
        <f>IF(N2067="snížená",J2067,0)</f>
        <v>0</v>
      </c>
      <c r="BG2067" s="194">
        <f>IF(N2067="zákl. přenesená",J2067,0)</f>
        <v>0</v>
      </c>
      <c r="BH2067" s="194">
        <f>IF(N2067="sníž. přenesená",J2067,0)</f>
        <v>0</v>
      </c>
      <c r="BI2067" s="194">
        <f>IF(N2067="nulová",J2067,0)</f>
        <v>0</v>
      </c>
      <c r="BJ2067" s="18" t="s">
        <v>88</v>
      </c>
      <c r="BK2067" s="194">
        <f>ROUND(I2067*H2067,2)</f>
        <v>0</v>
      </c>
      <c r="BL2067" s="18" t="s">
        <v>265</v>
      </c>
      <c r="BM2067" s="193" t="s">
        <v>1763</v>
      </c>
    </row>
    <row r="2068" spans="2:65" s="12" customFormat="1">
      <c r="B2068" s="195"/>
      <c r="C2068" s="196"/>
      <c r="D2068" s="197" t="s">
        <v>164</v>
      </c>
      <c r="E2068" s="198" t="s">
        <v>35</v>
      </c>
      <c r="F2068" s="199" t="s">
        <v>1764</v>
      </c>
      <c r="G2068" s="196"/>
      <c r="H2068" s="198" t="s">
        <v>35</v>
      </c>
      <c r="I2068" s="200"/>
      <c r="J2068" s="196"/>
      <c r="K2068" s="196"/>
      <c r="L2068" s="201"/>
      <c r="M2068" s="202"/>
      <c r="N2068" s="203"/>
      <c r="O2068" s="203"/>
      <c r="P2068" s="203"/>
      <c r="Q2068" s="203"/>
      <c r="R2068" s="203"/>
      <c r="S2068" s="203"/>
      <c r="T2068" s="204"/>
      <c r="AT2068" s="205" t="s">
        <v>164</v>
      </c>
      <c r="AU2068" s="205" t="s">
        <v>90</v>
      </c>
      <c r="AV2068" s="12" t="s">
        <v>88</v>
      </c>
      <c r="AW2068" s="12" t="s">
        <v>41</v>
      </c>
      <c r="AX2068" s="12" t="s">
        <v>80</v>
      </c>
      <c r="AY2068" s="205" t="s">
        <v>155</v>
      </c>
    </row>
    <row r="2069" spans="2:65" s="13" customFormat="1">
      <c r="B2069" s="206"/>
      <c r="C2069" s="207"/>
      <c r="D2069" s="197" t="s">
        <v>164</v>
      </c>
      <c r="E2069" s="208" t="s">
        <v>35</v>
      </c>
      <c r="F2069" s="209" t="s">
        <v>1765</v>
      </c>
      <c r="G2069" s="207"/>
      <c r="H2069" s="210">
        <v>17</v>
      </c>
      <c r="I2069" s="211"/>
      <c r="J2069" s="207"/>
      <c r="K2069" s="207"/>
      <c r="L2069" s="212"/>
      <c r="M2069" s="213"/>
      <c r="N2069" s="214"/>
      <c r="O2069" s="214"/>
      <c r="P2069" s="214"/>
      <c r="Q2069" s="214"/>
      <c r="R2069" s="214"/>
      <c r="S2069" s="214"/>
      <c r="T2069" s="215"/>
      <c r="AT2069" s="216" t="s">
        <v>164</v>
      </c>
      <c r="AU2069" s="216" t="s">
        <v>90</v>
      </c>
      <c r="AV2069" s="13" t="s">
        <v>90</v>
      </c>
      <c r="AW2069" s="13" t="s">
        <v>41</v>
      </c>
      <c r="AX2069" s="13" t="s">
        <v>88</v>
      </c>
      <c r="AY2069" s="216" t="s">
        <v>155</v>
      </c>
    </row>
    <row r="2070" spans="2:65" s="1" customFormat="1" ht="24" customHeight="1">
      <c r="B2070" s="36"/>
      <c r="C2070" s="182" t="s">
        <v>1766</v>
      </c>
      <c r="D2070" s="182" t="s">
        <v>157</v>
      </c>
      <c r="E2070" s="183" t="s">
        <v>1767</v>
      </c>
      <c r="F2070" s="184" t="s">
        <v>1768</v>
      </c>
      <c r="G2070" s="185" t="s">
        <v>227</v>
      </c>
      <c r="H2070" s="186">
        <v>7</v>
      </c>
      <c r="I2070" s="187"/>
      <c r="J2070" s="188">
        <f>ROUND(I2070*H2070,2)</f>
        <v>0</v>
      </c>
      <c r="K2070" s="184" t="s">
        <v>161</v>
      </c>
      <c r="L2070" s="40"/>
      <c r="M2070" s="189" t="s">
        <v>35</v>
      </c>
      <c r="N2070" s="190" t="s">
        <v>51</v>
      </c>
      <c r="O2070" s="65"/>
      <c r="P2070" s="191">
        <f>O2070*H2070</f>
        <v>0</v>
      </c>
      <c r="Q2070" s="191">
        <v>0</v>
      </c>
      <c r="R2070" s="191">
        <f>Q2070*H2070</f>
        <v>0</v>
      </c>
      <c r="S2070" s="191">
        <v>0</v>
      </c>
      <c r="T2070" s="192">
        <f>S2070*H2070</f>
        <v>0</v>
      </c>
      <c r="AR2070" s="193" t="s">
        <v>265</v>
      </c>
      <c r="AT2070" s="193" t="s">
        <v>157</v>
      </c>
      <c r="AU2070" s="193" t="s">
        <v>90</v>
      </c>
      <c r="AY2070" s="18" t="s">
        <v>155</v>
      </c>
      <c r="BE2070" s="194">
        <f>IF(N2070="základní",J2070,0)</f>
        <v>0</v>
      </c>
      <c r="BF2070" s="194">
        <f>IF(N2070="snížená",J2070,0)</f>
        <v>0</v>
      </c>
      <c r="BG2070" s="194">
        <f>IF(N2070="zákl. přenesená",J2070,0)</f>
        <v>0</v>
      </c>
      <c r="BH2070" s="194">
        <f>IF(N2070="sníž. přenesená",J2070,0)</f>
        <v>0</v>
      </c>
      <c r="BI2070" s="194">
        <f>IF(N2070="nulová",J2070,0)</f>
        <v>0</v>
      </c>
      <c r="BJ2070" s="18" t="s">
        <v>88</v>
      </c>
      <c r="BK2070" s="194">
        <f>ROUND(I2070*H2070,2)</f>
        <v>0</v>
      </c>
      <c r="BL2070" s="18" t="s">
        <v>265</v>
      </c>
      <c r="BM2070" s="193" t="s">
        <v>1769</v>
      </c>
    </row>
    <row r="2071" spans="2:65" s="12" customFormat="1">
      <c r="B2071" s="195"/>
      <c r="C2071" s="196"/>
      <c r="D2071" s="197" t="s">
        <v>164</v>
      </c>
      <c r="E2071" s="198" t="s">
        <v>35</v>
      </c>
      <c r="F2071" s="199" t="s">
        <v>1770</v>
      </c>
      <c r="G2071" s="196"/>
      <c r="H2071" s="198" t="s">
        <v>35</v>
      </c>
      <c r="I2071" s="200"/>
      <c r="J2071" s="196"/>
      <c r="K2071" s="196"/>
      <c r="L2071" s="201"/>
      <c r="M2071" s="202"/>
      <c r="N2071" s="203"/>
      <c r="O2071" s="203"/>
      <c r="P2071" s="203"/>
      <c r="Q2071" s="203"/>
      <c r="R2071" s="203"/>
      <c r="S2071" s="203"/>
      <c r="T2071" s="204"/>
      <c r="AT2071" s="205" t="s">
        <v>164</v>
      </c>
      <c r="AU2071" s="205" t="s">
        <v>90</v>
      </c>
      <c r="AV2071" s="12" t="s">
        <v>88</v>
      </c>
      <c r="AW2071" s="12" t="s">
        <v>41</v>
      </c>
      <c r="AX2071" s="12" t="s">
        <v>80</v>
      </c>
      <c r="AY2071" s="205" t="s">
        <v>155</v>
      </c>
    </row>
    <row r="2072" spans="2:65" s="13" customFormat="1">
      <c r="B2072" s="206"/>
      <c r="C2072" s="207"/>
      <c r="D2072" s="197" t="s">
        <v>164</v>
      </c>
      <c r="E2072" s="208" t="s">
        <v>35</v>
      </c>
      <c r="F2072" s="209" t="s">
        <v>1771</v>
      </c>
      <c r="G2072" s="207"/>
      <c r="H2072" s="210">
        <v>6</v>
      </c>
      <c r="I2072" s="211"/>
      <c r="J2072" s="207"/>
      <c r="K2072" s="207"/>
      <c r="L2072" s="212"/>
      <c r="M2072" s="213"/>
      <c r="N2072" s="214"/>
      <c r="O2072" s="214"/>
      <c r="P2072" s="214"/>
      <c r="Q2072" s="214"/>
      <c r="R2072" s="214"/>
      <c r="S2072" s="214"/>
      <c r="T2072" s="215"/>
      <c r="AT2072" s="216" t="s">
        <v>164</v>
      </c>
      <c r="AU2072" s="216" t="s">
        <v>90</v>
      </c>
      <c r="AV2072" s="13" t="s">
        <v>90</v>
      </c>
      <c r="AW2072" s="13" t="s">
        <v>41</v>
      </c>
      <c r="AX2072" s="13" t="s">
        <v>80</v>
      </c>
      <c r="AY2072" s="216" t="s">
        <v>155</v>
      </c>
    </row>
    <row r="2073" spans="2:65" s="12" customFormat="1">
      <c r="B2073" s="195"/>
      <c r="C2073" s="196"/>
      <c r="D2073" s="197" t="s">
        <v>164</v>
      </c>
      <c r="E2073" s="198" t="s">
        <v>35</v>
      </c>
      <c r="F2073" s="199" t="s">
        <v>1772</v>
      </c>
      <c r="G2073" s="196"/>
      <c r="H2073" s="198" t="s">
        <v>35</v>
      </c>
      <c r="I2073" s="200"/>
      <c r="J2073" s="196"/>
      <c r="K2073" s="196"/>
      <c r="L2073" s="201"/>
      <c r="M2073" s="202"/>
      <c r="N2073" s="203"/>
      <c r="O2073" s="203"/>
      <c r="P2073" s="203"/>
      <c r="Q2073" s="203"/>
      <c r="R2073" s="203"/>
      <c r="S2073" s="203"/>
      <c r="T2073" s="204"/>
      <c r="AT2073" s="205" t="s">
        <v>164</v>
      </c>
      <c r="AU2073" s="205" t="s">
        <v>90</v>
      </c>
      <c r="AV2073" s="12" t="s">
        <v>88</v>
      </c>
      <c r="AW2073" s="12" t="s">
        <v>41</v>
      </c>
      <c r="AX2073" s="12" t="s">
        <v>80</v>
      </c>
      <c r="AY2073" s="205" t="s">
        <v>155</v>
      </c>
    </row>
    <row r="2074" spans="2:65" s="13" customFormat="1">
      <c r="B2074" s="206"/>
      <c r="C2074" s="207"/>
      <c r="D2074" s="197" t="s">
        <v>164</v>
      </c>
      <c r="E2074" s="208" t="s">
        <v>35</v>
      </c>
      <c r="F2074" s="209" t="s">
        <v>88</v>
      </c>
      <c r="G2074" s="207"/>
      <c r="H2074" s="210">
        <v>1</v>
      </c>
      <c r="I2074" s="211"/>
      <c r="J2074" s="207"/>
      <c r="K2074" s="207"/>
      <c r="L2074" s="212"/>
      <c r="M2074" s="213"/>
      <c r="N2074" s="214"/>
      <c r="O2074" s="214"/>
      <c r="P2074" s="214"/>
      <c r="Q2074" s="214"/>
      <c r="R2074" s="214"/>
      <c r="S2074" s="214"/>
      <c r="T2074" s="215"/>
      <c r="AT2074" s="216" t="s">
        <v>164</v>
      </c>
      <c r="AU2074" s="216" t="s">
        <v>90</v>
      </c>
      <c r="AV2074" s="13" t="s">
        <v>90</v>
      </c>
      <c r="AW2074" s="13" t="s">
        <v>41</v>
      </c>
      <c r="AX2074" s="13" t="s">
        <v>80</v>
      </c>
      <c r="AY2074" s="216" t="s">
        <v>155</v>
      </c>
    </row>
    <row r="2075" spans="2:65" s="15" customFormat="1">
      <c r="B2075" s="228"/>
      <c r="C2075" s="229"/>
      <c r="D2075" s="197" t="s">
        <v>164</v>
      </c>
      <c r="E2075" s="230" t="s">
        <v>35</v>
      </c>
      <c r="F2075" s="231" t="s">
        <v>177</v>
      </c>
      <c r="G2075" s="229"/>
      <c r="H2075" s="232">
        <v>7</v>
      </c>
      <c r="I2075" s="233"/>
      <c r="J2075" s="229"/>
      <c r="K2075" s="229"/>
      <c r="L2075" s="234"/>
      <c r="M2075" s="235"/>
      <c r="N2075" s="236"/>
      <c r="O2075" s="236"/>
      <c r="P2075" s="236"/>
      <c r="Q2075" s="236"/>
      <c r="R2075" s="236"/>
      <c r="S2075" s="236"/>
      <c r="T2075" s="237"/>
      <c r="AT2075" s="238" t="s">
        <v>164</v>
      </c>
      <c r="AU2075" s="238" t="s">
        <v>90</v>
      </c>
      <c r="AV2075" s="15" t="s">
        <v>162</v>
      </c>
      <c r="AW2075" s="15" t="s">
        <v>41</v>
      </c>
      <c r="AX2075" s="15" t="s">
        <v>88</v>
      </c>
      <c r="AY2075" s="238" t="s">
        <v>155</v>
      </c>
    </row>
    <row r="2076" spans="2:65" s="1" customFormat="1" ht="16.5" customHeight="1">
      <c r="B2076" s="36"/>
      <c r="C2076" s="239" t="s">
        <v>1773</v>
      </c>
      <c r="D2076" s="239" t="s">
        <v>455</v>
      </c>
      <c r="E2076" s="240" t="s">
        <v>1774</v>
      </c>
      <c r="F2076" s="241" t="s">
        <v>1775</v>
      </c>
      <c r="G2076" s="242" t="s">
        <v>227</v>
      </c>
      <c r="H2076" s="243">
        <v>7</v>
      </c>
      <c r="I2076" s="244"/>
      <c r="J2076" s="245">
        <f>ROUND(I2076*H2076,2)</f>
        <v>0</v>
      </c>
      <c r="K2076" s="241" t="s">
        <v>161</v>
      </c>
      <c r="L2076" s="246"/>
      <c r="M2076" s="247" t="s">
        <v>35</v>
      </c>
      <c r="N2076" s="248" t="s">
        <v>51</v>
      </c>
      <c r="O2076" s="65"/>
      <c r="P2076" s="191">
        <f>O2076*H2076</f>
        <v>0</v>
      </c>
      <c r="Q2076" s="191">
        <v>3.5E-4</v>
      </c>
      <c r="R2076" s="191">
        <f>Q2076*H2076</f>
        <v>2.4499999999999999E-3</v>
      </c>
      <c r="S2076" s="191">
        <v>0</v>
      </c>
      <c r="T2076" s="192">
        <f>S2076*H2076</f>
        <v>0</v>
      </c>
      <c r="AR2076" s="193" t="s">
        <v>419</v>
      </c>
      <c r="AT2076" s="193" t="s">
        <v>455</v>
      </c>
      <c r="AU2076" s="193" t="s">
        <v>90</v>
      </c>
      <c r="AY2076" s="18" t="s">
        <v>155</v>
      </c>
      <c r="BE2076" s="194">
        <f>IF(N2076="základní",J2076,0)</f>
        <v>0</v>
      </c>
      <c r="BF2076" s="194">
        <f>IF(N2076="snížená",J2076,0)</f>
        <v>0</v>
      </c>
      <c r="BG2076" s="194">
        <f>IF(N2076="zákl. přenesená",J2076,0)</f>
        <v>0</v>
      </c>
      <c r="BH2076" s="194">
        <f>IF(N2076="sníž. přenesená",J2076,0)</f>
        <v>0</v>
      </c>
      <c r="BI2076" s="194">
        <f>IF(N2076="nulová",J2076,0)</f>
        <v>0</v>
      </c>
      <c r="BJ2076" s="18" t="s">
        <v>88</v>
      </c>
      <c r="BK2076" s="194">
        <f>ROUND(I2076*H2076,2)</f>
        <v>0</v>
      </c>
      <c r="BL2076" s="18" t="s">
        <v>265</v>
      </c>
      <c r="BM2076" s="193" t="s">
        <v>1776</v>
      </c>
    </row>
    <row r="2077" spans="2:65" s="1" customFormat="1" ht="24" customHeight="1">
      <c r="B2077" s="36"/>
      <c r="C2077" s="182" t="s">
        <v>1777</v>
      </c>
      <c r="D2077" s="182" t="s">
        <v>157</v>
      </c>
      <c r="E2077" s="183" t="s">
        <v>1778</v>
      </c>
      <c r="F2077" s="184" t="s">
        <v>1779</v>
      </c>
      <c r="G2077" s="185" t="s">
        <v>227</v>
      </c>
      <c r="H2077" s="186">
        <v>11</v>
      </c>
      <c r="I2077" s="187"/>
      <c r="J2077" s="188">
        <f>ROUND(I2077*H2077,2)</f>
        <v>0</v>
      </c>
      <c r="K2077" s="184" t="s">
        <v>161</v>
      </c>
      <c r="L2077" s="40"/>
      <c r="M2077" s="189" t="s">
        <v>35</v>
      </c>
      <c r="N2077" s="190" t="s">
        <v>51</v>
      </c>
      <c r="O2077" s="65"/>
      <c r="P2077" s="191">
        <f>O2077*H2077</f>
        <v>0</v>
      </c>
      <c r="Q2077" s="191">
        <v>0</v>
      </c>
      <c r="R2077" s="191">
        <f>Q2077*H2077</f>
        <v>0</v>
      </c>
      <c r="S2077" s="191">
        <v>0</v>
      </c>
      <c r="T2077" s="192">
        <f>S2077*H2077</f>
        <v>0</v>
      </c>
      <c r="AR2077" s="193" t="s">
        <v>265</v>
      </c>
      <c r="AT2077" s="193" t="s">
        <v>157</v>
      </c>
      <c r="AU2077" s="193" t="s">
        <v>90</v>
      </c>
      <c r="AY2077" s="18" t="s">
        <v>155</v>
      </c>
      <c r="BE2077" s="194">
        <f>IF(N2077="základní",J2077,0)</f>
        <v>0</v>
      </c>
      <c r="BF2077" s="194">
        <f>IF(N2077="snížená",J2077,0)</f>
        <v>0</v>
      </c>
      <c r="BG2077" s="194">
        <f>IF(N2077="zákl. přenesená",J2077,0)</f>
        <v>0</v>
      </c>
      <c r="BH2077" s="194">
        <f>IF(N2077="sníž. přenesená",J2077,0)</f>
        <v>0</v>
      </c>
      <c r="BI2077" s="194">
        <f>IF(N2077="nulová",J2077,0)</f>
        <v>0</v>
      </c>
      <c r="BJ2077" s="18" t="s">
        <v>88</v>
      </c>
      <c r="BK2077" s="194">
        <f>ROUND(I2077*H2077,2)</f>
        <v>0</v>
      </c>
      <c r="BL2077" s="18" t="s">
        <v>265</v>
      </c>
      <c r="BM2077" s="193" t="s">
        <v>1780</v>
      </c>
    </row>
    <row r="2078" spans="2:65" s="12" customFormat="1">
      <c r="B2078" s="195"/>
      <c r="C2078" s="196"/>
      <c r="D2078" s="197" t="s">
        <v>164</v>
      </c>
      <c r="E2078" s="198" t="s">
        <v>35</v>
      </c>
      <c r="F2078" s="199" t="s">
        <v>1764</v>
      </c>
      <c r="G2078" s="196"/>
      <c r="H2078" s="198" t="s">
        <v>35</v>
      </c>
      <c r="I2078" s="200"/>
      <c r="J2078" s="196"/>
      <c r="K2078" s="196"/>
      <c r="L2078" s="201"/>
      <c r="M2078" s="202"/>
      <c r="N2078" s="203"/>
      <c r="O2078" s="203"/>
      <c r="P2078" s="203"/>
      <c r="Q2078" s="203"/>
      <c r="R2078" s="203"/>
      <c r="S2078" s="203"/>
      <c r="T2078" s="204"/>
      <c r="AT2078" s="205" t="s">
        <v>164</v>
      </c>
      <c r="AU2078" s="205" t="s">
        <v>90</v>
      </c>
      <c r="AV2078" s="12" t="s">
        <v>88</v>
      </c>
      <c r="AW2078" s="12" t="s">
        <v>41</v>
      </c>
      <c r="AX2078" s="12" t="s">
        <v>80</v>
      </c>
      <c r="AY2078" s="205" t="s">
        <v>155</v>
      </c>
    </row>
    <row r="2079" spans="2:65" s="13" customFormat="1">
      <c r="B2079" s="206"/>
      <c r="C2079" s="207"/>
      <c r="D2079" s="197" t="s">
        <v>164</v>
      </c>
      <c r="E2079" s="208" t="s">
        <v>35</v>
      </c>
      <c r="F2079" s="209" t="s">
        <v>244</v>
      </c>
      <c r="G2079" s="207"/>
      <c r="H2079" s="210">
        <v>11</v>
      </c>
      <c r="I2079" s="211"/>
      <c r="J2079" s="207"/>
      <c r="K2079" s="207"/>
      <c r="L2079" s="212"/>
      <c r="M2079" s="213"/>
      <c r="N2079" s="214"/>
      <c r="O2079" s="214"/>
      <c r="P2079" s="214"/>
      <c r="Q2079" s="214"/>
      <c r="R2079" s="214"/>
      <c r="S2079" s="214"/>
      <c r="T2079" s="215"/>
      <c r="AT2079" s="216" t="s">
        <v>164</v>
      </c>
      <c r="AU2079" s="216" t="s">
        <v>90</v>
      </c>
      <c r="AV2079" s="13" t="s">
        <v>90</v>
      </c>
      <c r="AW2079" s="13" t="s">
        <v>41</v>
      </c>
      <c r="AX2079" s="13" t="s">
        <v>88</v>
      </c>
      <c r="AY2079" s="216" t="s">
        <v>155</v>
      </c>
    </row>
    <row r="2080" spans="2:65" s="1" customFormat="1" ht="48" customHeight="1">
      <c r="B2080" s="36"/>
      <c r="C2080" s="239" t="s">
        <v>1781</v>
      </c>
      <c r="D2080" s="239" t="s">
        <v>455</v>
      </c>
      <c r="E2080" s="240" t="s">
        <v>1782</v>
      </c>
      <c r="F2080" s="241" t="s">
        <v>1783</v>
      </c>
      <c r="G2080" s="242" t="s">
        <v>227</v>
      </c>
      <c r="H2080" s="243">
        <v>11</v>
      </c>
      <c r="I2080" s="244"/>
      <c r="J2080" s="245">
        <f>ROUND(I2080*H2080,2)</f>
        <v>0</v>
      </c>
      <c r="K2080" s="241" t="s">
        <v>35</v>
      </c>
      <c r="L2080" s="246"/>
      <c r="M2080" s="247" t="s">
        <v>35</v>
      </c>
      <c r="N2080" s="248" t="s">
        <v>51</v>
      </c>
      <c r="O2080" s="65"/>
      <c r="P2080" s="191">
        <f>O2080*H2080</f>
        <v>0</v>
      </c>
      <c r="Q2080" s="191">
        <v>0</v>
      </c>
      <c r="R2080" s="191">
        <f>Q2080*H2080</f>
        <v>0</v>
      </c>
      <c r="S2080" s="191">
        <v>0</v>
      </c>
      <c r="T2080" s="192">
        <f>S2080*H2080</f>
        <v>0</v>
      </c>
      <c r="AR2080" s="193" t="s">
        <v>419</v>
      </c>
      <c r="AT2080" s="193" t="s">
        <v>455</v>
      </c>
      <c r="AU2080" s="193" t="s">
        <v>90</v>
      </c>
      <c r="AY2080" s="18" t="s">
        <v>155</v>
      </c>
      <c r="BE2080" s="194">
        <f>IF(N2080="základní",J2080,0)</f>
        <v>0</v>
      </c>
      <c r="BF2080" s="194">
        <f>IF(N2080="snížená",J2080,0)</f>
        <v>0</v>
      </c>
      <c r="BG2080" s="194">
        <f>IF(N2080="zákl. přenesená",J2080,0)</f>
        <v>0</v>
      </c>
      <c r="BH2080" s="194">
        <f>IF(N2080="sníž. přenesená",J2080,0)</f>
        <v>0</v>
      </c>
      <c r="BI2080" s="194">
        <f>IF(N2080="nulová",J2080,0)</f>
        <v>0</v>
      </c>
      <c r="BJ2080" s="18" t="s">
        <v>88</v>
      </c>
      <c r="BK2080" s="194">
        <f>ROUND(I2080*H2080,2)</f>
        <v>0</v>
      </c>
      <c r="BL2080" s="18" t="s">
        <v>265</v>
      </c>
      <c r="BM2080" s="193" t="s">
        <v>1784</v>
      </c>
    </row>
    <row r="2081" spans="2:65" s="1" customFormat="1" ht="36" customHeight="1">
      <c r="B2081" s="36"/>
      <c r="C2081" s="182" t="s">
        <v>1785</v>
      </c>
      <c r="D2081" s="182" t="s">
        <v>157</v>
      </c>
      <c r="E2081" s="183" t="s">
        <v>1786</v>
      </c>
      <c r="F2081" s="184" t="s">
        <v>1787</v>
      </c>
      <c r="G2081" s="185" t="s">
        <v>1514</v>
      </c>
      <c r="H2081" s="249"/>
      <c r="I2081" s="187"/>
      <c r="J2081" s="188">
        <f>ROUND(I2081*H2081,2)</f>
        <v>0</v>
      </c>
      <c r="K2081" s="184" t="s">
        <v>161</v>
      </c>
      <c r="L2081" s="40"/>
      <c r="M2081" s="189" t="s">
        <v>35</v>
      </c>
      <c r="N2081" s="190" t="s">
        <v>51</v>
      </c>
      <c r="O2081" s="65"/>
      <c r="P2081" s="191">
        <f>O2081*H2081</f>
        <v>0</v>
      </c>
      <c r="Q2081" s="191">
        <v>0</v>
      </c>
      <c r="R2081" s="191">
        <f>Q2081*H2081</f>
        <v>0</v>
      </c>
      <c r="S2081" s="191">
        <v>0</v>
      </c>
      <c r="T2081" s="192">
        <f>S2081*H2081</f>
        <v>0</v>
      </c>
      <c r="AR2081" s="193" t="s">
        <v>265</v>
      </c>
      <c r="AT2081" s="193" t="s">
        <v>157</v>
      </c>
      <c r="AU2081" s="193" t="s">
        <v>90</v>
      </c>
      <c r="AY2081" s="18" t="s">
        <v>155</v>
      </c>
      <c r="BE2081" s="194">
        <f>IF(N2081="základní",J2081,0)</f>
        <v>0</v>
      </c>
      <c r="BF2081" s="194">
        <f>IF(N2081="snížená",J2081,0)</f>
        <v>0</v>
      </c>
      <c r="BG2081" s="194">
        <f>IF(N2081="zákl. přenesená",J2081,0)</f>
        <v>0</v>
      </c>
      <c r="BH2081" s="194">
        <f>IF(N2081="sníž. přenesená",J2081,0)</f>
        <v>0</v>
      </c>
      <c r="BI2081" s="194">
        <f>IF(N2081="nulová",J2081,0)</f>
        <v>0</v>
      </c>
      <c r="BJ2081" s="18" t="s">
        <v>88</v>
      </c>
      <c r="BK2081" s="194">
        <f>ROUND(I2081*H2081,2)</f>
        <v>0</v>
      </c>
      <c r="BL2081" s="18" t="s">
        <v>265</v>
      </c>
      <c r="BM2081" s="193" t="s">
        <v>1788</v>
      </c>
    </row>
    <row r="2082" spans="2:65" s="11" customFormat="1" ht="22.95" customHeight="1">
      <c r="B2082" s="166"/>
      <c r="C2082" s="167"/>
      <c r="D2082" s="168" t="s">
        <v>79</v>
      </c>
      <c r="E2082" s="180" t="s">
        <v>1789</v>
      </c>
      <c r="F2082" s="180" t="s">
        <v>1790</v>
      </c>
      <c r="G2082" s="167"/>
      <c r="H2082" s="167"/>
      <c r="I2082" s="170"/>
      <c r="J2082" s="181">
        <f>BK2082</f>
        <v>0</v>
      </c>
      <c r="K2082" s="167"/>
      <c r="L2082" s="172"/>
      <c r="M2082" s="173"/>
      <c r="N2082" s="174"/>
      <c r="O2082" s="174"/>
      <c r="P2082" s="175">
        <f>SUM(P2083:P2132)</f>
        <v>0</v>
      </c>
      <c r="Q2082" s="174"/>
      <c r="R2082" s="175">
        <f>SUM(R2083:R2132)</f>
        <v>10.881892730000001</v>
      </c>
      <c r="S2082" s="174"/>
      <c r="T2082" s="176">
        <f>SUM(T2083:T2132)</f>
        <v>1.938096</v>
      </c>
      <c r="AR2082" s="177" t="s">
        <v>90</v>
      </c>
      <c r="AT2082" s="178" t="s">
        <v>79</v>
      </c>
      <c r="AU2082" s="178" t="s">
        <v>88</v>
      </c>
      <c r="AY2082" s="177" t="s">
        <v>155</v>
      </c>
      <c r="BK2082" s="179">
        <f>SUM(BK2083:BK2132)</f>
        <v>0</v>
      </c>
    </row>
    <row r="2083" spans="2:65" s="1" customFormat="1" ht="16.5" customHeight="1">
      <c r="B2083" s="36"/>
      <c r="C2083" s="182" t="s">
        <v>1791</v>
      </c>
      <c r="D2083" s="182" t="s">
        <v>157</v>
      </c>
      <c r="E2083" s="183" t="s">
        <v>1792</v>
      </c>
      <c r="F2083" s="184" t="s">
        <v>1793</v>
      </c>
      <c r="G2083" s="185" t="s">
        <v>227</v>
      </c>
      <c r="H2083" s="186">
        <v>1</v>
      </c>
      <c r="I2083" s="187"/>
      <c r="J2083" s="188">
        <f>ROUND(I2083*H2083,2)</f>
        <v>0</v>
      </c>
      <c r="K2083" s="184" t="s">
        <v>35</v>
      </c>
      <c r="L2083" s="40"/>
      <c r="M2083" s="189" t="s">
        <v>35</v>
      </c>
      <c r="N2083" s="190" t="s">
        <v>51</v>
      </c>
      <c r="O2083" s="65"/>
      <c r="P2083" s="191">
        <f>O2083*H2083</f>
        <v>0</v>
      </c>
      <c r="Q2083" s="191">
        <v>0</v>
      </c>
      <c r="R2083" s="191">
        <f>Q2083*H2083</f>
        <v>0</v>
      </c>
      <c r="S2083" s="191">
        <v>0</v>
      </c>
      <c r="T2083" s="192">
        <f>S2083*H2083</f>
        <v>0</v>
      </c>
      <c r="AR2083" s="193" t="s">
        <v>265</v>
      </c>
      <c r="AT2083" s="193" t="s">
        <v>157</v>
      </c>
      <c r="AU2083" s="193" t="s">
        <v>90</v>
      </c>
      <c r="AY2083" s="18" t="s">
        <v>155</v>
      </c>
      <c r="BE2083" s="194">
        <f>IF(N2083="základní",J2083,0)</f>
        <v>0</v>
      </c>
      <c r="BF2083" s="194">
        <f>IF(N2083="snížená",J2083,0)</f>
        <v>0</v>
      </c>
      <c r="BG2083" s="194">
        <f>IF(N2083="zákl. přenesená",J2083,0)</f>
        <v>0</v>
      </c>
      <c r="BH2083" s="194">
        <f>IF(N2083="sníž. přenesená",J2083,0)</f>
        <v>0</v>
      </c>
      <c r="BI2083" s="194">
        <f>IF(N2083="nulová",J2083,0)</f>
        <v>0</v>
      </c>
      <c r="BJ2083" s="18" t="s">
        <v>88</v>
      </c>
      <c r="BK2083" s="194">
        <f>ROUND(I2083*H2083,2)</f>
        <v>0</v>
      </c>
      <c r="BL2083" s="18" t="s">
        <v>265</v>
      </c>
      <c r="BM2083" s="193" t="s">
        <v>1794</v>
      </c>
    </row>
    <row r="2084" spans="2:65" s="1" customFormat="1" ht="16.5" customHeight="1">
      <c r="B2084" s="36"/>
      <c r="C2084" s="182" t="s">
        <v>1795</v>
      </c>
      <c r="D2084" s="182" t="s">
        <v>157</v>
      </c>
      <c r="E2084" s="183" t="s">
        <v>1796</v>
      </c>
      <c r="F2084" s="184" t="s">
        <v>1797</v>
      </c>
      <c r="G2084" s="185" t="s">
        <v>227</v>
      </c>
      <c r="H2084" s="186">
        <v>1</v>
      </c>
      <c r="I2084" s="187"/>
      <c r="J2084" s="188">
        <f>ROUND(I2084*H2084,2)</f>
        <v>0</v>
      </c>
      <c r="K2084" s="184" t="s">
        <v>35</v>
      </c>
      <c r="L2084" s="40"/>
      <c r="M2084" s="189" t="s">
        <v>35</v>
      </c>
      <c r="N2084" s="190" t="s">
        <v>51</v>
      </c>
      <c r="O2084" s="65"/>
      <c r="P2084" s="191">
        <f>O2084*H2084</f>
        <v>0</v>
      </c>
      <c r="Q2084" s="191">
        <v>0</v>
      </c>
      <c r="R2084" s="191">
        <f>Q2084*H2084</f>
        <v>0</v>
      </c>
      <c r="S2084" s="191">
        <v>0</v>
      </c>
      <c r="T2084" s="192">
        <f>S2084*H2084</f>
        <v>0</v>
      </c>
      <c r="AR2084" s="193" t="s">
        <v>265</v>
      </c>
      <c r="AT2084" s="193" t="s">
        <v>157</v>
      </c>
      <c r="AU2084" s="193" t="s">
        <v>90</v>
      </c>
      <c r="AY2084" s="18" t="s">
        <v>155</v>
      </c>
      <c r="BE2084" s="194">
        <f>IF(N2084="základní",J2084,0)</f>
        <v>0</v>
      </c>
      <c r="BF2084" s="194">
        <f>IF(N2084="snížená",J2084,0)</f>
        <v>0</v>
      </c>
      <c r="BG2084" s="194">
        <f>IF(N2084="zákl. přenesená",J2084,0)</f>
        <v>0</v>
      </c>
      <c r="BH2084" s="194">
        <f>IF(N2084="sníž. přenesená",J2084,0)</f>
        <v>0</v>
      </c>
      <c r="BI2084" s="194">
        <f>IF(N2084="nulová",J2084,0)</f>
        <v>0</v>
      </c>
      <c r="BJ2084" s="18" t="s">
        <v>88</v>
      </c>
      <c r="BK2084" s="194">
        <f>ROUND(I2084*H2084,2)</f>
        <v>0</v>
      </c>
      <c r="BL2084" s="18" t="s">
        <v>265</v>
      </c>
      <c r="BM2084" s="193" t="s">
        <v>1798</v>
      </c>
    </row>
    <row r="2085" spans="2:65" s="1" customFormat="1" ht="48" customHeight="1">
      <c r="B2085" s="36"/>
      <c r="C2085" s="182" t="s">
        <v>1799</v>
      </c>
      <c r="D2085" s="182" t="s">
        <v>157</v>
      </c>
      <c r="E2085" s="183" t="s">
        <v>1800</v>
      </c>
      <c r="F2085" s="184" t="s">
        <v>1801</v>
      </c>
      <c r="G2085" s="185" t="s">
        <v>160</v>
      </c>
      <c r="H2085" s="186">
        <v>56.34</v>
      </c>
      <c r="I2085" s="187"/>
      <c r="J2085" s="188">
        <f>ROUND(I2085*H2085,2)</f>
        <v>0</v>
      </c>
      <c r="K2085" s="184" t="s">
        <v>161</v>
      </c>
      <c r="L2085" s="40"/>
      <c r="M2085" s="189" t="s">
        <v>35</v>
      </c>
      <c r="N2085" s="190" t="s">
        <v>51</v>
      </c>
      <c r="O2085" s="65"/>
      <c r="P2085" s="191">
        <f>O2085*H2085</f>
        <v>0</v>
      </c>
      <c r="Q2085" s="191">
        <v>1.61E-2</v>
      </c>
      <c r="R2085" s="191">
        <f>Q2085*H2085</f>
        <v>0.90707400000000005</v>
      </c>
      <c r="S2085" s="191">
        <v>0</v>
      </c>
      <c r="T2085" s="192">
        <f>S2085*H2085</f>
        <v>0</v>
      </c>
      <c r="AR2085" s="193" t="s">
        <v>265</v>
      </c>
      <c r="AT2085" s="193" t="s">
        <v>157</v>
      </c>
      <c r="AU2085" s="193" t="s">
        <v>90</v>
      </c>
      <c r="AY2085" s="18" t="s">
        <v>155</v>
      </c>
      <c r="BE2085" s="194">
        <f>IF(N2085="základní",J2085,0)</f>
        <v>0</v>
      </c>
      <c r="BF2085" s="194">
        <f>IF(N2085="snížená",J2085,0)</f>
        <v>0</v>
      </c>
      <c r="BG2085" s="194">
        <f>IF(N2085="zákl. přenesená",J2085,0)</f>
        <v>0</v>
      </c>
      <c r="BH2085" s="194">
        <f>IF(N2085="sníž. přenesená",J2085,0)</f>
        <v>0</v>
      </c>
      <c r="BI2085" s="194">
        <f>IF(N2085="nulová",J2085,0)</f>
        <v>0</v>
      </c>
      <c r="BJ2085" s="18" t="s">
        <v>88</v>
      </c>
      <c r="BK2085" s="194">
        <f>ROUND(I2085*H2085,2)</f>
        <v>0</v>
      </c>
      <c r="BL2085" s="18" t="s">
        <v>265</v>
      </c>
      <c r="BM2085" s="193" t="s">
        <v>1802</v>
      </c>
    </row>
    <row r="2086" spans="2:65" s="12" customFormat="1">
      <c r="B2086" s="195"/>
      <c r="C2086" s="196"/>
      <c r="D2086" s="197" t="s">
        <v>164</v>
      </c>
      <c r="E2086" s="198" t="s">
        <v>35</v>
      </c>
      <c r="F2086" s="199" t="s">
        <v>1580</v>
      </c>
      <c r="G2086" s="196"/>
      <c r="H2086" s="198" t="s">
        <v>35</v>
      </c>
      <c r="I2086" s="200"/>
      <c r="J2086" s="196"/>
      <c r="K2086" s="196"/>
      <c r="L2086" s="201"/>
      <c r="M2086" s="202"/>
      <c r="N2086" s="203"/>
      <c r="O2086" s="203"/>
      <c r="P2086" s="203"/>
      <c r="Q2086" s="203"/>
      <c r="R2086" s="203"/>
      <c r="S2086" s="203"/>
      <c r="T2086" s="204"/>
      <c r="AT2086" s="205" t="s">
        <v>164</v>
      </c>
      <c r="AU2086" s="205" t="s">
        <v>90</v>
      </c>
      <c r="AV2086" s="12" t="s">
        <v>88</v>
      </c>
      <c r="AW2086" s="12" t="s">
        <v>41</v>
      </c>
      <c r="AX2086" s="12" t="s">
        <v>80</v>
      </c>
      <c r="AY2086" s="205" t="s">
        <v>155</v>
      </c>
    </row>
    <row r="2087" spans="2:65" s="13" customFormat="1">
      <c r="B2087" s="206"/>
      <c r="C2087" s="207"/>
      <c r="D2087" s="197" t="s">
        <v>164</v>
      </c>
      <c r="E2087" s="208" t="s">
        <v>35</v>
      </c>
      <c r="F2087" s="209" t="s">
        <v>1227</v>
      </c>
      <c r="G2087" s="207"/>
      <c r="H2087" s="210">
        <v>56.34</v>
      </c>
      <c r="I2087" s="211"/>
      <c r="J2087" s="207"/>
      <c r="K2087" s="207"/>
      <c r="L2087" s="212"/>
      <c r="M2087" s="213"/>
      <c r="N2087" s="214"/>
      <c r="O2087" s="214"/>
      <c r="P2087" s="214"/>
      <c r="Q2087" s="214"/>
      <c r="R2087" s="214"/>
      <c r="S2087" s="214"/>
      <c r="T2087" s="215"/>
      <c r="AT2087" s="216" t="s">
        <v>164</v>
      </c>
      <c r="AU2087" s="216" t="s">
        <v>90</v>
      </c>
      <c r="AV2087" s="13" t="s">
        <v>90</v>
      </c>
      <c r="AW2087" s="13" t="s">
        <v>41</v>
      </c>
      <c r="AX2087" s="13" t="s">
        <v>88</v>
      </c>
      <c r="AY2087" s="216" t="s">
        <v>155</v>
      </c>
    </row>
    <row r="2088" spans="2:65" s="1" customFormat="1" ht="48" customHeight="1">
      <c r="B2088" s="36"/>
      <c r="C2088" s="182" t="s">
        <v>1803</v>
      </c>
      <c r="D2088" s="182" t="s">
        <v>157</v>
      </c>
      <c r="E2088" s="183" t="s">
        <v>1804</v>
      </c>
      <c r="F2088" s="184" t="s">
        <v>1805</v>
      </c>
      <c r="G2088" s="185" t="s">
        <v>160</v>
      </c>
      <c r="H2088" s="186">
        <v>16.498999999999999</v>
      </c>
      <c r="I2088" s="187"/>
      <c r="J2088" s="188">
        <f>ROUND(I2088*H2088,2)</f>
        <v>0</v>
      </c>
      <c r="K2088" s="184" t="s">
        <v>161</v>
      </c>
      <c r="L2088" s="40"/>
      <c r="M2088" s="189" t="s">
        <v>35</v>
      </c>
      <c r="N2088" s="190" t="s">
        <v>51</v>
      </c>
      <c r="O2088" s="65"/>
      <c r="P2088" s="191">
        <f>O2088*H2088</f>
        <v>0</v>
      </c>
      <c r="Q2088" s="191">
        <v>0</v>
      </c>
      <c r="R2088" s="191">
        <f>Q2088*H2088</f>
        <v>0</v>
      </c>
      <c r="S2088" s="191">
        <v>0</v>
      </c>
      <c r="T2088" s="192">
        <f>S2088*H2088</f>
        <v>0</v>
      </c>
      <c r="AR2088" s="193" t="s">
        <v>265</v>
      </c>
      <c r="AT2088" s="193" t="s">
        <v>157</v>
      </c>
      <c r="AU2088" s="193" t="s">
        <v>90</v>
      </c>
      <c r="AY2088" s="18" t="s">
        <v>155</v>
      </c>
      <c r="BE2088" s="194">
        <f>IF(N2088="základní",J2088,0)</f>
        <v>0</v>
      </c>
      <c r="BF2088" s="194">
        <f>IF(N2088="snížená",J2088,0)</f>
        <v>0</v>
      </c>
      <c r="BG2088" s="194">
        <f>IF(N2088="zákl. přenesená",J2088,0)</f>
        <v>0</v>
      </c>
      <c r="BH2088" s="194">
        <f>IF(N2088="sníž. přenesená",J2088,0)</f>
        <v>0</v>
      </c>
      <c r="BI2088" s="194">
        <f>IF(N2088="nulová",J2088,0)</f>
        <v>0</v>
      </c>
      <c r="BJ2088" s="18" t="s">
        <v>88</v>
      </c>
      <c r="BK2088" s="194">
        <f>ROUND(I2088*H2088,2)</f>
        <v>0</v>
      </c>
      <c r="BL2088" s="18" t="s">
        <v>265</v>
      </c>
      <c r="BM2088" s="193" t="s">
        <v>1806</v>
      </c>
    </row>
    <row r="2089" spans="2:65" s="12" customFormat="1">
      <c r="B2089" s="195"/>
      <c r="C2089" s="196"/>
      <c r="D2089" s="197" t="s">
        <v>164</v>
      </c>
      <c r="E2089" s="198" t="s">
        <v>35</v>
      </c>
      <c r="F2089" s="199" t="s">
        <v>1807</v>
      </c>
      <c r="G2089" s="196"/>
      <c r="H2089" s="198" t="s">
        <v>35</v>
      </c>
      <c r="I2089" s="200"/>
      <c r="J2089" s="196"/>
      <c r="K2089" s="196"/>
      <c r="L2089" s="201"/>
      <c r="M2089" s="202"/>
      <c r="N2089" s="203"/>
      <c r="O2089" s="203"/>
      <c r="P2089" s="203"/>
      <c r="Q2089" s="203"/>
      <c r="R2089" s="203"/>
      <c r="S2089" s="203"/>
      <c r="T2089" s="204"/>
      <c r="AT2089" s="205" t="s">
        <v>164</v>
      </c>
      <c r="AU2089" s="205" t="s">
        <v>90</v>
      </c>
      <c r="AV2089" s="12" t="s">
        <v>88</v>
      </c>
      <c r="AW2089" s="12" t="s">
        <v>41</v>
      </c>
      <c r="AX2089" s="12" t="s">
        <v>80</v>
      </c>
      <c r="AY2089" s="205" t="s">
        <v>155</v>
      </c>
    </row>
    <row r="2090" spans="2:65" s="13" customFormat="1">
      <c r="B2090" s="206"/>
      <c r="C2090" s="207"/>
      <c r="D2090" s="197" t="s">
        <v>164</v>
      </c>
      <c r="E2090" s="208" t="s">
        <v>35</v>
      </c>
      <c r="F2090" s="209" t="s">
        <v>1543</v>
      </c>
      <c r="G2090" s="207"/>
      <c r="H2090" s="210">
        <v>16.498999999999999</v>
      </c>
      <c r="I2090" s="211"/>
      <c r="J2090" s="207"/>
      <c r="K2090" s="207"/>
      <c r="L2090" s="212"/>
      <c r="M2090" s="213"/>
      <c r="N2090" s="214"/>
      <c r="O2090" s="214"/>
      <c r="P2090" s="214"/>
      <c r="Q2090" s="214"/>
      <c r="R2090" s="214"/>
      <c r="S2090" s="214"/>
      <c r="T2090" s="215"/>
      <c r="AT2090" s="216" t="s">
        <v>164</v>
      </c>
      <c r="AU2090" s="216" t="s">
        <v>90</v>
      </c>
      <c r="AV2090" s="13" t="s">
        <v>90</v>
      </c>
      <c r="AW2090" s="13" t="s">
        <v>41</v>
      </c>
      <c r="AX2090" s="13" t="s">
        <v>88</v>
      </c>
      <c r="AY2090" s="216" t="s">
        <v>155</v>
      </c>
    </row>
    <row r="2091" spans="2:65" s="1" customFormat="1" ht="24" customHeight="1">
      <c r="B2091" s="36"/>
      <c r="C2091" s="239" t="s">
        <v>1808</v>
      </c>
      <c r="D2091" s="239" t="s">
        <v>455</v>
      </c>
      <c r="E2091" s="240" t="s">
        <v>1809</v>
      </c>
      <c r="F2091" s="241" t="s">
        <v>1810</v>
      </c>
      <c r="G2091" s="242" t="s">
        <v>160</v>
      </c>
      <c r="H2091" s="243">
        <v>18.149000000000001</v>
      </c>
      <c r="I2091" s="244"/>
      <c r="J2091" s="245">
        <f>ROUND(I2091*H2091,2)</f>
        <v>0</v>
      </c>
      <c r="K2091" s="241" t="s">
        <v>161</v>
      </c>
      <c r="L2091" s="246"/>
      <c r="M2091" s="247" t="s">
        <v>35</v>
      </c>
      <c r="N2091" s="248" t="s">
        <v>51</v>
      </c>
      <c r="O2091" s="65"/>
      <c r="P2091" s="191">
        <f>O2091*H2091</f>
        <v>0</v>
      </c>
      <c r="Q2091" s="191">
        <v>1.2800000000000001E-2</v>
      </c>
      <c r="R2091" s="191">
        <f>Q2091*H2091</f>
        <v>0.23230720000000002</v>
      </c>
      <c r="S2091" s="191">
        <v>0</v>
      </c>
      <c r="T2091" s="192">
        <f>S2091*H2091</f>
        <v>0</v>
      </c>
      <c r="AR2091" s="193" t="s">
        <v>419</v>
      </c>
      <c r="AT2091" s="193" t="s">
        <v>455</v>
      </c>
      <c r="AU2091" s="193" t="s">
        <v>90</v>
      </c>
      <c r="AY2091" s="18" t="s">
        <v>155</v>
      </c>
      <c r="BE2091" s="194">
        <f>IF(N2091="základní",J2091,0)</f>
        <v>0</v>
      </c>
      <c r="BF2091" s="194">
        <f>IF(N2091="snížená",J2091,0)</f>
        <v>0</v>
      </c>
      <c r="BG2091" s="194">
        <f>IF(N2091="zákl. přenesená",J2091,0)</f>
        <v>0</v>
      </c>
      <c r="BH2091" s="194">
        <f>IF(N2091="sníž. přenesená",J2091,0)</f>
        <v>0</v>
      </c>
      <c r="BI2091" s="194">
        <f>IF(N2091="nulová",J2091,0)</f>
        <v>0</v>
      </c>
      <c r="BJ2091" s="18" t="s">
        <v>88</v>
      </c>
      <c r="BK2091" s="194">
        <f>ROUND(I2091*H2091,2)</f>
        <v>0</v>
      </c>
      <c r="BL2091" s="18" t="s">
        <v>265</v>
      </c>
      <c r="BM2091" s="193" t="s">
        <v>1811</v>
      </c>
    </row>
    <row r="2092" spans="2:65" s="13" customFormat="1">
      <c r="B2092" s="206"/>
      <c r="C2092" s="207"/>
      <c r="D2092" s="197" t="s">
        <v>164</v>
      </c>
      <c r="E2092" s="208" t="s">
        <v>35</v>
      </c>
      <c r="F2092" s="209" t="s">
        <v>1812</v>
      </c>
      <c r="G2092" s="207"/>
      <c r="H2092" s="210">
        <v>18.149000000000001</v>
      </c>
      <c r="I2092" s="211"/>
      <c r="J2092" s="207"/>
      <c r="K2092" s="207"/>
      <c r="L2092" s="212"/>
      <c r="M2092" s="213"/>
      <c r="N2092" s="214"/>
      <c r="O2092" s="214"/>
      <c r="P2092" s="214"/>
      <c r="Q2092" s="214"/>
      <c r="R2092" s="214"/>
      <c r="S2092" s="214"/>
      <c r="T2092" s="215"/>
      <c r="AT2092" s="216" t="s">
        <v>164</v>
      </c>
      <c r="AU2092" s="216" t="s">
        <v>90</v>
      </c>
      <c r="AV2092" s="13" t="s">
        <v>90</v>
      </c>
      <c r="AW2092" s="13" t="s">
        <v>41</v>
      </c>
      <c r="AX2092" s="13" t="s">
        <v>88</v>
      </c>
      <c r="AY2092" s="216" t="s">
        <v>155</v>
      </c>
    </row>
    <row r="2093" spans="2:65" s="1" customFormat="1" ht="48" customHeight="1">
      <c r="B2093" s="36"/>
      <c r="C2093" s="182" t="s">
        <v>1813</v>
      </c>
      <c r="D2093" s="182" t="s">
        <v>157</v>
      </c>
      <c r="E2093" s="183" t="s">
        <v>1814</v>
      </c>
      <c r="F2093" s="184" t="s">
        <v>1815</v>
      </c>
      <c r="G2093" s="185" t="s">
        <v>160</v>
      </c>
      <c r="H2093" s="186">
        <v>56.34</v>
      </c>
      <c r="I2093" s="187"/>
      <c r="J2093" s="188">
        <f>ROUND(I2093*H2093,2)</f>
        <v>0</v>
      </c>
      <c r="K2093" s="184" t="s">
        <v>161</v>
      </c>
      <c r="L2093" s="40"/>
      <c r="M2093" s="189" t="s">
        <v>35</v>
      </c>
      <c r="N2093" s="190" t="s">
        <v>51</v>
      </c>
      <c r="O2093" s="65"/>
      <c r="P2093" s="191">
        <f>O2093*H2093</f>
        <v>0</v>
      </c>
      <c r="Q2093" s="191">
        <v>0</v>
      </c>
      <c r="R2093" s="191">
        <f>Q2093*H2093</f>
        <v>0</v>
      </c>
      <c r="S2093" s="191">
        <v>1.4999999999999999E-2</v>
      </c>
      <c r="T2093" s="192">
        <f>S2093*H2093</f>
        <v>0.84510000000000007</v>
      </c>
      <c r="AR2093" s="193" t="s">
        <v>265</v>
      </c>
      <c r="AT2093" s="193" t="s">
        <v>157</v>
      </c>
      <c r="AU2093" s="193" t="s">
        <v>90</v>
      </c>
      <c r="AY2093" s="18" t="s">
        <v>155</v>
      </c>
      <c r="BE2093" s="194">
        <f>IF(N2093="základní",J2093,0)</f>
        <v>0</v>
      </c>
      <c r="BF2093" s="194">
        <f>IF(N2093="snížená",J2093,0)</f>
        <v>0</v>
      </c>
      <c r="BG2093" s="194">
        <f>IF(N2093="zákl. přenesená",J2093,0)</f>
        <v>0</v>
      </c>
      <c r="BH2093" s="194">
        <f>IF(N2093="sníž. přenesená",J2093,0)</f>
        <v>0</v>
      </c>
      <c r="BI2093" s="194">
        <f>IF(N2093="nulová",J2093,0)</f>
        <v>0</v>
      </c>
      <c r="BJ2093" s="18" t="s">
        <v>88</v>
      </c>
      <c r="BK2093" s="194">
        <f>ROUND(I2093*H2093,2)</f>
        <v>0</v>
      </c>
      <c r="BL2093" s="18" t="s">
        <v>265</v>
      </c>
      <c r="BM2093" s="193" t="s">
        <v>1816</v>
      </c>
    </row>
    <row r="2094" spans="2:65" s="12" customFormat="1">
      <c r="B2094" s="195"/>
      <c r="C2094" s="196"/>
      <c r="D2094" s="197" t="s">
        <v>164</v>
      </c>
      <c r="E2094" s="198" t="s">
        <v>35</v>
      </c>
      <c r="F2094" s="199" t="s">
        <v>1817</v>
      </c>
      <c r="G2094" s="196"/>
      <c r="H2094" s="198" t="s">
        <v>35</v>
      </c>
      <c r="I2094" s="200"/>
      <c r="J2094" s="196"/>
      <c r="K2094" s="196"/>
      <c r="L2094" s="201"/>
      <c r="M2094" s="202"/>
      <c r="N2094" s="203"/>
      <c r="O2094" s="203"/>
      <c r="P2094" s="203"/>
      <c r="Q2094" s="203"/>
      <c r="R2094" s="203"/>
      <c r="S2094" s="203"/>
      <c r="T2094" s="204"/>
      <c r="AT2094" s="205" t="s">
        <v>164</v>
      </c>
      <c r="AU2094" s="205" t="s">
        <v>90</v>
      </c>
      <c r="AV2094" s="12" t="s">
        <v>88</v>
      </c>
      <c r="AW2094" s="12" t="s">
        <v>41</v>
      </c>
      <c r="AX2094" s="12" t="s">
        <v>80</v>
      </c>
      <c r="AY2094" s="205" t="s">
        <v>155</v>
      </c>
    </row>
    <row r="2095" spans="2:65" s="13" customFormat="1">
      <c r="B2095" s="206"/>
      <c r="C2095" s="207"/>
      <c r="D2095" s="197" t="s">
        <v>164</v>
      </c>
      <c r="E2095" s="208" t="s">
        <v>35</v>
      </c>
      <c r="F2095" s="209" t="s">
        <v>1227</v>
      </c>
      <c r="G2095" s="207"/>
      <c r="H2095" s="210">
        <v>56.34</v>
      </c>
      <c r="I2095" s="211"/>
      <c r="J2095" s="207"/>
      <c r="K2095" s="207"/>
      <c r="L2095" s="212"/>
      <c r="M2095" s="213"/>
      <c r="N2095" s="214"/>
      <c r="O2095" s="214"/>
      <c r="P2095" s="214"/>
      <c r="Q2095" s="214"/>
      <c r="R2095" s="214"/>
      <c r="S2095" s="214"/>
      <c r="T2095" s="215"/>
      <c r="AT2095" s="216" t="s">
        <v>164</v>
      </c>
      <c r="AU2095" s="216" t="s">
        <v>90</v>
      </c>
      <c r="AV2095" s="13" t="s">
        <v>90</v>
      </c>
      <c r="AW2095" s="13" t="s">
        <v>41</v>
      </c>
      <c r="AX2095" s="13" t="s">
        <v>88</v>
      </c>
      <c r="AY2095" s="216" t="s">
        <v>155</v>
      </c>
    </row>
    <row r="2096" spans="2:65" s="1" customFormat="1" ht="48" customHeight="1">
      <c r="B2096" s="36"/>
      <c r="C2096" s="182" t="s">
        <v>1818</v>
      </c>
      <c r="D2096" s="182" t="s">
        <v>157</v>
      </c>
      <c r="E2096" s="183" t="s">
        <v>1819</v>
      </c>
      <c r="F2096" s="184" t="s">
        <v>1820</v>
      </c>
      <c r="G2096" s="185" t="s">
        <v>160</v>
      </c>
      <c r="H2096" s="186">
        <v>56.34</v>
      </c>
      <c r="I2096" s="187"/>
      <c r="J2096" s="188">
        <f>ROUND(I2096*H2096,2)</f>
        <v>0</v>
      </c>
      <c r="K2096" s="184" t="s">
        <v>161</v>
      </c>
      <c r="L2096" s="40"/>
      <c r="M2096" s="189" t="s">
        <v>35</v>
      </c>
      <c r="N2096" s="190" t="s">
        <v>51</v>
      </c>
      <c r="O2096" s="65"/>
      <c r="P2096" s="191">
        <f>O2096*H2096</f>
        <v>0</v>
      </c>
      <c r="Q2096" s="191">
        <v>0</v>
      </c>
      <c r="R2096" s="191">
        <f>Q2096*H2096</f>
        <v>0</v>
      </c>
      <c r="S2096" s="191">
        <v>5.0000000000000001E-3</v>
      </c>
      <c r="T2096" s="192">
        <f>S2096*H2096</f>
        <v>0.28170000000000001</v>
      </c>
      <c r="AR2096" s="193" t="s">
        <v>265</v>
      </c>
      <c r="AT2096" s="193" t="s">
        <v>157</v>
      </c>
      <c r="AU2096" s="193" t="s">
        <v>90</v>
      </c>
      <c r="AY2096" s="18" t="s">
        <v>155</v>
      </c>
      <c r="BE2096" s="194">
        <f>IF(N2096="základní",J2096,0)</f>
        <v>0</v>
      </c>
      <c r="BF2096" s="194">
        <f>IF(N2096="snížená",J2096,0)</f>
        <v>0</v>
      </c>
      <c r="BG2096" s="194">
        <f>IF(N2096="zákl. přenesená",J2096,0)</f>
        <v>0</v>
      </c>
      <c r="BH2096" s="194">
        <f>IF(N2096="sníž. přenesená",J2096,0)</f>
        <v>0</v>
      </c>
      <c r="BI2096" s="194">
        <f>IF(N2096="nulová",J2096,0)</f>
        <v>0</v>
      </c>
      <c r="BJ2096" s="18" t="s">
        <v>88</v>
      </c>
      <c r="BK2096" s="194">
        <f>ROUND(I2096*H2096,2)</f>
        <v>0</v>
      </c>
      <c r="BL2096" s="18" t="s">
        <v>265</v>
      </c>
      <c r="BM2096" s="193" t="s">
        <v>1821</v>
      </c>
    </row>
    <row r="2097" spans="2:65" s="12" customFormat="1">
      <c r="B2097" s="195"/>
      <c r="C2097" s="196"/>
      <c r="D2097" s="197" t="s">
        <v>164</v>
      </c>
      <c r="E2097" s="198" t="s">
        <v>35</v>
      </c>
      <c r="F2097" s="199" t="s">
        <v>1817</v>
      </c>
      <c r="G2097" s="196"/>
      <c r="H2097" s="198" t="s">
        <v>35</v>
      </c>
      <c r="I2097" s="200"/>
      <c r="J2097" s="196"/>
      <c r="K2097" s="196"/>
      <c r="L2097" s="201"/>
      <c r="M2097" s="202"/>
      <c r="N2097" s="203"/>
      <c r="O2097" s="203"/>
      <c r="P2097" s="203"/>
      <c r="Q2097" s="203"/>
      <c r="R2097" s="203"/>
      <c r="S2097" s="203"/>
      <c r="T2097" s="204"/>
      <c r="AT2097" s="205" t="s">
        <v>164</v>
      </c>
      <c r="AU2097" s="205" t="s">
        <v>90</v>
      </c>
      <c r="AV2097" s="12" t="s">
        <v>88</v>
      </c>
      <c r="AW2097" s="12" t="s">
        <v>41</v>
      </c>
      <c r="AX2097" s="12" t="s">
        <v>80</v>
      </c>
      <c r="AY2097" s="205" t="s">
        <v>155</v>
      </c>
    </row>
    <row r="2098" spans="2:65" s="13" customFormat="1">
      <c r="B2098" s="206"/>
      <c r="C2098" s="207"/>
      <c r="D2098" s="197" t="s">
        <v>164</v>
      </c>
      <c r="E2098" s="208" t="s">
        <v>35</v>
      </c>
      <c r="F2098" s="209" t="s">
        <v>1227</v>
      </c>
      <c r="G2098" s="207"/>
      <c r="H2098" s="210">
        <v>56.34</v>
      </c>
      <c r="I2098" s="211"/>
      <c r="J2098" s="207"/>
      <c r="K2098" s="207"/>
      <c r="L2098" s="212"/>
      <c r="M2098" s="213"/>
      <c r="N2098" s="214"/>
      <c r="O2098" s="214"/>
      <c r="P2098" s="214"/>
      <c r="Q2098" s="214"/>
      <c r="R2098" s="214"/>
      <c r="S2098" s="214"/>
      <c r="T2098" s="215"/>
      <c r="AT2098" s="216" t="s">
        <v>164</v>
      </c>
      <c r="AU2098" s="216" t="s">
        <v>90</v>
      </c>
      <c r="AV2098" s="13" t="s">
        <v>90</v>
      </c>
      <c r="AW2098" s="13" t="s">
        <v>41</v>
      </c>
      <c r="AX2098" s="13" t="s">
        <v>88</v>
      </c>
      <c r="AY2098" s="216" t="s">
        <v>155</v>
      </c>
    </row>
    <row r="2099" spans="2:65" s="1" customFormat="1" ht="36" customHeight="1">
      <c r="B2099" s="36"/>
      <c r="C2099" s="182" t="s">
        <v>1822</v>
      </c>
      <c r="D2099" s="182" t="s">
        <v>157</v>
      </c>
      <c r="E2099" s="183" t="s">
        <v>1823</v>
      </c>
      <c r="F2099" s="184" t="s">
        <v>1824</v>
      </c>
      <c r="G2099" s="185" t="s">
        <v>198</v>
      </c>
      <c r="H2099" s="186">
        <v>1.409</v>
      </c>
      <c r="I2099" s="187"/>
      <c r="J2099" s="188">
        <f>ROUND(I2099*H2099,2)</f>
        <v>0</v>
      </c>
      <c r="K2099" s="184" t="s">
        <v>161</v>
      </c>
      <c r="L2099" s="40"/>
      <c r="M2099" s="189" t="s">
        <v>35</v>
      </c>
      <c r="N2099" s="190" t="s">
        <v>51</v>
      </c>
      <c r="O2099" s="65"/>
      <c r="P2099" s="191">
        <f>O2099*H2099</f>
        <v>0</v>
      </c>
      <c r="Q2099" s="191">
        <v>2.3369999999999998E-2</v>
      </c>
      <c r="R2099" s="191">
        <f>Q2099*H2099</f>
        <v>3.2928329999999999E-2</v>
      </c>
      <c r="S2099" s="191">
        <v>0</v>
      </c>
      <c r="T2099" s="192">
        <f>S2099*H2099</f>
        <v>0</v>
      </c>
      <c r="AR2099" s="193" t="s">
        <v>265</v>
      </c>
      <c r="AT2099" s="193" t="s">
        <v>157</v>
      </c>
      <c r="AU2099" s="193" t="s">
        <v>90</v>
      </c>
      <c r="AY2099" s="18" t="s">
        <v>155</v>
      </c>
      <c r="BE2099" s="194">
        <f>IF(N2099="základní",J2099,0)</f>
        <v>0</v>
      </c>
      <c r="BF2099" s="194">
        <f>IF(N2099="snížená",J2099,0)</f>
        <v>0</v>
      </c>
      <c r="BG2099" s="194">
        <f>IF(N2099="zákl. přenesená",J2099,0)</f>
        <v>0</v>
      </c>
      <c r="BH2099" s="194">
        <f>IF(N2099="sníž. přenesená",J2099,0)</f>
        <v>0</v>
      </c>
      <c r="BI2099" s="194">
        <f>IF(N2099="nulová",J2099,0)</f>
        <v>0</v>
      </c>
      <c r="BJ2099" s="18" t="s">
        <v>88</v>
      </c>
      <c r="BK2099" s="194">
        <f>ROUND(I2099*H2099,2)</f>
        <v>0</v>
      </c>
      <c r="BL2099" s="18" t="s">
        <v>265</v>
      </c>
      <c r="BM2099" s="193" t="s">
        <v>1825</v>
      </c>
    </row>
    <row r="2100" spans="2:65" s="12" customFormat="1">
      <c r="B2100" s="195"/>
      <c r="C2100" s="196"/>
      <c r="D2100" s="197" t="s">
        <v>164</v>
      </c>
      <c r="E2100" s="198" t="s">
        <v>35</v>
      </c>
      <c r="F2100" s="199" t="s">
        <v>1826</v>
      </c>
      <c r="G2100" s="196"/>
      <c r="H2100" s="198" t="s">
        <v>35</v>
      </c>
      <c r="I2100" s="200"/>
      <c r="J2100" s="196"/>
      <c r="K2100" s="196"/>
      <c r="L2100" s="201"/>
      <c r="M2100" s="202"/>
      <c r="N2100" s="203"/>
      <c r="O2100" s="203"/>
      <c r="P2100" s="203"/>
      <c r="Q2100" s="203"/>
      <c r="R2100" s="203"/>
      <c r="S2100" s="203"/>
      <c r="T2100" s="204"/>
      <c r="AT2100" s="205" t="s">
        <v>164</v>
      </c>
      <c r="AU2100" s="205" t="s">
        <v>90</v>
      </c>
      <c r="AV2100" s="12" t="s">
        <v>88</v>
      </c>
      <c r="AW2100" s="12" t="s">
        <v>41</v>
      </c>
      <c r="AX2100" s="12" t="s">
        <v>80</v>
      </c>
      <c r="AY2100" s="205" t="s">
        <v>155</v>
      </c>
    </row>
    <row r="2101" spans="2:65" s="13" customFormat="1">
      <c r="B2101" s="206"/>
      <c r="C2101" s="207"/>
      <c r="D2101" s="197" t="s">
        <v>164</v>
      </c>
      <c r="E2101" s="208" t="s">
        <v>35</v>
      </c>
      <c r="F2101" s="209" t="s">
        <v>1827</v>
      </c>
      <c r="G2101" s="207"/>
      <c r="H2101" s="210">
        <v>1.409</v>
      </c>
      <c r="I2101" s="211"/>
      <c r="J2101" s="207"/>
      <c r="K2101" s="207"/>
      <c r="L2101" s="212"/>
      <c r="M2101" s="213"/>
      <c r="N2101" s="214"/>
      <c r="O2101" s="214"/>
      <c r="P2101" s="214"/>
      <c r="Q2101" s="214"/>
      <c r="R2101" s="214"/>
      <c r="S2101" s="214"/>
      <c r="T2101" s="215"/>
      <c r="AT2101" s="216" t="s">
        <v>164</v>
      </c>
      <c r="AU2101" s="216" t="s">
        <v>90</v>
      </c>
      <c r="AV2101" s="13" t="s">
        <v>90</v>
      </c>
      <c r="AW2101" s="13" t="s">
        <v>41</v>
      </c>
      <c r="AX2101" s="13" t="s">
        <v>88</v>
      </c>
      <c r="AY2101" s="216" t="s">
        <v>155</v>
      </c>
    </row>
    <row r="2102" spans="2:65" s="1" customFormat="1" ht="24" customHeight="1">
      <c r="B2102" s="36"/>
      <c r="C2102" s="182" t="s">
        <v>1828</v>
      </c>
      <c r="D2102" s="182" t="s">
        <v>157</v>
      </c>
      <c r="E2102" s="183" t="s">
        <v>1829</v>
      </c>
      <c r="F2102" s="184" t="s">
        <v>1830</v>
      </c>
      <c r="G2102" s="185" t="s">
        <v>160</v>
      </c>
      <c r="H2102" s="186">
        <v>238.667</v>
      </c>
      <c r="I2102" s="187"/>
      <c r="J2102" s="188">
        <f>ROUND(I2102*H2102,2)</f>
        <v>0</v>
      </c>
      <c r="K2102" s="184" t="s">
        <v>161</v>
      </c>
      <c r="L2102" s="40"/>
      <c r="M2102" s="189" t="s">
        <v>35</v>
      </c>
      <c r="N2102" s="190" t="s">
        <v>51</v>
      </c>
      <c r="O2102" s="65"/>
      <c r="P2102" s="191">
        <f>O2102*H2102</f>
        <v>0</v>
      </c>
      <c r="Q2102" s="191">
        <v>0</v>
      </c>
      <c r="R2102" s="191">
        <f>Q2102*H2102</f>
        <v>0</v>
      </c>
      <c r="S2102" s="191">
        <v>0</v>
      </c>
      <c r="T2102" s="192">
        <f>S2102*H2102</f>
        <v>0</v>
      </c>
      <c r="AR2102" s="193" t="s">
        <v>265</v>
      </c>
      <c r="AT2102" s="193" t="s">
        <v>157</v>
      </c>
      <c r="AU2102" s="193" t="s">
        <v>90</v>
      </c>
      <c r="AY2102" s="18" t="s">
        <v>155</v>
      </c>
      <c r="BE2102" s="194">
        <f>IF(N2102="základní",J2102,0)</f>
        <v>0</v>
      </c>
      <c r="BF2102" s="194">
        <f>IF(N2102="snížená",J2102,0)</f>
        <v>0</v>
      </c>
      <c r="BG2102" s="194">
        <f>IF(N2102="zákl. přenesená",J2102,0)</f>
        <v>0</v>
      </c>
      <c r="BH2102" s="194">
        <f>IF(N2102="sníž. přenesená",J2102,0)</f>
        <v>0</v>
      </c>
      <c r="BI2102" s="194">
        <f>IF(N2102="nulová",J2102,0)</f>
        <v>0</v>
      </c>
      <c r="BJ2102" s="18" t="s">
        <v>88</v>
      </c>
      <c r="BK2102" s="194">
        <f>ROUND(I2102*H2102,2)</f>
        <v>0</v>
      </c>
      <c r="BL2102" s="18" t="s">
        <v>265</v>
      </c>
      <c r="BM2102" s="193" t="s">
        <v>1831</v>
      </c>
    </row>
    <row r="2103" spans="2:65" s="12" customFormat="1">
      <c r="B2103" s="195"/>
      <c r="C2103" s="196"/>
      <c r="D2103" s="197" t="s">
        <v>164</v>
      </c>
      <c r="E2103" s="198" t="s">
        <v>35</v>
      </c>
      <c r="F2103" s="199" t="s">
        <v>1832</v>
      </c>
      <c r="G2103" s="196"/>
      <c r="H2103" s="198" t="s">
        <v>35</v>
      </c>
      <c r="I2103" s="200"/>
      <c r="J2103" s="196"/>
      <c r="K2103" s="196"/>
      <c r="L2103" s="201"/>
      <c r="M2103" s="202"/>
      <c r="N2103" s="203"/>
      <c r="O2103" s="203"/>
      <c r="P2103" s="203"/>
      <c r="Q2103" s="203"/>
      <c r="R2103" s="203"/>
      <c r="S2103" s="203"/>
      <c r="T2103" s="204"/>
      <c r="AT2103" s="205" t="s">
        <v>164</v>
      </c>
      <c r="AU2103" s="205" t="s">
        <v>90</v>
      </c>
      <c r="AV2103" s="12" t="s">
        <v>88</v>
      </c>
      <c r="AW2103" s="12" t="s">
        <v>41</v>
      </c>
      <c r="AX2103" s="12" t="s">
        <v>80</v>
      </c>
      <c r="AY2103" s="205" t="s">
        <v>155</v>
      </c>
    </row>
    <row r="2104" spans="2:65" s="13" customFormat="1">
      <c r="B2104" s="206"/>
      <c r="C2104" s="207"/>
      <c r="D2104" s="197" t="s">
        <v>164</v>
      </c>
      <c r="E2104" s="208" t="s">
        <v>35</v>
      </c>
      <c r="F2104" s="209" t="s">
        <v>1833</v>
      </c>
      <c r="G2104" s="207"/>
      <c r="H2104" s="210">
        <v>103.53700000000001</v>
      </c>
      <c r="I2104" s="211"/>
      <c r="J2104" s="207"/>
      <c r="K2104" s="207"/>
      <c r="L2104" s="212"/>
      <c r="M2104" s="213"/>
      <c r="N2104" s="214"/>
      <c r="O2104" s="214"/>
      <c r="P2104" s="214"/>
      <c r="Q2104" s="214"/>
      <c r="R2104" s="214"/>
      <c r="S2104" s="214"/>
      <c r="T2104" s="215"/>
      <c r="AT2104" s="216" t="s">
        <v>164</v>
      </c>
      <c r="AU2104" s="216" t="s">
        <v>90</v>
      </c>
      <c r="AV2104" s="13" t="s">
        <v>90</v>
      </c>
      <c r="AW2104" s="13" t="s">
        <v>41</v>
      </c>
      <c r="AX2104" s="13" t="s">
        <v>80</v>
      </c>
      <c r="AY2104" s="216" t="s">
        <v>155</v>
      </c>
    </row>
    <row r="2105" spans="2:65" s="12" customFormat="1">
      <c r="B2105" s="195"/>
      <c r="C2105" s="196"/>
      <c r="D2105" s="197" t="s">
        <v>164</v>
      </c>
      <c r="E2105" s="198" t="s">
        <v>35</v>
      </c>
      <c r="F2105" s="199" t="s">
        <v>1708</v>
      </c>
      <c r="G2105" s="196"/>
      <c r="H2105" s="198" t="s">
        <v>35</v>
      </c>
      <c r="I2105" s="200"/>
      <c r="J2105" s="196"/>
      <c r="K2105" s="196"/>
      <c r="L2105" s="201"/>
      <c r="M2105" s="202"/>
      <c r="N2105" s="203"/>
      <c r="O2105" s="203"/>
      <c r="P2105" s="203"/>
      <c r="Q2105" s="203"/>
      <c r="R2105" s="203"/>
      <c r="S2105" s="203"/>
      <c r="T2105" s="204"/>
      <c r="AT2105" s="205" t="s">
        <v>164</v>
      </c>
      <c r="AU2105" s="205" t="s">
        <v>90</v>
      </c>
      <c r="AV2105" s="12" t="s">
        <v>88</v>
      </c>
      <c r="AW2105" s="12" t="s">
        <v>41</v>
      </c>
      <c r="AX2105" s="12" t="s">
        <v>80</v>
      </c>
      <c r="AY2105" s="205" t="s">
        <v>155</v>
      </c>
    </row>
    <row r="2106" spans="2:65" s="13" customFormat="1">
      <c r="B2106" s="206"/>
      <c r="C2106" s="207"/>
      <c r="D2106" s="197" t="s">
        <v>164</v>
      </c>
      <c r="E2106" s="208" t="s">
        <v>35</v>
      </c>
      <c r="F2106" s="209" t="s">
        <v>1709</v>
      </c>
      <c r="G2106" s="207"/>
      <c r="H2106" s="210">
        <v>135.13</v>
      </c>
      <c r="I2106" s="211"/>
      <c r="J2106" s="207"/>
      <c r="K2106" s="207"/>
      <c r="L2106" s="212"/>
      <c r="M2106" s="213"/>
      <c r="N2106" s="214"/>
      <c r="O2106" s="214"/>
      <c r="P2106" s="214"/>
      <c r="Q2106" s="214"/>
      <c r="R2106" s="214"/>
      <c r="S2106" s="214"/>
      <c r="T2106" s="215"/>
      <c r="AT2106" s="216" t="s">
        <v>164</v>
      </c>
      <c r="AU2106" s="216" t="s">
        <v>90</v>
      </c>
      <c r="AV2106" s="13" t="s">
        <v>90</v>
      </c>
      <c r="AW2106" s="13" t="s">
        <v>41</v>
      </c>
      <c r="AX2106" s="13" t="s">
        <v>80</v>
      </c>
      <c r="AY2106" s="216" t="s">
        <v>155</v>
      </c>
    </row>
    <row r="2107" spans="2:65" s="15" customFormat="1">
      <c r="B2107" s="228"/>
      <c r="C2107" s="229"/>
      <c r="D2107" s="197" t="s">
        <v>164</v>
      </c>
      <c r="E2107" s="230" t="s">
        <v>35</v>
      </c>
      <c r="F2107" s="231" t="s">
        <v>177</v>
      </c>
      <c r="G2107" s="229"/>
      <c r="H2107" s="232">
        <v>238.667</v>
      </c>
      <c r="I2107" s="233"/>
      <c r="J2107" s="229"/>
      <c r="K2107" s="229"/>
      <c r="L2107" s="234"/>
      <c r="M2107" s="235"/>
      <c r="N2107" s="236"/>
      <c r="O2107" s="236"/>
      <c r="P2107" s="236"/>
      <c r="Q2107" s="236"/>
      <c r="R2107" s="236"/>
      <c r="S2107" s="236"/>
      <c r="T2107" s="237"/>
      <c r="AT2107" s="238" t="s">
        <v>164</v>
      </c>
      <c r="AU2107" s="238" t="s">
        <v>90</v>
      </c>
      <c r="AV2107" s="15" t="s">
        <v>162</v>
      </c>
      <c r="AW2107" s="15" t="s">
        <v>41</v>
      </c>
      <c r="AX2107" s="15" t="s">
        <v>88</v>
      </c>
      <c r="AY2107" s="238" t="s">
        <v>155</v>
      </c>
    </row>
    <row r="2108" spans="2:65" s="1" customFormat="1" ht="16.5" customHeight="1">
      <c r="B2108" s="36"/>
      <c r="C2108" s="239" t="s">
        <v>1834</v>
      </c>
      <c r="D2108" s="239" t="s">
        <v>455</v>
      </c>
      <c r="E2108" s="240" t="s">
        <v>1835</v>
      </c>
      <c r="F2108" s="241" t="s">
        <v>1836</v>
      </c>
      <c r="G2108" s="242" t="s">
        <v>198</v>
      </c>
      <c r="H2108" s="243">
        <v>6.5629999999999997</v>
      </c>
      <c r="I2108" s="244"/>
      <c r="J2108" s="245">
        <f>ROUND(I2108*H2108,2)</f>
        <v>0</v>
      </c>
      <c r="K2108" s="241" t="s">
        <v>161</v>
      </c>
      <c r="L2108" s="246"/>
      <c r="M2108" s="247" t="s">
        <v>35</v>
      </c>
      <c r="N2108" s="248" t="s">
        <v>51</v>
      </c>
      <c r="O2108" s="65"/>
      <c r="P2108" s="191">
        <f>O2108*H2108</f>
        <v>0</v>
      </c>
      <c r="Q2108" s="191">
        <v>0.55000000000000004</v>
      </c>
      <c r="R2108" s="191">
        <f>Q2108*H2108</f>
        <v>3.6096500000000002</v>
      </c>
      <c r="S2108" s="191">
        <v>0</v>
      </c>
      <c r="T2108" s="192">
        <f>S2108*H2108</f>
        <v>0</v>
      </c>
      <c r="AR2108" s="193" t="s">
        <v>419</v>
      </c>
      <c r="AT2108" s="193" t="s">
        <v>455</v>
      </c>
      <c r="AU2108" s="193" t="s">
        <v>90</v>
      </c>
      <c r="AY2108" s="18" t="s">
        <v>155</v>
      </c>
      <c r="BE2108" s="194">
        <f>IF(N2108="základní",J2108,0)</f>
        <v>0</v>
      </c>
      <c r="BF2108" s="194">
        <f>IF(N2108="snížená",J2108,0)</f>
        <v>0</v>
      </c>
      <c r="BG2108" s="194">
        <f>IF(N2108="zákl. přenesená",J2108,0)</f>
        <v>0</v>
      </c>
      <c r="BH2108" s="194">
        <f>IF(N2108="sníž. přenesená",J2108,0)</f>
        <v>0</v>
      </c>
      <c r="BI2108" s="194">
        <f>IF(N2108="nulová",J2108,0)</f>
        <v>0</v>
      </c>
      <c r="BJ2108" s="18" t="s">
        <v>88</v>
      </c>
      <c r="BK2108" s="194">
        <f>ROUND(I2108*H2108,2)</f>
        <v>0</v>
      </c>
      <c r="BL2108" s="18" t="s">
        <v>265</v>
      </c>
      <c r="BM2108" s="193" t="s">
        <v>1837</v>
      </c>
    </row>
    <row r="2109" spans="2:65" s="13" customFormat="1">
      <c r="B2109" s="206"/>
      <c r="C2109" s="207"/>
      <c r="D2109" s="197" t="s">
        <v>164</v>
      </c>
      <c r="E2109" s="208" t="s">
        <v>35</v>
      </c>
      <c r="F2109" s="209" t="s">
        <v>1838</v>
      </c>
      <c r="G2109" s="207"/>
      <c r="H2109" s="210">
        <v>6.5629999999999997</v>
      </c>
      <c r="I2109" s="211"/>
      <c r="J2109" s="207"/>
      <c r="K2109" s="207"/>
      <c r="L2109" s="212"/>
      <c r="M2109" s="213"/>
      <c r="N2109" s="214"/>
      <c r="O2109" s="214"/>
      <c r="P2109" s="214"/>
      <c r="Q2109" s="214"/>
      <c r="R2109" s="214"/>
      <c r="S2109" s="214"/>
      <c r="T2109" s="215"/>
      <c r="AT2109" s="216" t="s">
        <v>164</v>
      </c>
      <c r="AU2109" s="216" t="s">
        <v>90</v>
      </c>
      <c r="AV2109" s="13" t="s">
        <v>90</v>
      </c>
      <c r="AW2109" s="13" t="s">
        <v>41</v>
      </c>
      <c r="AX2109" s="13" t="s">
        <v>88</v>
      </c>
      <c r="AY2109" s="216" t="s">
        <v>155</v>
      </c>
    </row>
    <row r="2110" spans="2:65" s="1" customFormat="1" ht="24" customHeight="1">
      <c r="B2110" s="36"/>
      <c r="C2110" s="182" t="s">
        <v>1839</v>
      </c>
      <c r="D2110" s="182" t="s">
        <v>157</v>
      </c>
      <c r="E2110" s="183" t="s">
        <v>1840</v>
      </c>
      <c r="F2110" s="184" t="s">
        <v>1841</v>
      </c>
      <c r="G2110" s="185" t="s">
        <v>160</v>
      </c>
      <c r="H2110" s="186">
        <v>373.79599999999999</v>
      </c>
      <c r="I2110" s="187"/>
      <c r="J2110" s="188">
        <f>ROUND(I2110*H2110,2)</f>
        <v>0</v>
      </c>
      <c r="K2110" s="184" t="s">
        <v>161</v>
      </c>
      <c r="L2110" s="40"/>
      <c r="M2110" s="189" t="s">
        <v>35</v>
      </c>
      <c r="N2110" s="190" t="s">
        <v>51</v>
      </c>
      <c r="O2110" s="65"/>
      <c r="P2110" s="191">
        <f>O2110*H2110</f>
        <v>0</v>
      </c>
      <c r="Q2110" s="191">
        <v>0</v>
      </c>
      <c r="R2110" s="191">
        <f>Q2110*H2110</f>
        <v>0</v>
      </c>
      <c r="S2110" s="191">
        <v>0</v>
      </c>
      <c r="T2110" s="192">
        <f>S2110*H2110</f>
        <v>0</v>
      </c>
      <c r="AR2110" s="193" t="s">
        <v>265</v>
      </c>
      <c r="AT2110" s="193" t="s">
        <v>157</v>
      </c>
      <c r="AU2110" s="193" t="s">
        <v>90</v>
      </c>
      <c r="AY2110" s="18" t="s">
        <v>155</v>
      </c>
      <c r="BE2110" s="194">
        <f>IF(N2110="základní",J2110,0)</f>
        <v>0</v>
      </c>
      <c r="BF2110" s="194">
        <f>IF(N2110="snížená",J2110,0)</f>
        <v>0</v>
      </c>
      <c r="BG2110" s="194">
        <f>IF(N2110="zákl. přenesená",J2110,0)</f>
        <v>0</v>
      </c>
      <c r="BH2110" s="194">
        <f>IF(N2110="sníž. přenesená",J2110,0)</f>
        <v>0</v>
      </c>
      <c r="BI2110" s="194">
        <f>IF(N2110="nulová",J2110,0)</f>
        <v>0</v>
      </c>
      <c r="BJ2110" s="18" t="s">
        <v>88</v>
      </c>
      <c r="BK2110" s="194">
        <f>ROUND(I2110*H2110,2)</f>
        <v>0</v>
      </c>
      <c r="BL2110" s="18" t="s">
        <v>265</v>
      </c>
      <c r="BM2110" s="193" t="s">
        <v>1842</v>
      </c>
    </row>
    <row r="2111" spans="2:65" s="12" customFormat="1">
      <c r="B2111" s="195"/>
      <c r="C2111" s="196"/>
      <c r="D2111" s="197" t="s">
        <v>164</v>
      </c>
      <c r="E2111" s="198" t="s">
        <v>35</v>
      </c>
      <c r="F2111" s="199" t="s">
        <v>1832</v>
      </c>
      <c r="G2111" s="196"/>
      <c r="H2111" s="198" t="s">
        <v>35</v>
      </c>
      <c r="I2111" s="200"/>
      <c r="J2111" s="196"/>
      <c r="K2111" s="196"/>
      <c r="L2111" s="201"/>
      <c r="M2111" s="202"/>
      <c r="N2111" s="203"/>
      <c r="O2111" s="203"/>
      <c r="P2111" s="203"/>
      <c r="Q2111" s="203"/>
      <c r="R2111" s="203"/>
      <c r="S2111" s="203"/>
      <c r="T2111" s="204"/>
      <c r="AT2111" s="205" t="s">
        <v>164</v>
      </c>
      <c r="AU2111" s="205" t="s">
        <v>90</v>
      </c>
      <c r="AV2111" s="12" t="s">
        <v>88</v>
      </c>
      <c r="AW2111" s="12" t="s">
        <v>41</v>
      </c>
      <c r="AX2111" s="12" t="s">
        <v>80</v>
      </c>
      <c r="AY2111" s="205" t="s">
        <v>155</v>
      </c>
    </row>
    <row r="2112" spans="2:65" s="13" customFormat="1">
      <c r="B2112" s="206"/>
      <c r="C2112" s="207"/>
      <c r="D2112" s="197" t="s">
        <v>164</v>
      </c>
      <c r="E2112" s="208" t="s">
        <v>35</v>
      </c>
      <c r="F2112" s="209" t="s">
        <v>1833</v>
      </c>
      <c r="G2112" s="207"/>
      <c r="H2112" s="210">
        <v>103.53700000000001</v>
      </c>
      <c r="I2112" s="211"/>
      <c r="J2112" s="207"/>
      <c r="K2112" s="207"/>
      <c r="L2112" s="212"/>
      <c r="M2112" s="213"/>
      <c r="N2112" s="214"/>
      <c r="O2112" s="214"/>
      <c r="P2112" s="214"/>
      <c r="Q2112" s="214"/>
      <c r="R2112" s="214"/>
      <c r="S2112" s="214"/>
      <c r="T2112" s="215"/>
      <c r="AT2112" s="216" t="s">
        <v>164</v>
      </c>
      <c r="AU2112" s="216" t="s">
        <v>90</v>
      </c>
      <c r="AV2112" s="13" t="s">
        <v>90</v>
      </c>
      <c r="AW2112" s="13" t="s">
        <v>41</v>
      </c>
      <c r="AX2112" s="13" t="s">
        <v>80</v>
      </c>
      <c r="AY2112" s="216" t="s">
        <v>155</v>
      </c>
    </row>
    <row r="2113" spans="2:65" s="12" customFormat="1">
      <c r="B2113" s="195"/>
      <c r="C2113" s="196"/>
      <c r="D2113" s="197" t="s">
        <v>164</v>
      </c>
      <c r="E2113" s="198" t="s">
        <v>35</v>
      </c>
      <c r="F2113" s="199" t="s">
        <v>1843</v>
      </c>
      <c r="G2113" s="196"/>
      <c r="H2113" s="198" t="s">
        <v>35</v>
      </c>
      <c r="I2113" s="200"/>
      <c r="J2113" s="196"/>
      <c r="K2113" s="196"/>
      <c r="L2113" s="201"/>
      <c r="M2113" s="202"/>
      <c r="N2113" s="203"/>
      <c r="O2113" s="203"/>
      <c r="P2113" s="203"/>
      <c r="Q2113" s="203"/>
      <c r="R2113" s="203"/>
      <c r="S2113" s="203"/>
      <c r="T2113" s="204"/>
      <c r="AT2113" s="205" t="s">
        <v>164</v>
      </c>
      <c r="AU2113" s="205" t="s">
        <v>90</v>
      </c>
      <c r="AV2113" s="12" t="s">
        <v>88</v>
      </c>
      <c r="AW2113" s="12" t="s">
        <v>41</v>
      </c>
      <c r="AX2113" s="12" t="s">
        <v>80</v>
      </c>
      <c r="AY2113" s="205" t="s">
        <v>155</v>
      </c>
    </row>
    <row r="2114" spans="2:65" s="13" customFormat="1">
      <c r="B2114" s="206"/>
      <c r="C2114" s="207"/>
      <c r="D2114" s="197" t="s">
        <v>164</v>
      </c>
      <c r="E2114" s="208" t="s">
        <v>35</v>
      </c>
      <c r="F2114" s="209" t="s">
        <v>1630</v>
      </c>
      <c r="G2114" s="207"/>
      <c r="H2114" s="210">
        <v>270.25900000000001</v>
      </c>
      <c r="I2114" s="211"/>
      <c r="J2114" s="207"/>
      <c r="K2114" s="207"/>
      <c r="L2114" s="212"/>
      <c r="M2114" s="213"/>
      <c r="N2114" s="214"/>
      <c r="O2114" s="214"/>
      <c r="P2114" s="214"/>
      <c r="Q2114" s="214"/>
      <c r="R2114" s="214"/>
      <c r="S2114" s="214"/>
      <c r="T2114" s="215"/>
      <c r="AT2114" s="216" t="s">
        <v>164</v>
      </c>
      <c r="AU2114" s="216" t="s">
        <v>90</v>
      </c>
      <c r="AV2114" s="13" t="s">
        <v>90</v>
      </c>
      <c r="AW2114" s="13" t="s">
        <v>41</v>
      </c>
      <c r="AX2114" s="13" t="s">
        <v>80</v>
      </c>
      <c r="AY2114" s="216" t="s">
        <v>155</v>
      </c>
    </row>
    <row r="2115" spans="2:65" s="15" customFormat="1">
      <c r="B2115" s="228"/>
      <c r="C2115" s="229"/>
      <c r="D2115" s="197" t="s">
        <v>164</v>
      </c>
      <c r="E2115" s="230" t="s">
        <v>35</v>
      </c>
      <c r="F2115" s="231" t="s">
        <v>177</v>
      </c>
      <c r="G2115" s="229"/>
      <c r="H2115" s="232">
        <v>373.79599999999999</v>
      </c>
      <c r="I2115" s="233"/>
      <c r="J2115" s="229"/>
      <c r="K2115" s="229"/>
      <c r="L2115" s="234"/>
      <c r="M2115" s="235"/>
      <c r="N2115" s="236"/>
      <c r="O2115" s="236"/>
      <c r="P2115" s="236"/>
      <c r="Q2115" s="236"/>
      <c r="R2115" s="236"/>
      <c r="S2115" s="236"/>
      <c r="T2115" s="237"/>
      <c r="AT2115" s="238" t="s">
        <v>164</v>
      </c>
      <c r="AU2115" s="238" t="s">
        <v>90</v>
      </c>
      <c r="AV2115" s="15" t="s">
        <v>162</v>
      </c>
      <c r="AW2115" s="15" t="s">
        <v>41</v>
      </c>
      <c r="AX2115" s="15" t="s">
        <v>88</v>
      </c>
      <c r="AY2115" s="238" t="s">
        <v>155</v>
      </c>
    </row>
    <row r="2116" spans="2:65" s="1" customFormat="1" ht="24" customHeight="1">
      <c r="B2116" s="36"/>
      <c r="C2116" s="239" t="s">
        <v>1844</v>
      </c>
      <c r="D2116" s="239" t="s">
        <v>455</v>
      </c>
      <c r="E2116" s="240" t="s">
        <v>1845</v>
      </c>
      <c r="F2116" s="241" t="s">
        <v>1846</v>
      </c>
      <c r="G2116" s="242" t="s">
        <v>198</v>
      </c>
      <c r="H2116" s="243">
        <v>4.4420000000000002</v>
      </c>
      <c r="I2116" s="244"/>
      <c r="J2116" s="245">
        <f>ROUND(I2116*H2116,2)</f>
        <v>0</v>
      </c>
      <c r="K2116" s="241" t="s">
        <v>161</v>
      </c>
      <c r="L2116" s="246"/>
      <c r="M2116" s="247" t="s">
        <v>35</v>
      </c>
      <c r="N2116" s="248" t="s">
        <v>51</v>
      </c>
      <c r="O2116" s="65"/>
      <c r="P2116" s="191">
        <f>O2116*H2116</f>
        <v>0</v>
      </c>
      <c r="Q2116" s="191">
        <v>0.55000000000000004</v>
      </c>
      <c r="R2116" s="191">
        <f>Q2116*H2116</f>
        <v>2.4431000000000003</v>
      </c>
      <c r="S2116" s="191">
        <v>0</v>
      </c>
      <c r="T2116" s="192">
        <f>S2116*H2116</f>
        <v>0</v>
      </c>
      <c r="AR2116" s="193" t="s">
        <v>419</v>
      </c>
      <c r="AT2116" s="193" t="s">
        <v>455</v>
      </c>
      <c r="AU2116" s="193" t="s">
        <v>90</v>
      </c>
      <c r="AY2116" s="18" t="s">
        <v>155</v>
      </c>
      <c r="BE2116" s="194">
        <f>IF(N2116="základní",J2116,0)</f>
        <v>0</v>
      </c>
      <c r="BF2116" s="194">
        <f>IF(N2116="snížená",J2116,0)</f>
        <v>0</v>
      </c>
      <c r="BG2116" s="194">
        <f>IF(N2116="zákl. přenesená",J2116,0)</f>
        <v>0</v>
      </c>
      <c r="BH2116" s="194">
        <f>IF(N2116="sníž. přenesená",J2116,0)</f>
        <v>0</v>
      </c>
      <c r="BI2116" s="194">
        <f>IF(N2116="nulová",J2116,0)</f>
        <v>0</v>
      </c>
      <c r="BJ2116" s="18" t="s">
        <v>88</v>
      </c>
      <c r="BK2116" s="194">
        <f>ROUND(I2116*H2116,2)</f>
        <v>0</v>
      </c>
      <c r="BL2116" s="18" t="s">
        <v>265</v>
      </c>
      <c r="BM2116" s="193" t="s">
        <v>1847</v>
      </c>
    </row>
    <row r="2117" spans="2:65" s="12" customFormat="1">
      <c r="B2117" s="195"/>
      <c r="C2117" s="196"/>
      <c r="D2117" s="197" t="s">
        <v>164</v>
      </c>
      <c r="E2117" s="198" t="s">
        <v>35</v>
      </c>
      <c r="F2117" s="199" t="s">
        <v>1848</v>
      </c>
      <c r="G2117" s="196"/>
      <c r="H2117" s="198" t="s">
        <v>35</v>
      </c>
      <c r="I2117" s="200"/>
      <c r="J2117" s="196"/>
      <c r="K2117" s="196"/>
      <c r="L2117" s="201"/>
      <c r="M2117" s="202"/>
      <c r="N2117" s="203"/>
      <c r="O2117" s="203"/>
      <c r="P2117" s="203"/>
      <c r="Q2117" s="203"/>
      <c r="R2117" s="203"/>
      <c r="S2117" s="203"/>
      <c r="T2117" s="204"/>
      <c r="AT2117" s="205" t="s">
        <v>164</v>
      </c>
      <c r="AU2117" s="205" t="s">
        <v>90</v>
      </c>
      <c r="AV2117" s="12" t="s">
        <v>88</v>
      </c>
      <c r="AW2117" s="12" t="s">
        <v>41</v>
      </c>
      <c r="AX2117" s="12" t="s">
        <v>80</v>
      </c>
      <c r="AY2117" s="205" t="s">
        <v>155</v>
      </c>
    </row>
    <row r="2118" spans="2:65" s="13" customFormat="1">
      <c r="B2118" s="206"/>
      <c r="C2118" s="207"/>
      <c r="D2118" s="197" t="s">
        <v>164</v>
      </c>
      <c r="E2118" s="208" t="s">
        <v>35</v>
      </c>
      <c r="F2118" s="209" t="s">
        <v>1849</v>
      </c>
      <c r="G2118" s="207"/>
      <c r="H2118" s="210">
        <v>4.4420000000000002</v>
      </c>
      <c r="I2118" s="211"/>
      <c r="J2118" s="207"/>
      <c r="K2118" s="207"/>
      <c r="L2118" s="212"/>
      <c r="M2118" s="213"/>
      <c r="N2118" s="214"/>
      <c r="O2118" s="214"/>
      <c r="P2118" s="214"/>
      <c r="Q2118" s="214"/>
      <c r="R2118" s="214"/>
      <c r="S2118" s="214"/>
      <c r="T2118" s="215"/>
      <c r="AT2118" s="216" t="s">
        <v>164</v>
      </c>
      <c r="AU2118" s="216" t="s">
        <v>90</v>
      </c>
      <c r="AV2118" s="13" t="s">
        <v>90</v>
      </c>
      <c r="AW2118" s="13" t="s">
        <v>41</v>
      </c>
      <c r="AX2118" s="13" t="s">
        <v>88</v>
      </c>
      <c r="AY2118" s="216" t="s">
        <v>155</v>
      </c>
    </row>
    <row r="2119" spans="2:65" s="1" customFormat="1" ht="16.5" customHeight="1">
      <c r="B2119" s="36"/>
      <c r="C2119" s="239" t="s">
        <v>1850</v>
      </c>
      <c r="D2119" s="239" t="s">
        <v>455</v>
      </c>
      <c r="E2119" s="240" t="s">
        <v>1851</v>
      </c>
      <c r="F2119" s="241" t="s">
        <v>1852</v>
      </c>
      <c r="G2119" s="242" t="s">
        <v>198</v>
      </c>
      <c r="H2119" s="243">
        <v>6.556</v>
      </c>
      <c r="I2119" s="244"/>
      <c r="J2119" s="245">
        <f>ROUND(I2119*H2119,2)</f>
        <v>0</v>
      </c>
      <c r="K2119" s="241" t="s">
        <v>161</v>
      </c>
      <c r="L2119" s="246"/>
      <c r="M2119" s="247" t="s">
        <v>35</v>
      </c>
      <c r="N2119" s="248" t="s">
        <v>51</v>
      </c>
      <c r="O2119" s="65"/>
      <c r="P2119" s="191">
        <f>O2119*H2119</f>
        <v>0</v>
      </c>
      <c r="Q2119" s="191">
        <v>0.55000000000000004</v>
      </c>
      <c r="R2119" s="191">
        <f>Q2119*H2119</f>
        <v>3.6058000000000003</v>
      </c>
      <c r="S2119" s="191">
        <v>0</v>
      </c>
      <c r="T2119" s="192">
        <f>S2119*H2119</f>
        <v>0</v>
      </c>
      <c r="AR2119" s="193" t="s">
        <v>419</v>
      </c>
      <c r="AT2119" s="193" t="s">
        <v>455</v>
      </c>
      <c r="AU2119" s="193" t="s">
        <v>90</v>
      </c>
      <c r="AY2119" s="18" t="s">
        <v>155</v>
      </c>
      <c r="BE2119" s="194">
        <f>IF(N2119="základní",J2119,0)</f>
        <v>0</v>
      </c>
      <c r="BF2119" s="194">
        <f>IF(N2119="snížená",J2119,0)</f>
        <v>0</v>
      </c>
      <c r="BG2119" s="194">
        <f>IF(N2119="zákl. přenesená",J2119,0)</f>
        <v>0</v>
      </c>
      <c r="BH2119" s="194">
        <f>IF(N2119="sníž. přenesená",J2119,0)</f>
        <v>0</v>
      </c>
      <c r="BI2119" s="194">
        <f>IF(N2119="nulová",J2119,0)</f>
        <v>0</v>
      </c>
      <c r="BJ2119" s="18" t="s">
        <v>88</v>
      </c>
      <c r="BK2119" s="194">
        <f>ROUND(I2119*H2119,2)</f>
        <v>0</v>
      </c>
      <c r="BL2119" s="18" t="s">
        <v>265</v>
      </c>
      <c r="BM2119" s="193" t="s">
        <v>1853</v>
      </c>
    </row>
    <row r="2120" spans="2:65" s="12" customFormat="1">
      <c r="B2120" s="195"/>
      <c r="C2120" s="196"/>
      <c r="D2120" s="197" t="s">
        <v>164</v>
      </c>
      <c r="E2120" s="198" t="s">
        <v>35</v>
      </c>
      <c r="F2120" s="199" t="s">
        <v>1854</v>
      </c>
      <c r="G2120" s="196"/>
      <c r="H2120" s="198" t="s">
        <v>35</v>
      </c>
      <c r="I2120" s="200"/>
      <c r="J2120" s="196"/>
      <c r="K2120" s="196"/>
      <c r="L2120" s="201"/>
      <c r="M2120" s="202"/>
      <c r="N2120" s="203"/>
      <c r="O2120" s="203"/>
      <c r="P2120" s="203"/>
      <c r="Q2120" s="203"/>
      <c r="R2120" s="203"/>
      <c r="S2120" s="203"/>
      <c r="T2120" s="204"/>
      <c r="AT2120" s="205" t="s">
        <v>164</v>
      </c>
      <c r="AU2120" s="205" t="s">
        <v>90</v>
      </c>
      <c r="AV2120" s="12" t="s">
        <v>88</v>
      </c>
      <c r="AW2120" s="12" t="s">
        <v>41</v>
      </c>
      <c r="AX2120" s="12" t="s">
        <v>80</v>
      </c>
      <c r="AY2120" s="205" t="s">
        <v>155</v>
      </c>
    </row>
    <row r="2121" spans="2:65" s="13" customFormat="1">
      <c r="B2121" s="206"/>
      <c r="C2121" s="207"/>
      <c r="D2121" s="197" t="s">
        <v>164</v>
      </c>
      <c r="E2121" s="208" t="s">
        <v>35</v>
      </c>
      <c r="F2121" s="209" t="s">
        <v>1855</v>
      </c>
      <c r="G2121" s="207"/>
      <c r="H2121" s="210">
        <v>6.556</v>
      </c>
      <c r="I2121" s="211"/>
      <c r="J2121" s="207"/>
      <c r="K2121" s="207"/>
      <c r="L2121" s="212"/>
      <c r="M2121" s="213"/>
      <c r="N2121" s="214"/>
      <c r="O2121" s="214"/>
      <c r="P2121" s="214"/>
      <c r="Q2121" s="214"/>
      <c r="R2121" s="214"/>
      <c r="S2121" s="214"/>
      <c r="T2121" s="215"/>
      <c r="AT2121" s="216" t="s">
        <v>164</v>
      </c>
      <c r="AU2121" s="216" t="s">
        <v>90</v>
      </c>
      <c r="AV2121" s="13" t="s">
        <v>90</v>
      </c>
      <c r="AW2121" s="13" t="s">
        <v>41</v>
      </c>
      <c r="AX2121" s="13" t="s">
        <v>88</v>
      </c>
      <c r="AY2121" s="216" t="s">
        <v>155</v>
      </c>
    </row>
    <row r="2122" spans="2:65" s="1" customFormat="1" ht="24" customHeight="1">
      <c r="B2122" s="36"/>
      <c r="C2122" s="182" t="s">
        <v>1856</v>
      </c>
      <c r="D2122" s="182" t="s">
        <v>157</v>
      </c>
      <c r="E2122" s="183" t="s">
        <v>1857</v>
      </c>
      <c r="F2122" s="184" t="s">
        <v>1858</v>
      </c>
      <c r="G2122" s="185" t="s">
        <v>160</v>
      </c>
      <c r="H2122" s="186">
        <v>255.166</v>
      </c>
      <c r="I2122" s="187"/>
      <c r="J2122" s="188">
        <f>ROUND(I2122*H2122,2)</f>
        <v>0</v>
      </c>
      <c r="K2122" s="184" t="s">
        <v>161</v>
      </c>
      <c r="L2122" s="40"/>
      <c r="M2122" s="189" t="s">
        <v>35</v>
      </c>
      <c r="N2122" s="190" t="s">
        <v>51</v>
      </c>
      <c r="O2122" s="65"/>
      <c r="P2122" s="191">
        <f>O2122*H2122</f>
        <v>0</v>
      </c>
      <c r="Q2122" s="191">
        <v>2.0000000000000001E-4</v>
      </c>
      <c r="R2122" s="191">
        <f>Q2122*H2122</f>
        <v>5.1033200000000001E-2</v>
      </c>
      <c r="S2122" s="191">
        <v>0</v>
      </c>
      <c r="T2122" s="192">
        <f>S2122*H2122</f>
        <v>0</v>
      </c>
      <c r="AR2122" s="193" t="s">
        <v>265</v>
      </c>
      <c r="AT2122" s="193" t="s">
        <v>157</v>
      </c>
      <c r="AU2122" s="193" t="s">
        <v>90</v>
      </c>
      <c r="AY2122" s="18" t="s">
        <v>155</v>
      </c>
      <c r="BE2122" s="194">
        <f>IF(N2122="základní",J2122,0)</f>
        <v>0</v>
      </c>
      <c r="BF2122" s="194">
        <f>IF(N2122="snížená",J2122,0)</f>
        <v>0</v>
      </c>
      <c r="BG2122" s="194">
        <f>IF(N2122="zákl. přenesená",J2122,0)</f>
        <v>0</v>
      </c>
      <c r="BH2122" s="194">
        <f>IF(N2122="sníž. přenesená",J2122,0)</f>
        <v>0</v>
      </c>
      <c r="BI2122" s="194">
        <f>IF(N2122="nulová",J2122,0)</f>
        <v>0</v>
      </c>
      <c r="BJ2122" s="18" t="s">
        <v>88</v>
      </c>
      <c r="BK2122" s="194">
        <f>ROUND(I2122*H2122,2)</f>
        <v>0</v>
      </c>
      <c r="BL2122" s="18" t="s">
        <v>265</v>
      </c>
      <c r="BM2122" s="193" t="s">
        <v>1859</v>
      </c>
    </row>
    <row r="2123" spans="2:65" s="12" customFormat="1">
      <c r="B2123" s="195"/>
      <c r="C2123" s="196"/>
      <c r="D2123" s="197" t="s">
        <v>164</v>
      </c>
      <c r="E2123" s="198" t="s">
        <v>35</v>
      </c>
      <c r="F2123" s="199" t="s">
        <v>1807</v>
      </c>
      <c r="G2123" s="196"/>
      <c r="H2123" s="198" t="s">
        <v>35</v>
      </c>
      <c r="I2123" s="200"/>
      <c r="J2123" s="196"/>
      <c r="K2123" s="196"/>
      <c r="L2123" s="201"/>
      <c r="M2123" s="202"/>
      <c r="N2123" s="203"/>
      <c r="O2123" s="203"/>
      <c r="P2123" s="203"/>
      <c r="Q2123" s="203"/>
      <c r="R2123" s="203"/>
      <c r="S2123" s="203"/>
      <c r="T2123" s="204"/>
      <c r="AT2123" s="205" t="s">
        <v>164</v>
      </c>
      <c r="AU2123" s="205" t="s">
        <v>90</v>
      </c>
      <c r="AV2123" s="12" t="s">
        <v>88</v>
      </c>
      <c r="AW2123" s="12" t="s">
        <v>41</v>
      </c>
      <c r="AX2123" s="12" t="s">
        <v>80</v>
      </c>
      <c r="AY2123" s="205" t="s">
        <v>155</v>
      </c>
    </row>
    <row r="2124" spans="2:65" s="13" customFormat="1">
      <c r="B2124" s="206"/>
      <c r="C2124" s="207"/>
      <c r="D2124" s="197" t="s">
        <v>164</v>
      </c>
      <c r="E2124" s="208" t="s">
        <v>35</v>
      </c>
      <c r="F2124" s="209" t="s">
        <v>1543</v>
      </c>
      <c r="G2124" s="207"/>
      <c r="H2124" s="210">
        <v>16.498999999999999</v>
      </c>
      <c r="I2124" s="211"/>
      <c r="J2124" s="207"/>
      <c r="K2124" s="207"/>
      <c r="L2124" s="212"/>
      <c r="M2124" s="213"/>
      <c r="N2124" s="214"/>
      <c r="O2124" s="214"/>
      <c r="P2124" s="214"/>
      <c r="Q2124" s="214"/>
      <c r="R2124" s="214"/>
      <c r="S2124" s="214"/>
      <c r="T2124" s="215"/>
      <c r="AT2124" s="216" t="s">
        <v>164</v>
      </c>
      <c r="AU2124" s="216" t="s">
        <v>90</v>
      </c>
      <c r="AV2124" s="13" t="s">
        <v>90</v>
      </c>
      <c r="AW2124" s="13" t="s">
        <v>41</v>
      </c>
      <c r="AX2124" s="13" t="s">
        <v>80</v>
      </c>
      <c r="AY2124" s="216" t="s">
        <v>155</v>
      </c>
    </row>
    <row r="2125" spans="2:65" s="12" customFormat="1">
      <c r="B2125" s="195"/>
      <c r="C2125" s="196"/>
      <c r="D2125" s="197" t="s">
        <v>164</v>
      </c>
      <c r="E2125" s="198" t="s">
        <v>35</v>
      </c>
      <c r="F2125" s="199" t="s">
        <v>1832</v>
      </c>
      <c r="G2125" s="196"/>
      <c r="H2125" s="198" t="s">
        <v>35</v>
      </c>
      <c r="I2125" s="200"/>
      <c r="J2125" s="196"/>
      <c r="K2125" s="196"/>
      <c r="L2125" s="201"/>
      <c r="M2125" s="202"/>
      <c r="N2125" s="203"/>
      <c r="O2125" s="203"/>
      <c r="P2125" s="203"/>
      <c r="Q2125" s="203"/>
      <c r="R2125" s="203"/>
      <c r="S2125" s="203"/>
      <c r="T2125" s="204"/>
      <c r="AT2125" s="205" t="s">
        <v>164</v>
      </c>
      <c r="AU2125" s="205" t="s">
        <v>90</v>
      </c>
      <c r="AV2125" s="12" t="s">
        <v>88</v>
      </c>
      <c r="AW2125" s="12" t="s">
        <v>41</v>
      </c>
      <c r="AX2125" s="12" t="s">
        <v>80</v>
      </c>
      <c r="AY2125" s="205" t="s">
        <v>155</v>
      </c>
    </row>
    <row r="2126" spans="2:65" s="13" customFormat="1">
      <c r="B2126" s="206"/>
      <c r="C2126" s="207"/>
      <c r="D2126" s="197" t="s">
        <v>164</v>
      </c>
      <c r="E2126" s="208" t="s">
        <v>35</v>
      </c>
      <c r="F2126" s="209" t="s">
        <v>1833</v>
      </c>
      <c r="G2126" s="207"/>
      <c r="H2126" s="210">
        <v>103.53700000000001</v>
      </c>
      <c r="I2126" s="211"/>
      <c r="J2126" s="207"/>
      <c r="K2126" s="207"/>
      <c r="L2126" s="212"/>
      <c r="M2126" s="213"/>
      <c r="N2126" s="214"/>
      <c r="O2126" s="214"/>
      <c r="P2126" s="214"/>
      <c r="Q2126" s="214"/>
      <c r="R2126" s="214"/>
      <c r="S2126" s="214"/>
      <c r="T2126" s="215"/>
      <c r="AT2126" s="216" t="s">
        <v>164</v>
      </c>
      <c r="AU2126" s="216" t="s">
        <v>90</v>
      </c>
      <c r="AV2126" s="13" t="s">
        <v>90</v>
      </c>
      <c r="AW2126" s="13" t="s">
        <v>41</v>
      </c>
      <c r="AX2126" s="13" t="s">
        <v>80</v>
      </c>
      <c r="AY2126" s="216" t="s">
        <v>155</v>
      </c>
    </row>
    <row r="2127" spans="2:65" s="12" customFormat="1">
      <c r="B2127" s="195"/>
      <c r="C2127" s="196"/>
      <c r="D2127" s="197" t="s">
        <v>164</v>
      </c>
      <c r="E2127" s="198" t="s">
        <v>35</v>
      </c>
      <c r="F2127" s="199" t="s">
        <v>1708</v>
      </c>
      <c r="G2127" s="196"/>
      <c r="H2127" s="198" t="s">
        <v>35</v>
      </c>
      <c r="I2127" s="200"/>
      <c r="J2127" s="196"/>
      <c r="K2127" s="196"/>
      <c r="L2127" s="201"/>
      <c r="M2127" s="202"/>
      <c r="N2127" s="203"/>
      <c r="O2127" s="203"/>
      <c r="P2127" s="203"/>
      <c r="Q2127" s="203"/>
      <c r="R2127" s="203"/>
      <c r="S2127" s="203"/>
      <c r="T2127" s="204"/>
      <c r="AT2127" s="205" t="s">
        <v>164</v>
      </c>
      <c r="AU2127" s="205" t="s">
        <v>90</v>
      </c>
      <c r="AV2127" s="12" t="s">
        <v>88</v>
      </c>
      <c r="AW2127" s="12" t="s">
        <v>41</v>
      </c>
      <c r="AX2127" s="12" t="s">
        <v>80</v>
      </c>
      <c r="AY2127" s="205" t="s">
        <v>155</v>
      </c>
    </row>
    <row r="2128" spans="2:65" s="13" customFormat="1">
      <c r="B2128" s="206"/>
      <c r="C2128" s="207"/>
      <c r="D2128" s="197" t="s">
        <v>164</v>
      </c>
      <c r="E2128" s="208" t="s">
        <v>35</v>
      </c>
      <c r="F2128" s="209" t="s">
        <v>1709</v>
      </c>
      <c r="G2128" s="207"/>
      <c r="H2128" s="210">
        <v>135.13</v>
      </c>
      <c r="I2128" s="211"/>
      <c r="J2128" s="207"/>
      <c r="K2128" s="207"/>
      <c r="L2128" s="212"/>
      <c r="M2128" s="213"/>
      <c r="N2128" s="214"/>
      <c r="O2128" s="214"/>
      <c r="P2128" s="214"/>
      <c r="Q2128" s="214"/>
      <c r="R2128" s="214"/>
      <c r="S2128" s="214"/>
      <c r="T2128" s="215"/>
      <c r="AT2128" s="216" t="s">
        <v>164</v>
      </c>
      <c r="AU2128" s="216" t="s">
        <v>90</v>
      </c>
      <c r="AV2128" s="13" t="s">
        <v>90</v>
      </c>
      <c r="AW2128" s="13" t="s">
        <v>41</v>
      </c>
      <c r="AX2128" s="13" t="s">
        <v>80</v>
      </c>
      <c r="AY2128" s="216" t="s">
        <v>155</v>
      </c>
    </row>
    <row r="2129" spans="2:65" s="15" customFormat="1">
      <c r="B2129" s="228"/>
      <c r="C2129" s="229"/>
      <c r="D2129" s="197" t="s">
        <v>164</v>
      </c>
      <c r="E2129" s="230" t="s">
        <v>35</v>
      </c>
      <c r="F2129" s="231" t="s">
        <v>177</v>
      </c>
      <c r="G2129" s="229"/>
      <c r="H2129" s="232">
        <v>255.166</v>
      </c>
      <c r="I2129" s="233"/>
      <c r="J2129" s="229"/>
      <c r="K2129" s="229"/>
      <c r="L2129" s="234"/>
      <c r="M2129" s="235"/>
      <c r="N2129" s="236"/>
      <c r="O2129" s="236"/>
      <c r="P2129" s="236"/>
      <c r="Q2129" s="236"/>
      <c r="R2129" s="236"/>
      <c r="S2129" s="236"/>
      <c r="T2129" s="237"/>
      <c r="AT2129" s="238" t="s">
        <v>164</v>
      </c>
      <c r="AU2129" s="238" t="s">
        <v>90</v>
      </c>
      <c r="AV2129" s="15" t="s">
        <v>162</v>
      </c>
      <c r="AW2129" s="15" t="s">
        <v>41</v>
      </c>
      <c r="AX2129" s="15" t="s">
        <v>88</v>
      </c>
      <c r="AY2129" s="238" t="s">
        <v>155</v>
      </c>
    </row>
    <row r="2130" spans="2:65" s="1" customFormat="1" ht="24" customHeight="1">
      <c r="B2130" s="36"/>
      <c r="C2130" s="182" t="s">
        <v>1860</v>
      </c>
      <c r="D2130" s="182" t="s">
        <v>157</v>
      </c>
      <c r="E2130" s="183" t="s">
        <v>1861</v>
      </c>
      <c r="F2130" s="184" t="s">
        <v>1862</v>
      </c>
      <c r="G2130" s="185" t="s">
        <v>360</v>
      </c>
      <c r="H2130" s="186">
        <v>101.41200000000001</v>
      </c>
      <c r="I2130" s="187"/>
      <c r="J2130" s="188">
        <f>ROUND(I2130*H2130,2)</f>
        <v>0</v>
      </c>
      <c r="K2130" s="184" t="s">
        <v>161</v>
      </c>
      <c r="L2130" s="40"/>
      <c r="M2130" s="189" t="s">
        <v>35</v>
      </c>
      <c r="N2130" s="190" t="s">
        <v>51</v>
      </c>
      <c r="O2130" s="65"/>
      <c r="P2130" s="191">
        <f>O2130*H2130</f>
        <v>0</v>
      </c>
      <c r="Q2130" s="191">
        <v>0</v>
      </c>
      <c r="R2130" s="191">
        <f>Q2130*H2130</f>
        <v>0</v>
      </c>
      <c r="S2130" s="191">
        <v>8.0000000000000002E-3</v>
      </c>
      <c r="T2130" s="192">
        <f>S2130*H2130</f>
        <v>0.81129600000000002</v>
      </c>
      <c r="AR2130" s="193" t="s">
        <v>265</v>
      </c>
      <c r="AT2130" s="193" t="s">
        <v>157</v>
      </c>
      <c r="AU2130" s="193" t="s">
        <v>90</v>
      </c>
      <c r="AY2130" s="18" t="s">
        <v>155</v>
      </c>
      <c r="BE2130" s="194">
        <f>IF(N2130="základní",J2130,0)</f>
        <v>0</v>
      </c>
      <c r="BF2130" s="194">
        <f>IF(N2130="snížená",J2130,0)</f>
        <v>0</v>
      </c>
      <c r="BG2130" s="194">
        <f>IF(N2130="zákl. přenesená",J2130,0)</f>
        <v>0</v>
      </c>
      <c r="BH2130" s="194">
        <f>IF(N2130="sníž. přenesená",J2130,0)</f>
        <v>0</v>
      </c>
      <c r="BI2130" s="194">
        <f>IF(N2130="nulová",J2130,0)</f>
        <v>0</v>
      </c>
      <c r="BJ2130" s="18" t="s">
        <v>88</v>
      </c>
      <c r="BK2130" s="194">
        <f>ROUND(I2130*H2130,2)</f>
        <v>0</v>
      </c>
      <c r="BL2130" s="18" t="s">
        <v>265</v>
      </c>
      <c r="BM2130" s="193" t="s">
        <v>1863</v>
      </c>
    </row>
    <row r="2131" spans="2:65" s="12" customFormat="1" ht="20.399999999999999">
      <c r="B2131" s="195"/>
      <c r="C2131" s="196"/>
      <c r="D2131" s="197" t="s">
        <v>164</v>
      </c>
      <c r="E2131" s="198" t="s">
        <v>35</v>
      </c>
      <c r="F2131" s="199" t="s">
        <v>1864</v>
      </c>
      <c r="G2131" s="196"/>
      <c r="H2131" s="198" t="s">
        <v>35</v>
      </c>
      <c r="I2131" s="200"/>
      <c r="J2131" s="196"/>
      <c r="K2131" s="196"/>
      <c r="L2131" s="201"/>
      <c r="M2131" s="202"/>
      <c r="N2131" s="203"/>
      <c r="O2131" s="203"/>
      <c r="P2131" s="203"/>
      <c r="Q2131" s="203"/>
      <c r="R2131" s="203"/>
      <c r="S2131" s="203"/>
      <c r="T2131" s="204"/>
      <c r="AT2131" s="205" t="s">
        <v>164</v>
      </c>
      <c r="AU2131" s="205" t="s">
        <v>90</v>
      </c>
      <c r="AV2131" s="12" t="s">
        <v>88</v>
      </c>
      <c r="AW2131" s="12" t="s">
        <v>41</v>
      </c>
      <c r="AX2131" s="12" t="s">
        <v>80</v>
      </c>
      <c r="AY2131" s="205" t="s">
        <v>155</v>
      </c>
    </row>
    <row r="2132" spans="2:65" s="13" customFormat="1">
      <c r="B2132" s="206"/>
      <c r="C2132" s="207"/>
      <c r="D2132" s="197" t="s">
        <v>164</v>
      </c>
      <c r="E2132" s="208" t="s">
        <v>35</v>
      </c>
      <c r="F2132" s="209" t="s">
        <v>1865</v>
      </c>
      <c r="G2132" s="207"/>
      <c r="H2132" s="210">
        <v>101.41200000000001</v>
      </c>
      <c r="I2132" s="211"/>
      <c r="J2132" s="207"/>
      <c r="K2132" s="207"/>
      <c r="L2132" s="212"/>
      <c r="M2132" s="213"/>
      <c r="N2132" s="214"/>
      <c r="O2132" s="214"/>
      <c r="P2132" s="214"/>
      <c r="Q2132" s="214"/>
      <c r="R2132" s="214"/>
      <c r="S2132" s="214"/>
      <c r="T2132" s="215"/>
      <c r="AT2132" s="216" t="s">
        <v>164</v>
      </c>
      <c r="AU2132" s="216" t="s">
        <v>90</v>
      </c>
      <c r="AV2132" s="13" t="s">
        <v>90</v>
      </c>
      <c r="AW2132" s="13" t="s">
        <v>41</v>
      </c>
      <c r="AX2132" s="13" t="s">
        <v>88</v>
      </c>
      <c r="AY2132" s="216" t="s">
        <v>155</v>
      </c>
    </row>
    <row r="2133" spans="2:65" s="11" customFormat="1" ht="22.95" customHeight="1">
      <c r="B2133" s="166"/>
      <c r="C2133" s="167"/>
      <c r="D2133" s="168" t="s">
        <v>79</v>
      </c>
      <c r="E2133" s="180" t="s">
        <v>1866</v>
      </c>
      <c r="F2133" s="180" t="s">
        <v>1867</v>
      </c>
      <c r="G2133" s="167"/>
      <c r="H2133" s="167"/>
      <c r="I2133" s="170"/>
      <c r="J2133" s="181">
        <f>BK2133</f>
        <v>0</v>
      </c>
      <c r="K2133" s="167"/>
      <c r="L2133" s="172"/>
      <c r="M2133" s="173"/>
      <c r="N2133" s="174"/>
      <c r="O2133" s="174"/>
      <c r="P2133" s="175">
        <f>SUM(P2134:P2137)</f>
        <v>0</v>
      </c>
      <c r="Q2133" s="174"/>
      <c r="R2133" s="175">
        <f>SUM(R2134:R2137)</f>
        <v>1.7039892999999999</v>
      </c>
      <c r="S2133" s="174"/>
      <c r="T2133" s="176">
        <f>SUM(T2134:T2137)</f>
        <v>0</v>
      </c>
      <c r="AR2133" s="177" t="s">
        <v>90</v>
      </c>
      <c r="AT2133" s="178" t="s">
        <v>79</v>
      </c>
      <c r="AU2133" s="178" t="s">
        <v>88</v>
      </c>
      <c r="AY2133" s="177" t="s">
        <v>155</v>
      </c>
      <c r="BK2133" s="179">
        <f>SUM(BK2134:BK2137)</f>
        <v>0</v>
      </c>
    </row>
    <row r="2134" spans="2:65" s="1" customFormat="1" ht="48" customHeight="1">
      <c r="B2134" s="36"/>
      <c r="C2134" s="182" t="s">
        <v>1868</v>
      </c>
      <c r="D2134" s="182" t="s">
        <v>157</v>
      </c>
      <c r="E2134" s="183" t="s">
        <v>1869</v>
      </c>
      <c r="F2134" s="184" t="s">
        <v>1870</v>
      </c>
      <c r="G2134" s="185" t="s">
        <v>160</v>
      </c>
      <c r="H2134" s="186">
        <v>135.13</v>
      </c>
      <c r="I2134" s="187"/>
      <c r="J2134" s="188">
        <f>ROUND(I2134*H2134,2)</f>
        <v>0</v>
      </c>
      <c r="K2134" s="184" t="s">
        <v>161</v>
      </c>
      <c r="L2134" s="40"/>
      <c r="M2134" s="189" t="s">
        <v>35</v>
      </c>
      <c r="N2134" s="190" t="s">
        <v>51</v>
      </c>
      <c r="O2134" s="65"/>
      <c r="P2134" s="191">
        <f>O2134*H2134</f>
        <v>0</v>
      </c>
      <c r="Q2134" s="191">
        <v>1.261E-2</v>
      </c>
      <c r="R2134" s="191">
        <f>Q2134*H2134</f>
        <v>1.7039892999999999</v>
      </c>
      <c r="S2134" s="191">
        <v>0</v>
      </c>
      <c r="T2134" s="192">
        <f>S2134*H2134</f>
        <v>0</v>
      </c>
      <c r="AR2134" s="193" t="s">
        <v>265</v>
      </c>
      <c r="AT2134" s="193" t="s">
        <v>157</v>
      </c>
      <c r="AU2134" s="193" t="s">
        <v>90</v>
      </c>
      <c r="AY2134" s="18" t="s">
        <v>155</v>
      </c>
      <c r="BE2134" s="194">
        <f>IF(N2134="základní",J2134,0)</f>
        <v>0</v>
      </c>
      <c r="BF2134" s="194">
        <f>IF(N2134="snížená",J2134,0)</f>
        <v>0</v>
      </c>
      <c r="BG2134" s="194">
        <f>IF(N2134="zákl. přenesená",J2134,0)</f>
        <v>0</v>
      </c>
      <c r="BH2134" s="194">
        <f>IF(N2134="sníž. přenesená",J2134,0)</f>
        <v>0</v>
      </c>
      <c r="BI2134" s="194">
        <f>IF(N2134="nulová",J2134,0)</f>
        <v>0</v>
      </c>
      <c r="BJ2134" s="18" t="s">
        <v>88</v>
      </c>
      <c r="BK2134" s="194">
        <f>ROUND(I2134*H2134,2)</f>
        <v>0</v>
      </c>
      <c r="BL2134" s="18" t="s">
        <v>265</v>
      </c>
      <c r="BM2134" s="193" t="s">
        <v>1871</v>
      </c>
    </row>
    <row r="2135" spans="2:65" s="12" customFormat="1">
      <c r="B2135" s="195"/>
      <c r="C2135" s="196"/>
      <c r="D2135" s="197" t="s">
        <v>164</v>
      </c>
      <c r="E2135" s="198" t="s">
        <v>35</v>
      </c>
      <c r="F2135" s="199" t="s">
        <v>1708</v>
      </c>
      <c r="G2135" s="196"/>
      <c r="H2135" s="198" t="s">
        <v>35</v>
      </c>
      <c r="I2135" s="200"/>
      <c r="J2135" s="196"/>
      <c r="K2135" s="196"/>
      <c r="L2135" s="201"/>
      <c r="M2135" s="202"/>
      <c r="N2135" s="203"/>
      <c r="O2135" s="203"/>
      <c r="P2135" s="203"/>
      <c r="Q2135" s="203"/>
      <c r="R2135" s="203"/>
      <c r="S2135" s="203"/>
      <c r="T2135" s="204"/>
      <c r="AT2135" s="205" t="s">
        <v>164</v>
      </c>
      <c r="AU2135" s="205" t="s">
        <v>90</v>
      </c>
      <c r="AV2135" s="12" t="s">
        <v>88</v>
      </c>
      <c r="AW2135" s="12" t="s">
        <v>41</v>
      </c>
      <c r="AX2135" s="12" t="s">
        <v>80</v>
      </c>
      <c r="AY2135" s="205" t="s">
        <v>155</v>
      </c>
    </row>
    <row r="2136" spans="2:65" s="13" customFormat="1">
      <c r="B2136" s="206"/>
      <c r="C2136" s="207"/>
      <c r="D2136" s="197" t="s">
        <v>164</v>
      </c>
      <c r="E2136" s="208" t="s">
        <v>35</v>
      </c>
      <c r="F2136" s="209" t="s">
        <v>1709</v>
      </c>
      <c r="G2136" s="207"/>
      <c r="H2136" s="210">
        <v>135.13</v>
      </c>
      <c r="I2136" s="211"/>
      <c r="J2136" s="207"/>
      <c r="K2136" s="207"/>
      <c r="L2136" s="212"/>
      <c r="M2136" s="213"/>
      <c r="N2136" s="214"/>
      <c r="O2136" s="214"/>
      <c r="P2136" s="214"/>
      <c r="Q2136" s="214"/>
      <c r="R2136" s="214"/>
      <c r="S2136" s="214"/>
      <c r="T2136" s="215"/>
      <c r="AT2136" s="216" t="s">
        <v>164</v>
      </c>
      <c r="AU2136" s="216" t="s">
        <v>90</v>
      </c>
      <c r="AV2136" s="13" t="s">
        <v>90</v>
      </c>
      <c r="AW2136" s="13" t="s">
        <v>41</v>
      </c>
      <c r="AX2136" s="13" t="s">
        <v>88</v>
      </c>
      <c r="AY2136" s="216" t="s">
        <v>155</v>
      </c>
    </row>
    <row r="2137" spans="2:65" s="1" customFormat="1" ht="36" customHeight="1">
      <c r="B2137" s="36"/>
      <c r="C2137" s="182" t="s">
        <v>1872</v>
      </c>
      <c r="D2137" s="182" t="s">
        <v>157</v>
      </c>
      <c r="E2137" s="183" t="s">
        <v>1873</v>
      </c>
      <c r="F2137" s="184" t="s">
        <v>1874</v>
      </c>
      <c r="G2137" s="185" t="s">
        <v>1514</v>
      </c>
      <c r="H2137" s="249"/>
      <c r="I2137" s="187"/>
      <c r="J2137" s="188">
        <f>ROUND(I2137*H2137,2)</f>
        <v>0</v>
      </c>
      <c r="K2137" s="184" t="s">
        <v>161</v>
      </c>
      <c r="L2137" s="40"/>
      <c r="M2137" s="189" t="s">
        <v>35</v>
      </c>
      <c r="N2137" s="190" t="s">
        <v>51</v>
      </c>
      <c r="O2137" s="65"/>
      <c r="P2137" s="191">
        <f>O2137*H2137</f>
        <v>0</v>
      </c>
      <c r="Q2137" s="191">
        <v>0</v>
      </c>
      <c r="R2137" s="191">
        <f>Q2137*H2137</f>
        <v>0</v>
      </c>
      <c r="S2137" s="191">
        <v>0</v>
      </c>
      <c r="T2137" s="192">
        <f>S2137*H2137</f>
        <v>0</v>
      </c>
      <c r="AR2137" s="193" t="s">
        <v>265</v>
      </c>
      <c r="AT2137" s="193" t="s">
        <v>157</v>
      </c>
      <c r="AU2137" s="193" t="s">
        <v>90</v>
      </c>
      <c r="AY2137" s="18" t="s">
        <v>155</v>
      </c>
      <c r="BE2137" s="194">
        <f>IF(N2137="základní",J2137,0)</f>
        <v>0</v>
      </c>
      <c r="BF2137" s="194">
        <f>IF(N2137="snížená",J2137,0)</f>
        <v>0</v>
      </c>
      <c r="BG2137" s="194">
        <f>IF(N2137="zákl. přenesená",J2137,0)</f>
        <v>0</v>
      </c>
      <c r="BH2137" s="194">
        <f>IF(N2137="sníž. přenesená",J2137,0)</f>
        <v>0</v>
      </c>
      <c r="BI2137" s="194">
        <f>IF(N2137="nulová",J2137,0)</f>
        <v>0</v>
      </c>
      <c r="BJ2137" s="18" t="s">
        <v>88</v>
      </c>
      <c r="BK2137" s="194">
        <f>ROUND(I2137*H2137,2)</f>
        <v>0</v>
      </c>
      <c r="BL2137" s="18" t="s">
        <v>265</v>
      </c>
      <c r="BM2137" s="193" t="s">
        <v>1875</v>
      </c>
    </row>
    <row r="2138" spans="2:65" s="11" customFormat="1" ht="22.95" customHeight="1">
      <c r="B2138" s="166"/>
      <c r="C2138" s="167"/>
      <c r="D2138" s="168" t="s">
        <v>79</v>
      </c>
      <c r="E2138" s="180" t="s">
        <v>1876</v>
      </c>
      <c r="F2138" s="180" t="s">
        <v>1877</v>
      </c>
      <c r="G2138" s="167"/>
      <c r="H2138" s="167"/>
      <c r="I2138" s="170"/>
      <c r="J2138" s="181">
        <f>BK2138</f>
        <v>0</v>
      </c>
      <c r="K2138" s="167"/>
      <c r="L2138" s="172"/>
      <c r="M2138" s="173"/>
      <c r="N2138" s="174"/>
      <c r="O2138" s="174"/>
      <c r="P2138" s="175">
        <f>SUM(P2139:P2244)</f>
        <v>0</v>
      </c>
      <c r="Q2138" s="174"/>
      <c r="R2138" s="175">
        <f>SUM(R2139:R2244)</f>
        <v>4.8911153999999994</v>
      </c>
      <c r="S2138" s="174"/>
      <c r="T2138" s="176">
        <f>SUM(T2139:T2244)</f>
        <v>3.4646916999999999</v>
      </c>
      <c r="AR2138" s="177" t="s">
        <v>90</v>
      </c>
      <c r="AT2138" s="178" t="s">
        <v>79</v>
      </c>
      <c r="AU2138" s="178" t="s">
        <v>88</v>
      </c>
      <c r="AY2138" s="177" t="s">
        <v>155</v>
      </c>
      <c r="BK2138" s="179">
        <f>SUM(BK2139:BK2244)</f>
        <v>0</v>
      </c>
    </row>
    <row r="2139" spans="2:65" s="1" customFormat="1" ht="24" customHeight="1">
      <c r="B2139" s="36"/>
      <c r="C2139" s="182" t="s">
        <v>1878</v>
      </c>
      <c r="D2139" s="182" t="s">
        <v>157</v>
      </c>
      <c r="E2139" s="183" t="s">
        <v>1879</v>
      </c>
      <c r="F2139" s="184" t="s">
        <v>1880</v>
      </c>
      <c r="G2139" s="185" t="s">
        <v>160</v>
      </c>
      <c r="H2139" s="186">
        <v>30.9</v>
      </c>
      <c r="I2139" s="187"/>
      <c r="J2139" s="188">
        <f>ROUND(I2139*H2139,2)</f>
        <v>0</v>
      </c>
      <c r="K2139" s="184" t="s">
        <v>161</v>
      </c>
      <c r="L2139" s="40"/>
      <c r="M2139" s="189" t="s">
        <v>35</v>
      </c>
      <c r="N2139" s="190" t="s">
        <v>51</v>
      </c>
      <c r="O2139" s="65"/>
      <c r="P2139" s="191">
        <f>O2139*H2139</f>
        <v>0</v>
      </c>
      <c r="Q2139" s="191">
        <v>0</v>
      </c>
      <c r="R2139" s="191">
        <f>Q2139*H2139</f>
        <v>0</v>
      </c>
      <c r="S2139" s="191">
        <v>5.94E-3</v>
      </c>
      <c r="T2139" s="192">
        <f>S2139*H2139</f>
        <v>0.18354599999999999</v>
      </c>
      <c r="AR2139" s="193" t="s">
        <v>265</v>
      </c>
      <c r="AT2139" s="193" t="s">
        <v>157</v>
      </c>
      <c r="AU2139" s="193" t="s">
        <v>90</v>
      </c>
      <c r="AY2139" s="18" t="s">
        <v>155</v>
      </c>
      <c r="BE2139" s="194">
        <f>IF(N2139="základní",J2139,0)</f>
        <v>0</v>
      </c>
      <c r="BF2139" s="194">
        <f>IF(N2139="snížená",J2139,0)</f>
        <v>0</v>
      </c>
      <c r="BG2139" s="194">
        <f>IF(N2139="zákl. přenesená",J2139,0)</f>
        <v>0</v>
      </c>
      <c r="BH2139" s="194">
        <f>IF(N2139="sníž. přenesená",J2139,0)</f>
        <v>0</v>
      </c>
      <c r="BI2139" s="194">
        <f>IF(N2139="nulová",J2139,0)</f>
        <v>0</v>
      </c>
      <c r="BJ2139" s="18" t="s">
        <v>88</v>
      </c>
      <c r="BK2139" s="194">
        <f>ROUND(I2139*H2139,2)</f>
        <v>0</v>
      </c>
      <c r="BL2139" s="18" t="s">
        <v>265</v>
      </c>
      <c r="BM2139" s="193" t="s">
        <v>1881</v>
      </c>
    </row>
    <row r="2140" spans="2:65" s="12" customFormat="1">
      <c r="B2140" s="195"/>
      <c r="C2140" s="196"/>
      <c r="D2140" s="197" t="s">
        <v>164</v>
      </c>
      <c r="E2140" s="198" t="s">
        <v>35</v>
      </c>
      <c r="F2140" s="199" t="s">
        <v>1882</v>
      </c>
      <c r="G2140" s="196"/>
      <c r="H2140" s="198" t="s">
        <v>35</v>
      </c>
      <c r="I2140" s="200"/>
      <c r="J2140" s="196"/>
      <c r="K2140" s="196"/>
      <c r="L2140" s="201"/>
      <c r="M2140" s="202"/>
      <c r="N2140" s="203"/>
      <c r="O2140" s="203"/>
      <c r="P2140" s="203"/>
      <c r="Q2140" s="203"/>
      <c r="R2140" s="203"/>
      <c r="S2140" s="203"/>
      <c r="T2140" s="204"/>
      <c r="AT2140" s="205" t="s">
        <v>164</v>
      </c>
      <c r="AU2140" s="205" t="s">
        <v>90</v>
      </c>
      <c r="AV2140" s="12" t="s">
        <v>88</v>
      </c>
      <c r="AW2140" s="12" t="s">
        <v>41</v>
      </c>
      <c r="AX2140" s="12" t="s">
        <v>80</v>
      </c>
      <c r="AY2140" s="205" t="s">
        <v>155</v>
      </c>
    </row>
    <row r="2141" spans="2:65" s="13" customFormat="1">
      <c r="B2141" s="206"/>
      <c r="C2141" s="207"/>
      <c r="D2141" s="197" t="s">
        <v>164</v>
      </c>
      <c r="E2141" s="208" t="s">
        <v>35</v>
      </c>
      <c r="F2141" s="209" t="s">
        <v>1883</v>
      </c>
      <c r="G2141" s="207"/>
      <c r="H2141" s="210">
        <v>30.9</v>
      </c>
      <c r="I2141" s="211"/>
      <c r="J2141" s="207"/>
      <c r="K2141" s="207"/>
      <c r="L2141" s="212"/>
      <c r="M2141" s="213"/>
      <c r="N2141" s="214"/>
      <c r="O2141" s="214"/>
      <c r="P2141" s="214"/>
      <c r="Q2141" s="214"/>
      <c r="R2141" s="214"/>
      <c r="S2141" s="214"/>
      <c r="T2141" s="215"/>
      <c r="AT2141" s="216" t="s">
        <v>164</v>
      </c>
      <c r="AU2141" s="216" t="s">
        <v>90</v>
      </c>
      <c r="AV2141" s="13" t="s">
        <v>90</v>
      </c>
      <c r="AW2141" s="13" t="s">
        <v>41</v>
      </c>
      <c r="AX2141" s="13" t="s">
        <v>88</v>
      </c>
      <c r="AY2141" s="216" t="s">
        <v>155</v>
      </c>
    </row>
    <row r="2142" spans="2:65" s="1" customFormat="1" ht="24" customHeight="1">
      <c r="B2142" s="36"/>
      <c r="C2142" s="182" t="s">
        <v>1884</v>
      </c>
      <c r="D2142" s="182" t="s">
        <v>157</v>
      </c>
      <c r="E2142" s="183" t="s">
        <v>1885</v>
      </c>
      <c r="F2142" s="184" t="s">
        <v>1886</v>
      </c>
      <c r="G2142" s="185" t="s">
        <v>360</v>
      </c>
      <c r="H2142" s="186">
        <v>193</v>
      </c>
      <c r="I2142" s="187"/>
      <c r="J2142" s="188">
        <f>ROUND(I2142*H2142,2)</f>
        <v>0</v>
      </c>
      <c r="K2142" s="184" t="s">
        <v>161</v>
      </c>
      <c r="L2142" s="40"/>
      <c r="M2142" s="189" t="s">
        <v>35</v>
      </c>
      <c r="N2142" s="190" t="s">
        <v>51</v>
      </c>
      <c r="O2142" s="65"/>
      <c r="P2142" s="191">
        <f>O2142*H2142</f>
        <v>0</v>
      </c>
      <c r="Q2142" s="191">
        <v>0</v>
      </c>
      <c r="R2142" s="191">
        <f>Q2142*H2142</f>
        <v>0</v>
      </c>
      <c r="S2142" s="191">
        <v>1.6999999999999999E-3</v>
      </c>
      <c r="T2142" s="192">
        <f>S2142*H2142</f>
        <v>0.3281</v>
      </c>
      <c r="AR2142" s="193" t="s">
        <v>265</v>
      </c>
      <c r="AT2142" s="193" t="s">
        <v>157</v>
      </c>
      <c r="AU2142" s="193" t="s">
        <v>90</v>
      </c>
      <c r="AY2142" s="18" t="s">
        <v>155</v>
      </c>
      <c r="BE2142" s="194">
        <f>IF(N2142="základní",J2142,0)</f>
        <v>0</v>
      </c>
      <c r="BF2142" s="194">
        <f>IF(N2142="snížená",J2142,0)</f>
        <v>0</v>
      </c>
      <c r="BG2142" s="194">
        <f>IF(N2142="zákl. přenesená",J2142,0)</f>
        <v>0</v>
      </c>
      <c r="BH2142" s="194">
        <f>IF(N2142="sníž. přenesená",J2142,0)</f>
        <v>0</v>
      </c>
      <c r="BI2142" s="194">
        <f>IF(N2142="nulová",J2142,0)</f>
        <v>0</v>
      </c>
      <c r="BJ2142" s="18" t="s">
        <v>88</v>
      </c>
      <c r="BK2142" s="194">
        <f>ROUND(I2142*H2142,2)</f>
        <v>0</v>
      </c>
      <c r="BL2142" s="18" t="s">
        <v>265</v>
      </c>
      <c r="BM2142" s="193" t="s">
        <v>1887</v>
      </c>
    </row>
    <row r="2143" spans="2:65" s="12" customFormat="1">
      <c r="B2143" s="195"/>
      <c r="C2143" s="196"/>
      <c r="D2143" s="197" t="s">
        <v>164</v>
      </c>
      <c r="E2143" s="198" t="s">
        <v>35</v>
      </c>
      <c r="F2143" s="199" t="s">
        <v>1888</v>
      </c>
      <c r="G2143" s="196"/>
      <c r="H2143" s="198" t="s">
        <v>35</v>
      </c>
      <c r="I2143" s="200"/>
      <c r="J2143" s="196"/>
      <c r="K2143" s="196"/>
      <c r="L2143" s="201"/>
      <c r="M2143" s="202"/>
      <c r="N2143" s="203"/>
      <c r="O2143" s="203"/>
      <c r="P2143" s="203"/>
      <c r="Q2143" s="203"/>
      <c r="R2143" s="203"/>
      <c r="S2143" s="203"/>
      <c r="T2143" s="204"/>
      <c r="AT2143" s="205" t="s">
        <v>164</v>
      </c>
      <c r="AU2143" s="205" t="s">
        <v>90</v>
      </c>
      <c r="AV2143" s="12" t="s">
        <v>88</v>
      </c>
      <c r="AW2143" s="12" t="s">
        <v>41</v>
      </c>
      <c r="AX2143" s="12" t="s">
        <v>80</v>
      </c>
      <c r="AY2143" s="205" t="s">
        <v>155</v>
      </c>
    </row>
    <row r="2144" spans="2:65" s="13" customFormat="1">
      <c r="B2144" s="206"/>
      <c r="C2144" s="207"/>
      <c r="D2144" s="197" t="s">
        <v>164</v>
      </c>
      <c r="E2144" s="208" t="s">
        <v>35</v>
      </c>
      <c r="F2144" s="209" t="s">
        <v>1889</v>
      </c>
      <c r="G2144" s="207"/>
      <c r="H2144" s="210">
        <v>193</v>
      </c>
      <c r="I2144" s="211"/>
      <c r="J2144" s="207"/>
      <c r="K2144" s="207"/>
      <c r="L2144" s="212"/>
      <c r="M2144" s="213"/>
      <c r="N2144" s="214"/>
      <c r="O2144" s="214"/>
      <c r="P2144" s="214"/>
      <c r="Q2144" s="214"/>
      <c r="R2144" s="214"/>
      <c r="S2144" s="214"/>
      <c r="T2144" s="215"/>
      <c r="AT2144" s="216" t="s">
        <v>164</v>
      </c>
      <c r="AU2144" s="216" t="s">
        <v>90</v>
      </c>
      <c r="AV2144" s="13" t="s">
        <v>90</v>
      </c>
      <c r="AW2144" s="13" t="s">
        <v>41</v>
      </c>
      <c r="AX2144" s="13" t="s">
        <v>88</v>
      </c>
      <c r="AY2144" s="216" t="s">
        <v>155</v>
      </c>
    </row>
    <row r="2145" spans="2:65" s="1" customFormat="1" ht="24" customHeight="1">
      <c r="B2145" s="36"/>
      <c r="C2145" s="182" t="s">
        <v>1890</v>
      </c>
      <c r="D2145" s="182" t="s">
        <v>157</v>
      </c>
      <c r="E2145" s="183" t="s">
        <v>1891</v>
      </c>
      <c r="F2145" s="184" t="s">
        <v>1892</v>
      </c>
      <c r="G2145" s="185" t="s">
        <v>360</v>
      </c>
      <c r="H2145" s="186">
        <v>277.5</v>
      </c>
      <c r="I2145" s="187"/>
      <c r="J2145" s="188">
        <f>ROUND(I2145*H2145,2)</f>
        <v>0</v>
      </c>
      <c r="K2145" s="184" t="s">
        <v>161</v>
      </c>
      <c r="L2145" s="40"/>
      <c r="M2145" s="189" t="s">
        <v>35</v>
      </c>
      <c r="N2145" s="190" t="s">
        <v>51</v>
      </c>
      <c r="O2145" s="65"/>
      <c r="P2145" s="191">
        <f>O2145*H2145</f>
        <v>0</v>
      </c>
      <c r="Q2145" s="191">
        <v>0</v>
      </c>
      <c r="R2145" s="191">
        <f>Q2145*H2145</f>
        <v>0</v>
      </c>
      <c r="S2145" s="191">
        <v>1.7700000000000001E-3</v>
      </c>
      <c r="T2145" s="192">
        <f>S2145*H2145</f>
        <v>0.49117500000000003</v>
      </c>
      <c r="AR2145" s="193" t="s">
        <v>265</v>
      </c>
      <c r="AT2145" s="193" t="s">
        <v>157</v>
      </c>
      <c r="AU2145" s="193" t="s">
        <v>90</v>
      </c>
      <c r="AY2145" s="18" t="s">
        <v>155</v>
      </c>
      <c r="BE2145" s="194">
        <f>IF(N2145="základní",J2145,0)</f>
        <v>0</v>
      </c>
      <c r="BF2145" s="194">
        <f>IF(N2145="snížená",J2145,0)</f>
        <v>0</v>
      </c>
      <c r="BG2145" s="194">
        <f>IF(N2145="zákl. přenesená",J2145,0)</f>
        <v>0</v>
      </c>
      <c r="BH2145" s="194">
        <f>IF(N2145="sníž. přenesená",J2145,0)</f>
        <v>0</v>
      </c>
      <c r="BI2145" s="194">
        <f>IF(N2145="nulová",J2145,0)</f>
        <v>0</v>
      </c>
      <c r="BJ2145" s="18" t="s">
        <v>88</v>
      </c>
      <c r="BK2145" s="194">
        <f>ROUND(I2145*H2145,2)</f>
        <v>0</v>
      </c>
      <c r="BL2145" s="18" t="s">
        <v>265</v>
      </c>
      <c r="BM2145" s="193" t="s">
        <v>1893</v>
      </c>
    </row>
    <row r="2146" spans="2:65" s="12" customFormat="1" ht="20.399999999999999">
      <c r="B2146" s="195"/>
      <c r="C2146" s="196"/>
      <c r="D2146" s="197" t="s">
        <v>164</v>
      </c>
      <c r="E2146" s="198" t="s">
        <v>35</v>
      </c>
      <c r="F2146" s="199" t="s">
        <v>1894</v>
      </c>
      <c r="G2146" s="196"/>
      <c r="H2146" s="198" t="s">
        <v>35</v>
      </c>
      <c r="I2146" s="200"/>
      <c r="J2146" s="196"/>
      <c r="K2146" s="196"/>
      <c r="L2146" s="201"/>
      <c r="M2146" s="202"/>
      <c r="N2146" s="203"/>
      <c r="O2146" s="203"/>
      <c r="P2146" s="203"/>
      <c r="Q2146" s="203"/>
      <c r="R2146" s="203"/>
      <c r="S2146" s="203"/>
      <c r="T2146" s="204"/>
      <c r="AT2146" s="205" t="s">
        <v>164</v>
      </c>
      <c r="AU2146" s="205" t="s">
        <v>90</v>
      </c>
      <c r="AV2146" s="12" t="s">
        <v>88</v>
      </c>
      <c r="AW2146" s="12" t="s">
        <v>41</v>
      </c>
      <c r="AX2146" s="12" t="s">
        <v>80</v>
      </c>
      <c r="AY2146" s="205" t="s">
        <v>155</v>
      </c>
    </row>
    <row r="2147" spans="2:65" s="13" customFormat="1">
      <c r="B2147" s="206"/>
      <c r="C2147" s="207"/>
      <c r="D2147" s="197" t="s">
        <v>164</v>
      </c>
      <c r="E2147" s="208" t="s">
        <v>35</v>
      </c>
      <c r="F2147" s="209" t="s">
        <v>1895</v>
      </c>
      <c r="G2147" s="207"/>
      <c r="H2147" s="210">
        <v>277.5</v>
      </c>
      <c r="I2147" s="211"/>
      <c r="J2147" s="207"/>
      <c r="K2147" s="207"/>
      <c r="L2147" s="212"/>
      <c r="M2147" s="213"/>
      <c r="N2147" s="214"/>
      <c r="O2147" s="214"/>
      <c r="P2147" s="214"/>
      <c r="Q2147" s="214"/>
      <c r="R2147" s="214"/>
      <c r="S2147" s="214"/>
      <c r="T2147" s="215"/>
      <c r="AT2147" s="216" t="s">
        <v>164</v>
      </c>
      <c r="AU2147" s="216" t="s">
        <v>90</v>
      </c>
      <c r="AV2147" s="13" t="s">
        <v>90</v>
      </c>
      <c r="AW2147" s="13" t="s">
        <v>41</v>
      </c>
      <c r="AX2147" s="13" t="s">
        <v>88</v>
      </c>
      <c r="AY2147" s="216" t="s">
        <v>155</v>
      </c>
    </row>
    <row r="2148" spans="2:65" s="1" customFormat="1" ht="24" customHeight="1">
      <c r="B2148" s="36"/>
      <c r="C2148" s="182" t="s">
        <v>1896</v>
      </c>
      <c r="D2148" s="182" t="s">
        <v>157</v>
      </c>
      <c r="E2148" s="183" t="s">
        <v>1897</v>
      </c>
      <c r="F2148" s="184" t="s">
        <v>1898</v>
      </c>
      <c r="G2148" s="185" t="s">
        <v>360</v>
      </c>
      <c r="H2148" s="186">
        <v>44</v>
      </c>
      <c r="I2148" s="187"/>
      <c r="J2148" s="188">
        <f>ROUND(I2148*H2148,2)</f>
        <v>0</v>
      </c>
      <c r="K2148" s="184" t="s">
        <v>161</v>
      </c>
      <c r="L2148" s="40"/>
      <c r="M2148" s="189" t="s">
        <v>35</v>
      </c>
      <c r="N2148" s="190" t="s">
        <v>51</v>
      </c>
      <c r="O2148" s="65"/>
      <c r="P2148" s="191">
        <f>O2148*H2148</f>
        <v>0</v>
      </c>
      <c r="Q2148" s="191">
        <v>0</v>
      </c>
      <c r="R2148" s="191">
        <f>Q2148*H2148</f>
        <v>0</v>
      </c>
      <c r="S2148" s="191">
        <v>1.91E-3</v>
      </c>
      <c r="T2148" s="192">
        <f>S2148*H2148</f>
        <v>8.4040000000000004E-2</v>
      </c>
      <c r="AR2148" s="193" t="s">
        <v>265</v>
      </c>
      <c r="AT2148" s="193" t="s">
        <v>157</v>
      </c>
      <c r="AU2148" s="193" t="s">
        <v>90</v>
      </c>
      <c r="AY2148" s="18" t="s">
        <v>155</v>
      </c>
      <c r="BE2148" s="194">
        <f>IF(N2148="základní",J2148,0)</f>
        <v>0</v>
      </c>
      <c r="BF2148" s="194">
        <f>IF(N2148="snížená",J2148,0)</f>
        <v>0</v>
      </c>
      <c r="BG2148" s="194">
        <f>IF(N2148="zákl. přenesená",J2148,0)</f>
        <v>0</v>
      </c>
      <c r="BH2148" s="194">
        <f>IF(N2148="sníž. přenesená",J2148,0)</f>
        <v>0</v>
      </c>
      <c r="BI2148" s="194">
        <f>IF(N2148="nulová",J2148,0)</f>
        <v>0</v>
      </c>
      <c r="BJ2148" s="18" t="s">
        <v>88</v>
      </c>
      <c r="BK2148" s="194">
        <f>ROUND(I2148*H2148,2)</f>
        <v>0</v>
      </c>
      <c r="BL2148" s="18" t="s">
        <v>265</v>
      </c>
      <c r="BM2148" s="193" t="s">
        <v>1899</v>
      </c>
    </row>
    <row r="2149" spans="2:65" s="12" customFormat="1">
      <c r="B2149" s="195"/>
      <c r="C2149" s="196"/>
      <c r="D2149" s="197" t="s">
        <v>164</v>
      </c>
      <c r="E2149" s="198" t="s">
        <v>35</v>
      </c>
      <c r="F2149" s="199" t="s">
        <v>1900</v>
      </c>
      <c r="G2149" s="196"/>
      <c r="H2149" s="198" t="s">
        <v>35</v>
      </c>
      <c r="I2149" s="200"/>
      <c r="J2149" s="196"/>
      <c r="K2149" s="196"/>
      <c r="L2149" s="201"/>
      <c r="M2149" s="202"/>
      <c r="N2149" s="203"/>
      <c r="O2149" s="203"/>
      <c r="P2149" s="203"/>
      <c r="Q2149" s="203"/>
      <c r="R2149" s="203"/>
      <c r="S2149" s="203"/>
      <c r="T2149" s="204"/>
      <c r="AT2149" s="205" t="s">
        <v>164</v>
      </c>
      <c r="AU2149" s="205" t="s">
        <v>90</v>
      </c>
      <c r="AV2149" s="12" t="s">
        <v>88</v>
      </c>
      <c r="AW2149" s="12" t="s">
        <v>41</v>
      </c>
      <c r="AX2149" s="12" t="s">
        <v>80</v>
      </c>
      <c r="AY2149" s="205" t="s">
        <v>155</v>
      </c>
    </row>
    <row r="2150" spans="2:65" s="13" customFormat="1">
      <c r="B2150" s="206"/>
      <c r="C2150" s="207"/>
      <c r="D2150" s="197" t="s">
        <v>164</v>
      </c>
      <c r="E2150" s="208" t="s">
        <v>35</v>
      </c>
      <c r="F2150" s="209" t="s">
        <v>1901</v>
      </c>
      <c r="G2150" s="207"/>
      <c r="H2150" s="210">
        <v>44</v>
      </c>
      <c r="I2150" s="211"/>
      <c r="J2150" s="207"/>
      <c r="K2150" s="207"/>
      <c r="L2150" s="212"/>
      <c r="M2150" s="213"/>
      <c r="N2150" s="214"/>
      <c r="O2150" s="214"/>
      <c r="P2150" s="214"/>
      <c r="Q2150" s="214"/>
      <c r="R2150" s="214"/>
      <c r="S2150" s="214"/>
      <c r="T2150" s="215"/>
      <c r="AT2150" s="216" t="s">
        <v>164</v>
      </c>
      <c r="AU2150" s="216" t="s">
        <v>90</v>
      </c>
      <c r="AV2150" s="13" t="s">
        <v>90</v>
      </c>
      <c r="AW2150" s="13" t="s">
        <v>41</v>
      </c>
      <c r="AX2150" s="13" t="s">
        <v>88</v>
      </c>
      <c r="AY2150" s="216" t="s">
        <v>155</v>
      </c>
    </row>
    <row r="2151" spans="2:65" s="1" customFormat="1" ht="24" customHeight="1">
      <c r="B2151" s="36"/>
      <c r="C2151" s="182" t="s">
        <v>1902</v>
      </c>
      <c r="D2151" s="182" t="s">
        <v>157</v>
      </c>
      <c r="E2151" s="183" t="s">
        <v>1903</v>
      </c>
      <c r="F2151" s="184" t="s">
        <v>1904</v>
      </c>
      <c r="G2151" s="185" t="s">
        <v>360</v>
      </c>
      <c r="H2151" s="186">
        <v>553.61</v>
      </c>
      <c r="I2151" s="187"/>
      <c r="J2151" s="188">
        <f>ROUND(I2151*H2151,2)</f>
        <v>0</v>
      </c>
      <c r="K2151" s="184" t="s">
        <v>161</v>
      </c>
      <c r="L2151" s="40"/>
      <c r="M2151" s="189" t="s">
        <v>35</v>
      </c>
      <c r="N2151" s="190" t="s">
        <v>51</v>
      </c>
      <c r="O2151" s="65"/>
      <c r="P2151" s="191">
        <f>O2151*H2151</f>
        <v>0</v>
      </c>
      <c r="Q2151" s="191">
        <v>0</v>
      </c>
      <c r="R2151" s="191">
        <f>Q2151*H2151</f>
        <v>0</v>
      </c>
      <c r="S2151" s="191">
        <v>1.67E-3</v>
      </c>
      <c r="T2151" s="192">
        <f>S2151*H2151</f>
        <v>0.92452870000000009</v>
      </c>
      <c r="AR2151" s="193" t="s">
        <v>265</v>
      </c>
      <c r="AT2151" s="193" t="s">
        <v>157</v>
      </c>
      <c r="AU2151" s="193" t="s">
        <v>90</v>
      </c>
      <c r="AY2151" s="18" t="s">
        <v>155</v>
      </c>
      <c r="BE2151" s="194">
        <f>IF(N2151="základní",J2151,0)</f>
        <v>0</v>
      </c>
      <c r="BF2151" s="194">
        <f>IF(N2151="snížená",J2151,0)</f>
        <v>0</v>
      </c>
      <c r="BG2151" s="194">
        <f>IF(N2151="zákl. přenesená",J2151,0)</f>
        <v>0</v>
      </c>
      <c r="BH2151" s="194">
        <f>IF(N2151="sníž. přenesená",J2151,0)</f>
        <v>0</v>
      </c>
      <c r="BI2151" s="194">
        <f>IF(N2151="nulová",J2151,0)</f>
        <v>0</v>
      </c>
      <c r="BJ2151" s="18" t="s">
        <v>88</v>
      </c>
      <c r="BK2151" s="194">
        <f>ROUND(I2151*H2151,2)</f>
        <v>0</v>
      </c>
      <c r="BL2151" s="18" t="s">
        <v>265</v>
      </c>
      <c r="BM2151" s="193" t="s">
        <v>1905</v>
      </c>
    </row>
    <row r="2152" spans="2:65" s="12" customFormat="1">
      <c r="B2152" s="195"/>
      <c r="C2152" s="196"/>
      <c r="D2152" s="197" t="s">
        <v>164</v>
      </c>
      <c r="E2152" s="198" t="s">
        <v>35</v>
      </c>
      <c r="F2152" s="199" t="s">
        <v>1906</v>
      </c>
      <c r="G2152" s="196"/>
      <c r="H2152" s="198" t="s">
        <v>35</v>
      </c>
      <c r="I2152" s="200"/>
      <c r="J2152" s="196"/>
      <c r="K2152" s="196"/>
      <c r="L2152" s="201"/>
      <c r="M2152" s="202"/>
      <c r="N2152" s="203"/>
      <c r="O2152" s="203"/>
      <c r="P2152" s="203"/>
      <c r="Q2152" s="203"/>
      <c r="R2152" s="203"/>
      <c r="S2152" s="203"/>
      <c r="T2152" s="204"/>
      <c r="AT2152" s="205" t="s">
        <v>164</v>
      </c>
      <c r="AU2152" s="205" t="s">
        <v>90</v>
      </c>
      <c r="AV2152" s="12" t="s">
        <v>88</v>
      </c>
      <c r="AW2152" s="12" t="s">
        <v>41</v>
      </c>
      <c r="AX2152" s="12" t="s">
        <v>80</v>
      </c>
      <c r="AY2152" s="205" t="s">
        <v>155</v>
      </c>
    </row>
    <row r="2153" spans="2:65" s="13" customFormat="1">
      <c r="B2153" s="206"/>
      <c r="C2153" s="207"/>
      <c r="D2153" s="197" t="s">
        <v>164</v>
      </c>
      <c r="E2153" s="208" t="s">
        <v>35</v>
      </c>
      <c r="F2153" s="209" t="s">
        <v>1907</v>
      </c>
      <c r="G2153" s="207"/>
      <c r="H2153" s="210">
        <v>50</v>
      </c>
      <c r="I2153" s="211"/>
      <c r="J2153" s="207"/>
      <c r="K2153" s="207"/>
      <c r="L2153" s="212"/>
      <c r="M2153" s="213"/>
      <c r="N2153" s="214"/>
      <c r="O2153" s="214"/>
      <c r="P2153" s="214"/>
      <c r="Q2153" s="214"/>
      <c r="R2153" s="214"/>
      <c r="S2153" s="214"/>
      <c r="T2153" s="215"/>
      <c r="AT2153" s="216" t="s">
        <v>164</v>
      </c>
      <c r="AU2153" s="216" t="s">
        <v>90</v>
      </c>
      <c r="AV2153" s="13" t="s">
        <v>90</v>
      </c>
      <c r="AW2153" s="13" t="s">
        <v>41</v>
      </c>
      <c r="AX2153" s="13" t="s">
        <v>80</v>
      </c>
      <c r="AY2153" s="216" t="s">
        <v>155</v>
      </c>
    </row>
    <row r="2154" spans="2:65" s="12" customFormat="1">
      <c r="B2154" s="195"/>
      <c r="C2154" s="196"/>
      <c r="D2154" s="197" t="s">
        <v>164</v>
      </c>
      <c r="E2154" s="198" t="s">
        <v>35</v>
      </c>
      <c r="F2154" s="199" t="s">
        <v>1908</v>
      </c>
      <c r="G2154" s="196"/>
      <c r="H2154" s="198" t="s">
        <v>35</v>
      </c>
      <c r="I2154" s="200"/>
      <c r="J2154" s="196"/>
      <c r="K2154" s="196"/>
      <c r="L2154" s="201"/>
      <c r="M2154" s="202"/>
      <c r="N2154" s="203"/>
      <c r="O2154" s="203"/>
      <c r="P2154" s="203"/>
      <c r="Q2154" s="203"/>
      <c r="R2154" s="203"/>
      <c r="S2154" s="203"/>
      <c r="T2154" s="204"/>
      <c r="AT2154" s="205" t="s">
        <v>164</v>
      </c>
      <c r="AU2154" s="205" t="s">
        <v>90</v>
      </c>
      <c r="AV2154" s="12" t="s">
        <v>88</v>
      </c>
      <c r="AW2154" s="12" t="s">
        <v>41</v>
      </c>
      <c r="AX2154" s="12" t="s">
        <v>80</v>
      </c>
      <c r="AY2154" s="205" t="s">
        <v>155</v>
      </c>
    </row>
    <row r="2155" spans="2:65" s="13" customFormat="1">
      <c r="B2155" s="206"/>
      <c r="C2155" s="207"/>
      <c r="D2155" s="197" t="s">
        <v>164</v>
      </c>
      <c r="E2155" s="208" t="s">
        <v>35</v>
      </c>
      <c r="F2155" s="209" t="s">
        <v>1909</v>
      </c>
      <c r="G2155" s="207"/>
      <c r="H2155" s="210">
        <v>9.5</v>
      </c>
      <c r="I2155" s="211"/>
      <c r="J2155" s="207"/>
      <c r="K2155" s="207"/>
      <c r="L2155" s="212"/>
      <c r="M2155" s="213"/>
      <c r="N2155" s="214"/>
      <c r="O2155" s="214"/>
      <c r="P2155" s="214"/>
      <c r="Q2155" s="214"/>
      <c r="R2155" s="214"/>
      <c r="S2155" s="214"/>
      <c r="T2155" s="215"/>
      <c r="AT2155" s="216" t="s">
        <v>164</v>
      </c>
      <c r="AU2155" s="216" t="s">
        <v>90</v>
      </c>
      <c r="AV2155" s="13" t="s">
        <v>90</v>
      </c>
      <c r="AW2155" s="13" t="s">
        <v>41</v>
      </c>
      <c r="AX2155" s="13" t="s">
        <v>80</v>
      </c>
      <c r="AY2155" s="216" t="s">
        <v>155</v>
      </c>
    </row>
    <row r="2156" spans="2:65" s="12" customFormat="1" ht="20.399999999999999">
      <c r="B2156" s="195"/>
      <c r="C2156" s="196"/>
      <c r="D2156" s="197" t="s">
        <v>164</v>
      </c>
      <c r="E2156" s="198" t="s">
        <v>35</v>
      </c>
      <c r="F2156" s="199" t="s">
        <v>1910</v>
      </c>
      <c r="G2156" s="196"/>
      <c r="H2156" s="198" t="s">
        <v>35</v>
      </c>
      <c r="I2156" s="200"/>
      <c r="J2156" s="196"/>
      <c r="K2156" s="196"/>
      <c r="L2156" s="201"/>
      <c r="M2156" s="202"/>
      <c r="N2156" s="203"/>
      <c r="O2156" s="203"/>
      <c r="P2156" s="203"/>
      <c r="Q2156" s="203"/>
      <c r="R2156" s="203"/>
      <c r="S2156" s="203"/>
      <c r="T2156" s="204"/>
      <c r="AT2156" s="205" t="s">
        <v>164</v>
      </c>
      <c r="AU2156" s="205" t="s">
        <v>90</v>
      </c>
      <c r="AV2156" s="12" t="s">
        <v>88</v>
      </c>
      <c r="AW2156" s="12" t="s">
        <v>41</v>
      </c>
      <c r="AX2156" s="12" t="s">
        <v>80</v>
      </c>
      <c r="AY2156" s="205" t="s">
        <v>155</v>
      </c>
    </row>
    <row r="2157" spans="2:65" s="13" customFormat="1" ht="20.399999999999999">
      <c r="B2157" s="206"/>
      <c r="C2157" s="207"/>
      <c r="D2157" s="197" t="s">
        <v>164</v>
      </c>
      <c r="E2157" s="208" t="s">
        <v>35</v>
      </c>
      <c r="F2157" s="209" t="s">
        <v>1911</v>
      </c>
      <c r="G2157" s="207"/>
      <c r="H2157" s="210">
        <v>133.1</v>
      </c>
      <c r="I2157" s="211"/>
      <c r="J2157" s="207"/>
      <c r="K2157" s="207"/>
      <c r="L2157" s="212"/>
      <c r="M2157" s="213"/>
      <c r="N2157" s="214"/>
      <c r="O2157" s="214"/>
      <c r="P2157" s="214"/>
      <c r="Q2157" s="214"/>
      <c r="R2157" s="214"/>
      <c r="S2157" s="214"/>
      <c r="T2157" s="215"/>
      <c r="AT2157" s="216" t="s">
        <v>164</v>
      </c>
      <c r="AU2157" s="216" t="s">
        <v>90</v>
      </c>
      <c r="AV2157" s="13" t="s">
        <v>90</v>
      </c>
      <c r="AW2157" s="13" t="s">
        <v>41</v>
      </c>
      <c r="AX2157" s="13" t="s">
        <v>80</v>
      </c>
      <c r="AY2157" s="216" t="s">
        <v>155</v>
      </c>
    </row>
    <row r="2158" spans="2:65" s="12" customFormat="1">
      <c r="B2158" s="195"/>
      <c r="C2158" s="196"/>
      <c r="D2158" s="197" t="s">
        <v>164</v>
      </c>
      <c r="E2158" s="198" t="s">
        <v>35</v>
      </c>
      <c r="F2158" s="199" t="s">
        <v>308</v>
      </c>
      <c r="G2158" s="196"/>
      <c r="H2158" s="198" t="s">
        <v>35</v>
      </c>
      <c r="I2158" s="200"/>
      <c r="J2158" s="196"/>
      <c r="K2158" s="196"/>
      <c r="L2158" s="201"/>
      <c r="M2158" s="202"/>
      <c r="N2158" s="203"/>
      <c r="O2158" s="203"/>
      <c r="P2158" s="203"/>
      <c r="Q2158" s="203"/>
      <c r="R2158" s="203"/>
      <c r="S2158" s="203"/>
      <c r="T2158" s="204"/>
      <c r="AT2158" s="205" t="s">
        <v>164</v>
      </c>
      <c r="AU2158" s="205" t="s">
        <v>90</v>
      </c>
      <c r="AV2158" s="12" t="s">
        <v>88</v>
      </c>
      <c r="AW2158" s="12" t="s">
        <v>41</v>
      </c>
      <c r="AX2158" s="12" t="s">
        <v>80</v>
      </c>
      <c r="AY2158" s="205" t="s">
        <v>155</v>
      </c>
    </row>
    <row r="2159" spans="2:65" s="13" customFormat="1">
      <c r="B2159" s="206"/>
      <c r="C2159" s="207"/>
      <c r="D2159" s="197" t="s">
        <v>164</v>
      </c>
      <c r="E2159" s="208" t="s">
        <v>35</v>
      </c>
      <c r="F2159" s="209" t="s">
        <v>1912</v>
      </c>
      <c r="G2159" s="207"/>
      <c r="H2159" s="210">
        <v>29.7</v>
      </c>
      <c r="I2159" s="211"/>
      <c r="J2159" s="207"/>
      <c r="K2159" s="207"/>
      <c r="L2159" s="212"/>
      <c r="M2159" s="213"/>
      <c r="N2159" s="214"/>
      <c r="O2159" s="214"/>
      <c r="P2159" s="214"/>
      <c r="Q2159" s="214"/>
      <c r="R2159" s="214"/>
      <c r="S2159" s="214"/>
      <c r="T2159" s="215"/>
      <c r="AT2159" s="216" t="s">
        <v>164</v>
      </c>
      <c r="AU2159" s="216" t="s">
        <v>90</v>
      </c>
      <c r="AV2159" s="13" t="s">
        <v>90</v>
      </c>
      <c r="AW2159" s="13" t="s">
        <v>41</v>
      </c>
      <c r="AX2159" s="13" t="s">
        <v>80</v>
      </c>
      <c r="AY2159" s="216" t="s">
        <v>155</v>
      </c>
    </row>
    <row r="2160" spans="2:65" s="12" customFormat="1">
      <c r="B2160" s="195"/>
      <c r="C2160" s="196"/>
      <c r="D2160" s="197" t="s">
        <v>164</v>
      </c>
      <c r="E2160" s="198" t="s">
        <v>35</v>
      </c>
      <c r="F2160" s="199" t="s">
        <v>1913</v>
      </c>
      <c r="G2160" s="196"/>
      <c r="H2160" s="198" t="s">
        <v>35</v>
      </c>
      <c r="I2160" s="200"/>
      <c r="J2160" s="196"/>
      <c r="K2160" s="196"/>
      <c r="L2160" s="201"/>
      <c r="M2160" s="202"/>
      <c r="N2160" s="203"/>
      <c r="O2160" s="203"/>
      <c r="P2160" s="203"/>
      <c r="Q2160" s="203"/>
      <c r="R2160" s="203"/>
      <c r="S2160" s="203"/>
      <c r="T2160" s="204"/>
      <c r="AT2160" s="205" t="s">
        <v>164</v>
      </c>
      <c r="AU2160" s="205" t="s">
        <v>90</v>
      </c>
      <c r="AV2160" s="12" t="s">
        <v>88</v>
      </c>
      <c r="AW2160" s="12" t="s">
        <v>41</v>
      </c>
      <c r="AX2160" s="12" t="s">
        <v>80</v>
      </c>
      <c r="AY2160" s="205" t="s">
        <v>155</v>
      </c>
    </row>
    <row r="2161" spans="2:65" s="13" customFormat="1">
      <c r="B2161" s="206"/>
      <c r="C2161" s="207"/>
      <c r="D2161" s="197" t="s">
        <v>164</v>
      </c>
      <c r="E2161" s="208" t="s">
        <v>35</v>
      </c>
      <c r="F2161" s="209" t="s">
        <v>1914</v>
      </c>
      <c r="G2161" s="207"/>
      <c r="H2161" s="210">
        <v>169.35</v>
      </c>
      <c r="I2161" s="211"/>
      <c r="J2161" s="207"/>
      <c r="K2161" s="207"/>
      <c r="L2161" s="212"/>
      <c r="M2161" s="213"/>
      <c r="N2161" s="214"/>
      <c r="O2161" s="214"/>
      <c r="P2161" s="214"/>
      <c r="Q2161" s="214"/>
      <c r="R2161" s="214"/>
      <c r="S2161" s="214"/>
      <c r="T2161" s="215"/>
      <c r="AT2161" s="216" t="s">
        <v>164</v>
      </c>
      <c r="AU2161" s="216" t="s">
        <v>90</v>
      </c>
      <c r="AV2161" s="13" t="s">
        <v>90</v>
      </c>
      <c r="AW2161" s="13" t="s">
        <v>41</v>
      </c>
      <c r="AX2161" s="13" t="s">
        <v>80</v>
      </c>
      <c r="AY2161" s="216" t="s">
        <v>155</v>
      </c>
    </row>
    <row r="2162" spans="2:65" s="12" customFormat="1">
      <c r="B2162" s="195"/>
      <c r="C2162" s="196"/>
      <c r="D2162" s="197" t="s">
        <v>164</v>
      </c>
      <c r="E2162" s="198" t="s">
        <v>35</v>
      </c>
      <c r="F2162" s="199" t="s">
        <v>308</v>
      </c>
      <c r="G2162" s="196"/>
      <c r="H2162" s="198" t="s">
        <v>35</v>
      </c>
      <c r="I2162" s="200"/>
      <c r="J2162" s="196"/>
      <c r="K2162" s="196"/>
      <c r="L2162" s="201"/>
      <c r="M2162" s="202"/>
      <c r="N2162" s="203"/>
      <c r="O2162" s="203"/>
      <c r="P2162" s="203"/>
      <c r="Q2162" s="203"/>
      <c r="R2162" s="203"/>
      <c r="S2162" s="203"/>
      <c r="T2162" s="204"/>
      <c r="AT2162" s="205" t="s">
        <v>164</v>
      </c>
      <c r="AU2162" s="205" t="s">
        <v>90</v>
      </c>
      <c r="AV2162" s="12" t="s">
        <v>88</v>
      </c>
      <c r="AW2162" s="12" t="s">
        <v>41</v>
      </c>
      <c r="AX2162" s="12" t="s">
        <v>80</v>
      </c>
      <c r="AY2162" s="205" t="s">
        <v>155</v>
      </c>
    </row>
    <row r="2163" spans="2:65" s="13" customFormat="1">
      <c r="B2163" s="206"/>
      <c r="C2163" s="207"/>
      <c r="D2163" s="197" t="s">
        <v>164</v>
      </c>
      <c r="E2163" s="208" t="s">
        <v>35</v>
      </c>
      <c r="F2163" s="209" t="s">
        <v>1915</v>
      </c>
      <c r="G2163" s="207"/>
      <c r="H2163" s="210">
        <v>35.1</v>
      </c>
      <c r="I2163" s="211"/>
      <c r="J2163" s="207"/>
      <c r="K2163" s="207"/>
      <c r="L2163" s="212"/>
      <c r="M2163" s="213"/>
      <c r="N2163" s="214"/>
      <c r="O2163" s="214"/>
      <c r="P2163" s="214"/>
      <c r="Q2163" s="214"/>
      <c r="R2163" s="214"/>
      <c r="S2163" s="214"/>
      <c r="T2163" s="215"/>
      <c r="AT2163" s="216" t="s">
        <v>164</v>
      </c>
      <c r="AU2163" s="216" t="s">
        <v>90</v>
      </c>
      <c r="AV2163" s="13" t="s">
        <v>90</v>
      </c>
      <c r="AW2163" s="13" t="s">
        <v>41</v>
      </c>
      <c r="AX2163" s="13" t="s">
        <v>80</v>
      </c>
      <c r="AY2163" s="216" t="s">
        <v>155</v>
      </c>
    </row>
    <row r="2164" spans="2:65" s="12" customFormat="1">
      <c r="B2164" s="195"/>
      <c r="C2164" s="196"/>
      <c r="D2164" s="197" t="s">
        <v>164</v>
      </c>
      <c r="E2164" s="198" t="s">
        <v>35</v>
      </c>
      <c r="F2164" s="199" t="s">
        <v>282</v>
      </c>
      <c r="G2164" s="196"/>
      <c r="H2164" s="198" t="s">
        <v>35</v>
      </c>
      <c r="I2164" s="200"/>
      <c r="J2164" s="196"/>
      <c r="K2164" s="196"/>
      <c r="L2164" s="201"/>
      <c r="M2164" s="202"/>
      <c r="N2164" s="203"/>
      <c r="O2164" s="203"/>
      <c r="P2164" s="203"/>
      <c r="Q2164" s="203"/>
      <c r="R2164" s="203"/>
      <c r="S2164" s="203"/>
      <c r="T2164" s="204"/>
      <c r="AT2164" s="205" t="s">
        <v>164</v>
      </c>
      <c r="AU2164" s="205" t="s">
        <v>90</v>
      </c>
      <c r="AV2164" s="12" t="s">
        <v>88</v>
      </c>
      <c r="AW2164" s="12" t="s">
        <v>41</v>
      </c>
      <c r="AX2164" s="12" t="s">
        <v>80</v>
      </c>
      <c r="AY2164" s="205" t="s">
        <v>155</v>
      </c>
    </row>
    <row r="2165" spans="2:65" s="13" customFormat="1">
      <c r="B2165" s="206"/>
      <c r="C2165" s="207"/>
      <c r="D2165" s="197" t="s">
        <v>164</v>
      </c>
      <c r="E2165" s="208" t="s">
        <v>35</v>
      </c>
      <c r="F2165" s="209" t="s">
        <v>1916</v>
      </c>
      <c r="G2165" s="207"/>
      <c r="H2165" s="210">
        <v>94.15</v>
      </c>
      <c r="I2165" s="211"/>
      <c r="J2165" s="207"/>
      <c r="K2165" s="207"/>
      <c r="L2165" s="212"/>
      <c r="M2165" s="213"/>
      <c r="N2165" s="214"/>
      <c r="O2165" s="214"/>
      <c r="P2165" s="214"/>
      <c r="Q2165" s="214"/>
      <c r="R2165" s="214"/>
      <c r="S2165" s="214"/>
      <c r="T2165" s="215"/>
      <c r="AT2165" s="216" t="s">
        <v>164</v>
      </c>
      <c r="AU2165" s="216" t="s">
        <v>90</v>
      </c>
      <c r="AV2165" s="13" t="s">
        <v>90</v>
      </c>
      <c r="AW2165" s="13" t="s">
        <v>41</v>
      </c>
      <c r="AX2165" s="13" t="s">
        <v>80</v>
      </c>
      <c r="AY2165" s="216" t="s">
        <v>155</v>
      </c>
    </row>
    <row r="2166" spans="2:65" s="12" customFormat="1">
      <c r="B2166" s="195"/>
      <c r="C2166" s="196"/>
      <c r="D2166" s="197" t="s">
        <v>164</v>
      </c>
      <c r="E2166" s="198" t="s">
        <v>35</v>
      </c>
      <c r="F2166" s="199" t="s">
        <v>308</v>
      </c>
      <c r="G2166" s="196"/>
      <c r="H2166" s="198" t="s">
        <v>35</v>
      </c>
      <c r="I2166" s="200"/>
      <c r="J2166" s="196"/>
      <c r="K2166" s="196"/>
      <c r="L2166" s="201"/>
      <c r="M2166" s="202"/>
      <c r="N2166" s="203"/>
      <c r="O2166" s="203"/>
      <c r="P2166" s="203"/>
      <c r="Q2166" s="203"/>
      <c r="R2166" s="203"/>
      <c r="S2166" s="203"/>
      <c r="T2166" s="204"/>
      <c r="AT2166" s="205" t="s">
        <v>164</v>
      </c>
      <c r="AU2166" s="205" t="s">
        <v>90</v>
      </c>
      <c r="AV2166" s="12" t="s">
        <v>88</v>
      </c>
      <c r="AW2166" s="12" t="s">
        <v>41</v>
      </c>
      <c r="AX2166" s="12" t="s">
        <v>80</v>
      </c>
      <c r="AY2166" s="205" t="s">
        <v>155</v>
      </c>
    </row>
    <row r="2167" spans="2:65" s="13" customFormat="1">
      <c r="B2167" s="206"/>
      <c r="C2167" s="207"/>
      <c r="D2167" s="197" t="s">
        <v>164</v>
      </c>
      <c r="E2167" s="208" t="s">
        <v>35</v>
      </c>
      <c r="F2167" s="209" t="s">
        <v>1917</v>
      </c>
      <c r="G2167" s="207"/>
      <c r="H2167" s="210">
        <v>20.55</v>
      </c>
      <c r="I2167" s="211"/>
      <c r="J2167" s="207"/>
      <c r="K2167" s="207"/>
      <c r="L2167" s="212"/>
      <c r="M2167" s="213"/>
      <c r="N2167" s="214"/>
      <c r="O2167" s="214"/>
      <c r="P2167" s="214"/>
      <c r="Q2167" s="214"/>
      <c r="R2167" s="214"/>
      <c r="S2167" s="214"/>
      <c r="T2167" s="215"/>
      <c r="AT2167" s="216" t="s">
        <v>164</v>
      </c>
      <c r="AU2167" s="216" t="s">
        <v>90</v>
      </c>
      <c r="AV2167" s="13" t="s">
        <v>90</v>
      </c>
      <c r="AW2167" s="13" t="s">
        <v>41</v>
      </c>
      <c r="AX2167" s="13" t="s">
        <v>80</v>
      </c>
      <c r="AY2167" s="216" t="s">
        <v>155</v>
      </c>
    </row>
    <row r="2168" spans="2:65" s="12" customFormat="1">
      <c r="B2168" s="195"/>
      <c r="C2168" s="196"/>
      <c r="D2168" s="197" t="s">
        <v>164</v>
      </c>
      <c r="E2168" s="198" t="s">
        <v>35</v>
      </c>
      <c r="F2168" s="199" t="s">
        <v>285</v>
      </c>
      <c r="G2168" s="196"/>
      <c r="H2168" s="198" t="s">
        <v>35</v>
      </c>
      <c r="I2168" s="200"/>
      <c r="J2168" s="196"/>
      <c r="K2168" s="196"/>
      <c r="L2168" s="201"/>
      <c r="M2168" s="202"/>
      <c r="N2168" s="203"/>
      <c r="O2168" s="203"/>
      <c r="P2168" s="203"/>
      <c r="Q2168" s="203"/>
      <c r="R2168" s="203"/>
      <c r="S2168" s="203"/>
      <c r="T2168" s="204"/>
      <c r="AT2168" s="205" t="s">
        <v>164</v>
      </c>
      <c r="AU2168" s="205" t="s">
        <v>90</v>
      </c>
      <c r="AV2168" s="12" t="s">
        <v>88</v>
      </c>
      <c r="AW2168" s="12" t="s">
        <v>41</v>
      </c>
      <c r="AX2168" s="12" t="s">
        <v>80</v>
      </c>
      <c r="AY2168" s="205" t="s">
        <v>155</v>
      </c>
    </row>
    <row r="2169" spans="2:65" s="13" customFormat="1">
      <c r="B2169" s="206"/>
      <c r="C2169" s="207"/>
      <c r="D2169" s="197" t="s">
        <v>164</v>
      </c>
      <c r="E2169" s="208" t="s">
        <v>35</v>
      </c>
      <c r="F2169" s="209" t="s">
        <v>1918</v>
      </c>
      <c r="G2169" s="207"/>
      <c r="H2169" s="210">
        <v>9.16</v>
      </c>
      <c r="I2169" s="211"/>
      <c r="J2169" s="207"/>
      <c r="K2169" s="207"/>
      <c r="L2169" s="212"/>
      <c r="M2169" s="213"/>
      <c r="N2169" s="214"/>
      <c r="O2169" s="214"/>
      <c r="P2169" s="214"/>
      <c r="Q2169" s="214"/>
      <c r="R2169" s="214"/>
      <c r="S2169" s="214"/>
      <c r="T2169" s="215"/>
      <c r="AT2169" s="216" t="s">
        <v>164</v>
      </c>
      <c r="AU2169" s="216" t="s">
        <v>90</v>
      </c>
      <c r="AV2169" s="13" t="s">
        <v>90</v>
      </c>
      <c r="AW2169" s="13" t="s">
        <v>41</v>
      </c>
      <c r="AX2169" s="13" t="s">
        <v>80</v>
      </c>
      <c r="AY2169" s="216" t="s">
        <v>155</v>
      </c>
    </row>
    <row r="2170" spans="2:65" s="12" customFormat="1">
      <c r="B2170" s="195"/>
      <c r="C2170" s="196"/>
      <c r="D2170" s="197" t="s">
        <v>164</v>
      </c>
      <c r="E2170" s="198" t="s">
        <v>35</v>
      </c>
      <c r="F2170" s="199" t="s">
        <v>308</v>
      </c>
      <c r="G2170" s="196"/>
      <c r="H2170" s="198" t="s">
        <v>35</v>
      </c>
      <c r="I2170" s="200"/>
      <c r="J2170" s="196"/>
      <c r="K2170" s="196"/>
      <c r="L2170" s="201"/>
      <c r="M2170" s="202"/>
      <c r="N2170" s="203"/>
      <c r="O2170" s="203"/>
      <c r="P2170" s="203"/>
      <c r="Q2170" s="203"/>
      <c r="R2170" s="203"/>
      <c r="S2170" s="203"/>
      <c r="T2170" s="204"/>
      <c r="AT2170" s="205" t="s">
        <v>164</v>
      </c>
      <c r="AU2170" s="205" t="s">
        <v>90</v>
      </c>
      <c r="AV2170" s="12" t="s">
        <v>88</v>
      </c>
      <c r="AW2170" s="12" t="s">
        <v>41</v>
      </c>
      <c r="AX2170" s="12" t="s">
        <v>80</v>
      </c>
      <c r="AY2170" s="205" t="s">
        <v>155</v>
      </c>
    </row>
    <row r="2171" spans="2:65" s="13" customFormat="1">
      <c r="B2171" s="206"/>
      <c r="C2171" s="207"/>
      <c r="D2171" s="197" t="s">
        <v>164</v>
      </c>
      <c r="E2171" s="208" t="s">
        <v>35</v>
      </c>
      <c r="F2171" s="209" t="s">
        <v>1919</v>
      </c>
      <c r="G2171" s="207"/>
      <c r="H2171" s="210">
        <v>3</v>
      </c>
      <c r="I2171" s="211"/>
      <c r="J2171" s="207"/>
      <c r="K2171" s="207"/>
      <c r="L2171" s="212"/>
      <c r="M2171" s="213"/>
      <c r="N2171" s="214"/>
      <c r="O2171" s="214"/>
      <c r="P2171" s="214"/>
      <c r="Q2171" s="214"/>
      <c r="R2171" s="214"/>
      <c r="S2171" s="214"/>
      <c r="T2171" s="215"/>
      <c r="AT2171" s="216" t="s">
        <v>164</v>
      </c>
      <c r="AU2171" s="216" t="s">
        <v>90</v>
      </c>
      <c r="AV2171" s="13" t="s">
        <v>90</v>
      </c>
      <c r="AW2171" s="13" t="s">
        <v>41</v>
      </c>
      <c r="AX2171" s="13" t="s">
        <v>80</v>
      </c>
      <c r="AY2171" s="216" t="s">
        <v>155</v>
      </c>
    </row>
    <row r="2172" spans="2:65" s="15" customFormat="1">
      <c r="B2172" s="228"/>
      <c r="C2172" s="229"/>
      <c r="D2172" s="197" t="s">
        <v>164</v>
      </c>
      <c r="E2172" s="230" t="s">
        <v>35</v>
      </c>
      <c r="F2172" s="231" t="s">
        <v>177</v>
      </c>
      <c r="G2172" s="229"/>
      <c r="H2172" s="232">
        <v>553.61</v>
      </c>
      <c r="I2172" s="233"/>
      <c r="J2172" s="229"/>
      <c r="K2172" s="229"/>
      <c r="L2172" s="234"/>
      <c r="M2172" s="235"/>
      <c r="N2172" s="236"/>
      <c r="O2172" s="236"/>
      <c r="P2172" s="236"/>
      <c r="Q2172" s="236"/>
      <c r="R2172" s="236"/>
      <c r="S2172" s="236"/>
      <c r="T2172" s="237"/>
      <c r="AT2172" s="238" t="s">
        <v>164</v>
      </c>
      <c r="AU2172" s="238" t="s">
        <v>90</v>
      </c>
      <c r="AV2172" s="15" t="s">
        <v>162</v>
      </c>
      <c r="AW2172" s="15" t="s">
        <v>41</v>
      </c>
      <c r="AX2172" s="15" t="s">
        <v>88</v>
      </c>
      <c r="AY2172" s="238" t="s">
        <v>155</v>
      </c>
    </row>
    <row r="2173" spans="2:65" s="1" customFormat="1" ht="24" customHeight="1">
      <c r="B2173" s="36"/>
      <c r="C2173" s="182" t="s">
        <v>1920</v>
      </c>
      <c r="D2173" s="182" t="s">
        <v>157</v>
      </c>
      <c r="E2173" s="183" t="s">
        <v>1921</v>
      </c>
      <c r="F2173" s="184" t="s">
        <v>1922</v>
      </c>
      <c r="G2173" s="185" t="s">
        <v>360</v>
      </c>
      <c r="H2173" s="186">
        <v>106.8</v>
      </c>
      <c r="I2173" s="187"/>
      <c r="J2173" s="188">
        <f>ROUND(I2173*H2173,2)</f>
        <v>0</v>
      </c>
      <c r="K2173" s="184" t="s">
        <v>161</v>
      </c>
      <c r="L2173" s="40"/>
      <c r="M2173" s="189" t="s">
        <v>35</v>
      </c>
      <c r="N2173" s="190" t="s">
        <v>51</v>
      </c>
      <c r="O2173" s="65"/>
      <c r="P2173" s="191">
        <f>O2173*H2173</f>
        <v>0</v>
      </c>
      <c r="Q2173" s="191">
        <v>0</v>
      </c>
      <c r="R2173" s="191">
        <f>Q2173*H2173</f>
        <v>0</v>
      </c>
      <c r="S2173" s="191">
        <v>1.75E-3</v>
      </c>
      <c r="T2173" s="192">
        <f>S2173*H2173</f>
        <v>0.18690000000000001</v>
      </c>
      <c r="AR2173" s="193" t="s">
        <v>265</v>
      </c>
      <c r="AT2173" s="193" t="s">
        <v>157</v>
      </c>
      <c r="AU2173" s="193" t="s">
        <v>90</v>
      </c>
      <c r="AY2173" s="18" t="s">
        <v>155</v>
      </c>
      <c r="BE2173" s="194">
        <f>IF(N2173="základní",J2173,0)</f>
        <v>0</v>
      </c>
      <c r="BF2173" s="194">
        <f>IF(N2173="snížená",J2173,0)</f>
        <v>0</v>
      </c>
      <c r="BG2173" s="194">
        <f>IF(N2173="zákl. přenesená",J2173,0)</f>
        <v>0</v>
      </c>
      <c r="BH2173" s="194">
        <f>IF(N2173="sníž. přenesená",J2173,0)</f>
        <v>0</v>
      </c>
      <c r="BI2173" s="194">
        <f>IF(N2173="nulová",J2173,0)</f>
        <v>0</v>
      </c>
      <c r="BJ2173" s="18" t="s">
        <v>88</v>
      </c>
      <c r="BK2173" s="194">
        <f>ROUND(I2173*H2173,2)</f>
        <v>0</v>
      </c>
      <c r="BL2173" s="18" t="s">
        <v>265</v>
      </c>
      <c r="BM2173" s="193" t="s">
        <v>1923</v>
      </c>
    </row>
    <row r="2174" spans="2:65" s="12" customFormat="1">
      <c r="B2174" s="195"/>
      <c r="C2174" s="196"/>
      <c r="D2174" s="197" t="s">
        <v>164</v>
      </c>
      <c r="E2174" s="198" t="s">
        <v>35</v>
      </c>
      <c r="F2174" s="199" t="s">
        <v>1924</v>
      </c>
      <c r="G2174" s="196"/>
      <c r="H2174" s="198" t="s">
        <v>35</v>
      </c>
      <c r="I2174" s="200"/>
      <c r="J2174" s="196"/>
      <c r="K2174" s="196"/>
      <c r="L2174" s="201"/>
      <c r="M2174" s="202"/>
      <c r="N2174" s="203"/>
      <c r="O2174" s="203"/>
      <c r="P2174" s="203"/>
      <c r="Q2174" s="203"/>
      <c r="R2174" s="203"/>
      <c r="S2174" s="203"/>
      <c r="T2174" s="204"/>
      <c r="AT2174" s="205" t="s">
        <v>164</v>
      </c>
      <c r="AU2174" s="205" t="s">
        <v>90</v>
      </c>
      <c r="AV2174" s="12" t="s">
        <v>88</v>
      </c>
      <c r="AW2174" s="12" t="s">
        <v>41</v>
      </c>
      <c r="AX2174" s="12" t="s">
        <v>80</v>
      </c>
      <c r="AY2174" s="205" t="s">
        <v>155</v>
      </c>
    </row>
    <row r="2175" spans="2:65" s="13" customFormat="1">
      <c r="B2175" s="206"/>
      <c r="C2175" s="207"/>
      <c r="D2175" s="197" t="s">
        <v>164</v>
      </c>
      <c r="E2175" s="208" t="s">
        <v>35</v>
      </c>
      <c r="F2175" s="209" t="s">
        <v>1925</v>
      </c>
      <c r="G2175" s="207"/>
      <c r="H2175" s="210">
        <v>20.8</v>
      </c>
      <c r="I2175" s="211"/>
      <c r="J2175" s="207"/>
      <c r="K2175" s="207"/>
      <c r="L2175" s="212"/>
      <c r="M2175" s="213"/>
      <c r="N2175" s="214"/>
      <c r="O2175" s="214"/>
      <c r="P2175" s="214"/>
      <c r="Q2175" s="214"/>
      <c r="R2175" s="214"/>
      <c r="S2175" s="214"/>
      <c r="T2175" s="215"/>
      <c r="AT2175" s="216" t="s">
        <v>164</v>
      </c>
      <c r="AU2175" s="216" t="s">
        <v>90</v>
      </c>
      <c r="AV2175" s="13" t="s">
        <v>90</v>
      </c>
      <c r="AW2175" s="13" t="s">
        <v>41</v>
      </c>
      <c r="AX2175" s="13" t="s">
        <v>80</v>
      </c>
      <c r="AY2175" s="216" t="s">
        <v>155</v>
      </c>
    </row>
    <row r="2176" spans="2:65" s="12" customFormat="1">
      <c r="B2176" s="195"/>
      <c r="C2176" s="196"/>
      <c r="D2176" s="197" t="s">
        <v>164</v>
      </c>
      <c r="E2176" s="198" t="s">
        <v>35</v>
      </c>
      <c r="F2176" s="199" t="s">
        <v>1926</v>
      </c>
      <c r="G2176" s="196"/>
      <c r="H2176" s="198" t="s">
        <v>35</v>
      </c>
      <c r="I2176" s="200"/>
      <c r="J2176" s="196"/>
      <c r="K2176" s="196"/>
      <c r="L2176" s="201"/>
      <c r="M2176" s="202"/>
      <c r="N2176" s="203"/>
      <c r="O2176" s="203"/>
      <c r="P2176" s="203"/>
      <c r="Q2176" s="203"/>
      <c r="R2176" s="203"/>
      <c r="S2176" s="203"/>
      <c r="T2176" s="204"/>
      <c r="AT2176" s="205" t="s">
        <v>164</v>
      </c>
      <c r="AU2176" s="205" t="s">
        <v>90</v>
      </c>
      <c r="AV2176" s="12" t="s">
        <v>88</v>
      </c>
      <c r="AW2176" s="12" t="s">
        <v>41</v>
      </c>
      <c r="AX2176" s="12" t="s">
        <v>80</v>
      </c>
      <c r="AY2176" s="205" t="s">
        <v>155</v>
      </c>
    </row>
    <row r="2177" spans="2:65" s="13" customFormat="1">
      <c r="B2177" s="206"/>
      <c r="C2177" s="207"/>
      <c r="D2177" s="197" t="s">
        <v>164</v>
      </c>
      <c r="E2177" s="208" t="s">
        <v>35</v>
      </c>
      <c r="F2177" s="209" t="s">
        <v>1927</v>
      </c>
      <c r="G2177" s="207"/>
      <c r="H2177" s="210">
        <v>66</v>
      </c>
      <c r="I2177" s="211"/>
      <c r="J2177" s="207"/>
      <c r="K2177" s="207"/>
      <c r="L2177" s="212"/>
      <c r="M2177" s="213"/>
      <c r="N2177" s="214"/>
      <c r="O2177" s="214"/>
      <c r="P2177" s="214"/>
      <c r="Q2177" s="214"/>
      <c r="R2177" s="214"/>
      <c r="S2177" s="214"/>
      <c r="T2177" s="215"/>
      <c r="AT2177" s="216" t="s">
        <v>164</v>
      </c>
      <c r="AU2177" s="216" t="s">
        <v>90</v>
      </c>
      <c r="AV2177" s="13" t="s">
        <v>90</v>
      </c>
      <c r="AW2177" s="13" t="s">
        <v>41</v>
      </c>
      <c r="AX2177" s="13" t="s">
        <v>80</v>
      </c>
      <c r="AY2177" s="216" t="s">
        <v>155</v>
      </c>
    </row>
    <row r="2178" spans="2:65" s="12" customFormat="1">
      <c r="B2178" s="195"/>
      <c r="C2178" s="196"/>
      <c r="D2178" s="197" t="s">
        <v>164</v>
      </c>
      <c r="E2178" s="198" t="s">
        <v>35</v>
      </c>
      <c r="F2178" s="199" t="s">
        <v>1928</v>
      </c>
      <c r="G2178" s="196"/>
      <c r="H2178" s="198" t="s">
        <v>35</v>
      </c>
      <c r="I2178" s="200"/>
      <c r="J2178" s="196"/>
      <c r="K2178" s="196"/>
      <c r="L2178" s="201"/>
      <c r="M2178" s="202"/>
      <c r="N2178" s="203"/>
      <c r="O2178" s="203"/>
      <c r="P2178" s="203"/>
      <c r="Q2178" s="203"/>
      <c r="R2178" s="203"/>
      <c r="S2178" s="203"/>
      <c r="T2178" s="204"/>
      <c r="AT2178" s="205" t="s">
        <v>164</v>
      </c>
      <c r="AU2178" s="205" t="s">
        <v>90</v>
      </c>
      <c r="AV2178" s="12" t="s">
        <v>88</v>
      </c>
      <c r="AW2178" s="12" t="s">
        <v>41</v>
      </c>
      <c r="AX2178" s="12" t="s">
        <v>80</v>
      </c>
      <c r="AY2178" s="205" t="s">
        <v>155</v>
      </c>
    </row>
    <row r="2179" spans="2:65" s="13" customFormat="1">
      <c r="B2179" s="206"/>
      <c r="C2179" s="207"/>
      <c r="D2179" s="197" t="s">
        <v>164</v>
      </c>
      <c r="E2179" s="208" t="s">
        <v>35</v>
      </c>
      <c r="F2179" s="209" t="s">
        <v>1929</v>
      </c>
      <c r="G2179" s="207"/>
      <c r="H2179" s="210">
        <v>20</v>
      </c>
      <c r="I2179" s="211"/>
      <c r="J2179" s="207"/>
      <c r="K2179" s="207"/>
      <c r="L2179" s="212"/>
      <c r="M2179" s="213"/>
      <c r="N2179" s="214"/>
      <c r="O2179" s="214"/>
      <c r="P2179" s="214"/>
      <c r="Q2179" s="214"/>
      <c r="R2179" s="214"/>
      <c r="S2179" s="214"/>
      <c r="T2179" s="215"/>
      <c r="AT2179" s="216" t="s">
        <v>164</v>
      </c>
      <c r="AU2179" s="216" t="s">
        <v>90</v>
      </c>
      <c r="AV2179" s="13" t="s">
        <v>90</v>
      </c>
      <c r="AW2179" s="13" t="s">
        <v>41</v>
      </c>
      <c r="AX2179" s="13" t="s">
        <v>80</v>
      </c>
      <c r="AY2179" s="216" t="s">
        <v>155</v>
      </c>
    </row>
    <row r="2180" spans="2:65" s="15" customFormat="1">
      <c r="B2180" s="228"/>
      <c r="C2180" s="229"/>
      <c r="D2180" s="197" t="s">
        <v>164</v>
      </c>
      <c r="E2180" s="230" t="s">
        <v>35</v>
      </c>
      <c r="F2180" s="231" t="s">
        <v>177</v>
      </c>
      <c r="G2180" s="229"/>
      <c r="H2180" s="232">
        <v>106.8</v>
      </c>
      <c r="I2180" s="233"/>
      <c r="J2180" s="229"/>
      <c r="K2180" s="229"/>
      <c r="L2180" s="234"/>
      <c r="M2180" s="235"/>
      <c r="N2180" s="236"/>
      <c r="O2180" s="236"/>
      <c r="P2180" s="236"/>
      <c r="Q2180" s="236"/>
      <c r="R2180" s="236"/>
      <c r="S2180" s="236"/>
      <c r="T2180" s="237"/>
      <c r="AT2180" s="238" t="s">
        <v>164</v>
      </c>
      <c r="AU2180" s="238" t="s">
        <v>90</v>
      </c>
      <c r="AV2180" s="15" t="s">
        <v>162</v>
      </c>
      <c r="AW2180" s="15" t="s">
        <v>41</v>
      </c>
      <c r="AX2180" s="15" t="s">
        <v>88</v>
      </c>
      <c r="AY2180" s="238" t="s">
        <v>155</v>
      </c>
    </row>
    <row r="2181" spans="2:65" s="1" customFormat="1" ht="24" customHeight="1">
      <c r="B2181" s="36"/>
      <c r="C2181" s="182" t="s">
        <v>1930</v>
      </c>
      <c r="D2181" s="182" t="s">
        <v>157</v>
      </c>
      <c r="E2181" s="183" t="s">
        <v>1931</v>
      </c>
      <c r="F2181" s="184" t="s">
        <v>1932</v>
      </c>
      <c r="G2181" s="185" t="s">
        <v>360</v>
      </c>
      <c r="H2181" s="186">
        <v>277.5</v>
      </c>
      <c r="I2181" s="187"/>
      <c r="J2181" s="188">
        <f>ROUND(I2181*H2181,2)</f>
        <v>0</v>
      </c>
      <c r="K2181" s="184" t="s">
        <v>161</v>
      </c>
      <c r="L2181" s="40"/>
      <c r="M2181" s="189" t="s">
        <v>35</v>
      </c>
      <c r="N2181" s="190" t="s">
        <v>51</v>
      </c>
      <c r="O2181" s="65"/>
      <c r="P2181" s="191">
        <f>O2181*H2181</f>
        <v>0</v>
      </c>
      <c r="Q2181" s="191">
        <v>0</v>
      </c>
      <c r="R2181" s="191">
        <f>Q2181*H2181</f>
        <v>0</v>
      </c>
      <c r="S2181" s="191">
        <v>2.5999999999999999E-3</v>
      </c>
      <c r="T2181" s="192">
        <f>S2181*H2181</f>
        <v>0.72149999999999992</v>
      </c>
      <c r="AR2181" s="193" t="s">
        <v>265</v>
      </c>
      <c r="AT2181" s="193" t="s">
        <v>157</v>
      </c>
      <c r="AU2181" s="193" t="s">
        <v>90</v>
      </c>
      <c r="AY2181" s="18" t="s">
        <v>155</v>
      </c>
      <c r="BE2181" s="194">
        <f>IF(N2181="základní",J2181,0)</f>
        <v>0</v>
      </c>
      <c r="BF2181" s="194">
        <f>IF(N2181="snížená",J2181,0)</f>
        <v>0</v>
      </c>
      <c r="BG2181" s="194">
        <f>IF(N2181="zákl. přenesená",J2181,0)</f>
        <v>0</v>
      </c>
      <c r="BH2181" s="194">
        <f>IF(N2181="sníž. přenesená",J2181,0)</f>
        <v>0</v>
      </c>
      <c r="BI2181" s="194">
        <f>IF(N2181="nulová",J2181,0)</f>
        <v>0</v>
      </c>
      <c r="BJ2181" s="18" t="s">
        <v>88</v>
      </c>
      <c r="BK2181" s="194">
        <f>ROUND(I2181*H2181,2)</f>
        <v>0</v>
      </c>
      <c r="BL2181" s="18" t="s">
        <v>265</v>
      </c>
      <c r="BM2181" s="193" t="s">
        <v>1933</v>
      </c>
    </row>
    <row r="2182" spans="2:65" s="12" customFormat="1">
      <c r="B2182" s="195"/>
      <c r="C2182" s="196"/>
      <c r="D2182" s="197" t="s">
        <v>164</v>
      </c>
      <c r="E2182" s="198" t="s">
        <v>35</v>
      </c>
      <c r="F2182" s="199" t="s">
        <v>1934</v>
      </c>
      <c r="G2182" s="196"/>
      <c r="H2182" s="198" t="s">
        <v>35</v>
      </c>
      <c r="I2182" s="200"/>
      <c r="J2182" s="196"/>
      <c r="K2182" s="196"/>
      <c r="L2182" s="201"/>
      <c r="M2182" s="202"/>
      <c r="N2182" s="203"/>
      <c r="O2182" s="203"/>
      <c r="P2182" s="203"/>
      <c r="Q2182" s="203"/>
      <c r="R2182" s="203"/>
      <c r="S2182" s="203"/>
      <c r="T2182" s="204"/>
      <c r="AT2182" s="205" t="s">
        <v>164</v>
      </c>
      <c r="AU2182" s="205" t="s">
        <v>90</v>
      </c>
      <c r="AV2182" s="12" t="s">
        <v>88</v>
      </c>
      <c r="AW2182" s="12" t="s">
        <v>41</v>
      </c>
      <c r="AX2182" s="12" t="s">
        <v>80</v>
      </c>
      <c r="AY2182" s="205" t="s">
        <v>155</v>
      </c>
    </row>
    <row r="2183" spans="2:65" s="13" customFormat="1">
      <c r="B2183" s="206"/>
      <c r="C2183" s="207"/>
      <c r="D2183" s="197" t="s">
        <v>164</v>
      </c>
      <c r="E2183" s="208" t="s">
        <v>35</v>
      </c>
      <c r="F2183" s="209" t="s">
        <v>1895</v>
      </c>
      <c r="G2183" s="207"/>
      <c r="H2183" s="210">
        <v>277.5</v>
      </c>
      <c r="I2183" s="211"/>
      <c r="J2183" s="207"/>
      <c r="K2183" s="207"/>
      <c r="L2183" s="212"/>
      <c r="M2183" s="213"/>
      <c r="N2183" s="214"/>
      <c r="O2183" s="214"/>
      <c r="P2183" s="214"/>
      <c r="Q2183" s="214"/>
      <c r="R2183" s="214"/>
      <c r="S2183" s="214"/>
      <c r="T2183" s="215"/>
      <c r="AT2183" s="216" t="s">
        <v>164</v>
      </c>
      <c r="AU2183" s="216" t="s">
        <v>90</v>
      </c>
      <c r="AV2183" s="13" t="s">
        <v>90</v>
      </c>
      <c r="AW2183" s="13" t="s">
        <v>41</v>
      </c>
      <c r="AX2183" s="13" t="s">
        <v>88</v>
      </c>
      <c r="AY2183" s="216" t="s">
        <v>155</v>
      </c>
    </row>
    <row r="2184" spans="2:65" s="1" customFormat="1" ht="16.5" customHeight="1">
      <c r="B2184" s="36"/>
      <c r="C2184" s="182" t="s">
        <v>1935</v>
      </c>
      <c r="D2184" s="182" t="s">
        <v>157</v>
      </c>
      <c r="E2184" s="183" t="s">
        <v>1936</v>
      </c>
      <c r="F2184" s="184" t="s">
        <v>1937</v>
      </c>
      <c r="G2184" s="185" t="s">
        <v>360</v>
      </c>
      <c r="H2184" s="186">
        <v>138.30000000000001</v>
      </c>
      <c r="I2184" s="187"/>
      <c r="J2184" s="188">
        <f>ROUND(I2184*H2184,2)</f>
        <v>0</v>
      </c>
      <c r="K2184" s="184" t="s">
        <v>161</v>
      </c>
      <c r="L2184" s="40"/>
      <c r="M2184" s="189" t="s">
        <v>35</v>
      </c>
      <c r="N2184" s="190" t="s">
        <v>51</v>
      </c>
      <c r="O2184" s="65"/>
      <c r="P2184" s="191">
        <f>O2184*H2184</f>
        <v>0</v>
      </c>
      <c r="Q2184" s="191">
        <v>0</v>
      </c>
      <c r="R2184" s="191">
        <f>Q2184*H2184</f>
        <v>0</v>
      </c>
      <c r="S2184" s="191">
        <v>3.9399999999999999E-3</v>
      </c>
      <c r="T2184" s="192">
        <f>S2184*H2184</f>
        <v>0.544902</v>
      </c>
      <c r="AR2184" s="193" t="s">
        <v>265</v>
      </c>
      <c r="AT2184" s="193" t="s">
        <v>157</v>
      </c>
      <c r="AU2184" s="193" t="s">
        <v>90</v>
      </c>
      <c r="AY2184" s="18" t="s">
        <v>155</v>
      </c>
      <c r="BE2184" s="194">
        <f>IF(N2184="základní",J2184,0)</f>
        <v>0</v>
      </c>
      <c r="BF2184" s="194">
        <f>IF(N2184="snížená",J2184,0)</f>
        <v>0</v>
      </c>
      <c r="BG2184" s="194">
        <f>IF(N2184="zákl. přenesená",J2184,0)</f>
        <v>0</v>
      </c>
      <c r="BH2184" s="194">
        <f>IF(N2184="sníž. přenesená",J2184,0)</f>
        <v>0</v>
      </c>
      <c r="BI2184" s="194">
        <f>IF(N2184="nulová",J2184,0)</f>
        <v>0</v>
      </c>
      <c r="BJ2184" s="18" t="s">
        <v>88</v>
      </c>
      <c r="BK2184" s="194">
        <f>ROUND(I2184*H2184,2)</f>
        <v>0</v>
      </c>
      <c r="BL2184" s="18" t="s">
        <v>265</v>
      </c>
      <c r="BM2184" s="193" t="s">
        <v>1938</v>
      </c>
    </row>
    <row r="2185" spans="2:65" s="12" customFormat="1" ht="20.399999999999999">
      <c r="B2185" s="195"/>
      <c r="C2185" s="196"/>
      <c r="D2185" s="197" t="s">
        <v>164</v>
      </c>
      <c r="E2185" s="198" t="s">
        <v>35</v>
      </c>
      <c r="F2185" s="199" t="s">
        <v>1939</v>
      </c>
      <c r="G2185" s="196"/>
      <c r="H2185" s="198" t="s">
        <v>35</v>
      </c>
      <c r="I2185" s="200"/>
      <c r="J2185" s="196"/>
      <c r="K2185" s="196"/>
      <c r="L2185" s="201"/>
      <c r="M2185" s="202"/>
      <c r="N2185" s="203"/>
      <c r="O2185" s="203"/>
      <c r="P2185" s="203"/>
      <c r="Q2185" s="203"/>
      <c r="R2185" s="203"/>
      <c r="S2185" s="203"/>
      <c r="T2185" s="204"/>
      <c r="AT2185" s="205" t="s">
        <v>164</v>
      </c>
      <c r="AU2185" s="205" t="s">
        <v>90</v>
      </c>
      <c r="AV2185" s="12" t="s">
        <v>88</v>
      </c>
      <c r="AW2185" s="12" t="s">
        <v>41</v>
      </c>
      <c r="AX2185" s="12" t="s">
        <v>80</v>
      </c>
      <c r="AY2185" s="205" t="s">
        <v>155</v>
      </c>
    </row>
    <row r="2186" spans="2:65" s="13" customFormat="1" ht="20.399999999999999">
      <c r="B2186" s="206"/>
      <c r="C2186" s="207"/>
      <c r="D2186" s="197" t="s">
        <v>164</v>
      </c>
      <c r="E2186" s="208" t="s">
        <v>35</v>
      </c>
      <c r="F2186" s="209" t="s">
        <v>1940</v>
      </c>
      <c r="G2186" s="207"/>
      <c r="H2186" s="210">
        <v>138.30000000000001</v>
      </c>
      <c r="I2186" s="211"/>
      <c r="J2186" s="207"/>
      <c r="K2186" s="207"/>
      <c r="L2186" s="212"/>
      <c r="M2186" s="213"/>
      <c r="N2186" s="214"/>
      <c r="O2186" s="214"/>
      <c r="P2186" s="214"/>
      <c r="Q2186" s="214"/>
      <c r="R2186" s="214"/>
      <c r="S2186" s="214"/>
      <c r="T2186" s="215"/>
      <c r="AT2186" s="216" t="s">
        <v>164</v>
      </c>
      <c r="AU2186" s="216" t="s">
        <v>90</v>
      </c>
      <c r="AV2186" s="13" t="s">
        <v>90</v>
      </c>
      <c r="AW2186" s="13" t="s">
        <v>41</v>
      </c>
      <c r="AX2186" s="13" t="s">
        <v>88</v>
      </c>
      <c r="AY2186" s="216" t="s">
        <v>155</v>
      </c>
    </row>
    <row r="2187" spans="2:65" s="1" customFormat="1" ht="24" customHeight="1">
      <c r="B2187" s="36"/>
      <c r="C2187" s="182" t="s">
        <v>1941</v>
      </c>
      <c r="D2187" s="182" t="s">
        <v>157</v>
      </c>
      <c r="E2187" s="183" t="s">
        <v>1942</v>
      </c>
      <c r="F2187" s="184" t="s">
        <v>1943</v>
      </c>
      <c r="G2187" s="185" t="s">
        <v>360</v>
      </c>
      <c r="H2187" s="186">
        <v>4</v>
      </c>
      <c r="I2187" s="187"/>
      <c r="J2187" s="188">
        <f>ROUND(I2187*H2187,2)</f>
        <v>0</v>
      </c>
      <c r="K2187" s="184" t="s">
        <v>161</v>
      </c>
      <c r="L2187" s="40"/>
      <c r="M2187" s="189" t="s">
        <v>35</v>
      </c>
      <c r="N2187" s="190" t="s">
        <v>51</v>
      </c>
      <c r="O2187" s="65"/>
      <c r="P2187" s="191">
        <f>O2187*H2187</f>
        <v>0</v>
      </c>
      <c r="Q2187" s="191">
        <v>1.7600000000000001E-3</v>
      </c>
      <c r="R2187" s="191">
        <f>Q2187*H2187</f>
        <v>7.0400000000000003E-3</v>
      </c>
      <c r="S2187" s="191">
        <v>0</v>
      </c>
      <c r="T2187" s="192">
        <f>S2187*H2187</f>
        <v>0</v>
      </c>
      <c r="AR2187" s="193" t="s">
        <v>265</v>
      </c>
      <c r="AT2187" s="193" t="s">
        <v>157</v>
      </c>
      <c r="AU2187" s="193" t="s">
        <v>90</v>
      </c>
      <c r="AY2187" s="18" t="s">
        <v>155</v>
      </c>
      <c r="BE2187" s="194">
        <f>IF(N2187="základní",J2187,0)</f>
        <v>0</v>
      </c>
      <c r="BF2187" s="194">
        <f>IF(N2187="snížená",J2187,0)</f>
        <v>0</v>
      </c>
      <c r="BG2187" s="194">
        <f>IF(N2187="zákl. přenesená",J2187,0)</f>
        <v>0</v>
      </c>
      <c r="BH2187" s="194">
        <f>IF(N2187="sníž. přenesená",J2187,0)</f>
        <v>0</v>
      </c>
      <c r="BI2187" s="194">
        <f>IF(N2187="nulová",J2187,0)</f>
        <v>0</v>
      </c>
      <c r="BJ2187" s="18" t="s">
        <v>88</v>
      </c>
      <c r="BK2187" s="194">
        <f>ROUND(I2187*H2187,2)</f>
        <v>0</v>
      </c>
      <c r="BL2187" s="18" t="s">
        <v>265</v>
      </c>
      <c r="BM2187" s="193" t="s">
        <v>1944</v>
      </c>
    </row>
    <row r="2188" spans="2:65" s="12" customFormat="1">
      <c r="B2188" s="195"/>
      <c r="C2188" s="196"/>
      <c r="D2188" s="197" t="s">
        <v>164</v>
      </c>
      <c r="E2188" s="198" t="s">
        <v>35</v>
      </c>
      <c r="F2188" s="199" t="s">
        <v>1945</v>
      </c>
      <c r="G2188" s="196"/>
      <c r="H2188" s="198" t="s">
        <v>35</v>
      </c>
      <c r="I2188" s="200"/>
      <c r="J2188" s="196"/>
      <c r="K2188" s="196"/>
      <c r="L2188" s="201"/>
      <c r="M2188" s="202"/>
      <c r="N2188" s="203"/>
      <c r="O2188" s="203"/>
      <c r="P2188" s="203"/>
      <c r="Q2188" s="203"/>
      <c r="R2188" s="203"/>
      <c r="S2188" s="203"/>
      <c r="T2188" s="204"/>
      <c r="AT2188" s="205" t="s">
        <v>164</v>
      </c>
      <c r="AU2188" s="205" t="s">
        <v>90</v>
      </c>
      <c r="AV2188" s="12" t="s">
        <v>88</v>
      </c>
      <c r="AW2188" s="12" t="s">
        <v>41</v>
      </c>
      <c r="AX2188" s="12" t="s">
        <v>80</v>
      </c>
      <c r="AY2188" s="205" t="s">
        <v>155</v>
      </c>
    </row>
    <row r="2189" spans="2:65" s="13" customFormat="1">
      <c r="B2189" s="206"/>
      <c r="C2189" s="207"/>
      <c r="D2189" s="197" t="s">
        <v>164</v>
      </c>
      <c r="E2189" s="208" t="s">
        <v>35</v>
      </c>
      <c r="F2189" s="209" t="s">
        <v>1946</v>
      </c>
      <c r="G2189" s="207"/>
      <c r="H2189" s="210">
        <v>4</v>
      </c>
      <c r="I2189" s="211"/>
      <c r="J2189" s="207"/>
      <c r="K2189" s="207"/>
      <c r="L2189" s="212"/>
      <c r="M2189" s="213"/>
      <c r="N2189" s="214"/>
      <c r="O2189" s="214"/>
      <c r="P2189" s="214"/>
      <c r="Q2189" s="214"/>
      <c r="R2189" s="214"/>
      <c r="S2189" s="214"/>
      <c r="T2189" s="215"/>
      <c r="AT2189" s="216" t="s">
        <v>164</v>
      </c>
      <c r="AU2189" s="216" t="s">
        <v>90</v>
      </c>
      <c r="AV2189" s="13" t="s">
        <v>90</v>
      </c>
      <c r="AW2189" s="13" t="s">
        <v>41</v>
      </c>
      <c r="AX2189" s="13" t="s">
        <v>88</v>
      </c>
      <c r="AY2189" s="216" t="s">
        <v>155</v>
      </c>
    </row>
    <row r="2190" spans="2:65" s="1" customFormat="1" ht="24" customHeight="1">
      <c r="B2190" s="36"/>
      <c r="C2190" s="182" t="s">
        <v>1947</v>
      </c>
      <c r="D2190" s="182" t="s">
        <v>157</v>
      </c>
      <c r="E2190" s="183" t="s">
        <v>1948</v>
      </c>
      <c r="F2190" s="184" t="s">
        <v>1949</v>
      </c>
      <c r="G2190" s="185" t="s">
        <v>360</v>
      </c>
      <c r="H2190" s="186">
        <v>22</v>
      </c>
      <c r="I2190" s="187"/>
      <c r="J2190" s="188">
        <f>ROUND(I2190*H2190,2)</f>
        <v>0</v>
      </c>
      <c r="K2190" s="184" t="s">
        <v>161</v>
      </c>
      <c r="L2190" s="40"/>
      <c r="M2190" s="189" t="s">
        <v>35</v>
      </c>
      <c r="N2190" s="190" t="s">
        <v>51</v>
      </c>
      <c r="O2190" s="65"/>
      <c r="P2190" s="191">
        <f>O2190*H2190</f>
        <v>0</v>
      </c>
      <c r="Q2190" s="191">
        <v>4.3400000000000001E-3</v>
      </c>
      <c r="R2190" s="191">
        <f>Q2190*H2190</f>
        <v>9.5480000000000009E-2</v>
      </c>
      <c r="S2190" s="191">
        <v>0</v>
      </c>
      <c r="T2190" s="192">
        <f>S2190*H2190</f>
        <v>0</v>
      </c>
      <c r="AR2190" s="193" t="s">
        <v>265</v>
      </c>
      <c r="AT2190" s="193" t="s">
        <v>157</v>
      </c>
      <c r="AU2190" s="193" t="s">
        <v>90</v>
      </c>
      <c r="AY2190" s="18" t="s">
        <v>155</v>
      </c>
      <c r="BE2190" s="194">
        <f>IF(N2190="základní",J2190,0)</f>
        <v>0</v>
      </c>
      <c r="BF2190" s="194">
        <f>IF(N2190="snížená",J2190,0)</f>
        <v>0</v>
      </c>
      <c r="BG2190" s="194">
        <f>IF(N2190="zákl. přenesená",J2190,0)</f>
        <v>0</v>
      </c>
      <c r="BH2190" s="194">
        <f>IF(N2190="sníž. přenesená",J2190,0)</f>
        <v>0</v>
      </c>
      <c r="BI2190" s="194">
        <f>IF(N2190="nulová",J2190,0)</f>
        <v>0</v>
      </c>
      <c r="BJ2190" s="18" t="s">
        <v>88</v>
      </c>
      <c r="BK2190" s="194">
        <f>ROUND(I2190*H2190,2)</f>
        <v>0</v>
      </c>
      <c r="BL2190" s="18" t="s">
        <v>265</v>
      </c>
      <c r="BM2190" s="193" t="s">
        <v>1950</v>
      </c>
    </row>
    <row r="2191" spans="2:65" s="12" customFormat="1">
      <c r="B2191" s="195"/>
      <c r="C2191" s="196"/>
      <c r="D2191" s="197" t="s">
        <v>164</v>
      </c>
      <c r="E2191" s="198" t="s">
        <v>35</v>
      </c>
      <c r="F2191" s="199" t="s">
        <v>1951</v>
      </c>
      <c r="G2191" s="196"/>
      <c r="H2191" s="198" t="s">
        <v>35</v>
      </c>
      <c r="I2191" s="200"/>
      <c r="J2191" s="196"/>
      <c r="K2191" s="196"/>
      <c r="L2191" s="201"/>
      <c r="M2191" s="202"/>
      <c r="N2191" s="203"/>
      <c r="O2191" s="203"/>
      <c r="P2191" s="203"/>
      <c r="Q2191" s="203"/>
      <c r="R2191" s="203"/>
      <c r="S2191" s="203"/>
      <c r="T2191" s="204"/>
      <c r="AT2191" s="205" t="s">
        <v>164</v>
      </c>
      <c r="AU2191" s="205" t="s">
        <v>90</v>
      </c>
      <c r="AV2191" s="12" t="s">
        <v>88</v>
      </c>
      <c r="AW2191" s="12" t="s">
        <v>41</v>
      </c>
      <c r="AX2191" s="12" t="s">
        <v>80</v>
      </c>
      <c r="AY2191" s="205" t="s">
        <v>155</v>
      </c>
    </row>
    <row r="2192" spans="2:65" s="13" customFormat="1">
      <c r="B2192" s="206"/>
      <c r="C2192" s="207"/>
      <c r="D2192" s="197" t="s">
        <v>164</v>
      </c>
      <c r="E2192" s="208" t="s">
        <v>35</v>
      </c>
      <c r="F2192" s="209" t="s">
        <v>1952</v>
      </c>
      <c r="G2192" s="207"/>
      <c r="H2192" s="210">
        <v>22</v>
      </c>
      <c r="I2192" s="211"/>
      <c r="J2192" s="207"/>
      <c r="K2192" s="207"/>
      <c r="L2192" s="212"/>
      <c r="M2192" s="213"/>
      <c r="N2192" s="214"/>
      <c r="O2192" s="214"/>
      <c r="P2192" s="214"/>
      <c r="Q2192" s="214"/>
      <c r="R2192" s="214"/>
      <c r="S2192" s="214"/>
      <c r="T2192" s="215"/>
      <c r="AT2192" s="216" t="s">
        <v>164</v>
      </c>
      <c r="AU2192" s="216" t="s">
        <v>90</v>
      </c>
      <c r="AV2192" s="13" t="s">
        <v>90</v>
      </c>
      <c r="AW2192" s="13" t="s">
        <v>41</v>
      </c>
      <c r="AX2192" s="13" t="s">
        <v>88</v>
      </c>
      <c r="AY2192" s="216" t="s">
        <v>155</v>
      </c>
    </row>
    <row r="2193" spans="2:65" s="1" customFormat="1" ht="24" customHeight="1">
      <c r="B2193" s="36"/>
      <c r="C2193" s="182" t="s">
        <v>1953</v>
      </c>
      <c r="D2193" s="182" t="s">
        <v>157</v>
      </c>
      <c r="E2193" s="183" t="s">
        <v>1954</v>
      </c>
      <c r="F2193" s="184" t="s">
        <v>1955</v>
      </c>
      <c r="G2193" s="185" t="s">
        <v>360</v>
      </c>
      <c r="H2193" s="186">
        <v>22</v>
      </c>
      <c r="I2193" s="187"/>
      <c r="J2193" s="188">
        <f>ROUND(I2193*H2193,2)</f>
        <v>0</v>
      </c>
      <c r="K2193" s="184" t="s">
        <v>161</v>
      </c>
      <c r="L2193" s="40"/>
      <c r="M2193" s="189" t="s">
        <v>35</v>
      </c>
      <c r="N2193" s="190" t="s">
        <v>51</v>
      </c>
      <c r="O2193" s="65"/>
      <c r="P2193" s="191">
        <f>O2193*H2193</f>
        <v>0</v>
      </c>
      <c r="Q2193" s="191">
        <v>5.8100000000000001E-3</v>
      </c>
      <c r="R2193" s="191">
        <f>Q2193*H2193</f>
        <v>0.12781999999999999</v>
      </c>
      <c r="S2193" s="191">
        <v>0</v>
      </c>
      <c r="T2193" s="192">
        <f>S2193*H2193</f>
        <v>0</v>
      </c>
      <c r="AR2193" s="193" t="s">
        <v>265</v>
      </c>
      <c r="AT2193" s="193" t="s">
        <v>157</v>
      </c>
      <c r="AU2193" s="193" t="s">
        <v>90</v>
      </c>
      <c r="AY2193" s="18" t="s">
        <v>155</v>
      </c>
      <c r="BE2193" s="194">
        <f>IF(N2193="základní",J2193,0)</f>
        <v>0</v>
      </c>
      <c r="BF2193" s="194">
        <f>IF(N2193="snížená",J2193,0)</f>
        <v>0</v>
      </c>
      <c r="BG2193" s="194">
        <f>IF(N2193="zákl. přenesená",J2193,0)</f>
        <v>0</v>
      </c>
      <c r="BH2193" s="194">
        <f>IF(N2193="sníž. přenesená",J2193,0)</f>
        <v>0</v>
      </c>
      <c r="BI2193" s="194">
        <f>IF(N2193="nulová",J2193,0)</f>
        <v>0</v>
      </c>
      <c r="BJ2193" s="18" t="s">
        <v>88</v>
      </c>
      <c r="BK2193" s="194">
        <f>ROUND(I2193*H2193,2)</f>
        <v>0</v>
      </c>
      <c r="BL2193" s="18" t="s">
        <v>265</v>
      </c>
      <c r="BM2193" s="193" t="s">
        <v>1956</v>
      </c>
    </row>
    <row r="2194" spans="2:65" s="12" customFormat="1">
      <c r="B2194" s="195"/>
      <c r="C2194" s="196"/>
      <c r="D2194" s="197" t="s">
        <v>164</v>
      </c>
      <c r="E2194" s="198" t="s">
        <v>35</v>
      </c>
      <c r="F2194" s="199" t="s">
        <v>1957</v>
      </c>
      <c r="G2194" s="196"/>
      <c r="H2194" s="198" t="s">
        <v>35</v>
      </c>
      <c r="I2194" s="200"/>
      <c r="J2194" s="196"/>
      <c r="K2194" s="196"/>
      <c r="L2194" s="201"/>
      <c r="M2194" s="202"/>
      <c r="N2194" s="203"/>
      <c r="O2194" s="203"/>
      <c r="P2194" s="203"/>
      <c r="Q2194" s="203"/>
      <c r="R2194" s="203"/>
      <c r="S2194" s="203"/>
      <c r="T2194" s="204"/>
      <c r="AT2194" s="205" t="s">
        <v>164</v>
      </c>
      <c r="AU2194" s="205" t="s">
        <v>90</v>
      </c>
      <c r="AV2194" s="12" t="s">
        <v>88</v>
      </c>
      <c r="AW2194" s="12" t="s">
        <v>41</v>
      </c>
      <c r="AX2194" s="12" t="s">
        <v>80</v>
      </c>
      <c r="AY2194" s="205" t="s">
        <v>155</v>
      </c>
    </row>
    <row r="2195" spans="2:65" s="13" customFormat="1">
      <c r="B2195" s="206"/>
      <c r="C2195" s="207"/>
      <c r="D2195" s="197" t="s">
        <v>164</v>
      </c>
      <c r="E2195" s="208" t="s">
        <v>35</v>
      </c>
      <c r="F2195" s="209" t="s">
        <v>1952</v>
      </c>
      <c r="G2195" s="207"/>
      <c r="H2195" s="210">
        <v>22</v>
      </c>
      <c r="I2195" s="211"/>
      <c r="J2195" s="207"/>
      <c r="K2195" s="207"/>
      <c r="L2195" s="212"/>
      <c r="M2195" s="213"/>
      <c r="N2195" s="214"/>
      <c r="O2195" s="214"/>
      <c r="P2195" s="214"/>
      <c r="Q2195" s="214"/>
      <c r="R2195" s="214"/>
      <c r="S2195" s="214"/>
      <c r="T2195" s="215"/>
      <c r="AT2195" s="216" t="s">
        <v>164</v>
      </c>
      <c r="AU2195" s="216" t="s">
        <v>90</v>
      </c>
      <c r="AV2195" s="13" t="s">
        <v>90</v>
      </c>
      <c r="AW2195" s="13" t="s">
        <v>41</v>
      </c>
      <c r="AX2195" s="13" t="s">
        <v>88</v>
      </c>
      <c r="AY2195" s="216" t="s">
        <v>155</v>
      </c>
    </row>
    <row r="2196" spans="2:65" s="1" customFormat="1" ht="24" customHeight="1">
      <c r="B2196" s="36"/>
      <c r="C2196" s="182" t="s">
        <v>1958</v>
      </c>
      <c r="D2196" s="182" t="s">
        <v>157</v>
      </c>
      <c r="E2196" s="183" t="s">
        <v>1959</v>
      </c>
      <c r="F2196" s="184" t="s">
        <v>1960</v>
      </c>
      <c r="G2196" s="185" t="s">
        <v>360</v>
      </c>
      <c r="H2196" s="186">
        <v>70</v>
      </c>
      <c r="I2196" s="187"/>
      <c r="J2196" s="188">
        <f>ROUND(I2196*H2196,2)</f>
        <v>0</v>
      </c>
      <c r="K2196" s="184" t="s">
        <v>35</v>
      </c>
      <c r="L2196" s="40"/>
      <c r="M2196" s="189" t="s">
        <v>35</v>
      </c>
      <c r="N2196" s="190" t="s">
        <v>51</v>
      </c>
      <c r="O2196" s="65"/>
      <c r="P2196" s="191">
        <f>O2196*H2196</f>
        <v>0</v>
      </c>
      <c r="Q2196" s="191">
        <v>1.46152E-3</v>
      </c>
      <c r="R2196" s="191">
        <f>Q2196*H2196</f>
        <v>0.10230640000000001</v>
      </c>
      <c r="S2196" s="191">
        <v>0</v>
      </c>
      <c r="T2196" s="192">
        <f>S2196*H2196</f>
        <v>0</v>
      </c>
      <c r="AR2196" s="193" t="s">
        <v>265</v>
      </c>
      <c r="AT2196" s="193" t="s">
        <v>157</v>
      </c>
      <c r="AU2196" s="193" t="s">
        <v>90</v>
      </c>
      <c r="AY2196" s="18" t="s">
        <v>155</v>
      </c>
      <c r="BE2196" s="194">
        <f>IF(N2196="základní",J2196,0)</f>
        <v>0</v>
      </c>
      <c r="BF2196" s="194">
        <f>IF(N2196="snížená",J2196,0)</f>
        <v>0</v>
      </c>
      <c r="BG2196" s="194">
        <f>IF(N2196="zákl. přenesená",J2196,0)</f>
        <v>0</v>
      </c>
      <c r="BH2196" s="194">
        <f>IF(N2196="sníž. přenesená",J2196,0)</f>
        <v>0</v>
      </c>
      <c r="BI2196" s="194">
        <f>IF(N2196="nulová",J2196,0)</f>
        <v>0</v>
      </c>
      <c r="BJ2196" s="18" t="s">
        <v>88</v>
      </c>
      <c r="BK2196" s="194">
        <f>ROUND(I2196*H2196,2)</f>
        <v>0</v>
      </c>
      <c r="BL2196" s="18" t="s">
        <v>265</v>
      </c>
      <c r="BM2196" s="193" t="s">
        <v>1961</v>
      </c>
    </row>
    <row r="2197" spans="2:65" s="12" customFormat="1">
      <c r="B2197" s="195"/>
      <c r="C2197" s="196"/>
      <c r="D2197" s="197" t="s">
        <v>164</v>
      </c>
      <c r="E2197" s="198" t="s">
        <v>35</v>
      </c>
      <c r="F2197" s="199" t="s">
        <v>1962</v>
      </c>
      <c r="G2197" s="196"/>
      <c r="H2197" s="198" t="s">
        <v>35</v>
      </c>
      <c r="I2197" s="200"/>
      <c r="J2197" s="196"/>
      <c r="K2197" s="196"/>
      <c r="L2197" s="201"/>
      <c r="M2197" s="202"/>
      <c r="N2197" s="203"/>
      <c r="O2197" s="203"/>
      <c r="P2197" s="203"/>
      <c r="Q2197" s="203"/>
      <c r="R2197" s="203"/>
      <c r="S2197" s="203"/>
      <c r="T2197" s="204"/>
      <c r="AT2197" s="205" t="s">
        <v>164</v>
      </c>
      <c r="AU2197" s="205" t="s">
        <v>90</v>
      </c>
      <c r="AV2197" s="12" t="s">
        <v>88</v>
      </c>
      <c r="AW2197" s="12" t="s">
        <v>41</v>
      </c>
      <c r="AX2197" s="12" t="s">
        <v>80</v>
      </c>
      <c r="AY2197" s="205" t="s">
        <v>155</v>
      </c>
    </row>
    <row r="2198" spans="2:65" s="13" customFormat="1">
      <c r="B2198" s="206"/>
      <c r="C2198" s="207"/>
      <c r="D2198" s="197" t="s">
        <v>164</v>
      </c>
      <c r="E2198" s="208" t="s">
        <v>35</v>
      </c>
      <c r="F2198" s="209" t="s">
        <v>1963</v>
      </c>
      <c r="G2198" s="207"/>
      <c r="H2198" s="210">
        <v>70</v>
      </c>
      <c r="I2198" s="211"/>
      <c r="J2198" s="207"/>
      <c r="K2198" s="207"/>
      <c r="L2198" s="212"/>
      <c r="M2198" s="213"/>
      <c r="N2198" s="214"/>
      <c r="O2198" s="214"/>
      <c r="P2198" s="214"/>
      <c r="Q2198" s="214"/>
      <c r="R2198" s="214"/>
      <c r="S2198" s="214"/>
      <c r="T2198" s="215"/>
      <c r="AT2198" s="216" t="s">
        <v>164</v>
      </c>
      <c r="AU2198" s="216" t="s">
        <v>90</v>
      </c>
      <c r="AV2198" s="13" t="s">
        <v>90</v>
      </c>
      <c r="AW2198" s="13" t="s">
        <v>41</v>
      </c>
      <c r="AX2198" s="13" t="s">
        <v>88</v>
      </c>
      <c r="AY2198" s="216" t="s">
        <v>155</v>
      </c>
    </row>
    <row r="2199" spans="2:65" s="1" customFormat="1" ht="24" customHeight="1">
      <c r="B2199" s="36"/>
      <c r="C2199" s="182" t="s">
        <v>1964</v>
      </c>
      <c r="D2199" s="182" t="s">
        <v>157</v>
      </c>
      <c r="E2199" s="183" t="s">
        <v>1965</v>
      </c>
      <c r="F2199" s="184" t="s">
        <v>1966</v>
      </c>
      <c r="G2199" s="185" t="s">
        <v>360</v>
      </c>
      <c r="H2199" s="186">
        <v>277.5</v>
      </c>
      <c r="I2199" s="187"/>
      <c r="J2199" s="188">
        <f>ROUND(I2199*H2199,2)</f>
        <v>0</v>
      </c>
      <c r="K2199" s="184" t="s">
        <v>161</v>
      </c>
      <c r="L2199" s="40"/>
      <c r="M2199" s="189" t="s">
        <v>35</v>
      </c>
      <c r="N2199" s="190" t="s">
        <v>51</v>
      </c>
      <c r="O2199" s="65"/>
      <c r="P2199" s="191">
        <f>O2199*H2199</f>
        <v>0</v>
      </c>
      <c r="Q2199" s="191">
        <v>1.8E-3</v>
      </c>
      <c r="R2199" s="191">
        <f>Q2199*H2199</f>
        <v>0.4995</v>
      </c>
      <c r="S2199" s="191">
        <v>0</v>
      </c>
      <c r="T2199" s="192">
        <f>S2199*H2199</f>
        <v>0</v>
      </c>
      <c r="AR2199" s="193" t="s">
        <v>265</v>
      </c>
      <c r="AT2199" s="193" t="s">
        <v>157</v>
      </c>
      <c r="AU2199" s="193" t="s">
        <v>90</v>
      </c>
      <c r="AY2199" s="18" t="s">
        <v>155</v>
      </c>
      <c r="BE2199" s="194">
        <f>IF(N2199="základní",J2199,0)</f>
        <v>0</v>
      </c>
      <c r="BF2199" s="194">
        <f>IF(N2199="snížená",J2199,0)</f>
        <v>0</v>
      </c>
      <c r="BG2199" s="194">
        <f>IF(N2199="zákl. přenesená",J2199,0)</f>
        <v>0</v>
      </c>
      <c r="BH2199" s="194">
        <f>IF(N2199="sníž. přenesená",J2199,0)</f>
        <v>0</v>
      </c>
      <c r="BI2199" s="194">
        <f>IF(N2199="nulová",J2199,0)</f>
        <v>0</v>
      </c>
      <c r="BJ2199" s="18" t="s">
        <v>88</v>
      </c>
      <c r="BK2199" s="194">
        <f>ROUND(I2199*H2199,2)</f>
        <v>0</v>
      </c>
      <c r="BL2199" s="18" t="s">
        <v>265</v>
      </c>
      <c r="BM2199" s="193" t="s">
        <v>1967</v>
      </c>
    </row>
    <row r="2200" spans="2:65" s="12" customFormat="1" ht="20.399999999999999">
      <c r="B2200" s="195"/>
      <c r="C2200" s="196"/>
      <c r="D2200" s="197" t="s">
        <v>164</v>
      </c>
      <c r="E2200" s="198" t="s">
        <v>35</v>
      </c>
      <c r="F2200" s="199" t="s">
        <v>1968</v>
      </c>
      <c r="G2200" s="196"/>
      <c r="H2200" s="198" t="s">
        <v>35</v>
      </c>
      <c r="I2200" s="200"/>
      <c r="J2200" s="196"/>
      <c r="K2200" s="196"/>
      <c r="L2200" s="201"/>
      <c r="M2200" s="202"/>
      <c r="N2200" s="203"/>
      <c r="O2200" s="203"/>
      <c r="P2200" s="203"/>
      <c r="Q2200" s="203"/>
      <c r="R2200" s="203"/>
      <c r="S2200" s="203"/>
      <c r="T2200" s="204"/>
      <c r="AT2200" s="205" t="s">
        <v>164</v>
      </c>
      <c r="AU2200" s="205" t="s">
        <v>90</v>
      </c>
      <c r="AV2200" s="12" t="s">
        <v>88</v>
      </c>
      <c r="AW2200" s="12" t="s">
        <v>41</v>
      </c>
      <c r="AX2200" s="12" t="s">
        <v>80</v>
      </c>
      <c r="AY2200" s="205" t="s">
        <v>155</v>
      </c>
    </row>
    <row r="2201" spans="2:65" s="13" customFormat="1">
      <c r="B2201" s="206"/>
      <c r="C2201" s="207"/>
      <c r="D2201" s="197" t="s">
        <v>164</v>
      </c>
      <c r="E2201" s="208" t="s">
        <v>35</v>
      </c>
      <c r="F2201" s="209" t="s">
        <v>1895</v>
      </c>
      <c r="G2201" s="207"/>
      <c r="H2201" s="210">
        <v>277.5</v>
      </c>
      <c r="I2201" s="211"/>
      <c r="J2201" s="207"/>
      <c r="K2201" s="207"/>
      <c r="L2201" s="212"/>
      <c r="M2201" s="213"/>
      <c r="N2201" s="214"/>
      <c r="O2201" s="214"/>
      <c r="P2201" s="214"/>
      <c r="Q2201" s="214"/>
      <c r="R2201" s="214"/>
      <c r="S2201" s="214"/>
      <c r="T2201" s="215"/>
      <c r="AT2201" s="216" t="s">
        <v>164</v>
      </c>
      <c r="AU2201" s="216" t="s">
        <v>90</v>
      </c>
      <c r="AV2201" s="13" t="s">
        <v>90</v>
      </c>
      <c r="AW2201" s="13" t="s">
        <v>41</v>
      </c>
      <c r="AX2201" s="13" t="s">
        <v>88</v>
      </c>
      <c r="AY2201" s="216" t="s">
        <v>155</v>
      </c>
    </row>
    <row r="2202" spans="2:65" s="1" customFormat="1" ht="24" customHeight="1">
      <c r="B2202" s="36"/>
      <c r="C2202" s="182" t="s">
        <v>1969</v>
      </c>
      <c r="D2202" s="182" t="s">
        <v>157</v>
      </c>
      <c r="E2202" s="183" t="s">
        <v>1970</v>
      </c>
      <c r="F2202" s="184" t="s">
        <v>1971</v>
      </c>
      <c r="G2202" s="185" t="s">
        <v>360</v>
      </c>
      <c r="H2202" s="186">
        <v>193</v>
      </c>
      <c r="I2202" s="187"/>
      <c r="J2202" s="188">
        <f>ROUND(I2202*H2202,2)</f>
        <v>0</v>
      </c>
      <c r="K2202" s="184" t="s">
        <v>161</v>
      </c>
      <c r="L2202" s="40"/>
      <c r="M2202" s="189" t="s">
        <v>35</v>
      </c>
      <c r="N2202" s="190" t="s">
        <v>51</v>
      </c>
      <c r="O2202" s="65"/>
      <c r="P2202" s="191">
        <f>O2202*H2202</f>
        <v>0</v>
      </c>
      <c r="Q2202" s="191">
        <v>2.8700000000000002E-3</v>
      </c>
      <c r="R2202" s="191">
        <f>Q2202*H2202</f>
        <v>0.55391000000000001</v>
      </c>
      <c r="S2202" s="191">
        <v>0</v>
      </c>
      <c r="T2202" s="192">
        <f>S2202*H2202</f>
        <v>0</v>
      </c>
      <c r="AR2202" s="193" t="s">
        <v>265</v>
      </c>
      <c r="AT2202" s="193" t="s">
        <v>157</v>
      </c>
      <c r="AU2202" s="193" t="s">
        <v>90</v>
      </c>
      <c r="AY2202" s="18" t="s">
        <v>155</v>
      </c>
      <c r="BE2202" s="194">
        <f>IF(N2202="základní",J2202,0)</f>
        <v>0</v>
      </c>
      <c r="BF2202" s="194">
        <f>IF(N2202="snížená",J2202,0)</f>
        <v>0</v>
      </c>
      <c r="BG2202" s="194">
        <f>IF(N2202="zákl. přenesená",J2202,0)</f>
        <v>0</v>
      </c>
      <c r="BH2202" s="194">
        <f>IF(N2202="sníž. přenesená",J2202,0)</f>
        <v>0</v>
      </c>
      <c r="BI2202" s="194">
        <f>IF(N2202="nulová",J2202,0)</f>
        <v>0</v>
      </c>
      <c r="BJ2202" s="18" t="s">
        <v>88</v>
      </c>
      <c r="BK2202" s="194">
        <f>ROUND(I2202*H2202,2)</f>
        <v>0</v>
      </c>
      <c r="BL2202" s="18" t="s">
        <v>265</v>
      </c>
      <c r="BM2202" s="193" t="s">
        <v>1972</v>
      </c>
    </row>
    <row r="2203" spans="2:65" s="12" customFormat="1">
      <c r="B2203" s="195"/>
      <c r="C2203" s="196"/>
      <c r="D2203" s="197" t="s">
        <v>164</v>
      </c>
      <c r="E2203" s="198" t="s">
        <v>35</v>
      </c>
      <c r="F2203" s="199" t="s">
        <v>1888</v>
      </c>
      <c r="G2203" s="196"/>
      <c r="H2203" s="198" t="s">
        <v>35</v>
      </c>
      <c r="I2203" s="200"/>
      <c r="J2203" s="196"/>
      <c r="K2203" s="196"/>
      <c r="L2203" s="201"/>
      <c r="M2203" s="202"/>
      <c r="N2203" s="203"/>
      <c r="O2203" s="203"/>
      <c r="P2203" s="203"/>
      <c r="Q2203" s="203"/>
      <c r="R2203" s="203"/>
      <c r="S2203" s="203"/>
      <c r="T2203" s="204"/>
      <c r="AT2203" s="205" t="s">
        <v>164</v>
      </c>
      <c r="AU2203" s="205" t="s">
        <v>90</v>
      </c>
      <c r="AV2203" s="12" t="s">
        <v>88</v>
      </c>
      <c r="AW2203" s="12" t="s">
        <v>41</v>
      </c>
      <c r="AX2203" s="12" t="s">
        <v>80</v>
      </c>
      <c r="AY2203" s="205" t="s">
        <v>155</v>
      </c>
    </row>
    <row r="2204" spans="2:65" s="13" customFormat="1">
      <c r="B2204" s="206"/>
      <c r="C2204" s="207"/>
      <c r="D2204" s="197" t="s">
        <v>164</v>
      </c>
      <c r="E2204" s="208" t="s">
        <v>35</v>
      </c>
      <c r="F2204" s="209" t="s">
        <v>1889</v>
      </c>
      <c r="G2204" s="207"/>
      <c r="H2204" s="210">
        <v>193</v>
      </c>
      <c r="I2204" s="211"/>
      <c r="J2204" s="207"/>
      <c r="K2204" s="207"/>
      <c r="L2204" s="212"/>
      <c r="M2204" s="213"/>
      <c r="N2204" s="214"/>
      <c r="O2204" s="214"/>
      <c r="P2204" s="214"/>
      <c r="Q2204" s="214"/>
      <c r="R2204" s="214"/>
      <c r="S2204" s="214"/>
      <c r="T2204" s="215"/>
      <c r="AT2204" s="216" t="s">
        <v>164</v>
      </c>
      <c r="AU2204" s="216" t="s">
        <v>90</v>
      </c>
      <c r="AV2204" s="13" t="s">
        <v>90</v>
      </c>
      <c r="AW2204" s="13" t="s">
        <v>41</v>
      </c>
      <c r="AX2204" s="13" t="s">
        <v>88</v>
      </c>
      <c r="AY2204" s="216" t="s">
        <v>155</v>
      </c>
    </row>
    <row r="2205" spans="2:65" s="1" customFormat="1" ht="36" customHeight="1">
      <c r="B2205" s="36"/>
      <c r="C2205" s="182" t="s">
        <v>1973</v>
      </c>
      <c r="D2205" s="182" t="s">
        <v>157</v>
      </c>
      <c r="E2205" s="183" t="s">
        <v>1974</v>
      </c>
      <c r="F2205" s="184" t="s">
        <v>1975</v>
      </c>
      <c r="G2205" s="185" t="s">
        <v>227</v>
      </c>
      <c r="H2205" s="186">
        <v>1110</v>
      </c>
      <c r="I2205" s="187"/>
      <c r="J2205" s="188">
        <f>ROUND(I2205*H2205,2)</f>
        <v>0</v>
      </c>
      <c r="K2205" s="184" t="s">
        <v>35</v>
      </c>
      <c r="L2205" s="40"/>
      <c r="M2205" s="189" t="s">
        <v>35</v>
      </c>
      <c r="N2205" s="190" t="s">
        <v>51</v>
      </c>
      <c r="O2205" s="65"/>
      <c r="P2205" s="191">
        <f>O2205*H2205</f>
        <v>0</v>
      </c>
      <c r="Q2205" s="191">
        <v>2.0000000000000001E-4</v>
      </c>
      <c r="R2205" s="191">
        <f>Q2205*H2205</f>
        <v>0.222</v>
      </c>
      <c r="S2205" s="191">
        <v>0</v>
      </c>
      <c r="T2205" s="192">
        <f>S2205*H2205</f>
        <v>0</v>
      </c>
      <c r="AR2205" s="193" t="s">
        <v>265</v>
      </c>
      <c r="AT2205" s="193" t="s">
        <v>157</v>
      </c>
      <c r="AU2205" s="193" t="s">
        <v>90</v>
      </c>
      <c r="AY2205" s="18" t="s">
        <v>155</v>
      </c>
      <c r="BE2205" s="194">
        <f>IF(N2205="základní",J2205,0)</f>
        <v>0</v>
      </c>
      <c r="BF2205" s="194">
        <f>IF(N2205="snížená",J2205,0)</f>
        <v>0</v>
      </c>
      <c r="BG2205" s="194">
        <f>IF(N2205="zákl. přenesená",J2205,0)</f>
        <v>0</v>
      </c>
      <c r="BH2205" s="194">
        <f>IF(N2205="sníž. přenesená",J2205,0)</f>
        <v>0</v>
      </c>
      <c r="BI2205" s="194">
        <f>IF(N2205="nulová",J2205,0)</f>
        <v>0</v>
      </c>
      <c r="BJ2205" s="18" t="s">
        <v>88</v>
      </c>
      <c r="BK2205" s="194">
        <f>ROUND(I2205*H2205,2)</f>
        <v>0</v>
      </c>
      <c r="BL2205" s="18" t="s">
        <v>265</v>
      </c>
      <c r="BM2205" s="193" t="s">
        <v>1976</v>
      </c>
    </row>
    <row r="2206" spans="2:65" s="12" customFormat="1">
      <c r="B2206" s="195"/>
      <c r="C2206" s="196"/>
      <c r="D2206" s="197" t="s">
        <v>164</v>
      </c>
      <c r="E2206" s="198" t="s">
        <v>35</v>
      </c>
      <c r="F2206" s="199" t="s">
        <v>1977</v>
      </c>
      <c r="G2206" s="196"/>
      <c r="H2206" s="198" t="s">
        <v>35</v>
      </c>
      <c r="I2206" s="200"/>
      <c r="J2206" s="196"/>
      <c r="K2206" s="196"/>
      <c r="L2206" s="201"/>
      <c r="M2206" s="202"/>
      <c r="N2206" s="203"/>
      <c r="O2206" s="203"/>
      <c r="P2206" s="203"/>
      <c r="Q2206" s="203"/>
      <c r="R2206" s="203"/>
      <c r="S2206" s="203"/>
      <c r="T2206" s="204"/>
      <c r="AT2206" s="205" t="s">
        <v>164</v>
      </c>
      <c r="AU2206" s="205" t="s">
        <v>90</v>
      </c>
      <c r="AV2206" s="12" t="s">
        <v>88</v>
      </c>
      <c r="AW2206" s="12" t="s">
        <v>41</v>
      </c>
      <c r="AX2206" s="12" t="s">
        <v>80</v>
      </c>
      <c r="AY2206" s="205" t="s">
        <v>155</v>
      </c>
    </row>
    <row r="2207" spans="2:65" s="13" customFormat="1">
      <c r="B2207" s="206"/>
      <c r="C2207" s="207"/>
      <c r="D2207" s="197" t="s">
        <v>164</v>
      </c>
      <c r="E2207" s="208" t="s">
        <v>35</v>
      </c>
      <c r="F2207" s="209" t="s">
        <v>1978</v>
      </c>
      <c r="G2207" s="207"/>
      <c r="H2207" s="210">
        <v>1110</v>
      </c>
      <c r="I2207" s="211"/>
      <c r="J2207" s="207"/>
      <c r="K2207" s="207"/>
      <c r="L2207" s="212"/>
      <c r="M2207" s="213"/>
      <c r="N2207" s="214"/>
      <c r="O2207" s="214"/>
      <c r="P2207" s="214"/>
      <c r="Q2207" s="214"/>
      <c r="R2207" s="214"/>
      <c r="S2207" s="214"/>
      <c r="T2207" s="215"/>
      <c r="AT2207" s="216" t="s">
        <v>164</v>
      </c>
      <c r="AU2207" s="216" t="s">
        <v>90</v>
      </c>
      <c r="AV2207" s="13" t="s">
        <v>90</v>
      </c>
      <c r="AW2207" s="13" t="s">
        <v>41</v>
      </c>
      <c r="AX2207" s="13" t="s">
        <v>88</v>
      </c>
      <c r="AY2207" s="216" t="s">
        <v>155</v>
      </c>
    </row>
    <row r="2208" spans="2:65" s="1" customFormat="1" ht="36" customHeight="1">
      <c r="B2208" s="36"/>
      <c r="C2208" s="182" t="s">
        <v>1979</v>
      </c>
      <c r="D2208" s="182" t="s">
        <v>157</v>
      </c>
      <c r="E2208" s="183" t="s">
        <v>1980</v>
      </c>
      <c r="F2208" s="184" t="s">
        <v>1981</v>
      </c>
      <c r="G2208" s="185" t="s">
        <v>360</v>
      </c>
      <c r="H2208" s="186">
        <v>22</v>
      </c>
      <c r="I2208" s="187"/>
      <c r="J2208" s="188">
        <f>ROUND(I2208*H2208,2)</f>
        <v>0</v>
      </c>
      <c r="K2208" s="184" t="s">
        <v>161</v>
      </c>
      <c r="L2208" s="40"/>
      <c r="M2208" s="189" t="s">
        <v>35</v>
      </c>
      <c r="N2208" s="190" t="s">
        <v>51</v>
      </c>
      <c r="O2208" s="65"/>
      <c r="P2208" s="191">
        <f>O2208*H2208</f>
        <v>0</v>
      </c>
      <c r="Q2208" s="191">
        <v>4.3699999999999998E-3</v>
      </c>
      <c r="R2208" s="191">
        <f>Q2208*H2208</f>
        <v>9.6139999999999989E-2</v>
      </c>
      <c r="S2208" s="191">
        <v>0</v>
      </c>
      <c r="T2208" s="192">
        <f>S2208*H2208</f>
        <v>0</v>
      </c>
      <c r="AR2208" s="193" t="s">
        <v>265</v>
      </c>
      <c r="AT2208" s="193" t="s">
        <v>157</v>
      </c>
      <c r="AU2208" s="193" t="s">
        <v>90</v>
      </c>
      <c r="AY2208" s="18" t="s">
        <v>155</v>
      </c>
      <c r="BE2208" s="194">
        <f>IF(N2208="základní",J2208,0)</f>
        <v>0</v>
      </c>
      <c r="BF2208" s="194">
        <f>IF(N2208="snížená",J2208,0)</f>
        <v>0</v>
      </c>
      <c r="BG2208" s="194">
        <f>IF(N2208="zákl. přenesená",J2208,0)</f>
        <v>0</v>
      </c>
      <c r="BH2208" s="194">
        <f>IF(N2208="sníž. přenesená",J2208,0)</f>
        <v>0</v>
      </c>
      <c r="BI2208" s="194">
        <f>IF(N2208="nulová",J2208,0)</f>
        <v>0</v>
      </c>
      <c r="BJ2208" s="18" t="s">
        <v>88</v>
      </c>
      <c r="BK2208" s="194">
        <f>ROUND(I2208*H2208,2)</f>
        <v>0</v>
      </c>
      <c r="BL2208" s="18" t="s">
        <v>265</v>
      </c>
      <c r="BM2208" s="193" t="s">
        <v>1982</v>
      </c>
    </row>
    <row r="2209" spans="2:65" s="12" customFormat="1">
      <c r="B2209" s="195"/>
      <c r="C2209" s="196"/>
      <c r="D2209" s="197" t="s">
        <v>164</v>
      </c>
      <c r="E2209" s="198" t="s">
        <v>35</v>
      </c>
      <c r="F2209" s="199" t="s">
        <v>1951</v>
      </c>
      <c r="G2209" s="196"/>
      <c r="H2209" s="198" t="s">
        <v>35</v>
      </c>
      <c r="I2209" s="200"/>
      <c r="J2209" s="196"/>
      <c r="K2209" s="196"/>
      <c r="L2209" s="201"/>
      <c r="M2209" s="202"/>
      <c r="N2209" s="203"/>
      <c r="O2209" s="203"/>
      <c r="P2209" s="203"/>
      <c r="Q2209" s="203"/>
      <c r="R2209" s="203"/>
      <c r="S2209" s="203"/>
      <c r="T2209" s="204"/>
      <c r="AT2209" s="205" t="s">
        <v>164</v>
      </c>
      <c r="AU2209" s="205" t="s">
        <v>90</v>
      </c>
      <c r="AV2209" s="12" t="s">
        <v>88</v>
      </c>
      <c r="AW2209" s="12" t="s">
        <v>41</v>
      </c>
      <c r="AX2209" s="12" t="s">
        <v>80</v>
      </c>
      <c r="AY2209" s="205" t="s">
        <v>155</v>
      </c>
    </row>
    <row r="2210" spans="2:65" s="13" customFormat="1">
      <c r="B2210" s="206"/>
      <c r="C2210" s="207"/>
      <c r="D2210" s="197" t="s">
        <v>164</v>
      </c>
      <c r="E2210" s="208" t="s">
        <v>35</v>
      </c>
      <c r="F2210" s="209" t="s">
        <v>1952</v>
      </c>
      <c r="G2210" s="207"/>
      <c r="H2210" s="210">
        <v>22</v>
      </c>
      <c r="I2210" s="211"/>
      <c r="J2210" s="207"/>
      <c r="K2210" s="207"/>
      <c r="L2210" s="212"/>
      <c r="M2210" s="213"/>
      <c r="N2210" s="214"/>
      <c r="O2210" s="214"/>
      <c r="P2210" s="214"/>
      <c r="Q2210" s="214"/>
      <c r="R2210" s="214"/>
      <c r="S2210" s="214"/>
      <c r="T2210" s="215"/>
      <c r="AT2210" s="216" t="s">
        <v>164</v>
      </c>
      <c r="AU2210" s="216" t="s">
        <v>90</v>
      </c>
      <c r="AV2210" s="13" t="s">
        <v>90</v>
      </c>
      <c r="AW2210" s="13" t="s">
        <v>41</v>
      </c>
      <c r="AX2210" s="13" t="s">
        <v>88</v>
      </c>
      <c r="AY2210" s="216" t="s">
        <v>155</v>
      </c>
    </row>
    <row r="2211" spans="2:65" s="1" customFormat="1" ht="36" customHeight="1">
      <c r="B2211" s="36"/>
      <c r="C2211" s="182" t="s">
        <v>1983</v>
      </c>
      <c r="D2211" s="182" t="s">
        <v>157</v>
      </c>
      <c r="E2211" s="183" t="s">
        <v>1984</v>
      </c>
      <c r="F2211" s="184" t="s">
        <v>1985</v>
      </c>
      <c r="G2211" s="185" t="s">
        <v>360</v>
      </c>
      <c r="H2211" s="186">
        <v>22</v>
      </c>
      <c r="I2211" s="187"/>
      <c r="J2211" s="188">
        <f>ROUND(I2211*H2211,2)</f>
        <v>0</v>
      </c>
      <c r="K2211" s="184" t="s">
        <v>161</v>
      </c>
      <c r="L2211" s="40"/>
      <c r="M2211" s="189" t="s">
        <v>35</v>
      </c>
      <c r="N2211" s="190" t="s">
        <v>51</v>
      </c>
      <c r="O2211" s="65"/>
      <c r="P2211" s="191">
        <f>O2211*H2211</f>
        <v>0</v>
      </c>
      <c r="Q2211" s="191">
        <v>5.8399999999999997E-3</v>
      </c>
      <c r="R2211" s="191">
        <f>Q2211*H2211</f>
        <v>0.12847999999999998</v>
      </c>
      <c r="S2211" s="191">
        <v>0</v>
      </c>
      <c r="T2211" s="192">
        <f>S2211*H2211</f>
        <v>0</v>
      </c>
      <c r="AR2211" s="193" t="s">
        <v>265</v>
      </c>
      <c r="AT2211" s="193" t="s">
        <v>157</v>
      </c>
      <c r="AU2211" s="193" t="s">
        <v>90</v>
      </c>
      <c r="AY2211" s="18" t="s">
        <v>155</v>
      </c>
      <c r="BE2211" s="194">
        <f>IF(N2211="základní",J2211,0)</f>
        <v>0</v>
      </c>
      <c r="BF2211" s="194">
        <f>IF(N2211="snížená",J2211,0)</f>
        <v>0</v>
      </c>
      <c r="BG2211" s="194">
        <f>IF(N2211="zákl. přenesená",J2211,0)</f>
        <v>0</v>
      </c>
      <c r="BH2211" s="194">
        <f>IF(N2211="sníž. přenesená",J2211,0)</f>
        <v>0</v>
      </c>
      <c r="BI2211" s="194">
        <f>IF(N2211="nulová",J2211,0)</f>
        <v>0</v>
      </c>
      <c r="BJ2211" s="18" t="s">
        <v>88</v>
      </c>
      <c r="BK2211" s="194">
        <f>ROUND(I2211*H2211,2)</f>
        <v>0</v>
      </c>
      <c r="BL2211" s="18" t="s">
        <v>265</v>
      </c>
      <c r="BM2211" s="193" t="s">
        <v>1986</v>
      </c>
    </row>
    <row r="2212" spans="2:65" s="12" customFormat="1">
      <c r="B2212" s="195"/>
      <c r="C2212" s="196"/>
      <c r="D2212" s="197" t="s">
        <v>164</v>
      </c>
      <c r="E2212" s="198" t="s">
        <v>35</v>
      </c>
      <c r="F2212" s="199" t="s">
        <v>1957</v>
      </c>
      <c r="G2212" s="196"/>
      <c r="H2212" s="198" t="s">
        <v>35</v>
      </c>
      <c r="I2212" s="200"/>
      <c r="J2212" s="196"/>
      <c r="K2212" s="196"/>
      <c r="L2212" s="201"/>
      <c r="M2212" s="202"/>
      <c r="N2212" s="203"/>
      <c r="O2212" s="203"/>
      <c r="P2212" s="203"/>
      <c r="Q2212" s="203"/>
      <c r="R2212" s="203"/>
      <c r="S2212" s="203"/>
      <c r="T2212" s="204"/>
      <c r="AT2212" s="205" t="s">
        <v>164</v>
      </c>
      <c r="AU2212" s="205" t="s">
        <v>90</v>
      </c>
      <c r="AV2212" s="12" t="s">
        <v>88</v>
      </c>
      <c r="AW2212" s="12" t="s">
        <v>41</v>
      </c>
      <c r="AX2212" s="12" t="s">
        <v>80</v>
      </c>
      <c r="AY2212" s="205" t="s">
        <v>155</v>
      </c>
    </row>
    <row r="2213" spans="2:65" s="13" customFormat="1">
      <c r="B2213" s="206"/>
      <c r="C2213" s="207"/>
      <c r="D2213" s="197" t="s">
        <v>164</v>
      </c>
      <c r="E2213" s="208" t="s">
        <v>35</v>
      </c>
      <c r="F2213" s="209" t="s">
        <v>1952</v>
      </c>
      <c r="G2213" s="207"/>
      <c r="H2213" s="210">
        <v>22</v>
      </c>
      <c r="I2213" s="211"/>
      <c r="J2213" s="207"/>
      <c r="K2213" s="207"/>
      <c r="L2213" s="212"/>
      <c r="M2213" s="213"/>
      <c r="N2213" s="214"/>
      <c r="O2213" s="214"/>
      <c r="P2213" s="214"/>
      <c r="Q2213" s="214"/>
      <c r="R2213" s="214"/>
      <c r="S2213" s="214"/>
      <c r="T2213" s="215"/>
      <c r="AT2213" s="216" t="s">
        <v>164</v>
      </c>
      <c r="AU2213" s="216" t="s">
        <v>90</v>
      </c>
      <c r="AV2213" s="13" t="s">
        <v>90</v>
      </c>
      <c r="AW2213" s="13" t="s">
        <v>41</v>
      </c>
      <c r="AX2213" s="13" t="s">
        <v>88</v>
      </c>
      <c r="AY2213" s="216" t="s">
        <v>155</v>
      </c>
    </row>
    <row r="2214" spans="2:65" s="1" customFormat="1" ht="36" customHeight="1">
      <c r="B2214" s="36"/>
      <c r="C2214" s="182" t="s">
        <v>1987</v>
      </c>
      <c r="D2214" s="182" t="s">
        <v>157</v>
      </c>
      <c r="E2214" s="183" t="s">
        <v>1988</v>
      </c>
      <c r="F2214" s="184" t="s">
        <v>1989</v>
      </c>
      <c r="G2214" s="185" t="s">
        <v>360</v>
      </c>
      <c r="H2214" s="186">
        <v>30</v>
      </c>
      <c r="I2214" s="187"/>
      <c r="J2214" s="188">
        <f>ROUND(I2214*H2214,2)</f>
        <v>0</v>
      </c>
      <c r="K2214" s="184" t="s">
        <v>161</v>
      </c>
      <c r="L2214" s="40"/>
      <c r="M2214" s="189" t="s">
        <v>35</v>
      </c>
      <c r="N2214" s="190" t="s">
        <v>51</v>
      </c>
      <c r="O2214" s="65"/>
      <c r="P2214" s="191">
        <f>O2214*H2214</f>
        <v>0</v>
      </c>
      <c r="Q2214" s="191">
        <v>1.6299999999999999E-3</v>
      </c>
      <c r="R2214" s="191">
        <f>Q2214*H2214</f>
        <v>4.8899999999999999E-2</v>
      </c>
      <c r="S2214" s="191">
        <v>0</v>
      </c>
      <c r="T2214" s="192">
        <f>S2214*H2214</f>
        <v>0</v>
      </c>
      <c r="AR2214" s="193" t="s">
        <v>265</v>
      </c>
      <c r="AT2214" s="193" t="s">
        <v>157</v>
      </c>
      <c r="AU2214" s="193" t="s">
        <v>90</v>
      </c>
      <c r="AY2214" s="18" t="s">
        <v>155</v>
      </c>
      <c r="BE2214" s="194">
        <f>IF(N2214="základní",J2214,0)</f>
        <v>0</v>
      </c>
      <c r="BF2214" s="194">
        <f>IF(N2214="snížená",J2214,0)</f>
        <v>0</v>
      </c>
      <c r="BG2214" s="194">
        <f>IF(N2214="zákl. přenesená",J2214,0)</f>
        <v>0</v>
      </c>
      <c r="BH2214" s="194">
        <f>IF(N2214="sníž. přenesená",J2214,0)</f>
        <v>0</v>
      </c>
      <c r="BI2214" s="194">
        <f>IF(N2214="nulová",J2214,0)</f>
        <v>0</v>
      </c>
      <c r="BJ2214" s="18" t="s">
        <v>88</v>
      </c>
      <c r="BK2214" s="194">
        <f>ROUND(I2214*H2214,2)</f>
        <v>0</v>
      </c>
      <c r="BL2214" s="18" t="s">
        <v>265</v>
      </c>
      <c r="BM2214" s="193" t="s">
        <v>1990</v>
      </c>
    </row>
    <row r="2215" spans="2:65" s="12" customFormat="1">
      <c r="B2215" s="195"/>
      <c r="C2215" s="196"/>
      <c r="D2215" s="197" t="s">
        <v>164</v>
      </c>
      <c r="E2215" s="198" t="s">
        <v>35</v>
      </c>
      <c r="F2215" s="199" t="s">
        <v>1991</v>
      </c>
      <c r="G2215" s="196"/>
      <c r="H2215" s="198" t="s">
        <v>35</v>
      </c>
      <c r="I2215" s="200"/>
      <c r="J2215" s="196"/>
      <c r="K2215" s="196"/>
      <c r="L2215" s="201"/>
      <c r="M2215" s="202"/>
      <c r="N2215" s="203"/>
      <c r="O2215" s="203"/>
      <c r="P2215" s="203"/>
      <c r="Q2215" s="203"/>
      <c r="R2215" s="203"/>
      <c r="S2215" s="203"/>
      <c r="T2215" s="204"/>
      <c r="AT2215" s="205" t="s">
        <v>164</v>
      </c>
      <c r="AU2215" s="205" t="s">
        <v>90</v>
      </c>
      <c r="AV2215" s="12" t="s">
        <v>88</v>
      </c>
      <c r="AW2215" s="12" t="s">
        <v>41</v>
      </c>
      <c r="AX2215" s="12" t="s">
        <v>80</v>
      </c>
      <c r="AY2215" s="205" t="s">
        <v>155</v>
      </c>
    </row>
    <row r="2216" spans="2:65" s="13" customFormat="1">
      <c r="B2216" s="206"/>
      <c r="C2216" s="207"/>
      <c r="D2216" s="197" t="s">
        <v>164</v>
      </c>
      <c r="E2216" s="208" t="s">
        <v>35</v>
      </c>
      <c r="F2216" s="209" t="s">
        <v>1992</v>
      </c>
      <c r="G2216" s="207"/>
      <c r="H2216" s="210">
        <v>30</v>
      </c>
      <c r="I2216" s="211"/>
      <c r="J2216" s="207"/>
      <c r="K2216" s="207"/>
      <c r="L2216" s="212"/>
      <c r="M2216" s="213"/>
      <c r="N2216" s="214"/>
      <c r="O2216" s="214"/>
      <c r="P2216" s="214"/>
      <c r="Q2216" s="214"/>
      <c r="R2216" s="214"/>
      <c r="S2216" s="214"/>
      <c r="T2216" s="215"/>
      <c r="AT2216" s="216" t="s">
        <v>164</v>
      </c>
      <c r="AU2216" s="216" t="s">
        <v>90</v>
      </c>
      <c r="AV2216" s="13" t="s">
        <v>90</v>
      </c>
      <c r="AW2216" s="13" t="s">
        <v>41</v>
      </c>
      <c r="AX2216" s="13" t="s">
        <v>88</v>
      </c>
      <c r="AY2216" s="216" t="s">
        <v>155</v>
      </c>
    </row>
    <row r="2217" spans="2:65" s="1" customFormat="1" ht="36" customHeight="1">
      <c r="B2217" s="36"/>
      <c r="C2217" s="182" t="s">
        <v>1993</v>
      </c>
      <c r="D2217" s="182" t="s">
        <v>157</v>
      </c>
      <c r="E2217" s="183" t="s">
        <v>1994</v>
      </c>
      <c r="F2217" s="184" t="s">
        <v>1995</v>
      </c>
      <c r="G2217" s="185" t="s">
        <v>360</v>
      </c>
      <c r="H2217" s="186">
        <v>529.1</v>
      </c>
      <c r="I2217" s="187"/>
      <c r="J2217" s="188">
        <f>ROUND(I2217*H2217,2)</f>
        <v>0</v>
      </c>
      <c r="K2217" s="184" t="s">
        <v>161</v>
      </c>
      <c r="L2217" s="40"/>
      <c r="M2217" s="189" t="s">
        <v>35</v>
      </c>
      <c r="N2217" s="190" t="s">
        <v>51</v>
      </c>
      <c r="O2217" s="65"/>
      <c r="P2217" s="191">
        <f>O2217*H2217</f>
        <v>0</v>
      </c>
      <c r="Q2217" s="191">
        <v>3.5799999999999998E-3</v>
      </c>
      <c r="R2217" s="191">
        <f>Q2217*H2217</f>
        <v>1.8941779999999999</v>
      </c>
      <c r="S2217" s="191">
        <v>0</v>
      </c>
      <c r="T2217" s="192">
        <f>S2217*H2217</f>
        <v>0</v>
      </c>
      <c r="AR2217" s="193" t="s">
        <v>265</v>
      </c>
      <c r="AT2217" s="193" t="s">
        <v>157</v>
      </c>
      <c r="AU2217" s="193" t="s">
        <v>90</v>
      </c>
      <c r="AY2217" s="18" t="s">
        <v>155</v>
      </c>
      <c r="BE2217" s="194">
        <f>IF(N2217="základní",J2217,0)</f>
        <v>0</v>
      </c>
      <c r="BF2217" s="194">
        <f>IF(N2217="snížená",J2217,0)</f>
        <v>0</v>
      </c>
      <c r="BG2217" s="194">
        <f>IF(N2217="zákl. přenesená",J2217,0)</f>
        <v>0</v>
      </c>
      <c r="BH2217" s="194">
        <f>IF(N2217="sníž. přenesená",J2217,0)</f>
        <v>0</v>
      </c>
      <c r="BI2217" s="194">
        <f>IF(N2217="nulová",J2217,0)</f>
        <v>0</v>
      </c>
      <c r="BJ2217" s="18" t="s">
        <v>88</v>
      </c>
      <c r="BK2217" s="194">
        <f>ROUND(I2217*H2217,2)</f>
        <v>0</v>
      </c>
      <c r="BL2217" s="18" t="s">
        <v>265</v>
      </c>
      <c r="BM2217" s="193" t="s">
        <v>1996</v>
      </c>
    </row>
    <row r="2218" spans="2:65" s="12" customFormat="1">
      <c r="B2218" s="195"/>
      <c r="C2218" s="196"/>
      <c r="D2218" s="197" t="s">
        <v>164</v>
      </c>
      <c r="E2218" s="198" t="s">
        <v>35</v>
      </c>
      <c r="F2218" s="199" t="s">
        <v>1997</v>
      </c>
      <c r="G2218" s="196"/>
      <c r="H2218" s="198" t="s">
        <v>35</v>
      </c>
      <c r="I2218" s="200"/>
      <c r="J2218" s="196"/>
      <c r="K2218" s="196"/>
      <c r="L2218" s="201"/>
      <c r="M2218" s="202"/>
      <c r="N2218" s="203"/>
      <c r="O2218" s="203"/>
      <c r="P2218" s="203"/>
      <c r="Q2218" s="203"/>
      <c r="R2218" s="203"/>
      <c r="S2218" s="203"/>
      <c r="T2218" s="204"/>
      <c r="AT2218" s="205" t="s">
        <v>164</v>
      </c>
      <c r="AU2218" s="205" t="s">
        <v>90</v>
      </c>
      <c r="AV2218" s="12" t="s">
        <v>88</v>
      </c>
      <c r="AW2218" s="12" t="s">
        <v>41</v>
      </c>
      <c r="AX2218" s="12" t="s">
        <v>80</v>
      </c>
      <c r="AY2218" s="205" t="s">
        <v>155</v>
      </c>
    </row>
    <row r="2219" spans="2:65" s="13" customFormat="1">
      <c r="B2219" s="206"/>
      <c r="C2219" s="207"/>
      <c r="D2219" s="197" t="s">
        <v>164</v>
      </c>
      <c r="E2219" s="208" t="s">
        <v>35</v>
      </c>
      <c r="F2219" s="209" t="s">
        <v>1998</v>
      </c>
      <c r="G2219" s="207"/>
      <c r="H2219" s="210">
        <v>529.1</v>
      </c>
      <c r="I2219" s="211"/>
      <c r="J2219" s="207"/>
      <c r="K2219" s="207"/>
      <c r="L2219" s="212"/>
      <c r="M2219" s="213"/>
      <c r="N2219" s="214"/>
      <c r="O2219" s="214"/>
      <c r="P2219" s="214"/>
      <c r="Q2219" s="214"/>
      <c r="R2219" s="214"/>
      <c r="S2219" s="214"/>
      <c r="T2219" s="215"/>
      <c r="AT2219" s="216" t="s">
        <v>164</v>
      </c>
      <c r="AU2219" s="216" t="s">
        <v>90</v>
      </c>
      <c r="AV2219" s="13" t="s">
        <v>90</v>
      </c>
      <c r="AW2219" s="13" t="s">
        <v>41</v>
      </c>
      <c r="AX2219" s="13" t="s">
        <v>88</v>
      </c>
      <c r="AY2219" s="216" t="s">
        <v>155</v>
      </c>
    </row>
    <row r="2220" spans="2:65" s="1" customFormat="1" ht="36" customHeight="1">
      <c r="B2220" s="36"/>
      <c r="C2220" s="182" t="s">
        <v>1999</v>
      </c>
      <c r="D2220" s="182" t="s">
        <v>157</v>
      </c>
      <c r="E2220" s="183" t="s">
        <v>2000</v>
      </c>
      <c r="F2220" s="184" t="s">
        <v>2001</v>
      </c>
      <c r="G2220" s="185" t="s">
        <v>360</v>
      </c>
      <c r="H2220" s="186">
        <v>16</v>
      </c>
      <c r="I2220" s="187"/>
      <c r="J2220" s="188">
        <f>ROUND(I2220*H2220,2)</f>
        <v>0</v>
      </c>
      <c r="K2220" s="184" t="s">
        <v>161</v>
      </c>
      <c r="L2220" s="40"/>
      <c r="M2220" s="189" t="s">
        <v>35</v>
      </c>
      <c r="N2220" s="190" t="s">
        <v>51</v>
      </c>
      <c r="O2220" s="65"/>
      <c r="P2220" s="191">
        <f>O2220*H2220</f>
        <v>0</v>
      </c>
      <c r="Q2220" s="191">
        <v>5.3499999999999997E-3</v>
      </c>
      <c r="R2220" s="191">
        <f>Q2220*H2220</f>
        <v>8.5599999999999996E-2</v>
      </c>
      <c r="S2220" s="191">
        <v>0</v>
      </c>
      <c r="T2220" s="192">
        <f>S2220*H2220</f>
        <v>0</v>
      </c>
      <c r="AR2220" s="193" t="s">
        <v>265</v>
      </c>
      <c r="AT2220" s="193" t="s">
        <v>157</v>
      </c>
      <c r="AU2220" s="193" t="s">
        <v>90</v>
      </c>
      <c r="AY2220" s="18" t="s">
        <v>155</v>
      </c>
      <c r="BE2220" s="194">
        <f>IF(N2220="základní",J2220,0)</f>
        <v>0</v>
      </c>
      <c r="BF2220" s="194">
        <f>IF(N2220="snížená",J2220,0)</f>
        <v>0</v>
      </c>
      <c r="BG2220" s="194">
        <f>IF(N2220="zákl. přenesená",J2220,0)</f>
        <v>0</v>
      </c>
      <c r="BH2220" s="194">
        <f>IF(N2220="sníž. přenesená",J2220,0)</f>
        <v>0</v>
      </c>
      <c r="BI2220" s="194">
        <f>IF(N2220="nulová",J2220,0)</f>
        <v>0</v>
      </c>
      <c r="BJ2220" s="18" t="s">
        <v>88</v>
      </c>
      <c r="BK2220" s="194">
        <f>ROUND(I2220*H2220,2)</f>
        <v>0</v>
      </c>
      <c r="BL2220" s="18" t="s">
        <v>265</v>
      </c>
      <c r="BM2220" s="193" t="s">
        <v>2002</v>
      </c>
    </row>
    <row r="2221" spans="2:65" s="12" customFormat="1">
      <c r="B2221" s="195"/>
      <c r="C2221" s="196"/>
      <c r="D2221" s="197" t="s">
        <v>164</v>
      </c>
      <c r="E2221" s="198" t="s">
        <v>35</v>
      </c>
      <c r="F2221" s="199" t="s">
        <v>2003</v>
      </c>
      <c r="G2221" s="196"/>
      <c r="H2221" s="198" t="s">
        <v>35</v>
      </c>
      <c r="I2221" s="200"/>
      <c r="J2221" s="196"/>
      <c r="K2221" s="196"/>
      <c r="L2221" s="201"/>
      <c r="M2221" s="202"/>
      <c r="N2221" s="203"/>
      <c r="O2221" s="203"/>
      <c r="P2221" s="203"/>
      <c r="Q2221" s="203"/>
      <c r="R2221" s="203"/>
      <c r="S2221" s="203"/>
      <c r="T2221" s="204"/>
      <c r="AT2221" s="205" t="s">
        <v>164</v>
      </c>
      <c r="AU2221" s="205" t="s">
        <v>90</v>
      </c>
      <c r="AV2221" s="12" t="s">
        <v>88</v>
      </c>
      <c r="AW2221" s="12" t="s">
        <v>41</v>
      </c>
      <c r="AX2221" s="12" t="s">
        <v>80</v>
      </c>
      <c r="AY2221" s="205" t="s">
        <v>155</v>
      </c>
    </row>
    <row r="2222" spans="2:65" s="13" customFormat="1">
      <c r="B2222" s="206"/>
      <c r="C2222" s="207"/>
      <c r="D2222" s="197" t="s">
        <v>164</v>
      </c>
      <c r="E2222" s="208" t="s">
        <v>35</v>
      </c>
      <c r="F2222" s="209" t="s">
        <v>2004</v>
      </c>
      <c r="G2222" s="207"/>
      <c r="H2222" s="210">
        <v>16</v>
      </c>
      <c r="I2222" s="211"/>
      <c r="J2222" s="207"/>
      <c r="K2222" s="207"/>
      <c r="L2222" s="212"/>
      <c r="M2222" s="213"/>
      <c r="N2222" s="214"/>
      <c r="O2222" s="214"/>
      <c r="P2222" s="214"/>
      <c r="Q2222" s="214"/>
      <c r="R2222" s="214"/>
      <c r="S2222" s="214"/>
      <c r="T2222" s="215"/>
      <c r="AT2222" s="216" t="s">
        <v>164</v>
      </c>
      <c r="AU2222" s="216" t="s">
        <v>90</v>
      </c>
      <c r="AV2222" s="13" t="s">
        <v>90</v>
      </c>
      <c r="AW2222" s="13" t="s">
        <v>41</v>
      </c>
      <c r="AX2222" s="13" t="s">
        <v>88</v>
      </c>
      <c r="AY2222" s="216" t="s">
        <v>155</v>
      </c>
    </row>
    <row r="2223" spans="2:65" s="1" customFormat="1" ht="36" customHeight="1">
      <c r="B2223" s="36"/>
      <c r="C2223" s="182" t="s">
        <v>2005</v>
      </c>
      <c r="D2223" s="182" t="s">
        <v>157</v>
      </c>
      <c r="E2223" s="183" t="s">
        <v>2006</v>
      </c>
      <c r="F2223" s="184" t="s">
        <v>2007</v>
      </c>
      <c r="G2223" s="185" t="s">
        <v>360</v>
      </c>
      <c r="H2223" s="186">
        <v>4</v>
      </c>
      <c r="I2223" s="187"/>
      <c r="J2223" s="188">
        <f>ROUND(I2223*H2223,2)</f>
        <v>0</v>
      </c>
      <c r="K2223" s="184" t="s">
        <v>161</v>
      </c>
      <c r="L2223" s="40"/>
      <c r="M2223" s="189" t="s">
        <v>35</v>
      </c>
      <c r="N2223" s="190" t="s">
        <v>51</v>
      </c>
      <c r="O2223" s="65"/>
      <c r="P2223" s="191">
        <f>O2223*H2223</f>
        <v>0</v>
      </c>
      <c r="Q2223" s="191">
        <v>4.3800000000000002E-3</v>
      </c>
      <c r="R2223" s="191">
        <f>Q2223*H2223</f>
        <v>1.7520000000000001E-2</v>
      </c>
      <c r="S2223" s="191">
        <v>0</v>
      </c>
      <c r="T2223" s="192">
        <f>S2223*H2223</f>
        <v>0</v>
      </c>
      <c r="AR2223" s="193" t="s">
        <v>265</v>
      </c>
      <c r="AT2223" s="193" t="s">
        <v>157</v>
      </c>
      <c r="AU2223" s="193" t="s">
        <v>90</v>
      </c>
      <c r="AY2223" s="18" t="s">
        <v>155</v>
      </c>
      <c r="BE2223" s="194">
        <f>IF(N2223="základní",J2223,0)</f>
        <v>0</v>
      </c>
      <c r="BF2223" s="194">
        <f>IF(N2223="snížená",J2223,0)</f>
        <v>0</v>
      </c>
      <c r="BG2223" s="194">
        <f>IF(N2223="zákl. přenesená",J2223,0)</f>
        <v>0</v>
      </c>
      <c r="BH2223" s="194">
        <f>IF(N2223="sníž. přenesená",J2223,0)</f>
        <v>0</v>
      </c>
      <c r="BI2223" s="194">
        <f>IF(N2223="nulová",J2223,0)</f>
        <v>0</v>
      </c>
      <c r="BJ2223" s="18" t="s">
        <v>88</v>
      </c>
      <c r="BK2223" s="194">
        <f>ROUND(I2223*H2223,2)</f>
        <v>0</v>
      </c>
      <c r="BL2223" s="18" t="s">
        <v>265</v>
      </c>
      <c r="BM2223" s="193" t="s">
        <v>2008</v>
      </c>
    </row>
    <row r="2224" spans="2:65" s="12" customFormat="1">
      <c r="B2224" s="195"/>
      <c r="C2224" s="196"/>
      <c r="D2224" s="197" t="s">
        <v>164</v>
      </c>
      <c r="E2224" s="198" t="s">
        <v>35</v>
      </c>
      <c r="F2224" s="199" t="s">
        <v>1945</v>
      </c>
      <c r="G2224" s="196"/>
      <c r="H2224" s="198" t="s">
        <v>35</v>
      </c>
      <c r="I2224" s="200"/>
      <c r="J2224" s="196"/>
      <c r="K2224" s="196"/>
      <c r="L2224" s="201"/>
      <c r="M2224" s="202"/>
      <c r="N2224" s="203"/>
      <c r="O2224" s="203"/>
      <c r="P2224" s="203"/>
      <c r="Q2224" s="203"/>
      <c r="R2224" s="203"/>
      <c r="S2224" s="203"/>
      <c r="T2224" s="204"/>
      <c r="AT2224" s="205" t="s">
        <v>164</v>
      </c>
      <c r="AU2224" s="205" t="s">
        <v>90</v>
      </c>
      <c r="AV2224" s="12" t="s">
        <v>88</v>
      </c>
      <c r="AW2224" s="12" t="s">
        <v>41</v>
      </c>
      <c r="AX2224" s="12" t="s">
        <v>80</v>
      </c>
      <c r="AY2224" s="205" t="s">
        <v>155</v>
      </c>
    </row>
    <row r="2225" spans="2:65" s="13" customFormat="1">
      <c r="B2225" s="206"/>
      <c r="C2225" s="207"/>
      <c r="D2225" s="197" t="s">
        <v>164</v>
      </c>
      <c r="E2225" s="208" t="s">
        <v>35</v>
      </c>
      <c r="F2225" s="209" t="s">
        <v>1946</v>
      </c>
      <c r="G2225" s="207"/>
      <c r="H2225" s="210">
        <v>4</v>
      </c>
      <c r="I2225" s="211"/>
      <c r="J2225" s="207"/>
      <c r="K2225" s="207"/>
      <c r="L2225" s="212"/>
      <c r="M2225" s="213"/>
      <c r="N2225" s="214"/>
      <c r="O2225" s="214"/>
      <c r="P2225" s="214"/>
      <c r="Q2225" s="214"/>
      <c r="R2225" s="214"/>
      <c r="S2225" s="214"/>
      <c r="T2225" s="215"/>
      <c r="AT2225" s="216" t="s">
        <v>164</v>
      </c>
      <c r="AU2225" s="216" t="s">
        <v>90</v>
      </c>
      <c r="AV2225" s="13" t="s">
        <v>90</v>
      </c>
      <c r="AW2225" s="13" t="s">
        <v>41</v>
      </c>
      <c r="AX2225" s="13" t="s">
        <v>88</v>
      </c>
      <c r="AY2225" s="216" t="s">
        <v>155</v>
      </c>
    </row>
    <row r="2226" spans="2:65" s="1" customFormat="1" ht="36" customHeight="1">
      <c r="B2226" s="36"/>
      <c r="C2226" s="182" t="s">
        <v>2009</v>
      </c>
      <c r="D2226" s="182" t="s">
        <v>157</v>
      </c>
      <c r="E2226" s="183" t="s">
        <v>2010</v>
      </c>
      <c r="F2226" s="184" t="s">
        <v>2011</v>
      </c>
      <c r="G2226" s="185" t="s">
        <v>360</v>
      </c>
      <c r="H2226" s="186">
        <v>30.5</v>
      </c>
      <c r="I2226" s="187"/>
      <c r="J2226" s="188">
        <f>ROUND(I2226*H2226,2)</f>
        <v>0</v>
      </c>
      <c r="K2226" s="184" t="s">
        <v>161</v>
      </c>
      <c r="L2226" s="40"/>
      <c r="M2226" s="189" t="s">
        <v>35</v>
      </c>
      <c r="N2226" s="190" t="s">
        <v>51</v>
      </c>
      <c r="O2226" s="65"/>
      <c r="P2226" s="191">
        <f>O2226*H2226</f>
        <v>0</v>
      </c>
      <c r="Q2226" s="191">
        <v>2.2000000000000001E-3</v>
      </c>
      <c r="R2226" s="191">
        <f>Q2226*H2226</f>
        <v>6.7100000000000007E-2</v>
      </c>
      <c r="S2226" s="191">
        <v>0</v>
      </c>
      <c r="T2226" s="192">
        <f>S2226*H2226</f>
        <v>0</v>
      </c>
      <c r="AR2226" s="193" t="s">
        <v>265</v>
      </c>
      <c r="AT2226" s="193" t="s">
        <v>157</v>
      </c>
      <c r="AU2226" s="193" t="s">
        <v>90</v>
      </c>
      <c r="AY2226" s="18" t="s">
        <v>155</v>
      </c>
      <c r="BE2226" s="194">
        <f>IF(N2226="základní",J2226,0)</f>
        <v>0</v>
      </c>
      <c r="BF2226" s="194">
        <f>IF(N2226="snížená",J2226,0)</f>
        <v>0</v>
      </c>
      <c r="BG2226" s="194">
        <f>IF(N2226="zákl. přenesená",J2226,0)</f>
        <v>0</v>
      </c>
      <c r="BH2226" s="194">
        <f>IF(N2226="sníž. přenesená",J2226,0)</f>
        <v>0</v>
      </c>
      <c r="BI2226" s="194">
        <f>IF(N2226="nulová",J2226,0)</f>
        <v>0</v>
      </c>
      <c r="BJ2226" s="18" t="s">
        <v>88</v>
      </c>
      <c r="BK2226" s="194">
        <f>ROUND(I2226*H2226,2)</f>
        <v>0</v>
      </c>
      <c r="BL2226" s="18" t="s">
        <v>265</v>
      </c>
      <c r="BM2226" s="193" t="s">
        <v>2012</v>
      </c>
    </row>
    <row r="2227" spans="2:65" s="12" customFormat="1">
      <c r="B2227" s="195"/>
      <c r="C2227" s="196"/>
      <c r="D2227" s="197" t="s">
        <v>164</v>
      </c>
      <c r="E2227" s="198" t="s">
        <v>35</v>
      </c>
      <c r="F2227" s="199" t="s">
        <v>2013</v>
      </c>
      <c r="G2227" s="196"/>
      <c r="H2227" s="198" t="s">
        <v>35</v>
      </c>
      <c r="I2227" s="200"/>
      <c r="J2227" s="196"/>
      <c r="K2227" s="196"/>
      <c r="L2227" s="201"/>
      <c r="M2227" s="202"/>
      <c r="N2227" s="203"/>
      <c r="O2227" s="203"/>
      <c r="P2227" s="203"/>
      <c r="Q2227" s="203"/>
      <c r="R2227" s="203"/>
      <c r="S2227" s="203"/>
      <c r="T2227" s="204"/>
      <c r="AT2227" s="205" t="s">
        <v>164</v>
      </c>
      <c r="AU2227" s="205" t="s">
        <v>90</v>
      </c>
      <c r="AV2227" s="12" t="s">
        <v>88</v>
      </c>
      <c r="AW2227" s="12" t="s">
        <v>41</v>
      </c>
      <c r="AX2227" s="12" t="s">
        <v>80</v>
      </c>
      <c r="AY2227" s="205" t="s">
        <v>155</v>
      </c>
    </row>
    <row r="2228" spans="2:65" s="13" customFormat="1">
      <c r="B2228" s="206"/>
      <c r="C2228" s="207"/>
      <c r="D2228" s="197" t="s">
        <v>164</v>
      </c>
      <c r="E2228" s="208" t="s">
        <v>35</v>
      </c>
      <c r="F2228" s="209" t="s">
        <v>2014</v>
      </c>
      <c r="G2228" s="207"/>
      <c r="H2228" s="210">
        <v>30.5</v>
      </c>
      <c r="I2228" s="211"/>
      <c r="J2228" s="207"/>
      <c r="K2228" s="207"/>
      <c r="L2228" s="212"/>
      <c r="M2228" s="213"/>
      <c r="N2228" s="214"/>
      <c r="O2228" s="214"/>
      <c r="P2228" s="214"/>
      <c r="Q2228" s="214"/>
      <c r="R2228" s="214"/>
      <c r="S2228" s="214"/>
      <c r="T2228" s="215"/>
      <c r="AT2228" s="216" t="s">
        <v>164</v>
      </c>
      <c r="AU2228" s="216" t="s">
        <v>90</v>
      </c>
      <c r="AV2228" s="13" t="s">
        <v>90</v>
      </c>
      <c r="AW2228" s="13" t="s">
        <v>41</v>
      </c>
      <c r="AX2228" s="13" t="s">
        <v>88</v>
      </c>
      <c r="AY2228" s="216" t="s">
        <v>155</v>
      </c>
    </row>
    <row r="2229" spans="2:65" s="1" customFormat="1" ht="36" customHeight="1">
      <c r="B2229" s="36"/>
      <c r="C2229" s="182" t="s">
        <v>2015</v>
      </c>
      <c r="D2229" s="182" t="s">
        <v>157</v>
      </c>
      <c r="E2229" s="183" t="s">
        <v>2016</v>
      </c>
      <c r="F2229" s="184" t="s">
        <v>2017</v>
      </c>
      <c r="G2229" s="185" t="s">
        <v>360</v>
      </c>
      <c r="H2229" s="186">
        <v>35.5</v>
      </c>
      <c r="I2229" s="187"/>
      <c r="J2229" s="188">
        <f>ROUND(I2229*H2229,2)</f>
        <v>0</v>
      </c>
      <c r="K2229" s="184" t="s">
        <v>161</v>
      </c>
      <c r="L2229" s="40"/>
      <c r="M2229" s="189" t="s">
        <v>35</v>
      </c>
      <c r="N2229" s="190" t="s">
        <v>51</v>
      </c>
      <c r="O2229" s="65"/>
      <c r="P2229" s="191">
        <f>O2229*H2229</f>
        <v>0</v>
      </c>
      <c r="Q2229" s="191">
        <v>2.8900000000000002E-3</v>
      </c>
      <c r="R2229" s="191">
        <f>Q2229*H2229</f>
        <v>0.10259500000000001</v>
      </c>
      <c r="S2229" s="191">
        <v>0</v>
      </c>
      <c r="T2229" s="192">
        <f>S2229*H2229</f>
        <v>0</v>
      </c>
      <c r="AR2229" s="193" t="s">
        <v>265</v>
      </c>
      <c r="AT2229" s="193" t="s">
        <v>157</v>
      </c>
      <c r="AU2229" s="193" t="s">
        <v>90</v>
      </c>
      <c r="AY2229" s="18" t="s">
        <v>155</v>
      </c>
      <c r="BE2229" s="194">
        <f>IF(N2229="základní",J2229,0)</f>
        <v>0</v>
      </c>
      <c r="BF2229" s="194">
        <f>IF(N2229="snížená",J2229,0)</f>
        <v>0</v>
      </c>
      <c r="BG2229" s="194">
        <f>IF(N2229="zákl. přenesená",J2229,0)</f>
        <v>0</v>
      </c>
      <c r="BH2229" s="194">
        <f>IF(N2229="sníž. přenesená",J2229,0)</f>
        <v>0</v>
      </c>
      <c r="BI2229" s="194">
        <f>IF(N2229="nulová",J2229,0)</f>
        <v>0</v>
      </c>
      <c r="BJ2229" s="18" t="s">
        <v>88</v>
      </c>
      <c r="BK2229" s="194">
        <f>ROUND(I2229*H2229,2)</f>
        <v>0</v>
      </c>
      <c r="BL2229" s="18" t="s">
        <v>265</v>
      </c>
      <c r="BM2229" s="193" t="s">
        <v>2018</v>
      </c>
    </row>
    <row r="2230" spans="2:65" s="12" customFormat="1">
      <c r="B2230" s="195"/>
      <c r="C2230" s="196"/>
      <c r="D2230" s="197" t="s">
        <v>164</v>
      </c>
      <c r="E2230" s="198" t="s">
        <v>35</v>
      </c>
      <c r="F2230" s="199" t="s">
        <v>2019</v>
      </c>
      <c r="G2230" s="196"/>
      <c r="H2230" s="198" t="s">
        <v>35</v>
      </c>
      <c r="I2230" s="200"/>
      <c r="J2230" s="196"/>
      <c r="K2230" s="196"/>
      <c r="L2230" s="201"/>
      <c r="M2230" s="202"/>
      <c r="N2230" s="203"/>
      <c r="O2230" s="203"/>
      <c r="P2230" s="203"/>
      <c r="Q2230" s="203"/>
      <c r="R2230" s="203"/>
      <c r="S2230" s="203"/>
      <c r="T2230" s="204"/>
      <c r="AT2230" s="205" t="s">
        <v>164</v>
      </c>
      <c r="AU2230" s="205" t="s">
        <v>90</v>
      </c>
      <c r="AV2230" s="12" t="s">
        <v>88</v>
      </c>
      <c r="AW2230" s="12" t="s">
        <v>41</v>
      </c>
      <c r="AX2230" s="12" t="s">
        <v>80</v>
      </c>
      <c r="AY2230" s="205" t="s">
        <v>155</v>
      </c>
    </row>
    <row r="2231" spans="2:65" s="13" customFormat="1">
      <c r="B2231" s="206"/>
      <c r="C2231" s="207"/>
      <c r="D2231" s="197" t="s">
        <v>164</v>
      </c>
      <c r="E2231" s="208" t="s">
        <v>35</v>
      </c>
      <c r="F2231" s="209" t="s">
        <v>2020</v>
      </c>
      <c r="G2231" s="207"/>
      <c r="H2231" s="210">
        <v>35.5</v>
      </c>
      <c r="I2231" s="211"/>
      <c r="J2231" s="207"/>
      <c r="K2231" s="207"/>
      <c r="L2231" s="212"/>
      <c r="M2231" s="213"/>
      <c r="N2231" s="214"/>
      <c r="O2231" s="214"/>
      <c r="P2231" s="214"/>
      <c r="Q2231" s="214"/>
      <c r="R2231" s="214"/>
      <c r="S2231" s="214"/>
      <c r="T2231" s="215"/>
      <c r="AT2231" s="216" t="s">
        <v>164</v>
      </c>
      <c r="AU2231" s="216" t="s">
        <v>90</v>
      </c>
      <c r="AV2231" s="13" t="s">
        <v>90</v>
      </c>
      <c r="AW2231" s="13" t="s">
        <v>41</v>
      </c>
      <c r="AX2231" s="13" t="s">
        <v>88</v>
      </c>
      <c r="AY2231" s="216" t="s">
        <v>155</v>
      </c>
    </row>
    <row r="2232" spans="2:65" s="1" customFormat="1" ht="24" customHeight="1">
      <c r="B2232" s="36"/>
      <c r="C2232" s="182" t="s">
        <v>2021</v>
      </c>
      <c r="D2232" s="182" t="s">
        <v>157</v>
      </c>
      <c r="E2232" s="183" t="s">
        <v>2022</v>
      </c>
      <c r="F2232" s="184" t="s">
        <v>2023</v>
      </c>
      <c r="G2232" s="185" t="s">
        <v>360</v>
      </c>
      <c r="H2232" s="186">
        <v>97.5</v>
      </c>
      <c r="I2232" s="187"/>
      <c r="J2232" s="188">
        <f>ROUND(I2232*H2232,2)</f>
        <v>0</v>
      </c>
      <c r="K2232" s="184" t="s">
        <v>161</v>
      </c>
      <c r="L2232" s="40"/>
      <c r="M2232" s="189" t="s">
        <v>35</v>
      </c>
      <c r="N2232" s="190" t="s">
        <v>51</v>
      </c>
      <c r="O2232" s="65"/>
      <c r="P2232" s="191">
        <f>O2232*H2232</f>
        <v>0</v>
      </c>
      <c r="Q2232" s="191">
        <v>1.74E-3</v>
      </c>
      <c r="R2232" s="191">
        <f>Q2232*H2232</f>
        <v>0.16965</v>
      </c>
      <c r="S2232" s="191">
        <v>0</v>
      </c>
      <c r="T2232" s="192">
        <f>S2232*H2232</f>
        <v>0</v>
      </c>
      <c r="AR2232" s="193" t="s">
        <v>265</v>
      </c>
      <c r="AT2232" s="193" t="s">
        <v>157</v>
      </c>
      <c r="AU2232" s="193" t="s">
        <v>90</v>
      </c>
      <c r="AY2232" s="18" t="s">
        <v>155</v>
      </c>
      <c r="BE2232" s="194">
        <f>IF(N2232="základní",J2232,0)</f>
        <v>0</v>
      </c>
      <c r="BF2232" s="194">
        <f>IF(N2232="snížená",J2232,0)</f>
        <v>0</v>
      </c>
      <c r="BG2232" s="194">
        <f>IF(N2232="zákl. přenesená",J2232,0)</f>
        <v>0</v>
      </c>
      <c r="BH2232" s="194">
        <f>IF(N2232="sníž. přenesená",J2232,0)</f>
        <v>0</v>
      </c>
      <c r="BI2232" s="194">
        <f>IF(N2232="nulová",J2232,0)</f>
        <v>0</v>
      </c>
      <c r="BJ2232" s="18" t="s">
        <v>88</v>
      </c>
      <c r="BK2232" s="194">
        <f>ROUND(I2232*H2232,2)</f>
        <v>0</v>
      </c>
      <c r="BL2232" s="18" t="s">
        <v>265</v>
      </c>
      <c r="BM2232" s="193" t="s">
        <v>2024</v>
      </c>
    </row>
    <row r="2233" spans="2:65" s="12" customFormat="1">
      <c r="B2233" s="195"/>
      <c r="C2233" s="196"/>
      <c r="D2233" s="197" t="s">
        <v>164</v>
      </c>
      <c r="E2233" s="198" t="s">
        <v>35</v>
      </c>
      <c r="F2233" s="199" t="s">
        <v>2025</v>
      </c>
      <c r="G2233" s="196"/>
      <c r="H2233" s="198" t="s">
        <v>35</v>
      </c>
      <c r="I2233" s="200"/>
      <c r="J2233" s="196"/>
      <c r="K2233" s="196"/>
      <c r="L2233" s="201"/>
      <c r="M2233" s="202"/>
      <c r="N2233" s="203"/>
      <c r="O2233" s="203"/>
      <c r="P2233" s="203"/>
      <c r="Q2233" s="203"/>
      <c r="R2233" s="203"/>
      <c r="S2233" s="203"/>
      <c r="T2233" s="204"/>
      <c r="AT2233" s="205" t="s">
        <v>164</v>
      </c>
      <c r="AU2233" s="205" t="s">
        <v>90</v>
      </c>
      <c r="AV2233" s="12" t="s">
        <v>88</v>
      </c>
      <c r="AW2233" s="12" t="s">
        <v>41</v>
      </c>
      <c r="AX2233" s="12" t="s">
        <v>80</v>
      </c>
      <c r="AY2233" s="205" t="s">
        <v>155</v>
      </c>
    </row>
    <row r="2234" spans="2:65" s="13" customFormat="1">
      <c r="B2234" s="206"/>
      <c r="C2234" s="207"/>
      <c r="D2234" s="197" t="s">
        <v>164</v>
      </c>
      <c r="E2234" s="208" t="s">
        <v>35</v>
      </c>
      <c r="F2234" s="209" t="s">
        <v>2026</v>
      </c>
      <c r="G2234" s="207"/>
      <c r="H2234" s="210">
        <v>97.5</v>
      </c>
      <c r="I2234" s="211"/>
      <c r="J2234" s="207"/>
      <c r="K2234" s="207"/>
      <c r="L2234" s="212"/>
      <c r="M2234" s="213"/>
      <c r="N2234" s="214"/>
      <c r="O2234" s="214"/>
      <c r="P2234" s="214"/>
      <c r="Q2234" s="214"/>
      <c r="R2234" s="214"/>
      <c r="S2234" s="214"/>
      <c r="T2234" s="215"/>
      <c r="AT2234" s="216" t="s">
        <v>164</v>
      </c>
      <c r="AU2234" s="216" t="s">
        <v>90</v>
      </c>
      <c r="AV2234" s="13" t="s">
        <v>90</v>
      </c>
      <c r="AW2234" s="13" t="s">
        <v>41</v>
      </c>
      <c r="AX2234" s="13" t="s">
        <v>88</v>
      </c>
      <c r="AY2234" s="216" t="s">
        <v>155</v>
      </c>
    </row>
    <row r="2235" spans="2:65" s="1" customFormat="1" ht="24" customHeight="1">
      <c r="B2235" s="36"/>
      <c r="C2235" s="182" t="s">
        <v>2027</v>
      </c>
      <c r="D2235" s="182" t="s">
        <v>157</v>
      </c>
      <c r="E2235" s="183" t="s">
        <v>2028</v>
      </c>
      <c r="F2235" s="184" t="s">
        <v>2029</v>
      </c>
      <c r="G2235" s="185" t="s">
        <v>360</v>
      </c>
      <c r="H2235" s="186">
        <v>180</v>
      </c>
      <c r="I2235" s="187"/>
      <c r="J2235" s="188">
        <f>ROUND(I2235*H2235,2)</f>
        <v>0</v>
      </c>
      <c r="K2235" s="184" t="s">
        <v>161</v>
      </c>
      <c r="L2235" s="40"/>
      <c r="M2235" s="189" t="s">
        <v>35</v>
      </c>
      <c r="N2235" s="190" t="s">
        <v>51</v>
      </c>
      <c r="O2235" s="65"/>
      <c r="P2235" s="191">
        <f>O2235*H2235</f>
        <v>0</v>
      </c>
      <c r="Q2235" s="191">
        <v>2.0899999999999998E-3</v>
      </c>
      <c r="R2235" s="191">
        <f>Q2235*H2235</f>
        <v>0.37619999999999998</v>
      </c>
      <c r="S2235" s="191">
        <v>0</v>
      </c>
      <c r="T2235" s="192">
        <f>S2235*H2235</f>
        <v>0</v>
      </c>
      <c r="AR2235" s="193" t="s">
        <v>265</v>
      </c>
      <c r="AT2235" s="193" t="s">
        <v>157</v>
      </c>
      <c r="AU2235" s="193" t="s">
        <v>90</v>
      </c>
      <c r="AY2235" s="18" t="s">
        <v>155</v>
      </c>
      <c r="BE2235" s="194">
        <f>IF(N2235="základní",J2235,0)</f>
        <v>0</v>
      </c>
      <c r="BF2235" s="194">
        <f>IF(N2235="snížená",J2235,0)</f>
        <v>0</v>
      </c>
      <c r="BG2235" s="194">
        <f>IF(N2235="zákl. přenesená",J2235,0)</f>
        <v>0</v>
      </c>
      <c r="BH2235" s="194">
        <f>IF(N2235="sníž. přenesená",J2235,0)</f>
        <v>0</v>
      </c>
      <c r="BI2235" s="194">
        <f>IF(N2235="nulová",J2235,0)</f>
        <v>0</v>
      </c>
      <c r="BJ2235" s="18" t="s">
        <v>88</v>
      </c>
      <c r="BK2235" s="194">
        <f>ROUND(I2235*H2235,2)</f>
        <v>0</v>
      </c>
      <c r="BL2235" s="18" t="s">
        <v>265</v>
      </c>
      <c r="BM2235" s="193" t="s">
        <v>2030</v>
      </c>
    </row>
    <row r="2236" spans="2:65" s="12" customFormat="1">
      <c r="B2236" s="195"/>
      <c r="C2236" s="196"/>
      <c r="D2236" s="197" t="s">
        <v>164</v>
      </c>
      <c r="E2236" s="198" t="s">
        <v>35</v>
      </c>
      <c r="F2236" s="199" t="s">
        <v>2031</v>
      </c>
      <c r="G2236" s="196"/>
      <c r="H2236" s="198" t="s">
        <v>35</v>
      </c>
      <c r="I2236" s="200"/>
      <c r="J2236" s="196"/>
      <c r="K2236" s="196"/>
      <c r="L2236" s="201"/>
      <c r="M2236" s="202"/>
      <c r="N2236" s="203"/>
      <c r="O2236" s="203"/>
      <c r="P2236" s="203"/>
      <c r="Q2236" s="203"/>
      <c r="R2236" s="203"/>
      <c r="S2236" s="203"/>
      <c r="T2236" s="204"/>
      <c r="AT2236" s="205" t="s">
        <v>164</v>
      </c>
      <c r="AU2236" s="205" t="s">
        <v>90</v>
      </c>
      <c r="AV2236" s="12" t="s">
        <v>88</v>
      </c>
      <c r="AW2236" s="12" t="s">
        <v>41</v>
      </c>
      <c r="AX2236" s="12" t="s">
        <v>80</v>
      </c>
      <c r="AY2236" s="205" t="s">
        <v>155</v>
      </c>
    </row>
    <row r="2237" spans="2:65" s="13" customFormat="1">
      <c r="B2237" s="206"/>
      <c r="C2237" s="207"/>
      <c r="D2237" s="197" t="s">
        <v>164</v>
      </c>
      <c r="E2237" s="208" t="s">
        <v>35</v>
      </c>
      <c r="F2237" s="209" t="s">
        <v>2032</v>
      </c>
      <c r="G2237" s="207"/>
      <c r="H2237" s="210">
        <v>180</v>
      </c>
      <c r="I2237" s="211"/>
      <c r="J2237" s="207"/>
      <c r="K2237" s="207"/>
      <c r="L2237" s="212"/>
      <c r="M2237" s="213"/>
      <c r="N2237" s="214"/>
      <c r="O2237" s="214"/>
      <c r="P2237" s="214"/>
      <c r="Q2237" s="214"/>
      <c r="R2237" s="214"/>
      <c r="S2237" s="214"/>
      <c r="T2237" s="215"/>
      <c r="AT2237" s="216" t="s">
        <v>164</v>
      </c>
      <c r="AU2237" s="216" t="s">
        <v>90</v>
      </c>
      <c r="AV2237" s="13" t="s">
        <v>90</v>
      </c>
      <c r="AW2237" s="13" t="s">
        <v>41</v>
      </c>
      <c r="AX2237" s="13" t="s">
        <v>88</v>
      </c>
      <c r="AY2237" s="216" t="s">
        <v>155</v>
      </c>
    </row>
    <row r="2238" spans="2:65" s="1" customFormat="1" ht="36" customHeight="1">
      <c r="B2238" s="36"/>
      <c r="C2238" s="182" t="s">
        <v>2033</v>
      </c>
      <c r="D2238" s="182" t="s">
        <v>157</v>
      </c>
      <c r="E2238" s="183" t="s">
        <v>2034</v>
      </c>
      <c r="F2238" s="184" t="s">
        <v>2035</v>
      </c>
      <c r="G2238" s="185" t="s">
        <v>227</v>
      </c>
      <c r="H2238" s="186">
        <v>14</v>
      </c>
      <c r="I2238" s="187"/>
      <c r="J2238" s="188">
        <f>ROUND(I2238*H2238,2)</f>
        <v>0</v>
      </c>
      <c r="K2238" s="184" t="s">
        <v>161</v>
      </c>
      <c r="L2238" s="40"/>
      <c r="M2238" s="189" t="s">
        <v>35</v>
      </c>
      <c r="N2238" s="190" t="s">
        <v>51</v>
      </c>
      <c r="O2238" s="65"/>
      <c r="P2238" s="191">
        <f>O2238*H2238</f>
        <v>0</v>
      </c>
      <c r="Q2238" s="191">
        <v>2.5000000000000001E-4</v>
      </c>
      <c r="R2238" s="191">
        <f>Q2238*H2238</f>
        <v>3.5000000000000001E-3</v>
      </c>
      <c r="S2238" s="191">
        <v>0</v>
      </c>
      <c r="T2238" s="192">
        <f>S2238*H2238</f>
        <v>0</v>
      </c>
      <c r="AR2238" s="193" t="s">
        <v>265</v>
      </c>
      <c r="AT2238" s="193" t="s">
        <v>157</v>
      </c>
      <c r="AU2238" s="193" t="s">
        <v>90</v>
      </c>
      <c r="AY2238" s="18" t="s">
        <v>155</v>
      </c>
      <c r="BE2238" s="194">
        <f>IF(N2238="základní",J2238,0)</f>
        <v>0</v>
      </c>
      <c r="BF2238" s="194">
        <f>IF(N2238="snížená",J2238,0)</f>
        <v>0</v>
      </c>
      <c r="BG2238" s="194">
        <f>IF(N2238="zákl. přenesená",J2238,0)</f>
        <v>0</v>
      </c>
      <c r="BH2238" s="194">
        <f>IF(N2238="sníž. přenesená",J2238,0)</f>
        <v>0</v>
      </c>
      <c r="BI2238" s="194">
        <f>IF(N2238="nulová",J2238,0)</f>
        <v>0</v>
      </c>
      <c r="BJ2238" s="18" t="s">
        <v>88</v>
      </c>
      <c r="BK2238" s="194">
        <f>ROUND(I2238*H2238,2)</f>
        <v>0</v>
      </c>
      <c r="BL2238" s="18" t="s">
        <v>265</v>
      </c>
      <c r="BM2238" s="193" t="s">
        <v>2036</v>
      </c>
    </row>
    <row r="2239" spans="2:65" s="12" customFormat="1" ht="20.399999999999999">
      <c r="B2239" s="195"/>
      <c r="C2239" s="196"/>
      <c r="D2239" s="197" t="s">
        <v>164</v>
      </c>
      <c r="E2239" s="198" t="s">
        <v>35</v>
      </c>
      <c r="F2239" s="199" t="s">
        <v>2037</v>
      </c>
      <c r="G2239" s="196"/>
      <c r="H2239" s="198" t="s">
        <v>35</v>
      </c>
      <c r="I2239" s="200"/>
      <c r="J2239" s="196"/>
      <c r="K2239" s="196"/>
      <c r="L2239" s="201"/>
      <c r="M2239" s="202"/>
      <c r="N2239" s="203"/>
      <c r="O2239" s="203"/>
      <c r="P2239" s="203"/>
      <c r="Q2239" s="203"/>
      <c r="R2239" s="203"/>
      <c r="S2239" s="203"/>
      <c r="T2239" s="204"/>
      <c r="AT2239" s="205" t="s">
        <v>164</v>
      </c>
      <c r="AU2239" s="205" t="s">
        <v>90</v>
      </c>
      <c r="AV2239" s="12" t="s">
        <v>88</v>
      </c>
      <c r="AW2239" s="12" t="s">
        <v>41</v>
      </c>
      <c r="AX2239" s="12" t="s">
        <v>80</v>
      </c>
      <c r="AY2239" s="205" t="s">
        <v>155</v>
      </c>
    </row>
    <row r="2240" spans="2:65" s="13" customFormat="1">
      <c r="B2240" s="206"/>
      <c r="C2240" s="207"/>
      <c r="D2240" s="197" t="s">
        <v>164</v>
      </c>
      <c r="E2240" s="208" t="s">
        <v>35</v>
      </c>
      <c r="F2240" s="209" t="s">
        <v>257</v>
      </c>
      <c r="G2240" s="207"/>
      <c r="H2240" s="210">
        <v>14</v>
      </c>
      <c r="I2240" s="211"/>
      <c r="J2240" s="207"/>
      <c r="K2240" s="207"/>
      <c r="L2240" s="212"/>
      <c r="M2240" s="213"/>
      <c r="N2240" s="214"/>
      <c r="O2240" s="214"/>
      <c r="P2240" s="214"/>
      <c r="Q2240" s="214"/>
      <c r="R2240" s="214"/>
      <c r="S2240" s="214"/>
      <c r="T2240" s="215"/>
      <c r="AT2240" s="216" t="s">
        <v>164</v>
      </c>
      <c r="AU2240" s="216" t="s">
        <v>90</v>
      </c>
      <c r="AV2240" s="13" t="s">
        <v>90</v>
      </c>
      <c r="AW2240" s="13" t="s">
        <v>41</v>
      </c>
      <c r="AX2240" s="13" t="s">
        <v>88</v>
      </c>
      <c r="AY2240" s="216" t="s">
        <v>155</v>
      </c>
    </row>
    <row r="2241" spans="2:65" s="1" customFormat="1" ht="36" customHeight="1">
      <c r="B2241" s="36"/>
      <c r="C2241" s="182" t="s">
        <v>2038</v>
      </c>
      <c r="D2241" s="182" t="s">
        <v>157</v>
      </c>
      <c r="E2241" s="183" t="s">
        <v>2039</v>
      </c>
      <c r="F2241" s="184" t="s">
        <v>2040</v>
      </c>
      <c r="G2241" s="185" t="s">
        <v>360</v>
      </c>
      <c r="H2241" s="186">
        <v>138.30000000000001</v>
      </c>
      <c r="I2241" s="187"/>
      <c r="J2241" s="188">
        <f>ROUND(I2241*H2241,2)</f>
        <v>0</v>
      </c>
      <c r="K2241" s="184" t="s">
        <v>161</v>
      </c>
      <c r="L2241" s="40"/>
      <c r="M2241" s="189" t="s">
        <v>35</v>
      </c>
      <c r="N2241" s="190" t="s">
        <v>51</v>
      </c>
      <c r="O2241" s="65"/>
      <c r="P2241" s="191">
        <f>O2241*H2241</f>
        <v>0</v>
      </c>
      <c r="Q2241" s="191">
        <v>2.1199999999999999E-3</v>
      </c>
      <c r="R2241" s="191">
        <f>Q2241*H2241</f>
        <v>0.29319600000000001</v>
      </c>
      <c r="S2241" s="191">
        <v>0</v>
      </c>
      <c r="T2241" s="192">
        <f>S2241*H2241</f>
        <v>0</v>
      </c>
      <c r="AR2241" s="193" t="s">
        <v>265</v>
      </c>
      <c r="AT2241" s="193" t="s">
        <v>157</v>
      </c>
      <c r="AU2241" s="193" t="s">
        <v>90</v>
      </c>
      <c r="AY2241" s="18" t="s">
        <v>155</v>
      </c>
      <c r="BE2241" s="194">
        <f>IF(N2241="základní",J2241,0)</f>
        <v>0</v>
      </c>
      <c r="BF2241" s="194">
        <f>IF(N2241="snížená",J2241,0)</f>
        <v>0</v>
      </c>
      <c r="BG2241" s="194">
        <f>IF(N2241="zákl. přenesená",J2241,0)</f>
        <v>0</v>
      </c>
      <c r="BH2241" s="194">
        <f>IF(N2241="sníž. přenesená",J2241,0)</f>
        <v>0</v>
      </c>
      <c r="BI2241" s="194">
        <f>IF(N2241="nulová",J2241,0)</f>
        <v>0</v>
      </c>
      <c r="BJ2241" s="18" t="s">
        <v>88</v>
      </c>
      <c r="BK2241" s="194">
        <f>ROUND(I2241*H2241,2)</f>
        <v>0</v>
      </c>
      <c r="BL2241" s="18" t="s">
        <v>265</v>
      </c>
      <c r="BM2241" s="193" t="s">
        <v>2041</v>
      </c>
    </row>
    <row r="2242" spans="2:65" s="12" customFormat="1" ht="20.399999999999999">
      <c r="B2242" s="195"/>
      <c r="C2242" s="196"/>
      <c r="D2242" s="197" t="s">
        <v>164</v>
      </c>
      <c r="E2242" s="198" t="s">
        <v>35</v>
      </c>
      <c r="F2242" s="199" t="s">
        <v>2037</v>
      </c>
      <c r="G2242" s="196"/>
      <c r="H2242" s="198" t="s">
        <v>35</v>
      </c>
      <c r="I2242" s="200"/>
      <c r="J2242" s="196"/>
      <c r="K2242" s="196"/>
      <c r="L2242" s="201"/>
      <c r="M2242" s="202"/>
      <c r="N2242" s="203"/>
      <c r="O2242" s="203"/>
      <c r="P2242" s="203"/>
      <c r="Q2242" s="203"/>
      <c r="R2242" s="203"/>
      <c r="S2242" s="203"/>
      <c r="T2242" s="204"/>
      <c r="AT2242" s="205" t="s">
        <v>164</v>
      </c>
      <c r="AU2242" s="205" t="s">
        <v>90</v>
      </c>
      <c r="AV2242" s="12" t="s">
        <v>88</v>
      </c>
      <c r="AW2242" s="12" t="s">
        <v>41</v>
      </c>
      <c r="AX2242" s="12" t="s">
        <v>80</v>
      </c>
      <c r="AY2242" s="205" t="s">
        <v>155</v>
      </c>
    </row>
    <row r="2243" spans="2:65" s="13" customFormat="1" ht="20.399999999999999">
      <c r="B2243" s="206"/>
      <c r="C2243" s="207"/>
      <c r="D2243" s="197" t="s">
        <v>164</v>
      </c>
      <c r="E2243" s="208" t="s">
        <v>35</v>
      </c>
      <c r="F2243" s="209" t="s">
        <v>1940</v>
      </c>
      <c r="G2243" s="207"/>
      <c r="H2243" s="210">
        <v>138.30000000000001</v>
      </c>
      <c r="I2243" s="211"/>
      <c r="J2243" s="207"/>
      <c r="K2243" s="207"/>
      <c r="L2243" s="212"/>
      <c r="M2243" s="213"/>
      <c r="N2243" s="214"/>
      <c r="O2243" s="214"/>
      <c r="P2243" s="214"/>
      <c r="Q2243" s="214"/>
      <c r="R2243" s="214"/>
      <c r="S2243" s="214"/>
      <c r="T2243" s="215"/>
      <c r="AT2243" s="216" t="s">
        <v>164</v>
      </c>
      <c r="AU2243" s="216" t="s">
        <v>90</v>
      </c>
      <c r="AV2243" s="13" t="s">
        <v>90</v>
      </c>
      <c r="AW2243" s="13" t="s">
        <v>41</v>
      </c>
      <c r="AX2243" s="13" t="s">
        <v>88</v>
      </c>
      <c r="AY2243" s="216" t="s">
        <v>155</v>
      </c>
    </row>
    <row r="2244" spans="2:65" s="1" customFormat="1" ht="36" customHeight="1">
      <c r="B2244" s="36"/>
      <c r="C2244" s="182" t="s">
        <v>2042</v>
      </c>
      <c r="D2244" s="182" t="s">
        <v>157</v>
      </c>
      <c r="E2244" s="183" t="s">
        <v>2043</v>
      </c>
      <c r="F2244" s="184" t="s">
        <v>2044</v>
      </c>
      <c r="G2244" s="185" t="s">
        <v>1514</v>
      </c>
      <c r="H2244" s="249"/>
      <c r="I2244" s="187"/>
      <c r="J2244" s="188">
        <f>ROUND(I2244*H2244,2)</f>
        <v>0</v>
      </c>
      <c r="K2244" s="184" t="s">
        <v>161</v>
      </c>
      <c r="L2244" s="40"/>
      <c r="M2244" s="189" t="s">
        <v>35</v>
      </c>
      <c r="N2244" s="190" t="s">
        <v>51</v>
      </c>
      <c r="O2244" s="65"/>
      <c r="P2244" s="191">
        <f>O2244*H2244</f>
        <v>0</v>
      </c>
      <c r="Q2244" s="191">
        <v>0</v>
      </c>
      <c r="R2244" s="191">
        <f>Q2244*H2244</f>
        <v>0</v>
      </c>
      <c r="S2244" s="191">
        <v>0</v>
      </c>
      <c r="T2244" s="192">
        <f>S2244*H2244</f>
        <v>0</v>
      </c>
      <c r="AR2244" s="193" t="s">
        <v>265</v>
      </c>
      <c r="AT2244" s="193" t="s">
        <v>157</v>
      </c>
      <c r="AU2244" s="193" t="s">
        <v>90</v>
      </c>
      <c r="AY2244" s="18" t="s">
        <v>155</v>
      </c>
      <c r="BE2244" s="194">
        <f>IF(N2244="základní",J2244,0)</f>
        <v>0</v>
      </c>
      <c r="BF2244" s="194">
        <f>IF(N2244="snížená",J2244,0)</f>
        <v>0</v>
      </c>
      <c r="BG2244" s="194">
        <f>IF(N2244="zákl. přenesená",J2244,0)</f>
        <v>0</v>
      </c>
      <c r="BH2244" s="194">
        <f>IF(N2244="sníž. přenesená",J2244,0)</f>
        <v>0</v>
      </c>
      <c r="BI2244" s="194">
        <f>IF(N2244="nulová",J2244,0)</f>
        <v>0</v>
      </c>
      <c r="BJ2244" s="18" t="s">
        <v>88</v>
      </c>
      <c r="BK2244" s="194">
        <f>ROUND(I2244*H2244,2)</f>
        <v>0</v>
      </c>
      <c r="BL2244" s="18" t="s">
        <v>265</v>
      </c>
      <c r="BM2244" s="193" t="s">
        <v>2045</v>
      </c>
    </row>
    <row r="2245" spans="2:65" s="11" customFormat="1" ht="22.95" customHeight="1">
      <c r="B2245" s="166"/>
      <c r="C2245" s="167"/>
      <c r="D2245" s="168" t="s">
        <v>79</v>
      </c>
      <c r="E2245" s="180" t="s">
        <v>2046</v>
      </c>
      <c r="F2245" s="180" t="s">
        <v>2047</v>
      </c>
      <c r="G2245" s="167"/>
      <c r="H2245" s="167"/>
      <c r="I2245" s="170"/>
      <c r="J2245" s="181">
        <f>BK2245</f>
        <v>0</v>
      </c>
      <c r="K2245" s="167"/>
      <c r="L2245" s="172"/>
      <c r="M2245" s="173"/>
      <c r="N2245" s="174"/>
      <c r="O2245" s="174"/>
      <c r="P2245" s="175">
        <f>SUM(P2246:P2274)</f>
        <v>0</v>
      </c>
      <c r="Q2245" s="174"/>
      <c r="R2245" s="175">
        <f>SUM(R2246:R2274)</f>
        <v>5.2481226000000003</v>
      </c>
      <c r="S2245" s="174"/>
      <c r="T2245" s="176">
        <f>SUM(T2246:T2274)</f>
        <v>4.6107299999999993</v>
      </c>
      <c r="AR2245" s="177" t="s">
        <v>90</v>
      </c>
      <c r="AT2245" s="178" t="s">
        <v>79</v>
      </c>
      <c r="AU2245" s="178" t="s">
        <v>88</v>
      </c>
      <c r="AY2245" s="177" t="s">
        <v>155</v>
      </c>
      <c r="BK2245" s="179">
        <f>SUM(BK2246:BK2274)</f>
        <v>0</v>
      </c>
    </row>
    <row r="2246" spans="2:65" s="1" customFormat="1" ht="24" customHeight="1">
      <c r="B2246" s="36"/>
      <c r="C2246" s="182" t="s">
        <v>2048</v>
      </c>
      <c r="D2246" s="182" t="s">
        <v>157</v>
      </c>
      <c r="E2246" s="183" t="s">
        <v>2049</v>
      </c>
      <c r="F2246" s="184" t="s">
        <v>2050</v>
      </c>
      <c r="G2246" s="185" t="s">
        <v>160</v>
      </c>
      <c r="H2246" s="186">
        <v>429</v>
      </c>
      <c r="I2246" s="187"/>
      <c r="J2246" s="188">
        <f>ROUND(I2246*H2246,2)</f>
        <v>0</v>
      </c>
      <c r="K2246" s="184" t="s">
        <v>161</v>
      </c>
      <c r="L2246" s="40"/>
      <c r="M2246" s="189" t="s">
        <v>35</v>
      </c>
      <c r="N2246" s="190" t="s">
        <v>51</v>
      </c>
      <c r="O2246" s="65"/>
      <c r="P2246" s="191">
        <f>O2246*H2246</f>
        <v>0</v>
      </c>
      <c r="Q2246" s="191">
        <v>0</v>
      </c>
      <c r="R2246" s="191">
        <f>Q2246*H2246</f>
        <v>0</v>
      </c>
      <c r="S2246" s="191">
        <v>0</v>
      </c>
      <c r="T2246" s="192">
        <f>S2246*H2246</f>
        <v>0</v>
      </c>
      <c r="AR2246" s="193" t="s">
        <v>265</v>
      </c>
      <c r="AT2246" s="193" t="s">
        <v>157</v>
      </c>
      <c r="AU2246" s="193" t="s">
        <v>90</v>
      </c>
      <c r="AY2246" s="18" t="s">
        <v>155</v>
      </c>
      <c r="BE2246" s="194">
        <f>IF(N2246="základní",J2246,0)</f>
        <v>0</v>
      </c>
      <c r="BF2246" s="194">
        <f>IF(N2246="snížená",J2246,0)</f>
        <v>0</v>
      </c>
      <c r="BG2246" s="194">
        <f>IF(N2246="zákl. přenesená",J2246,0)</f>
        <v>0</v>
      </c>
      <c r="BH2246" s="194">
        <f>IF(N2246="sníž. přenesená",J2246,0)</f>
        <v>0</v>
      </c>
      <c r="BI2246" s="194">
        <f>IF(N2246="nulová",J2246,0)</f>
        <v>0</v>
      </c>
      <c r="BJ2246" s="18" t="s">
        <v>88</v>
      </c>
      <c r="BK2246" s="194">
        <f>ROUND(I2246*H2246,2)</f>
        <v>0</v>
      </c>
      <c r="BL2246" s="18" t="s">
        <v>265</v>
      </c>
      <c r="BM2246" s="193" t="s">
        <v>2051</v>
      </c>
    </row>
    <row r="2247" spans="2:65" s="12" customFormat="1" ht="20.399999999999999">
      <c r="B2247" s="195"/>
      <c r="C2247" s="196"/>
      <c r="D2247" s="197" t="s">
        <v>164</v>
      </c>
      <c r="E2247" s="198" t="s">
        <v>35</v>
      </c>
      <c r="F2247" s="199" t="s">
        <v>2052</v>
      </c>
      <c r="G2247" s="196"/>
      <c r="H2247" s="198" t="s">
        <v>35</v>
      </c>
      <c r="I2247" s="200"/>
      <c r="J2247" s="196"/>
      <c r="K2247" s="196"/>
      <c r="L2247" s="201"/>
      <c r="M2247" s="202"/>
      <c r="N2247" s="203"/>
      <c r="O2247" s="203"/>
      <c r="P2247" s="203"/>
      <c r="Q2247" s="203"/>
      <c r="R2247" s="203"/>
      <c r="S2247" s="203"/>
      <c r="T2247" s="204"/>
      <c r="AT2247" s="205" t="s">
        <v>164</v>
      </c>
      <c r="AU2247" s="205" t="s">
        <v>90</v>
      </c>
      <c r="AV2247" s="12" t="s">
        <v>88</v>
      </c>
      <c r="AW2247" s="12" t="s">
        <v>41</v>
      </c>
      <c r="AX2247" s="12" t="s">
        <v>80</v>
      </c>
      <c r="AY2247" s="205" t="s">
        <v>155</v>
      </c>
    </row>
    <row r="2248" spans="2:65" s="13" customFormat="1">
      <c r="B2248" s="206"/>
      <c r="C2248" s="207"/>
      <c r="D2248" s="197" t="s">
        <v>164</v>
      </c>
      <c r="E2248" s="208" t="s">
        <v>35</v>
      </c>
      <c r="F2248" s="209" t="s">
        <v>1572</v>
      </c>
      <c r="G2248" s="207"/>
      <c r="H2248" s="210">
        <v>172</v>
      </c>
      <c r="I2248" s="211"/>
      <c r="J2248" s="207"/>
      <c r="K2248" s="207"/>
      <c r="L2248" s="212"/>
      <c r="M2248" s="213"/>
      <c r="N2248" s="214"/>
      <c r="O2248" s="214"/>
      <c r="P2248" s="214"/>
      <c r="Q2248" s="214"/>
      <c r="R2248" s="214"/>
      <c r="S2248" s="214"/>
      <c r="T2248" s="215"/>
      <c r="AT2248" s="216" t="s">
        <v>164</v>
      </c>
      <c r="AU2248" s="216" t="s">
        <v>90</v>
      </c>
      <c r="AV2248" s="13" t="s">
        <v>90</v>
      </c>
      <c r="AW2248" s="13" t="s">
        <v>41</v>
      </c>
      <c r="AX2248" s="13" t="s">
        <v>80</v>
      </c>
      <c r="AY2248" s="216" t="s">
        <v>155</v>
      </c>
    </row>
    <row r="2249" spans="2:65" s="13" customFormat="1">
      <c r="B2249" s="206"/>
      <c r="C2249" s="207"/>
      <c r="D2249" s="197" t="s">
        <v>164</v>
      </c>
      <c r="E2249" s="208" t="s">
        <v>35</v>
      </c>
      <c r="F2249" s="209" t="s">
        <v>1573</v>
      </c>
      <c r="G2249" s="207"/>
      <c r="H2249" s="210">
        <v>257</v>
      </c>
      <c r="I2249" s="211"/>
      <c r="J2249" s="207"/>
      <c r="K2249" s="207"/>
      <c r="L2249" s="212"/>
      <c r="M2249" s="213"/>
      <c r="N2249" s="214"/>
      <c r="O2249" s="214"/>
      <c r="P2249" s="214"/>
      <c r="Q2249" s="214"/>
      <c r="R2249" s="214"/>
      <c r="S2249" s="214"/>
      <c r="T2249" s="215"/>
      <c r="AT2249" s="216" t="s">
        <v>164</v>
      </c>
      <c r="AU2249" s="216" t="s">
        <v>90</v>
      </c>
      <c r="AV2249" s="13" t="s">
        <v>90</v>
      </c>
      <c r="AW2249" s="13" t="s">
        <v>41</v>
      </c>
      <c r="AX2249" s="13" t="s">
        <v>80</v>
      </c>
      <c r="AY2249" s="216" t="s">
        <v>155</v>
      </c>
    </row>
    <row r="2250" spans="2:65" s="15" customFormat="1">
      <c r="B2250" s="228"/>
      <c r="C2250" s="229"/>
      <c r="D2250" s="197" t="s">
        <v>164</v>
      </c>
      <c r="E2250" s="230" t="s">
        <v>35</v>
      </c>
      <c r="F2250" s="231" t="s">
        <v>177</v>
      </c>
      <c r="G2250" s="229"/>
      <c r="H2250" s="232">
        <v>429</v>
      </c>
      <c r="I2250" s="233"/>
      <c r="J2250" s="229"/>
      <c r="K2250" s="229"/>
      <c r="L2250" s="234"/>
      <c r="M2250" s="235"/>
      <c r="N2250" s="236"/>
      <c r="O2250" s="236"/>
      <c r="P2250" s="236"/>
      <c r="Q2250" s="236"/>
      <c r="R2250" s="236"/>
      <c r="S2250" s="236"/>
      <c r="T2250" s="237"/>
      <c r="AT2250" s="238" t="s">
        <v>164</v>
      </c>
      <c r="AU2250" s="238" t="s">
        <v>90</v>
      </c>
      <c r="AV2250" s="15" t="s">
        <v>162</v>
      </c>
      <c r="AW2250" s="15" t="s">
        <v>41</v>
      </c>
      <c r="AX2250" s="15" t="s">
        <v>88</v>
      </c>
      <c r="AY2250" s="238" t="s">
        <v>155</v>
      </c>
    </row>
    <row r="2251" spans="2:65" s="1" customFormat="1" ht="24" customHeight="1">
      <c r="B2251" s="36"/>
      <c r="C2251" s="239" t="s">
        <v>2053</v>
      </c>
      <c r="D2251" s="239" t="s">
        <v>455</v>
      </c>
      <c r="E2251" s="240" t="s">
        <v>2054</v>
      </c>
      <c r="F2251" s="241" t="s">
        <v>2055</v>
      </c>
      <c r="G2251" s="242" t="s">
        <v>160</v>
      </c>
      <c r="H2251" s="243">
        <v>493.35</v>
      </c>
      <c r="I2251" s="244"/>
      <c r="J2251" s="245">
        <f>ROUND(I2251*H2251,2)</f>
        <v>0</v>
      </c>
      <c r="K2251" s="241" t="s">
        <v>161</v>
      </c>
      <c r="L2251" s="246"/>
      <c r="M2251" s="247" t="s">
        <v>35</v>
      </c>
      <c r="N2251" s="248" t="s">
        <v>51</v>
      </c>
      <c r="O2251" s="65"/>
      <c r="P2251" s="191">
        <f>O2251*H2251</f>
        <v>0</v>
      </c>
      <c r="Q2251" s="191">
        <v>1.0500000000000001E-2</v>
      </c>
      <c r="R2251" s="191">
        <f>Q2251*H2251</f>
        <v>5.1801750000000002</v>
      </c>
      <c r="S2251" s="191">
        <v>0</v>
      </c>
      <c r="T2251" s="192">
        <f>S2251*H2251</f>
        <v>0</v>
      </c>
      <c r="AR2251" s="193" t="s">
        <v>419</v>
      </c>
      <c r="AT2251" s="193" t="s">
        <v>455</v>
      </c>
      <c r="AU2251" s="193" t="s">
        <v>90</v>
      </c>
      <c r="AY2251" s="18" t="s">
        <v>155</v>
      </c>
      <c r="BE2251" s="194">
        <f>IF(N2251="základní",J2251,0)</f>
        <v>0</v>
      </c>
      <c r="BF2251" s="194">
        <f>IF(N2251="snížená",J2251,0)</f>
        <v>0</v>
      </c>
      <c r="BG2251" s="194">
        <f>IF(N2251="zákl. přenesená",J2251,0)</f>
        <v>0</v>
      </c>
      <c r="BH2251" s="194">
        <f>IF(N2251="sníž. přenesená",J2251,0)</f>
        <v>0</v>
      </c>
      <c r="BI2251" s="194">
        <f>IF(N2251="nulová",J2251,0)</f>
        <v>0</v>
      </c>
      <c r="BJ2251" s="18" t="s">
        <v>88</v>
      </c>
      <c r="BK2251" s="194">
        <f>ROUND(I2251*H2251,2)</f>
        <v>0</v>
      </c>
      <c r="BL2251" s="18" t="s">
        <v>265</v>
      </c>
      <c r="BM2251" s="193" t="s">
        <v>2056</v>
      </c>
    </row>
    <row r="2252" spans="2:65" s="13" customFormat="1">
      <c r="B2252" s="206"/>
      <c r="C2252" s="207"/>
      <c r="D2252" s="197" t="s">
        <v>164</v>
      </c>
      <c r="E2252" s="208" t="s">
        <v>35</v>
      </c>
      <c r="F2252" s="209" t="s">
        <v>2057</v>
      </c>
      <c r="G2252" s="207"/>
      <c r="H2252" s="210">
        <v>493.35</v>
      </c>
      <c r="I2252" s="211"/>
      <c r="J2252" s="207"/>
      <c r="K2252" s="207"/>
      <c r="L2252" s="212"/>
      <c r="M2252" s="213"/>
      <c r="N2252" s="214"/>
      <c r="O2252" s="214"/>
      <c r="P2252" s="214"/>
      <c r="Q2252" s="214"/>
      <c r="R2252" s="214"/>
      <c r="S2252" s="214"/>
      <c r="T2252" s="215"/>
      <c r="AT2252" s="216" t="s">
        <v>164</v>
      </c>
      <c r="AU2252" s="216" t="s">
        <v>90</v>
      </c>
      <c r="AV2252" s="13" t="s">
        <v>90</v>
      </c>
      <c r="AW2252" s="13" t="s">
        <v>41</v>
      </c>
      <c r="AX2252" s="13" t="s">
        <v>88</v>
      </c>
      <c r="AY2252" s="216" t="s">
        <v>155</v>
      </c>
    </row>
    <row r="2253" spans="2:65" s="1" customFormat="1" ht="24" customHeight="1">
      <c r="B2253" s="36"/>
      <c r="C2253" s="182" t="s">
        <v>2058</v>
      </c>
      <c r="D2253" s="182" t="s">
        <v>157</v>
      </c>
      <c r="E2253" s="183" t="s">
        <v>2059</v>
      </c>
      <c r="F2253" s="184" t="s">
        <v>2060</v>
      </c>
      <c r="G2253" s="185" t="s">
        <v>360</v>
      </c>
      <c r="H2253" s="186">
        <v>257</v>
      </c>
      <c r="I2253" s="187"/>
      <c r="J2253" s="188">
        <f>ROUND(I2253*H2253,2)</f>
        <v>0</v>
      </c>
      <c r="K2253" s="184" t="s">
        <v>161</v>
      </c>
      <c r="L2253" s="40"/>
      <c r="M2253" s="189" t="s">
        <v>35</v>
      </c>
      <c r="N2253" s="190" t="s">
        <v>51</v>
      </c>
      <c r="O2253" s="65"/>
      <c r="P2253" s="191">
        <f>O2253*H2253</f>
        <v>0</v>
      </c>
      <c r="Q2253" s="191">
        <v>0</v>
      </c>
      <c r="R2253" s="191">
        <f>Q2253*H2253</f>
        <v>0</v>
      </c>
      <c r="S2253" s="191">
        <v>0</v>
      </c>
      <c r="T2253" s="192">
        <f>S2253*H2253</f>
        <v>0</v>
      </c>
      <c r="AR2253" s="193" t="s">
        <v>265</v>
      </c>
      <c r="AT2253" s="193" t="s">
        <v>157</v>
      </c>
      <c r="AU2253" s="193" t="s">
        <v>90</v>
      </c>
      <c r="AY2253" s="18" t="s">
        <v>155</v>
      </c>
      <c r="BE2253" s="194">
        <f>IF(N2253="základní",J2253,0)</f>
        <v>0</v>
      </c>
      <c r="BF2253" s="194">
        <f>IF(N2253="snížená",J2253,0)</f>
        <v>0</v>
      </c>
      <c r="BG2253" s="194">
        <f>IF(N2253="zákl. přenesená",J2253,0)</f>
        <v>0</v>
      </c>
      <c r="BH2253" s="194">
        <f>IF(N2253="sníž. přenesená",J2253,0)</f>
        <v>0</v>
      </c>
      <c r="BI2253" s="194">
        <f>IF(N2253="nulová",J2253,0)</f>
        <v>0</v>
      </c>
      <c r="BJ2253" s="18" t="s">
        <v>88</v>
      </c>
      <c r="BK2253" s="194">
        <f>ROUND(I2253*H2253,2)</f>
        <v>0</v>
      </c>
      <c r="BL2253" s="18" t="s">
        <v>265</v>
      </c>
      <c r="BM2253" s="193" t="s">
        <v>2061</v>
      </c>
    </row>
    <row r="2254" spans="2:65" s="12" customFormat="1" ht="20.399999999999999">
      <c r="B2254" s="195"/>
      <c r="C2254" s="196"/>
      <c r="D2254" s="197" t="s">
        <v>164</v>
      </c>
      <c r="E2254" s="198" t="s">
        <v>35</v>
      </c>
      <c r="F2254" s="199" t="s">
        <v>2062</v>
      </c>
      <c r="G2254" s="196"/>
      <c r="H2254" s="198" t="s">
        <v>35</v>
      </c>
      <c r="I2254" s="200"/>
      <c r="J2254" s="196"/>
      <c r="K2254" s="196"/>
      <c r="L2254" s="201"/>
      <c r="M2254" s="202"/>
      <c r="N2254" s="203"/>
      <c r="O2254" s="203"/>
      <c r="P2254" s="203"/>
      <c r="Q2254" s="203"/>
      <c r="R2254" s="203"/>
      <c r="S2254" s="203"/>
      <c r="T2254" s="204"/>
      <c r="AT2254" s="205" t="s">
        <v>164</v>
      </c>
      <c r="AU2254" s="205" t="s">
        <v>90</v>
      </c>
      <c r="AV2254" s="12" t="s">
        <v>88</v>
      </c>
      <c r="AW2254" s="12" t="s">
        <v>41</v>
      </c>
      <c r="AX2254" s="12" t="s">
        <v>80</v>
      </c>
      <c r="AY2254" s="205" t="s">
        <v>155</v>
      </c>
    </row>
    <row r="2255" spans="2:65" s="13" customFormat="1">
      <c r="B2255" s="206"/>
      <c r="C2255" s="207"/>
      <c r="D2255" s="197" t="s">
        <v>164</v>
      </c>
      <c r="E2255" s="208" t="s">
        <v>35</v>
      </c>
      <c r="F2255" s="209" t="s">
        <v>2063</v>
      </c>
      <c r="G2255" s="207"/>
      <c r="H2255" s="210">
        <v>257</v>
      </c>
      <c r="I2255" s="211"/>
      <c r="J2255" s="207"/>
      <c r="K2255" s="207"/>
      <c r="L2255" s="212"/>
      <c r="M2255" s="213"/>
      <c r="N2255" s="214"/>
      <c r="O2255" s="214"/>
      <c r="P2255" s="214"/>
      <c r="Q2255" s="214"/>
      <c r="R2255" s="214"/>
      <c r="S2255" s="214"/>
      <c r="T2255" s="215"/>
      <c r="AT2255" s="216" t="s">
        <v>164</v>
      </c>
      <c r="AU2255" s="216" t="s">
        <v>90</v>
      </c>
      <c r="AV2255" s="13" t="s">
        <v>90</v>
      </c>
      <c r="AW2255" s="13" t="s">
        <v>41</v>
      </c>
      <c r="AX2255" s="13" t="s">
        <v>88</v>
      </c>
      <c r="AY2255" s="216" t="s">
        <v>155</v>
      </c>
    </row>
    <row r="2256" spans="2:65" s="1" customFormat="1" ht="24" customHeight="1">
      <c r="B2256" s="36"/>
      <c r="C2256" s="182" t="s">
        <v>2064</v>
      </c>
      <c r="D2256" s="182" t="s">
        <v>157</v>
      </c>
      <c r="E2256" s="183" t="s">
        <v>2065</v>
      </c>
      <c r="F2256" s="184" t="s">
        <v>2066</v>
      </c>
      <c r="G2256" s="185" t="s">
        <v>360</v>
      </c>
      <c r="H2256" s="186">
        <v>172</v>
      </c>
      <c r="I2256" s="187"/>
      <c r="J2256" s="188">
        <f>ROUND(I2256*H2256,2)</f>
        <v>0</v>
      </c>
      <c r="K2256" s="184" t="s">
        <v>161</v>
      </c>
      <c r="L2256" s="40"/>
      <c r="M2256" s="189" t="s">
        <v>35</v>
      </c>
      <c r="N2256" s="190" t="s">
        <v>51</v>
      </c>
      <c r="O2256" s="65"/>
      <c r="P2256" s="191">
        <f>O2256*H2256</f>
        <v>0</v>
      </c>
      <c r="Q2256" s="191">
        <v>0</v>
      </c>
      <c r="R2256" s="191">
        <f>Q2256*H2256</f>
        <v>0</v>
      </c>
      <c r="S2256" s="191">
        <v>0</v>
      </c>
      <c r="T2256" s="192">
        <f>S2256*H2256</f>
        <v>0</v>
      </c>
      <c r="AR2256" s="193" t="s">
        <v>265</v>
      </c>
      <c r="AT2256" s="193" t="s">
        <v>157</v>
      </c>
      <c r="AU2256" s="193" t="s">
        <v>90</v>
      </c>
      <c r="AY2256" s="18" t="s">
        <v>155</v>
      </c>
      <c r="BE2256" s="194">
        <f>IF(N2256="základní",J2256,0)</f>
        <v>0</v>
      </c>
      <c r="BF2256" s="194">
        <f>IF(N2256="snížená",J2256,0)</f>
        <v>0</v>
      </c>
      <c r="BG2256" s="194">
        <f>IF(N2256="zákl. přenesená",J2256,0)</f>
        <v>0</v>
      </c>
      <c r="BH2256" s="194">
        <f>IF(N2256="sníž. přenesená",J2256,0)</f>
        <v>0</v>
      </c>
      <c r="BI2256" s="194">
        <f>IF(N2256="nulová",J2256,0)</f>
        <v>0</v>
      </c>
      <c r="BJ2256" s="18" t="s">
        <v>88</v>
      </c>
      <c r="BK2256" s="194">
        <f>ROUND(I2256*H2256,2)</f>
        <v>0</v>
      </c>
      <c r="BL2256" s="18" t="s">
        <v>265</v>
      </c>
      <c r="BM2256" s="193" t="s">
        <v>2067</v>
      </c>
    </row>
    <row r="2257" spans="2:65" s="12" customFormat="1">
      <c r="B2257" s="195"/>
      <c r="C2257" s="196"/>
      <c r="D2257" s="197" t="s">
        <v>164</v>
      </c>
      <c r="E2257" s="198" t="s">
        <v>35</v>
      </c>
      <c r="F2257" s="199" t="s">
        <v>2068</v>
      </c>
      <c r="G2257" s="196"/>
      <c r="H2257" s="198" t="s">
        <v>35</v>
      </c>
      <c r="I2257" s="200"/>
      <c r="J2257" s="196"/>
      <c r="K2257" s="196"/>
      <c r="L2257" s="201"/>
      <c r="M2257" s="202"/>
      <c r="N2257" s="203"/>
      <c r="O2257" s="203"/>
      <c r="P2257" s="203"/>
      <c r="Q2257" s="203"/>
      <c r="R2257" s="203"/>
      <c r="S2257" s="203"/>
      <c r="T2257" s="204"/>
      <c r="AT2257" s="205" t="s">
        <v>164</v>
      </c>
      <c r="AU2257" s="205" t="s">
        <v>90</v>
      </c>
      <c r="AV2257" s="12" t="s">
        <v>88</v>
      </c>
      <c r="AW2257" s="12" t="s">
        <v>41</v>
      </c>
      <c r="AX2257" s="12" t="s">
        <v>80</v>
      </c>
      <c r="AY2257" s="205" t="s">
        <v>155</v>
      </c>
    </row>
    <row r="2258" spans="2:65" s="13" customFormat="1">
      <c r="B2258" s="206"/>
      <c r="C2258" s="207"/>
      <c r="D2258" s="197" t="s">
        <v>164</v>
      </c>
      <c r="E2258" s="208" t="s">
        <v>35</v>
      </c>
      <c r="F2258" s="209" t="s">
        <v>2069</v>
      </c>
      <c r="G2258" s="207"/>
      <c r="H2258" s="210">
        <v>172</v>
      </c>
      <c r="I2258" s="211"/>
      <c r="J2258" s="207"/>
      <c r="K2258" s="207"/>
      <c r="L2258" s="212"/>
      <c r="M2258" s="213"/>
      <c r="N2258" s="214"/>
      <c r="O2258" s="214"/>
      <c r="P2258" s="214"/>
      <c r="Q2258" s="214"/>
      <c r="R2258" s="214"/>
      <c r="S2258" s="214"/>
      <c r="T2258" s="215"/>
      <c r="AT2258" s="216" t="s">
        <v>164</v>
      </c>
      <c r="AU2258" s="216" t="s">
        <v>90</v>
      </c>
      <c r="AV2258" s="13" t="s">
        <v>90</v>
      </c>
      <c r="AW2258" s="13" t="s">
        <v>41</v>
      </c>
      <c r="AX2258" s="13" t="s">
        <v>88</v>
      </c>
      <c r="AY2258" s="216" t="s">
        <v>155</v>
      </c>
    </row>
    <row r="2259" spans="2:65" s="1" customFormat="1" ht="24" customHeight="1">
      <c r="B2259" s="36"/>
      <c r="C2259" s="182" t="s">
        <v>2070</v>
      </c>
      <c r="D2259" s="182" t="s">
        <v>157</v>
      </c>
      <c r="E2259" s="183" t="s">
        <v>2071</v>
      </c>
      <c r="F2259" s="184" t="s">
        <v>2072</v>
      </c>
      <c r="G2259" s="185" t="s">
        <v>160</v>
      </c>
      <c r="H2259" s="186">
        <v>485.34</v>
      </c>
      <c r="I2259" s="187"/>
      <c r="J2259" s="188">
        <f>ROUND(I2259*H2259,2)</f>
        <v>0</v>
      </c>
      <c r="K2259" s="184" t="s">
        <v>161</v>
      </c>
      <c r="L2259" s="40"/>
      <c r="M2259" s="189" t="s">
        <v>35</v>
      </c>
      <c r="N2259" s="190" t="s">
        <v>51</v>
      </c>
      <c r="O2259" s="65"/>
      <c r="P2259" s="191">
        <f>O2259*H2259</f>
        <v>0</v>
      </c>
      <c r="Q2259" s="191">
        <v>0</v>
      </c>
      <c r="R2259" s="191">
        <f>Q2259*H2259</f>
        <v>0</v>
      </c>
      <c r="S2259" s="191">
        <v>9.4999999999999998E-3</v>
      </c>
      <c r="T2259" s="192">
        <f>S2259*H2259</f>
        <v>4.6107299999999993</v>
      </c>
      <c r="AR2259" s="193" t="s">
        <v>265</v>
      </c>
      <c r="AT2259" s="193" t="s">
        <v>157</v>
      </c>
      <c r="AU2259" s="193" t="s">
        <v>90</v>
      </c>
      <c r="AY2259" s="18" t="s">
        <v>155</v>
      </c>
      <c r="BE2259" s="194">
        <f>IF(N2259="základní",J2259,0)</f>
        <v>0</v>
      </c>
      <c r="BF2259" s="194">
        <f>IF(N2259="snížená",J2259,0)</f>
        <v>0</v>
      </c>
      <c r="BG2259" s="194">
        <f>IF(N2259="zákl. přenesená",J2259,0)</f>
        <v>0</v>
      </c>
      <c r="BH2259" s="194">
        <f>IF(N2259="sníž. přenesená",J2259,0)</f>
        <v>0</v>
      </c>
      <c r="BI2259" s="194">
        <f>IF(N2259="nulová",J2259,0)</f>
        <v>0</v>
      </c>
      <c r="BJ2259" s="18" t="s">
        <v>88</v>
      </c>
      <c r="BK2259" s="194">
        <f>ROUND(I2259*H2259,2)</f>
        <v>0</v>
      </c>
      <c r="BL2259" s="18" t="s">
        <v>265</v>
      </c>
      <c r="BM2259" s="193" t="s">
        <v>2073</v>
      </c>
    </row>
    <row r="2260" spans="2:65" s="12" customFormat="1" ht="20.399999999999999">
      <c r="B2260" s="195"/>
      <c r="C2260" s="196"/>
      <c r="D2260" s="197" t="s">
        <v>164</v>
      </c>
      <c r="E2260" s="198" t="s">
        <v>35</v>
      </c>
      <c r="F2260" s="199" t="s">
        <v>2052</v>
      </c>
      <c r="G2260" s="196"/>
      <c r="H2260" s="198" t="s">
        <v>35</v>
      </c>
      <c r="I2260" s="200"/>
      <c r="J2260" s="196"/>
      <c r="K2260" s="196"/>
      <c r="L2260" s="201"/>
      <c r="M2260" s="202"/>
      <c r="N2260" s="203"/>
      <c r="O2260" s="203"/>
      <c r="P2260" s="203"/>
      <c r="Q2260" s="203"/>
      <c r="R2260" s="203"/>
      <c r="S2260" s="203"/>
      <c r="T2260" s="204"/>
      <c r="AT2260" s="205" t="s">
        <v>164</v>
      </c>
      <c r="AU2260" s="205" t="s">
        <v>90</v>
      </c>
      <c r="AV2260" s="12" t="s">
        <v>88</v>
      </c>
      <c r="AW2260" s="12" t="s">
        <v>41</v>
      </c>
      <c r="AX2260" s="12" t="s">
        <v>80</v>
      </c>
      <c r="AY2260" s="205" t="s">
        <v>155</v>
      </c>
    </row>
    <row r="2261" spans="2:65" s="13" customFormat="1">
      <c r="B2261" s="206"/>
      <c r="C2261" s="207"/>
      <c r="D2261" s="197" t="s">
        <v>164</v>
      </c>
      <c r="E2261" s="208" t="s">
        <v>35</v>
      </c>
      <c r="F2261" s="209" t="s">
        <v>1572</v>
      </c>
      <c r="G2261" s="207"/>
      <c r="H2261" s="210">
        <v>172</v>
      </c>
      <c r="I2261" s="211"/>
      <c r="J2261" s="207"/>
      <c r="K2261" s="207"/>
      <c r="L2261" s="212"/>
      <c r="M2261" s="213"/>
      <c r="N2261" s="214"/>
      <c r="O2261" s="214"/>
      <c r="P2261" s="214"/>
      <c r="Q2261" s="214"/>
      <c r="R2261" s="214"/>
      <c r="S2261" s="214"/>
      <c r="T2261" s="215"/>
      <c r="AT2261" s="216" t="s">
        <v>164</v>
      </c>
      <c r="AU2261" s="216" t="s">
        <v>90</v>
      </c>
      <c r="AV2261" s="13" t="s">
        <v>90</v>
      </c>
      <c r="AW2261" s="13" t="s">
        <v>41</v>
      </c>
      <c r="AX2261" s="13" t="s">
        <v>80</v>
      </c>
      <c r="AY2261" s="216" t="s">
        <v>155</v>
      </c>
    </row>
    <row r="2262" spans="2:65" s="13" customFormat="1">
      <c r="B2262" s="206"/>
      <c r="C2262" s="207"/>
      <c r="D2262" s="197" t="s">
        <v>164</v>
      </c>
      <c r="E2262" s="208" t="s">
        <v>35</v>
      </c>
      <c r="F2262" s="209" t="s">
        <v>1573</v>
      </c>
      <c r="G2262" s="207"/>
      <c r="H2262" s="210">
        <v>257</v>
      </c>
      <c r="I2262" s="211"/>
      <c r="J2262" s="207"/>
      <c r="K2262" s="207"/>
      <c r="L2262" s="212"/>
      <c r="M2262" s="213"/>
      <c r="N2262" s="214"/>
      <c r="O2262" s="214"/>
      <c r="P2262" s="214"/>
      <c r="Q2262" s="214"/>
      <c r="R2262" s="214"/>
      <c r="S2262" s="214"/>
      <c r="T2262" s="215"/>
      <c r="AT2262" s="216" t="s">
        <v>164</v>
      </c>
      <c r="AU2262" s="216" t="s">
        <v>90</v>
      </c>
      <c r="AV2262" s="13" t="s">
        <v>90</v>
      </c>
      <c r="AW2262" s="13" t="s">
        <v>41</v>
      </c>
      <c r="AX2262" s="13" t="s">
        <v>80</v>
      </c>
      <c r="AY2262" s="216" t="s">
        <v>155</v>
      </c>
    </row>
    <row r="2263" spans="2:65" s="12" customFormat="1">
      <c r="B2263" s="195"/>
      <c r="C2263" s="196"/>
      <c r="D2263" s="197" t="s">
        <v>164</v>
      </c>
      <c r="E2263" s="198" t="s">
        <v>35</v>
      </c>
      <c r="F2263" s="199" t="s">
        <v>1580</v>
      </c>
      <c r="G2263" s="196"/>
      <c r="H2263" s="198" t="s">
        <v>35</v>
      </c>
      <c r="I2263" s="200"/>
      <c r="J2263" s="196"/>
      <c r="K2263" s="196"/>
      <c r="L2263" s="201"/>
      <c r="M2263" s="202"/>
      <c r="N2263" s="203"/>
      <c r="O2263" s="203"/>
      <c r="P2263" s="203"/>
      <c r="Q2263" s="203"/>
      <c r="R2263" s="203"/>
      <c r="S2263" s="203"/>
      <c r="T2263" s="204"/>
      <c r="AT2263" s="205" t="s">
        <v>164</v>
      </c>
      <c r="AU2263" s="205" t="s">
        <v>90</v>
      </c>
      <c r="AV2263" s="12" t="s">
        <v>88</v>
      </c>
      <c r="AW2263" s="12" t="s">
        <v>41</v>
      </c>
      <c r="AX2263" s="12" t="s">
        <v>80</v>
      </c>
      <c r="AY2263" s="205" t="s">
        <v>155</v>
      </c>
    </row>
    <row r="2264" spans="2:65" s="13" customFormat="1">
      <c r="B2264" s="206"/>
      <c r="C2264" s="207"/>
      <c r="D2264" s="197" t="s">
        <v>164</v>
      </c>
      <c r="E2264" s="208" t="s">
        <v>35</v>
      </c>
      <c r="F2264" s="209" t="s">
        <v>1581</v>
      </c>
      <c r="G2264" s="207"/>
      <c r="H2264" s="210">
        <v>56.34</v>
      </c>
      <c r="I2264" s="211"/>
      <c r="J2264" s="207"/>
      <c r="K2264" s="207"/>
      <c r="L2264" s="212"/>
      <c r="M2264" s="213"/>
      <c r="N2264" s="214"/>
      <c r="O2264" s="214"/>
      <c r="P2264" s="214"/>
      <c r="Q2264" s="214"/>
      <c r="R2264" s="214"/>
      <c r="S2264" s="214"/>
      <c r="T2264" s="215"/>
      <c r="AT2264" s="216" t="s">
        <v>164</v>
      </c>
      <c r="AU2264" s="216" t="s">
        <v>90</v>
      </c>
      <c r="AV2264" s="13" t="s">
        <v>90</v>
      </c>
      <c r="AW2264" s="13" t="s">
        <v>41</v>
      </c>
      <c r="AX2264" s="13" t="s">
        <v>80</v>
      </c>
      <c r="AY2264" s="216" t="s">
        <v>155</v>
      </c>
    </row>
    <row r="2265" spans="2:65" s="15" customFormat="1">
      <c r="B2265" s="228"/>
      <c r="C2265" s="229"/>
      <c r="D2265" s="197" t="s">
        <v>164</v>
      </c>
      <c r="E2265" s="230" t="s">
        <v>35</v>
      </c>
      <c r="F2265" s="231" t="s">
        <v>177</v>
      </c>
      <c r="G2265" s="229"/>
      <c r="H2265" s="232">
        <v>485.34</v>
      </c>
      <c r="I2265" s="233"/>
      <c r="J2265" s="229"/>
      <c r="K2265" s="229"/>
      <c r="L2265" s="234"/>
      <c r="M2265" s="235"/>
      <c r="N2265" s="236"/>
      <c r="O2265" s="236"/>
      <c r="P2265" s="236"/>
      <c r="Q2265" s="236"/>
      <c r="R2265" s="236"/>
      <c r="S2265" s="236"/>
      <c r="T2265" s="237"/>
      <c r="AT2265" s="238" t="s">
        <v>164</v>
      </c>
      <c r="AU2265" s="238" t="s">
        <v>90</v>
      </c>
      <c r="AV2265" s="15" t="s">
        <v>162</v>
      </c>
      <c r="AW2265" s="15" t="s">
        <v>41</v>
      </c>
      <c r="AX2265" s="15" t="s">
        <v>88</v>
      </c>
      <c r="AY2265" s="238" t="s">
        <v>155</v>
      </c>
    </row>
    <row r="2266" spans="2:65" s="1" customFormat="1" ht="16.5" customHeight="1">
      <c r="B2266" s="36"/>
      <c r="C2266" s="182" t="s">
        <v>2074</v>
      </c>
      <c r="D2266" s="182" t="s">
        <v>157</v>
      </c>
      <c r="E2266" s="183" t="s">
        <v>2075</v>
      </c>
      <c r="F2266" s="184" t="s">
        <v>2076</v>
      </c>
      <c r="G2266" s="185" t="s">
        <v>160</v>
      </c>
      <c r="H2266" s="186">
        <v>485.34</v>
      </c>
      <c r="I2266" s="187"/>
      <c r="J2266" s="188">
        <f>ROUND(I2266*H2266,2)</f>
        <v>0</v>
      </c>
      <c r="K2266" s="184" t="s">
        <v>161</v>
      </c>
      <c r="L2266" s="40"/>
      <c r="M2266" s="189" t="s">
        <v>35</v>
      </c>
      <c r="N2266" s="190" t="s">
        <v>51</v>
      </c>
      <c r="O2266" s="65"/>
      <c r="P2266" s="191">
        <f>O2266*H2266</f>
        <v>0</v>
      </c>
      <c r="Q2266" s="191">
        <v>1.3999999999999999E-4</v>
      </c>
      <c r="R2266" s="191">
        <f>Q2266*H2266</f>
        <v>6.7947599999999997E-2</v>
      </c>
      <c r="S2266" s="191">
        <v>0</v>
      </c>
      <c r="T2266" s="192">
        <f>S2266*H2266</f>
        <v>0</v>
      </c>
      <c r="AR2266" s="193" t="s">
        <v>265</v>
      </c>
      <c r="AT2266" s="193" t="s">
        <v>157</v>
      </c>
      <c r="AU2266" s="193" t="s">
        <v>90</v>
      </c>
      <c r="AY2266" s="18" t="s">
        <v>155</v>
      </c>
      <c r="BE2266" s="194">
        <f>IF(N2266="základní",J2266,0)</f>
        <v>0</v>
      </c>
      <c r="BF2266" s="194">
        <f>IF(N2266="snížená",J2266,0)</f>
        <v>0</v>
      </c>
      <c r="BG2266" s="194">
        <f>IF(N2266="zákl. přenesená",J2266,0)</f>
        <v>0</v>
      </c>
      <c r="BH2266" s="194">
        <f>IF(N2266="sníž. přenesená",J2266,0)</f>
        <v>0</v>
      </c>
      <c r="BI2266" s="194">
        <f>IF(N2266="nulová",J2266,0)</f>
        <v>0</v>
      </c>
      <c r="BJ2266" s="18" t="s">
        <v>88</v>
      </c>
      <c r="BK2266" s="194">
        <f>ROUND(I2266*H2266,2)</f>
        <v>0</v>
      </c>
      <c r="BL2266" s="18" t="s">
        <v>265</v>
      </c>
      <c r="BM2266" s="193" t="s">
        <v>2077</v>
      </c>
    </row>
    <row r="2267" spans="2:65" s="12" customFormat="1">
      <c r="B2267" s="195"/>
      <c r="C2267" s="196"/>
      <c r="D2267" s="197" t="s">
        <v>164</v>
      </c>
      <c r="E2267" s="198" t="s">
        <v>35</v>
      </c>
      <c r="F2267" s="199" t="s">
        <v>2078</v>
      </c>
      <c r="G2267" s="196"/>
      <c r="H2267" s="198" t="s">
        <v>35</v>
      </c>
      <c r="I2267" s="200"/>
      <c r="J2267" s="196"/>
      <c r="K2267" s="196"/>
      <c r="L2267" s="201"/>
      <c r="M2267" s="202"/>
      <c r="N2267" s="203"/>
      <c r="O2267" s="203"/>
      <c r="P2267" s="203"/>
      <c r="Q2267" s="203"/>
      <c r="R2267" s="203"/>
      <c r="S2267" s="203"/>
      <c r="T2267" s="204"/>
      <c r="AT2267" s="205" t="s">
        <v>164</v>
      </c>
      <c r="AU2267" s="205" t="s">
        <v>90</v>
      </c>
      <c r="AV2267" s="12" t="s">
        <v>88</v>
      </c>
      <c r="AW2267" s="12" t="s">
        <v>41</v>
      </c>
      <c r="AX2267" s="12" t="s">
        <v>80</v>
      </c>
      <c r="AY2267" s="205" t="s">
        <v>155</v>
      </c>
    </row>
    <row r="2268" spans="2:65" s="12" customFormat="1" ht="20.399999999999999">
      <c r="B2268" s="195"/>
      <c r="C2268" s="196"/>
      <c r="D2268" s="197" t="s">
        <v>164</v>
      </c>
      <c r="E2268" s="198" t="s">
        <v>35</v>
      </c>
      <c r="F2268" s="199" t="s">
        <v>2052</v>
      </c>
      <c r="G2268" s="196"/>
      <c r="H2268" s="198" t="s">
        <v>35</v>
      </c>
      <c r="I2268" s="200"/>
      <c r="J2268" s="196"/>
      <c r="K2268" s="196"/>
      <c r="L2268" s="201"/>
      <c r="M2268" s="202"/>
      <c r="N2268" s="203"/>
      <c r="O2268" s="203"/>
      <c r="P2268" s="203"/>
      <c r="Q2268" s="203"/>
      <c r="R2268" s="203"/>
      <c r="S2268" s="203"/>
      <c r="T2268" s="204"/>
      <c r="AT2268" s="205" t="s">
        <v>164</v>
      </c>
      <c r="AU2268" s="205" t="s">
        <v>90</v>
      </c>
      <c r="AV2268" s="12" t="s">
        <v>88</v>
      </c>
      <c r="AW2268" s="12" t="s">
        <v>41</v>
      </c>
      <c r="AX2268" s="12" t="s">
        <v>80</v>
      </c>
      <c r="AY2268" s="205" t="s">
        <v>155</v>
      </c>
    </row>
    <row r="2269" spans="2:65" s="13" customFormat="1">
      <c r="B2269" s="206"/>
      <c r="C2269" s="207"/>
      <c r="D2269" s="197" t="s">
        <v>164</v>
      </c>
      <c r="E2269" s="208" t="s">
        <v>35</v>
      </c>
      <c r="F2269" s="209" t="s">
        <v>1572</v>
      </c>
      <c r="G2269" s="207"/>
      <c r="H2269" s="210">
        <v>172</v>
      </c>
      <c r="I2269" s="211"/>
      <c r="J2269" s="207"/>
      <c r="K2269" s="207"/>
      <c r="L2269" s="212"/>
      <c r="M2269" s="213"/>
      <c r="N2269" s="214"/>
      <c r="O2269" s="214"/>
      <c r="P2269" s="214"/>
      <c r="Q2269" s="214"/>
      <c r="R2269" s="214"/>
      <c r="S2269" s="214"/>
      <c r="T2269" s="215"/>
      <c r="AT2269" s="216" t="s">
        <v>164</v>
      </c>
      <c r="AU2269" s="216" t="s">
        <v>90</v>
      </c>
      <c r="AV2269" s="13" t="s">
        <v>90</v>
      </c>
      <c r="AW2269" s="13" t="s">
        <v>41</v>
      </c>
      <c r="AX2269" s="13" t="s">
        <v>80</v>
      </c>
      <c r="AY2269" s="216" t="s">
        <v>155</v>
      </c>
    </row>
    <row r="2270" spans="2:65" s="13" customFormat="1">
      <c r="B2270" s="206"/>
      <c r="C2270" s="207"/>
      <c r="D2270" s="197" t="s">
        <v>164</v>
      </c>
      <c r="E2270" s="208" t="s">
        <v>35</v>
      </c>
      <c r="F2270" s="209" t="s">
        <v>1573</v>
      </c>
      <c r="G2270" s="207"/>
      <c r="H2270" s="210">
        <v>257</v>
      </c>
      <c r="I2270" s="211"/>
      <c r="J2270" s="207"/>
      <c r="K2270" s="207"/>
      <c r="L2270" s="212"/>
      <c r="M2270" s="213"/>
      <c r="N2270" s="214"/>
      <c r="O2270" s="214"/>
      <c r="P2270" s="214"/>
      <c r="Q2270" s="214"/>
      <c r="R2270" s="214"/>
      <c r="S2270" s="214"/>
      <c r="T2270" s="215"/>
      <c r="AT2270" s="216" t="s">
        <v>164</v>
      </c>
      <c r="AU2270" s="216" t="s">
        <v>90</v>
      </c>
      <c r="AV2270" s="13" t="s">
        <v>90</v>
      </c>
      <c r="AW2270" s="13" t="s">
        <v>41</v>
      </c>
      <c r="AX2270" s="13" t="s">
        <v>80</v>
      </c>
      <c r="AY2270" s="216" t="s">
        <v>155</v>
      </c>
    </row>
    <row r="2271" spans="2:65" s="12" customFormat="1">
      <c r="B2271" s="195"/>
      <c r="C2271" s="196"/>
      <c r="D2271" s="197" t="s">
        <v>164</v>
      </c>
      <c r="E2271" s="198" t="s">
        <v>35</v>
      </c>
      <c r="F2271" s="199" t="s">
        <v>1580</v>
      </c>
      <c r="G2271" s="196"/>
      <c r="H2271" s="198" t="s">
        <v>35</v>
      </c>
      <c r="I2271" s="200"/>
      <c r="J2271" s="196"/>
      <c r="K2271" s="196"/>
      <c r="L2271" s="201"/>
      <c r="M2271" s="202"/>
      <c r="N2271" s="203"/>
      <c r="O2271" s="203"/>
      <c r="P2271" s="203"/>
      <c r="Q2271" s="203"/>
      <c r="R2271" s="203"/>
      <c r="S2271" s="203"/>
      <c r="T2271" s="204"/>
      <c r="AT2271" s="205" t="s">
        <v>164</v>
      </c>
      <c r="AU2271" s="205" t="s">
        <v>90</v>
      </c>
      <c r="AV2271" s="12" t="s">
        <v>88</v>
      </c>
      <c r="AW2271" s="12" t="s">
        <v>41</v>
      </c>
      <c r="AX2271" s="12" t="s">
        <v>80</v>
      </c>
      <c r="AY2271" s="205" t="s">
        <v>155</v>
      </c>
    </row>
    <row r="2272" spans="2:65" s="13" customFormat="1">
      <c r="B2272" s="206"/>
      <c r="C2272" s="207"/>
      <c r="D2272" s="197" t="s">
        <v>164</v>
      </c>
      <c r="E2272" s="208" t="s">
        <v>35</v>
      </c>
      <c r="F2272" s="209" t="s">
        <v>1581</v>
      </c>
      <c r="G2272" s="207"/>
      <c r="H2272" s="210">
        <v>56.34</v>
      </c>
      <c r="I2272" s="211"/>
      <c r="J2272" s="207"/>
      <c r="K2272" s="207"/>
      <c r="L2272" s="212"/>
      <c r="M2272" s="213"/>
      <c r="N2272" s="214"/>
      <c r="O2272" s="214"/>
      <c r="P2272" s="214"/>
      <c r="Q2272" s="214"/>
      <c r="R2272" s="214"/>
      <c r="S2272" s="214"/>
      <c r="T2272" s="215"/>
      <c r="AT2272" s="216" t="s">
        <v>164</v>
      </c>
      <c r="AU2272" s="216" t="s">
        <v>90</v>
      </c>
      <c r="AV2272" s="13" t="s">
        <v>90</v>
      </c>
      <c r="AW2272" s="13" t="s">
        <v>41</v>
      </c>
      <c r="AX2272" s="13" t="s">
        <v>80</v>
      </c>
      <c r="AY2272" s="216" t="s">
        <v>155</v>
      </c>
    </row>
    <row r="2273" spans="2:65" s="15" customFormat="1">
      <c r="B2273" s="228"/>
      <c r="C2273" s="229"/>
      <c r="D2273" s="197" t="s">
        <v>164</v>
      </c>
      <c r="E2273" s="230" t="s">
        <v>35</v>
      </c>
      <c r="F2273" s="231" t="s">
        <v>177</v>
      </c>
      <c r="G2273" s="229"/>
      <c r="H2273" s="232">
        <v>485.34</v>
      </c>
      <c r="I2273" s="233"/>
      <c r="J2273" s="229"/>
      <c r="K2273" s="229"/>
      <c r="L2273" s="234"/>
      <c r="M2273" s="235"/>
      <c r="N2273" s="236"/>
      <c r="O2273" s="236"/>
      <c r="P2273" s="236"/>
      <c r="Q2273" s="236"/>
      <c r="R2273" s="236"/>
      <c r="S2273" s="236"/>
      <c r="T2273" s="237"/>
      <c r="AT2273" s="238" t="s">
        <v>164</v>
      </c>
      <c r="AU2273" s="238" t="s">
        <v>90</v>
      </c>
      <c r="AV2273" s="15" t="s">
        <v>162</v>
      </c>
      <c r="AW2273" s="15" t="s">
        <v>41</v>
      </c>
      <c r="AX2273" s="15" t="s">
        <v>88</v>
      </c>
      <c r="AY2273" s="238" t="s">
        <v>155</v>
      </c>
    </row>
    <row r="2274" spans="2:65" s="1" customFormat="1" ht="36" customHeight="1">
      <c r="B2274" s="36"/>
      <c r="C2274" s="182" t="s">
        <v>2079</v>
      </c>
      <c r="D2274" s="182" t="s">
        <v>157</v>
      </c>
      <c r="E2274" s="183" t="s">
        <v>2080</v>
      </c>
      <c r="F2274" s="184" t="s">
        <v>2081</v>
      </c>
      <c r="G2274" s="185" t="s">
        <v>1514</v>
      </c>
      <c r="H2274" s="249"/>
      <c r="I2274" s="187"/>
      <c r="J2274" s="188">
        <f>ROUND(I2274*H2274,2)</f>
        <v>0</v>
      </c>
      <c r="K2274" s="184" t="s">
        <v>161</v>
      </c>
      <c r="L2274" s="40"/>
      <c r="M2274" s="189" t="s">
        <v>35</v>
      </c>
      <c r="N2274" s="190" t="s">
        <v>51</v>
      </c>
      <c r="O2274" s="65"/>
      <c r="P2274" s="191">
        <f>O2274*H2274</f>
        <v>0</v>
      </c>
      <c r="Q2274" s="191">
        <v>0</v>
      </c>
      <c r="R2274" s="191">
        <f>Q2274*H2274</f>
        <v>0</v>
      </c>
      <c r="S2274" s="191">
        <v>0</v>
      </c>
      <c r="T2274" s="192">
        <f>S2274*H2274</f>
        <v>0</v>
      </c>
      <c r="AR2274" s="193" t="s">
        <v>265</v>
      </c>
      <c r="AT2274" s="193" t="s">
        <v>157</v>
      </c>
      <c r="AU2274" s="193" t="s">
        <v>90</v>
      </c>
      <c r="AY2274" s="18" t="s">
        <v>155</v>
      </c>
      <c r="BE2274" s="194">
        <f>IF(N2274="základní",J2274,0)</f>
        <v>0</v>
      </c>
      <c r="BF2274" s="194">
        <f>IF(N2274="snížená",J2274,0)</f>
        <v>0</v>
      </c>
      <c r="BG2274" s="194">
        <f>IF(N2274="zákl. přenesená",J2274,0)</f>
        <v>0</v>
      </c>
      <c r="BH2274" s="194">
        <f>IF(N2274="sníž. přenesená",J2274,0)</f>
        <v>0</v>
      </c>
      <c r="BI2274" s="194">
        <f>IF(N2274="nulová",J2274,0)</f>
        <v>0</v>
      </c>
      <c r="BJ2274" s="18" t="s">
        <v>88</v>
      </c>
      <c r="BK2274" s="194">
        <f>ROUND(I2274*H2274,2)</f>
        <v>0</v>
      </c>
      <c r="BL2274" s="18" t="s">
        <v>265</v>
      </c>
      <c r="BM2274" s="193" t="s">
        <v>2082</v>
      </c>
    </row>
    <row r="2275" spans="2:65" s="11" customFormat="1" ht="22.95" customHeight="1">
      <c r="B2275" s="166"/>
      <c r="C2275" s="167"/>
      <c r="D2275" s="168" t="s">
        <v>79</v>
      </c>
      <c r="E2275" s="180" t="s">
        <v>2083</v>
      </c>
      <c r="F2275" s="180" t="s">
        <v>2084</v>
      </c>
      <c r="G2275" s="167"/>
      <c r="H2275" s="167"/>
      <c r="I2275" s="170"/>
      <c r="J2275" s="181">
        <f>BK2275</f>
        <v>0</v>
      </c>
      <c r="K2275" s="167"/>
      <c r="L2275" s="172"/>
      <c r="M2275" s="173"/>
      <c r="N2275" s="174"/>
      <c r="O2275" s="174"/>
      <c r="P2275" s="175">
        <f>SUM(P2276:P2531)</f>
        <v>0</v>
      </c>
      <c r="Q2275" s="174"/>
      <c r="R2275" s="175">
        <f>SUM(R2276:R2531)</f>
        <v>2.3123993100000035</v>
      </c>
      <c r="S2275" s="174"/>
      <c r="T2275" s="176">
        <f>SUM(T2276:T2531)</f>
        <v>2.9609579999999998</v>
      </c>
      <c r="AR2275" s="177" t="s">
        <v>90</v>
      </c>
      <c r="AT2275" s="178" t="s">
        <v>79</v>
      </c>
      <c r="AU2275" s="178" t="s">
        <v>88</v>
      </c>
      <c r="AY2275" s="177" t="s">
        <v>155</v>
      </c>
      <c r="BK2275" s="179">
        <f>SUM(BK2276:BK2531)</f>
        <v>0</v>
      </c>
    </row>
    <row r="2276" spans="2:65" s="1" customFormat="1" ht="16.5" customHeight="1">
      <c r="B2276" s="36"/>
      <c r="C2276" s="182" t="s">
        <v>2085</v>
      </c>
      <c r="D2276" s="182" t="s">
        <v>157</v>
      </c>
      <c r="E2276" s="183" t="s">
        <v>2086</v>
      </c>
      <c r="F2276" s="184" t="s">
        <v>2087</v>
      </c>
      <c r="G2276" s="185" t="s">
        <v>360</v>
      </c>
      <c r="H2276" s="186">
        <v>437</v>
      </c>
      <c r="I2276" s="187"/>
      <c r="J2276" s="188">
        <f>ROUND(I2276*H2276,2)</f>
        <v>0</v>
      </c>
      <c r="K2276" s="184" t="s">
        <v>35</v>
      </c>
      <c r="L2276" s="40"/>
      <c r="M2276" s="189" t="s">
        <v>35</v>
      </c>
      <c r="N2276" s="190" t="s">
        <v>51</v>
      </c>
      <c r="O2276" s="65"/>
      <c r="P2276" s="191">
        <f>O2276*H2276</f>
        <v>0</v>
      </c>
      <c r="Q2276" s="191">
        <v>3.4200000000000098E-3</v>
      </c>
      <c r="R2276" s="191">
        <f>Q2276*H2276</f>
        <v>1.4945400000000042</v>
      </c>
      <c r="S2276" s="191">
        <v>0</v>
      </c>
      <c r="T2276" s="192">
        <f>S2276*H2276</f>
        <v>0</v>
      </c>
      <c r="AR2276" s="193" t="s">
        <v>265</v>
      </c>
      <c r="AT2276" s="193" t="s">
        <v>157</v>
      </c>
      <c r="AU2276" s="193" t="s">
        <v>90</v>
      </c>
      <c r="AY2276" s="18" t="s">
        <v>155</v>
      </c>
      <c r="BE2276" s="194">
        <f>IF(N2276="základní",J2276,0)</f>
        <v>0</v>
      </c>
      <c r="BF2276" s="194">
        <f>IF(N2276="snížená",J2276,0)</f>
        <v>0</v>
      </c>
      <c r="BG2276" s="194">
        <f>IF(N2276="zákl. přenesená",J2276,0)</f>
        <v>0</v>
      </c>
      <c r="BH2276" s="194">
        <f>IF(N2276="sníž. přenesená",J2276,0)</f>
        <v>0</v>
      </c>
      <c r="BI2276" s="194">
        <f>IF(N2276="nulová",J2276,0)</f>
        <v>0</v>
      </c>
      <c r="BJ2276" s="18" t="s">
        <v>88</v>
      </c>
      <c r="BK2276" s="194">
        <f>ROUND(I2276*H2276,2)</f>
        <v>0</v>
      </c>
      <c r="BL2276" s="18" t="s">
        <v>265</v>
      </c>
      <c r="BM2276" s="193" t="s">
        <v>2088</v>
      </c>
    </row>
    <row r="2277" spans="2:65" s="12" customFormat="1">
      <c r="B2277" s="195"/>
      <c r="C2277" s="196"/>
      <c r="D2277" s="197" t="s">
        <v>164</v>
      </c>
      <c r="E2277" s="198" t="s">
        <v>35</v>
      </c>
      <c r="F2277" s="199" t="s">
        <v>2089</v>
      </c>
      <c r="G2277" s="196"/>
      <c r="H2277" s="198" t="s">
        <v>35</v>
      </c>
      <c r="I2277" s="200"/>
      <c r="J2277" s="196"/>
      <c r="K2277" s="196"/>
      <c r="L2277" s="201"/>
      <c r="M2277" s="202"/>
      <c r="N2277" s="203"/>
      <c r="O2277" s="203"/>
      <c r="P2277" s="203"/>
      <c r="Q2277" s="203"/>
      <c r="R2277" s="203"/>
      <c r="S2277" s="203"/>
      <c r="T2277" s="204"/>
      <c r="AT2277" s="205" t="s">
        <v>164</v>
      </c>
      <c r="AU2277" s="205" t="s">
        <v>90</v>
      </c>
      <c r="AV2277" s="12" t="s">
        <v>88</v>
      </c>
      <c r="AW2277" s="12" t="s">
        <v>41</v>
      </c>
      <c r="AX2277" s="12" t="s">
        <v>80</v>
      </c>
      <c r="AY2277" s="205" t="s">
        <v>155</v>
      </c>
    </row>
    <row r="2278" spans="2:65" s="13" customFormat="1">
      <c r="B2278" s="206"/>
      <c r="C2278" s="207"/>
      <c r="D2278" s="197" t="s">
        <v>164</v>
      </c>
      <c r="E2278" s="208" t="s">
        <v>35</v>
      </c>
      <c r="F2278" s="209" t="s">
        <v>2090</v>
      </c>
      <c r="G2278" s="207"/>
      <c r="H2278" s="210">
        <v>437</v>
      </c>
      <c r="I2278" s="211"/>
      <c r="J2278" s="207"/>
      <c r="K2278" s="207"/>
      <c r="L2278" s="212"/>
      <c r="M2278" s="213"/>
      <c r="N2278" s="214"/>
      <c r="O2278" s="214"/>
      <c r="P2278" s="214"/>
      <c r="Q2278" s="214"/>
      <c r="R2278" s="214"/>
      <c r="S2278" s="214"/>
      <c r="T2278" s="215"/>
      <c r="AT2278" s="216" t="s">
        <v>164</v>
      </c>
      <c r="AU2278" s="216" t="s">
        <v>90</v>
      </c>
      <c r="AV2278" s="13" t="s">
        <v>90</v>
      </c>
      <c r="AW2278" s="13" t="s">
        <v>41</v>
      </c>
      <c r="AX2278" s="13" t="s">
        <v>88</v>
      </c>
      <c r="AY2278" s="216" t="s">
        <v>155</v>
      </c>
    </row>
    <row r="2279" spans="2:65" s="1" customFormat="1" ht="16.5" customHeight="1">
      <c r="B2279" s="36"/>
      <c r="C2279" s="182" t="s">
        <v>2091</v>
      </c>
      <c r="D2279" s="182" t="s">
        <v>157</v>
      </c>
      <c r="E2279" s="183" t="s">
        <v>2092</v>
      </c>
      <c r="F2279" s="184" t="s">
        <v>2093</v>
      </c>
      <c r="G2279" s="185" t="s">
        <v>160</v>
      </c>
      <c r="H2279" s="186">
        <v>120.12</v>
      </c>
      <c r="I2279" s="187"/>
      <c r="J2279" s="188">
        <f>ROUND(I2279*H2279,2)</f>
        <v>0</v>
      </c>
      <c r="K2279" s="184" t="s">
        <v>161</v>
      </c>
      <c r="L2279" s="40"/>
      <c r="M2279" s="189" t="s">
        <v>35</v>
      </c>
      <c r="N2279" s="190" t="s">
        <v>51</v>
      </c>
      <c r="O2279" s="65"/>
      <c r="P2279" s="191">
        <f>O2279*H2279</f>
        <v>0</v>
      </c>
      <c r="Q2279" s="191">
        <v>0</v>
      </c>
      <c r="R2279" s="191">
        <f>Q2279*H2279</f>
        <v>0</v>
      </c>
      <c r="S2279" s="191">
        <v>2.4649999999999998E-2</v>
      </c>
      <c r="T2279" s="192">
        <f>S2279*H2279</f>
        <v>2.9609579999999998</v>
      </c>
      <c r="AR2279" s="193" t="s">
        <v>265</v>
      </c>
      <c r="AT2279" s="193" t="s">
        <v>157</v>
      </c>
      <c r="AU2279" s="193" t="s">
        <v>90</v>
      </c>
      <c r="AY2279" s="18" t="s">
        <v>155</v>
      </c>
      <c r="BE2279" s="194">
        <f>IF(N2279="základní",J2279,0)</f>
        <v>0</v>
      </c>
      <c r="BF2279" s="194">
        <f>IF(N2279="snížená",J2279,0)</f>
        <v>0</v>
      </c>
      <c r="BG2279" s="194">
        <f>IF(N2279="zákl. přenesená",J2279,0)</f>
        <v>0</v>
      </c>
      <c r="BH2279" s="194">
        <f>IF(N2279="sníž. přenesená",J2279,0)</f>
        <v>0</v>
      </c>
      <c r="BI2279" s="194">
        <f>IF(N2279="nulová",J2279,0)</f>
        <v>0</v>
      </c>
      <c r="BJ2279" s="18" t="s">
        <v>88</v>
      </c>
      <c r="BK2279" s="194">
        <f>ROUND(I2279*H2279,2)</f>
        <v>0</v>
      </c>
      <c r="BL2279" s="18" t="s">
        <v>265</v>
      </c>
      <c r="BM2279" s="193" t="s">
        <v>2094</v>
      </c>
    </row>
    <row r="2280" spans="2:65" s="12" customFormat="1">
      <c r="B2280" s="195"/>
      <c r="C2280" s="196"/>
      <c r="D2280" s="197" t="s">
        <v>164</v>
      </c>
      <c r="E2280" s="198" t="s">
        <v>35</v>
      </c>
      <c r="F2280" s="199" t="s">
        <v>2095</v>
      </c>
      <c r="G2280" s="196"/>
      <c r="H2280" s="198" t="s">
        <v>35</v>
      </c>
      <c r="I2280" s="200"/>
      <c r="J2280" s="196"/>
      <c r="K2280" s="196"/>
      <c r="L2280" s="201"/>
      <c r="M2280" s="202"/>
      <c r="N2280" s="203"/>
      <c r="O2280" s="203"/>
      <c r="P2280" s="203"/>
      <c r="Q2280" s="203"/>
      <c r="R2280" s="203"/>
      <c r="S2280" s="203"/>
      <c r="T2280" s="204"/>
      <c r="AT2280" s="205" t="s">
        <v>164</v>
      </c>
      <c r="AU2280" s="205" t="s">
        <v>90</v>
      </c>
      <c r="AV2280" s="12" t="s">
        <v>88</v>
      </c>
      <c r="AW2280" s="12" t="s">
        <v>41</v>
      </c>
      <c r="AX2280" s="12" t="s">
        <v>80</v>
      </c>
      <c r="AY2280" s="205" t="s">
        <v>155</v>
      </c>
    </row>
    <row r="2281" spans="2:65" s="12" customFormat="1">
      <c r="B2281" s="195"/>
      <c r="C2281" s="196"/>
      <c r="D2281" s="197" t="s">
        <v>164</v>
      </c>
      <c r="E2281" s="198" t="s">
        <v>35</v>
      </c>
      <c r="F2281" s="199" t="s">
        <v>300</v>
      </c>
      <c r="G2281" s="196"/>
      <c r="H2281" s="198" t="s">
        <v>35</v>
      </c>
      <c r="I2281" s="200"/>
      <c r="J2281" s="196"/>
      <c r="K2281" s="196"/>
      <c r="L2281" s="201"/>
      <c r="M2281" s="202"/>
      <c r="N2281" s="203"/>
      <c r="O2281" s="203"/>
      <c r="P2281" s="203"/>
      <c r="Q2281" s="203"/>
      <c r="R2281" s="203"/>
      <c r="S2281" s="203"/>
      <c r="T2281" s="204"/>
      <c r="AT2281" s="205" t="s">
        <v>164</v>
      </c>
      <c r="AU2281" s="205" t="s">
        <v>90</v>
      </c>
      <c r="AV2281" s="12" t="s">
        <v>88</v>
      </c>
      <c r="AW2281" s="12" t="s">
        <v>41</v>
      </c>
      <c r="AX2281" s="12" t="s">
        <v>80</v>
      </c>
      <c r="AY2281" s="205" t="s">
        <v>155</v>
      </c>
    </row>
    <row r="2282" spans="2:65" s="13" customFormat="1">
      <c r="B2282" s="206"/>
      <c r="C2282" s="207"/>
      <c r="D2282" s="197" t="s">
        <v>164</v>
      </c>
      <c r="E2282" s="208" t="s">
        <v>35</v>
      </c>
      <c r="F2282" s="209" t="s">
        <v>301</v>
      </c>
      <c r="G2282" s="207"/>
      <c r="H2282" s="210">
        <v>5.04</v>
      </c>
      <c r="I2282" s="211"/>
      <c r="J2282" s="207"/>
      <c r="K2282" s="207"/>
      <c r="L2282" s="212"/>
      <c r="M2282" s="213"/>
      <c r="N2282" s="214"/>
      <c r="O2282" s="214"/>
      <c r="P2282" s="214"/>
      <c r="Q2282" s="214"/>
      <c r="R2282" s="214"/>
      <c r="S2282" s="214"/>
      <c r="T2282" s="215"/>
      <c r="AT2282" s="216" t="s">
        <v>164</v>
      </c>
      <c r="AU2282" s="216" t="s">
        <v>90</v>
      </c>
      <c r="AV2282" s="13" t="s">
        <v>90</v>
      </c>
      <c r="AW2282" s="13" t="s">
        <v>41</v>
      </c>
      <c r="AX2282" s="13" t="s">
        <v>80</v>
      </c>
      <c r="AY2282" s="216" t="s">
        <v>155</v>
      </c>
    </row>
    <row r="2283" spans="2:65" s="12" customFormat="1">
      <c r="B2283" s="195"/>
      <c r="C2283" s="196"/>
      <c r="D2283" s="197" t="s">
        <v>164</v>
      </c>
      <c r="E2283" s="198" t="s">
        <v>35</v>
      </c>
      <c r="F2283" s="199" t="s">
        <v>302</v>
      </c>
      <c r="G2283" s="196"/>
      <c r="H2283" s="198" t="s">
        <v>35</v>
      </c>
      <c r="I2283" s="200"/>
      <c r="J2283" s="196"/>
      <c r="K2283" s="196"/>
      <c r="L2283" s="201"/>
      <c r="M2283" s="202"/>
      <c r="N2283" s="203"/>
      <c r="O2283" s="203"/>
      <c r="P2283" s="203"/>
      <c r="Q2283" s="203"/>
      <c r="R2283" s="203"/>
      <c r="S2283" s="203"/>
      <c r="T2283" s="204"/>
      <c r="AT2283" s="205" t="s">
        <v>164</v>
      </c>
      <c r="AU2283" s="205" t="s">
        <v>90</v>
      </c>
      <c r="AV2283" s="12" t="s">
        <v>88</v>
      </c>
      <c r="AW2283" s="12" t="s">
        <v>41</v>
      </c>
      <c r="AX2283" s="12" t="s">
        <v>80</v>
      </c>
      <c r="AY2283" s="205" t="s">
        <v>155</v>
      </c>
    </row>
    <row r="2284" spans="2:65" s="13" customFormat="1">
      <c r="B2284" s="206"/>
      <c r="C2284" s="207"/>
      <c r="D2284" s="197" t="s">
        <v>164</v>
      </c>
      <c r="E2284" s="208" t="s">
        <v>35</v>
      </c>
      <c r="F2284" s="209" t="s">
        <v>303</v>
      </c>
      <c r="G2284" s="207"/>
      <c r="H2284" s="210">
        <v>17.28</v>
      </c>
      <c r="I2284" s="211"/>
      <c r="J2284" s="207"/>
      <c r="K2284" s="207"/>
      <c r="L2284" s="212"/>
      <c r="M2284" s="213"/>
      <c r="N2284" s="214"/>
      <c r="O2284" s="214"/>
      <c r="P2284" s="214"/>
      <c r="Q2284" s="214"/>
      <c r="R2284" s="214"/>
      <c r="S2284" s="214"/>
      <c r="T2284" s="215"/>
      <c r="AT2284" s="216" t="s">
        <v>164</v>
      </c>
      <c r="AU2284" s="216" t="s">
        <v>90</v>
      </c>
      <c r="AV2284" s="13" t="s">
        <v>90</v>
      </c>
      <c r="AW2284" s="13" t="s">
        <v>41</v>
      </c>
      <c r="AX2284" s="13" t="s">
        <v>80</v>
      </c>
      <c r="AY2284" s="216" t="s">
        <v>155</v>
      </c>
    </row>
    <row r="2285" spans="2:65" s="12" customFormat="1">
      <c r="B2285" s="195"/>
      <c r="C2285" s="196"/>
      <c r="D2285" s="197" t="s">
        <v>164</v>
      </c>
      <c r="E2285" s="198" t="s">
        <v>35</v>
      </c>
      <c r="F2285" s="199" t="s">
        <v>304</v>
      </c>
      <c r="G2285" s="196"/>
      <c r="H2285" s="198" t="s">
        <v>35</v>
      </c>
      <c r="I2285" s="200"/>
      <c r="J2285" s="196"/>
      <c r="K2285" s="196"/>
      <c r="L2285" s="201"/>
      <c r="M2285" s="202"/>
      <c r="N2285" s="203"/>
      <c r="O2285" s="203"/>
      <c r="P2285" s="203"/>
      <c r="Q2285" s="203"/>
      <c r="R2285" s="203"/>
      <c r="S2285" s="203"/>
      <c r="T2285" s="204"/>
      <c r="AT2285" s="205" t="s">
        <v>164</v>
      </c>
      <c r="AU2285" s="205" t="s">
        <v>90</v>
      </c>
      <c r="AV2285" s="12" t="s">
        <v>88</v>
      </c>
      <c r="AW2285" s="12" t="s">
        <v>41</v>
      </c>
      <c r="AX2285" s="12" t="s">
        <v>80</v>
      </c>
      <c r="AY2285" s="205" t="s">
        <v>155</v>
      </c>
    </row>
    <row r="2286" spans="2:65" s="13" customFormat="1">
      <c r="B2286" s="206"/>
      <c r="C2286" s="207"/>
      <c r="D2286" s="197" t="s">
        <v>164</v>
      </c>
      <c r="E2286" s="208" t="s">
        <v>35</v>
      </c>
      <c r="F2286" s="209" t="s">
        <v>305</v>
      </c>
      <c r="G2286" s="207"/>
      <c r="H2286" s="210">
        <v>1.08</v>
      </c>
      <c r="I2286" s="211"/>
      <c r="J2286" s="207"/>
      <c r="K2286" s="207"/>
      <c r="L2286" s="212"/>
      <c r="M2286" s="213"/>
      <c r="N2286" s="214"/>
      <c r="O2286" s="214"/>
      <c r="P2286" s="214"/>
      <c r="Q2286" s="214"/>
      <c r="R2286" s="214"/>
      <c r="S2286" s="214"/>
      <c r="T2286" s="215"/>
      <c r="AT2286" s="216" t="s">
        <v>164</v>
      </c>
      <c r="AU2286" s="216" t="s">
        <v>90</v>
      </c>
      <c r="AV2286" s="13" t="s">
        <v>90</v>
      </c>
      <c r="AW2286" s="13" t="s">
        <v>41</v>
      </c>
      <c r="AX2286" s="13" t="s">
        <v>80</v>
      </c>
      <c r="AY2286" s="216" t="s">
        <v>155</v>
      </c>
    </row>
    <row r="2287" spans="2:65" s="12" customFormat="1">
      <c r="B2287" s="195"/>
      <c r="C2287" s="196"/>
      <c r="D2287" s="197" t="s">
        <v>164</v>
      </c>
      <c r="E2287" s="198" t="s">
        <v>35</v>
      </c>
      <c r="F2287" s="199" t="s">
        <v>306</v>
      </c>
      <c r="G2287" s="196"/>
      <c r="H2287" s="198" t="s">
        <v>35</v>
      </c>
      <c r="I2287" s="200"/>
      <c r="J2287" s="196"/>
      <c r="K2287" s="196"/>
      <c r="L2287" s="201"/>
      <c r="M2287" s="202"/>
      <c r="N2287" s="203"/>
      <c r="O2287" s="203"/>
      <c r="P2287" s="203"/>
      <c r="Q2287" s="203"/>
      <c r="R2287" s="203"/>
      <c r="S2287" s="203"/>
      <c r="T2287" s="204"/>
      <c r="AT2287" s="205" t="s">
        <v>164</v>
      </c>
      <c r="AU2287" s="205" t="s">
        <v>90</v>
      </c>
      <c r="AV2287" s="12" t="s">
        <v>88</v>
      </c>
      <c r="AW2287" s="12" t="s">
        <v>41</v>
      </c>
      <c r="AX2287" s="12" t="s">
        <v>80</v>
      </c>
      <c r="AY2287" s="205" t="s">
        <v>155</v>
      </c>
    </row>
    <row r="2288" spans="2:65" s="13" customFormat="1">
      <c r="B2288" s="206"/>
      <c r="C2288" s="207"/>
      <c r="D2288" s="197" t="s">
        <v>164</v>
      </c>
      <c r="E2288" s="208" t="s">
        <v>35</v>
      </c>
      <c r="F2288" s="209" t="s">
        <v>307</v>
      </c>
      <c r="G2288" s="207"/>
      <c r="H2288" s="210">
        <v>2.4</v>
      </c>
      <c r="I2288" s="211"/>
      <c r="J2288" s="207"/>
      <c r="K2288" s="207"/>
      <c r="L2288" s="212"/>
      <c r="M2288" s="213"/>
      <c r="N2288" s="214"/>
      <c r="O2288" s="214"/>
      <c r="P2288" s="214"/>
      <c r="Q2288" s="214"/>
      <c r="R2288" s="214"/>
      <c r="S2288" s="214"/>
      <c r="T2288" s="215"/>
      <c r="AT2288" s="216" t="s">
        <v>164</v>
      </c>
      <c r="AU2288" s="216" t="s">
        <v>90</v>
      </c>
      <c r="AV2288" s="13" t="s">
        <v>90</v>
      </c>
      <c r="AW2288" s="13" t="s">
        <v>41</v>
      </c>
      <c r="AX2288" s="13" t="s">
        <v>80</v>
      </c>
      <c r="AY2288" s="216" t="s">
        <v>155</v>
      </c>
    </row>
    <row r="2289" spans="2:51" s="12" customFormat="1">
      <c r="B2289" s="195"/>
      <c r="C2289" s="196"/>
      <c r="D2289" s="197" t="s">
        <v>164</v>
      </c>
      <c r="E2289" s="198" t="s">
        <v>35</v>
      </c>
      <c r="F2289" s="199" t="s">
        <v>308</v>
      </c>
      <c r="G2289" s="196"/>
      <c r="H2289" s="198" t="s">
        <v>35</v>
      </c>
      <c r="I2289" s="200"/>
      <c r="J2289" s="196"/>
      <c r="K2289" s="196"/>
      <c r="L2289" s="201"/>
      <c r="M2289" s="202"/>
      <c r="N2289" s="203"/>
      <c r="O2289" s="203"/>
      <c r="P2289" s="203"/>
      <c r="Q2289" s="203"/>
      <c r="R2289" s="203"/>
      <c r="S2289" s="203"/>
      <c r="T2289" s="204"/>
      <c r="AT2289" s="205" t="s">
        <v>164</v>
      </c>
      <c r="AU2289" s="205" t="s">
        <v>90</v>
      </c>
      <c r="AV2289" s="12" t="s">
        <v>88</v>
      </c>
      <c r="AW2289" s="12" t="s">
        <v>41</v>
      </c>
      <c r="AX2289" s="12" t="s">
        <v>80</v>
      </c>
      <c r="AY2289" s="205" t="s">
        <v>155</v>
      </c>
    </row>
    <row r="2290" spans="2:51" s="13" customFormat="1">
      <c r="B2290" s="206"/>
      <c r="C2290" s="207"/>
      <c r="D2290" s="197" t="s">
        <v>164</v>
      </c>
      <c r="E2290" s="208" t="s">
        <v>35</v>
      </c>
      <c r="F2290" s="209" t="s">
        <v>309</v>
      </c>
      <c r="G2290" s="207"/>
      <c r="H2290" s="210">
        <v>23.04</v>
      </c>
      <c r="I2290" s="211"/>
      <c r="J2290" s="207"/>
      <c r="K2290" s="207"/>
      <c r="L2290" s="212"/>
      <c r="M2290" s="213"/>
      <c r="N2290" s="214"/>
      <c r="O2290" s="214"/>
      <c r="P2290" s="214"/>
      <c r="Q2290" s="214"/>
      <c r="R2290" s="214"/>
      <c r="S2290" s="214"/>
      <c r="T2290" s="215"/>
      <c r="AT2290" s="216" t="s">
        <v>164</v>
      </c>
      <c r="AU2290" s="216" t="s">
        <v>90</v>
      </c>
      <c r="AV2290" s="13" t="s">
        <v>90</v>
      </c>
      <c r="AW2290" s="13" t="s">
        <v>41</v>
      </c>
      <c r="AX2290" s="13" t="s">
        <v>80</v>
      </c>
      <c r="AY2290" s="216" t="s">
        <v>155</v>
      </c>
    </row>
    <row r="2291" spans="2:51" s="12" customFormat="1">
      <c r="B2291" s="195"/>
      <c r="C2291" s="196"/>
      <c r="D2291" s="197" t="s">
        <v>164</v>
      </c>
      <c r="E2291" s="198" t="s">
        <v>35</v>
      </c>
      <c r="F2291" s="199" t="s">
        <v>310</v>
      </c>
      <c r="G2291" s="196"/>
      <c r="H2291" s="198" t="s">
        <v>35</v>
      </c>
      <c r="I2291" s="200"/>
      <c r="J2291" s="196"/>
      <c r="K2291" s="196"/>
      <c r="L2291" s="201"/>
      <c r="M2291" s="202"/>
      <c r="N2291" s="203"/>
      <c r="O2291" s="203"/>
      <c r="P2291" s="203"/>
      <c r="Q2291" s="203"/>
      <c r="R2291" s="203"/>
      <c r="S2291" s="203"/>
      <c r="T2291" s="204"/>
      <c r="AT2291" s="205" t="s">
        <v>164</v>
      </c>
      <c r="AU2291" s="205" t="s">
        <v>90</v>
      </c>
      <c r="AV2291" s="12" t="s">
        <v>88</v>
      </c>
      <c r="AW2291" s="12" t="s">
        <v>41</v>
      </c>
      <c r="AX2291" s="12" t="s">
        <v>80</v>
      </c>
      <c r="AY2291" s="205" t="s">
        <v>155</v>
      </c>
    </row>
    <row r="2292" spans="2:51" s="13" customFormat="1">
      <c r="B2292" s="206"/>
      <c r="C2292" s="207"/>
      <c r="D2292" s="197" t="s">
        <v>164</v>
      </c>
      <c r="E2292" s="208" t="s">
        <v>35</v>
      </c>
      <c r="F2292" s="209" t="s">
        <v>311</v>
      </c>
      <c r="G2292" s="207"/>
      <c r="H2292" s="210">
        <v>23.04</v>
      </c>
      <c r="I2292" s="211"/>
      <c r="J2292" s="207"/>
      <c r="K2292" s="207"/>
      <c r="L2292" s="212"/>
      <c r="M2292" s="213"/>
      <c r="N2292" s="214"/>
      <c r="O2292" s="214"/>
      <c r="P2292" s="214"/>
      <c r="Q2292" s="214"/>
      <c r="R2292" s="214"/>
      <c r="S2292" s="214"/>
      <c r="T2292" s="215"/>
      <c r="AT2292" s="216" t="s">
        <v>164</v>
      </c>
      <c r="AU2292" s="216" t="s">
        <v>90</v>
      </c>
      <c r="AV2292" s="13" t="s">
        <v>90</v>
      </c>
      <c r="AW2292" s="13" t="s">
        <v>41</v>
      </c>
      <c r="AX2292" s="13" t="s">
        <v>80</v>
      </c>
      <c r="AY2292" s="216" t="s">
        <v>155</v>
      </c>
    </row>
    <row r="2293" spans="2:51" s="12" customFormat="1">
      <c r="B2293" s="195"/>
      <c r="C2293" s="196"/>
      <c r="D2293" s="197" t="s">
        <v>164</v>
      </c>
      <c r="E2293" s="198" t="s">
        <v>35</v>
      </c>
      <c r="F2293" s="199" t="s">
        <v>304</v>
      </c>
      <c r="G2293" s="196"/>
      <c r="H2293" s="198" t="s">
        <v>35</v>
      </c>
      <c r="I2293" s="200"/>
      <c r="J2293" s="196"/>
      <c r="K2293" s="196"/>
      <c r="L2293" s="201"/>
      <c r="M2293" s="202"/>
      <c r="N2293" s="203"/>
      <c r="O2293" s="203"/>
      <c r="P2293" s="203"/>
      <c r="Q2293" s="203"/>
      <c r="R2293" s="203"/>
      <c r="S2293" s="203"/>
      <c r="T2293" s="204"/>
      <c r="AT2293" s="205" t="s">
        <v>164</v>
      </c>
      <c r="AU2293" s="205" t="s">
        <v>90</v>
      </c>
      <c r="AV2293" s="12" t="s">
        <v>88</v>
      </c>
      <c r="AW2293" s="12" t="s">
        <v>41</v>
      </c>
      <c r="AX2293" s="12" t="s">
        <v>80</v>
      </c>
      <c r="AY2293" s="205" t="s">
        <v>155</v>
      </c>
    </row>
    <row r="2294" spans="2:51" s="13" customFormat="1">
      <c r="B2294" s="206"/>
      <c r="C2294" s="207"/>
      <c r="D2294" s="197" t="s">
        <v>164</v>
      </c>
      <c r="E2294" s="208" t="s">
        <v>35</v>
      </c>
      <c r="F2294" s="209" t="s">
        <v>312</v>
      </c>
      <c r="G2294" s="207"/>
      <c r="H2294" s="210">
        <v>2.16</v>
      </c>
      <c r="I2294" s="211"/>
      <c r="J2294" s="207"/>
      <c r="K2294" s="207"/>
      <c r="L2294" s="212"/>
      <c r="M2294" s="213"/>
      <c r="N2294" s="214"/>
      <c r="O2294" s="214"/>
      <c r="P2294" s="214"/>
      <c r="Q2294" s="214"/>
      <c r="R2294" s="214"/>
      <c r="S2294" s="214"/>
      <c r="T2294" s="215"/>
      <c r="AT2294" s="216" t="s">
        <v>164</v>
      </c>
      <c r="AU2294" s="216" t="s">
        <v>90</v>
      </c>
      <c r="AV2294" s="13" t="s">
        <v>90</v>
      </c>
      <c r="AW2294" s="13" t="s">
        <v>41</v>
      </c>
      <c r="AX2294" s="13" t="s">
        <v>80</v>
      </c>
      <c r="AY2294" s="216" t="s">
        <v>155</v>
      </c>
    </row>
    <row r="2295" spans="2:51" s="12" customFormat="1">
      <c r="B2295" s="195"/>
      <c r="C2295" s="196"/>
      <c r="D2295" s="197" t="s">
        <v>164</v>
      </c>
      <c r="E2295" s="198" t="s">
        <v>35</v>
      </c>
      <c r="F2295" s="199" t="s">
        <v>313</v>
      </c>
      <c r="G2295" s="196"/>
      <c r="H2295" s="198" t="s">
        <v>35</v>
      </c>
      <c r="I2295" s="200"/>
      <c r="J2295" s="196"/>
      <c r="K2295" s="196"/>
      <c r="L2295" s="201"/>
      <c r="M2295" s="202"/>
      <c r="N2295" s="203"/>
      <c r="O2295" s="203"/>
      <c r="P2295" s="203"/>
      <c r="Q2295" s="203"/>
      <c r="R2295" s="203"/>
      <c r="S2295" s="203"/>
      <c r="T2295" s="204"/>
      <c r="AT2295" s="205" t="s">
        <v>164</v>
      </c>
      <c r="AU2295" s="205" t="s">
        <v>90</v>
      </c>
      <c r="AV2295" s="12" t="s">
        <v>88</v>
      </c>
      <c r="AW2295" s="12" t="s">
        <v>41</v>
      </c>
      <c r="AX2295" s="12" t="s">
        <v>80</v>
      </c>
      <c r="AY2295" s="205" t="s">
        <v>155</v>
      </c>
    </row>
    <row r="2296" spans="2:51" s="13" customFormat="1">
      <c r="B2296" s="206"/>
      <c r="C2296" s="207"/>
      <c r="D2296" s="197" t="s">
        <v>164</v>
      </c>
      <c r="E2296" s="208" t="s">
        <v>35</v>
      </c>
      <c r="F2296" s="209" t="s">
        <v>314</v>
      </c>
      <c r="G2296" s="207"/>
      <c r="H2296" s="210">
        <v>3.6</v>
      </c>
      <c r="I2296" s="211"/>
      <c r="J2296" s="207"/>
      <c r="K2296" s="207"/>
      <c r="L2296" s="212"/>
      <c r="M2296" s="213"/>
      <c r="N2296" s="214"/>
      <c r="O2296" s="214"/>
      <c r="P2296" s="214"/>
      <c r="Q2296" s="214"/>
      <c r="R2296" s="214"/>
      <c r="S2296" s="214"/>
      <c r="T2296" s="215"/>
      <c r="AT2296" s="216" t="s">
        <v>164</v>
      </c>
      <c r="AU2296" s="216" t="s">
        <v>90</v>
      </c>
      <c r="AV2296" s="13" t="s">
        <v>90</v>
      </c>
      <c r="AW2296" s="13" t="s">
        <v>41</v>
      </c>
      <c r="AX2296" s="13" t="s">
        <v>80</v>
      </c>
      <c r="AY2296" s="216" t="s">
        <v>155</v>
      </c>
    </row>
    <row r="2297" spans="2:51" s="12" customFormat="1">
      <c r="B2297" s="195"/>
      <c r="C2297" s="196"/>
      <c r="D2297" s="197" t="s">
        <v>164</v>
      </c>
      <c r="E2297" s="198" t="s">
        <v>35</v>
      </c>
      <c r="F2297" s="199" t="s">
        <v>308</v>
      </c>
      <c r="G2297" s="196"/>
      <c r="H2297" s="198" t="s">
        <v>35</v>
      </c>
      <c r="I2297" s="200"/>
      <c r="J2297" s="196"/>
      <c r="K2297" s="196"/>
      <c r="L2297" s="201"/>
      <c r="M2297" s="202"/>
      <c r="N2297" s="203"/>
      <c r="O2297" s="203"/>
      <c r="P2297" s="203"/>
      <c r="Q2297" s="203"/>
      <c r="R2297" s="203"/>
      <c r="S2297" s="203"/>
      <c r="T2297" s="204"/>
      <c r="AT2297" s="205" t="s">
        <v>164</v>
      </c>
      <c r="AU2297" s="205" t="s">
        <v>90</v>
      </c>
      <c r="AV2297" s="12" t="s">
        <v>88</v>
      </c>
      <c r="AW2297" s="12" t="s">
        <v>41</v>
      </c>
      <c r="AX2297" s="12" t="s">
        <v>80</v>
      </c>
      <c r="AY2297" s="205" t="s">
        <v>155</v>
      </c>
    </row>
    <row r="2298" spans="2:51" s="13" customFormat="1">
      <c r="B2298" s="206"/>
      <c r="C2298" s="207"/>
      <c r="D2298" s="197" t="s">
        <v>164</v>
      </c>
      <c r="E2298" s="208" t="s">
        <v>35</v>
      </c>
      <c r="F2298" s="209" t="s">
        <v>315</v>
      </c>
      <c r="G2298" s="207"/>
      <c r="H2298" s="210">
        <v>20.16</v>
      </c>
      <c r="I2298" s="211"/>
      <c r="J2298" s="207"/>
      <c r="K2298" s="207"/>
      <c r="L2298" s="212"/>
      <c r="M2298" s="213"/>
      <c r="N2298" s="214"/>
      <c r="O2298" s="214"/>
      <c r="P2298" s="214"/>
      <c r="Q2298" s="214"/>
      <c r="R2298" s="214"/>
      <c r="S2298" s="214"/>
      <c r="T2298" s="215"/>
      <c r="AT2298" s="216" t="s">
        <v>164</v>
      </c>
      <c r="AU2298" s="216" t="s">
        <v>90</v>
      </c>
      <c r="AV2298" s="13" t="s">
        <v>90</v>
      </c>
      <c r="AW2298" s="13" t="s">
        <v>41</v>
      </c>
      <c r="AX2298" s="13" t="s">
        <v>80</v>
      </c>
      <c r="AY2298" s="216" t="s">
        <v>155</v>
      </c>
    </row>
    <row r="2299" spans="2:51" s="12" customFormat="1">
      <c r="B2299" s="195"/>
      <c r="C2299" s="196"/>
      <c r="D2299" s="197" t="s">
        <v>164</v>
      </c>
      <c r="E2299" s="198" t="s">
        <v>35</v>
      </c>
      <c r="F2299" s="199" t="s">
        <v>316</v>
      </c>
      <c r="G2299" s="196"/>
      <c r="H2299" s="198" t="s">
        <v>35</v>
      </c>
      <c r="I2299" s="200"/>
      <c r="J2299" s="196"/>
      <c r="K2299" s="196"/>
      <c r="L2299" s="201"/>
      <c r="M2299" s="202"/>
      <c r="N2299" s="203"/>
      <c r="O2299" s="203"/>
      <c r="P2299" s="203"/>
      <c r="Q2299" s="203"/>
      <c r="R2299" s="203"/>
      <c r="S2299" s="203"/>
      <c r="T2299" s="204"/>
      <c r="AT2299" s="205" t="s">
        <v>164</v>
      </c>
      <c r="AU2299" s="205" t="s">
        <v>90</v>
      </c>
      <c r="AV2299" s="12" t="s">
        <v>88</v>
      </c>
      <c r="AW2299" s="12" t="s">
        <v>41</v>
      </c>
      <c r="AX2299" s="12" t="s">
        <v>80</v>
      </c>
      <c r="AY2299" s="205" t="s">
        <v>155</v>
      </c>
    </row>
    <row r="2300" spans="2:51" s="13" customFormat="1">
      <c r="B2300" s="206"/>
      <c r="C2300" s="207"/>
      <c r="D2300" s="197" t="s">
        <v>164</v>
      </c>
      <c r="E2300" s="208" t="s">
        <v>35</v>
      </c>
      <c r="F2300" s="209" t="s">
        <v>317</v>
      </c>
      <c r="G2300" s="207"/>
      <c r="H2300" s="210">
        <v>10.08</v>
      </c>
      <c r="I2300" s="211"/>
      <c r="J2300" s="207"/>
      <c r="K2300" s="207"/>
      <c r="L2300" s="212"/>
      <c r="M2300" s="213"/>
      <c r="N2300" s="214"/>
      <c r="O2300" s="214"/>
      <c r="P2300" s="214"/>
      <c r="Q2300" s="214"/>
      <c r="R2300" s="214"/>
      <c r="S2300" s="214"/>
      <c r="T2300" s="215"/>
      <c r="AT2300" s="216" t="s">
        <v>164</v>
      </c>
      <c r="AU2300" s="216" t="s">
        <v>90</v>
      </c>
      <c r="AV2300" s="13" t="s">
        <v>90</v>
      </c>
      <c r="AW2300" s="13" t="s">
        <v>41</v>
      </c>
      <c r="AX2300" s="13" t="s">
        <v>80</v>
      </c>
      <c r="AY2300" s="216" t="s">
        <v>155</v>
      </c>
    </row>
    <row r="2301" spans="2:51" s="12" customFormat="1">
      <c r="B2301" s="195"/>
      <c r="C2301" s="196"/>
      <c r="D2301" s="197" t="s">
        <v>164</v>
      </c>
      <c r="E2301" s="198" t="s">
        <v>35</v>
      </c>
      <c r="F2301" s="199" t="s">
        <v>304</v>
      </c>
      <c r="G2301" s="196"/>
      <c r="H2301" s="198" t="s">
        <v>35</v>
      </c>
      <c r="I2301" s="200"/>
      <c r="J2301" s="196"/>
      <c r="K2301" s="196"/>
      <c r="L2301" s="201"/>
      <c r="M2301" s="202"/>
      <c r="N2301" s="203"/>
      <c r="O2301" s="203"/>
      <c r="P2301" s="203"/>
      <c r="Q2301" s="203"/>
      <c r="R2301" s="203"/>
      <c r="S2301" s="203"/>
      <c r="T2301" s="204"/>
      <c r="AT2301" s="205" t="s">
        <v>164</v>
      </c>
      <c r="AU2301" s="205" t="s">
        <v>90</v>
      </c>
      <c r="AV2301" s="12" t="s">
        <v>88</v>
      </c>
      <c r="AW2301" s="12" t="s">
        <v>41</v>
      </c>
      <c r="AX2301" s="12" t="s">
        <v>80</v>
      </c>
      <c r="AY2301" s="205" t="s">
        <v>155</v>
      </c>
    </row>
    <row r="2302" spans="2:51" s="13" customFormat="1">
      <c r="B2302" s="206"/>
      <c r="C2302" s="207"/>
      <c r="D2302" s="197" t="s">
        <v>164</v>
      </c>
      <c r="E2302" s="208" t="s">
        <v>35</v>
      </c>
      <c r="F2302" s="209" t="s">
        <v>312</v>
      </c>
      <c r="G2302" s="207"/>
      <c r="H2302" s="210">
        <v>2.16</v>
      </c>
      <c r="I2302" s="211"/>
      <c r="J2302" s="207"/>
      <c r="K2302" s="207"/>
      <c r="L2302" s="212"/>
      <c r="M2302" s="213"/>
      <c r="N2302" s="214"/>
      <c r="O2302" s="214"/>
      <c r="P2302" s="214"/>
      <c r="Q2302" s="214"/>
      <c r="R2302" s="214"/>
      <c r="S2302" s="214"/>
      <c r="T2302" s="215"/>
      <c r="AT2302" s="216" t="s">
        <v>164</v>
      </c>
      <c r="AU2302" s="216" t="s">
        <v>90</v>
      </c>
      <c r="AV2302" s="13" t="s">
        <v>90</v>
      </c>
      <c r="AW2302" s="13" t="s">
        <v>41</v>
      </c>
      <c r="AX2302" s="13" t="s">
        <v>80</v>
      </c>
      <c r="AY2302" s="216" t="s">
        <v>155</v>
      </c>
    </row>
    <row r="2303" spans="2:51" s="12" customFormat="1">
      <c r="B2303" s="195"/>
      <c r="C2303" s="196"/>
      <c r="D2303" s="197" t="s">
        <v>164</v>
      </c>
      <c r="E2303" s="198" t="s">
        <v>35</v>
      </c>
      <c r="F2303" s="199" t="s">
        <v>308</v>
      </c>
      <c r="G2303" s="196"/>
      <c r="H2303" s="198" t="s">
        <v>35</v>
      </c>
      <c r="I2303" s="200"/>
      <c r="J2303" s="196"/>
      <c r="K2303" s="196"/>
      <c r="L2303" s="201"/>
      <c r="M2303" s="202"/>
      <c r="N2303" s="203"/>
      <c r="O2303" s="203"/>
      <c r="P2303" s="203"/>
      <c r="Q2303" s="203"/>
      <c r="R2303" s="203"/>
      <c r="S2303" s="203"/>
      <c r="T2303" s="204"/>
      <c r="AT2303" s="205" t="s">
        <v>164</v>
      </c>
      <c r="AU2303" s="205" t="s">
        <v>90</v>
      </c>
      <c r="AV2303" s="12" t="s">
        <v>88</v>
      </c>
      <c r="AW2303" s="12" t="s">
        <v>41</v>
      </c>
      <c r="AX2303" s="12" t="s">
        <v>80</v>
      </c>
      <c r="AY2303" s="205" t="s">
        <v>155</v>
      </c>
    </row>
    <row r="2304" spans="2:51" s="13" customFormat="1">
      <c r="B2304" s="206"/>
      <c r="C2304" s="207"/>
      <c r="D2304" s="197" t="s">
        <v>164</v>
      </c>
      <c r="E2304" s="208" t="s">
        <v>35</v>
      </c>
      <c r="F2304" s="209" t="s">
        <v>318</v>
      </c>
      <c r="G2304" s="207"/>
      <c r="H2304" s="210">
        <v>10.08</v>
      </c>
      <c r="I2304" s="211"/>
      <c r="J2304" s="207"/>
      <c r="K2304" s="207"/>
      <c r="L2304" s="212"/>
      <c r="M2304" s="213"/>
      <c r="N2304" s="214"/>
      <c r="O2304" s="214"/>
      <c r="P2304" s="214"/>
      <c r="Q2304" s="214"/>
      <c r="R2304" s="214"/>
      <c r="S2304" s="214"/>
      <c r="T2304" s="215"/>
      <c r="AT2304" s="216" t="s">
        <v>164</v>
      </c>
      <c r="AU2304" s="216" t="s">
        <v>90</v>
      </c>
      <c r="AV2304" s="13" t="s">
        <v>90</v>
      </c>
      <c r="AW2304" s="13" t="s">
        <v>41</v>
      </c>
      <c r="AX2304" s="13" t="s">
        <v>80</v>
      </c>
      <c r="AY2304" s="216" t="s">
        <v>155</v>
      </c>
    </row>
    <row r="2305" spans="2:65" s="15" customFormat="1">
      <c r="B2305" s="228"/>
      <c r="C2305" s="229"/>
      <c r="D2305" s="197" t="s">
        <v>164</v>
      </c>
      <c r="E2305" s="230" t="s">
        <v>35</v>
      </c>
      <c r="F2305" s="231" t="s">
        <v>177</v>
      </c>
      <c r="G2305" s="229"/>
      <c r="H2305" s="232">
        <v>120.12</v>
      </c>
      <c r="I2305" s="233"/>
      <c r="J2305" s="229"/>
      <c r="K2305" s="229"/>
      <c r="L2305" s="234"/>
      <c r="M2305" s="235"/>
      <c r="N2305" s="236"/>
      <c r="O2305" s="236"/>
      <c r="P2305" s="236"/>
      <c r="Q2305" s="236"/>
      <c r="R2305" s="236"/>
      <c r="S2305" s="236"/>
      <c r="T2305" s="237"/>
      <c r="AT2305" s="238" t="s">
        <v>164</v>
      </c>
      <c r="AU2305" s="238" t="s">
        <v>90</v>
      </c>
      <c r="AV2305" s="15" t="s">
        <v>162</v>
      </c>
      <c r="AW2305" s="15" t="s">
        <v>41</v>
      </c>
      <c r="AX2305" s="15" t="s">
        <v>88</v>
      </c>
      <c r="AY2305" s="238" t="s">
        <v>155</v>
      </c>
    </row>
    <row r="2306" spans="2:65" s="1" customFormat="1" ht="36" customHeight="1">
      <c r="B2306" s="36"/>
      <c r="C2306" s="182" t="s">
        <v>2096</v>
      </c>
      <c r="D2306" s="182" t="s">
        <v>157</v>
      </c>
      <c r="E2306" s="183" t="s">
        <v>2097</v>
      </c>
      <c r="F2306" s="184" t="s">
        <v>2098</v>
      </c>
      <c r="G2306" s="185" t="s">
        <v>160</v>
      </c>
      <c r="H2306" s="186">
        <v>13.448</v>
      </c>
      <c r="I2306" s="187"/>
      <c r="J2306" s="188">
        <f>ROUND(I2306*H2306,2)</f>
        <v>0</v>
      </c>
      <c r="K2306" s="184" t="s">
        <v>161</v>
      </c>
      <c r="L2306" s="40"/>
      <c r="M2306" s="189" t="s">
        <v>35</v>
      </c>
      <c r="N2306" s="190" t="s">
        <v>51</v>
      </c>
      <c r="O2306" s="65"/>
      <c r="P2306" s="191">
        <f>O2306*H2306</f>
        <v>0</v>
      </c>
      <c r="Q2306" s="191">
        <v>2.7E-4</v>
      </c>
      <c r="R2306" s="191">
        <f>Q2306*H2306</f>
        <v>3.6309600000000004E-3</v>
      </c>
      <c r="S2306" s="191">
        <v>0</v>
      </c>
      <c r="T2306" s="192">
        <f>S2306*H2306</f>
        <v>0</v>
      </c>
      <c r="AR2306" s="193" t="s">
        <v>265</v>
      </c>
      <c r="AT2306" s="193" t="s">
        <v>157</v>
      </c>
      <c r="AU2306" s="193" t="s">
        <v>90</v>
      </c>
      <c r="AY2306" s="18" t="s">
        <v>155</v>
      </c>
      <c r="BE2306" s="194">
        <f>IF(N2306="základní",J2306,0)</f>
        <v>0</v>
      </c>
      <c r="BF2306" s="194">
        <f>IF(N2306="snížená",J2306,0)</f>
        <v>0</v>
      </c>
      <c r="BG2306" s="194">
        <f>IF(N2306="zákl. přenesená",J2306,0)</f>
        <v>0</v>
      </c>
      <c r="BH2306" s="194">
        <f>IF(N2306="sníž. přenesená",J2306,0)</f>
        <v>0</v>
      </c>
      <c r="BI2306" s="194">
        <f>IF(N2306="nulová",J2306,0)</f>
        <v>0</v>
      </c>
      <c r="BJ2306" s="18" t="s">
        <v>88</v>
      </c>
      <c r="BK2306" s="194">
        <f>ROUND(I2306*H2306,2)</f>
        <v>0</v>
      </c>
      <c r="BL2306" s="18" t="s">
        <v>265</v>
      </c>
      <c r="BM2306" s="193" t="s">
        <v>2099</v>
      </c>
    </row>
    <row r="2307" spans="2:65" s="12" customFormat="1">
      <c r="B2307" s="195"/>
      <c r="C2307" s="196"/>
      <c r="D2307" s="197" t="s">
        <v>164</v>
      </c>
      <c r="E2307" s="198" t="s">
        <v>35</v>
      </c>
      <c r="F2307" s="199" t="s">
        <v>2100</v>
      </c>
      <c r="G2307" s="196"/>
      <c r="H2307" s="198" t="s">
        <v>35</v>
      </c>
      <c r="I2307" s="200"/>
      <c r="J2307" s="196"/>
      <c r="K2307" s="196"/>
      <c r="L2307" s="201"/>
      <c r="M2307" s="202"/>
      <c r="N2307" s="203"/>
      <c r="O2307" s="203"/>
      <c r="P2307" s="203"/>
      <c r="Q2307" s="203"/>
      <c r="R2307" s="203"/>
      <c r="S2307" s="203"/>
      <c r="T2307" s="204"/>
      <c r="AT2307" s="205" t="s">
        <v>164</v>
      </c>
      <c r="AU2307" s="205" t="s">
        <v>90</v>
      </c>
      <c r="AV2307" s="12" t="s">
        <v>88</v>
      </c>
      <c r="AW2307" s="12" t="s">
        <v>41</v>
      </c>
      <c r="AX2307" s="12" t="s">
        <v>80</v>
      </c>
      <c r="AY2307" s="205" t="s">
        <v>155</v>
      </c>
    </row>
    <row r="2308" spans="2:65" s="13" customFormat="1">
      <c r="B2308" s="206"/>
      <c r="C2308" s="207"/>
      <c r="D2308" s="197" t="s">
        <v>164</v>
      </c>
      <c r="E2308" s="208" t="s">
        <v>35</v>
      </c>
      <c r="F2308" s="209" t="s">
        <v>2101</v>
      </c>
      <c r="G2308" s="207"/>
      <c r="H2308" s="210">
        <v>1.601</v>
      </c>
      <c r="I2308" s="211"/>
      <c r="J2308" s="207"/>
      <c r="K2308" s="207"/>
      <c r="L2308" s="212"/>
      <c r="M2308" s="213"/>
      <c r="N2308" s="214"/>
      <c r="O2308" s="214"/>
      <c r="P2308" s="214"/>
      <c r="Q2308" s="214"/>
      <c r="R2308" s="214"/>
      <c r="S2308" s="214"/>
      <c r="T2308" s="215"/>
      <c r="AT2308" s="216" t="s">
        <v>164</v>
      </c>
      <c r="AU2308" s="216" t="s">
        <v>90</v>
      </c>
      <c r="AV2308" s="13" t="s">
        <v>90</v>
      </c>
      <c r="AW2308" s="13" t="s">
        <v>41</v>
      </c>
      <c r="AX2308" s="13" t="s">
        <v>80</v>
      </c>
      <c r="AY2308" s="216" t="s">
        <v>155</v>
      </c>
    </row>
    <row r="2309" spans="2:65" s="12" customFormat="1">
      <c r="B2309" s="195"/>
      <c r="C2309" s="196"/>
      <c r="D2309" s="197" t="s">
        <v>164</v>
      </c>
      <c r="E2309" s="198" t="s">
        <v>35</v>
      </c>
      <c r="F2309" s="199" t="s">
        <v>2102</v>
      </c>
      <c r="G2309" s="196"/>
      <c r="H2309" s="198" t="s">
        <v>35</v>
      </c>
      <c r="I2309" s="200"/>
      <c r="J2309" s="196"/>
      <c r="K2309" s="196"/>
      <c r="L2309" s="201"/>
      <c r="M2309" s="202"/>
      <c r="N2309" s="203"/>
      <c r="O2309" s="203"/>
      <c r="P2309" s="203"/>
      <c r="Q2309" s="203"/>
      <c r="R2309" s="203"/>
      <c r="S2309" s="203"/>
      <c r="T2309" s="204"/>
      <c r="AT2309" s="205" t="s">
        <v>164</v>
      </c>
      <c r="AU2309" s="205" t="s">
        <v>90</v>
      </c>
      <c r="AV2309" s="12" t="s">
        <v>88</v>
      </c>
      <c r="AW2309" s="12" t="s">
        <v>41</v>
      </c>
      <c r="AX2309" s="12" t="s">
        <v>80</v>
      </c>
      <c r="AY2309" s="205" t="s">
        <v>155</v>
      </c>
    </row>
    <row r="2310" spans="2:65" s="13" customFormat="1">
      <c r="B2310" s="206"/>
      <c r="C2310" s="207"/>
      <c r="D2310" s="197" t="s">
        <v>164</v>
      </c>
      <c r="E2310" s="208" t="s">
        <v>35</v>
      </c>
      <c r="F2310" s="209" t="s">
        <v>2103</v>
      </c>
      <c r="G2310" s="207"/>
      <c r="H2310" s="210">
        <v>3.4929999999999999</v>
      </c>
      <c r="I2310" s="211"/>
      <c r="J2310" s="207"/>
      <c r="K2310" s="207"/>
      <c r="L2310" s="212"/>
      <c r="M2310" s="213"/>
      <c r="N2310" s="214"/>
      <c r="O2310" s="214"/>
      <c r="P2310" s="214"/>
      <c r="Q2310" s="214"/>
      <c r="R2310" s="214"/>
      <c r="S2310" s="214"/>
      <c r="T2310" s="215"/>
      <c r="AT2310" s="216" t="s">
        <v>164</v>
      </c>
      <c r="AU2310" s="216" t="s">
        <v>90</v>
      </c>
      <c r="AV2310" s="13" t="s">
        <v>90</v>
      </c>
      <c r="AW2310" s="13" t="s">
        <v>41</v>
      </c>
      <c r="AX2310" s="13" t="s">
        <v>80</v>
      </c>
      <c r="AY2310" s="216" t="s">
        <v>155</v>
      </c>
    </row>
    <row r="2311" spans="2:65" s="12" customFormat="1">
      <c r="B2311" s="195"/>
      <c r="C2311" s="196"/>
      <c r="D2311" s="197" t="s">
        <v>164</v>
      </c>
      <c r="E2311" s="198" t="s">
        <v>35</v>
      </c>
      <c r="F2311" s="199" t="s">
        <v>2104</v>
      </c>
      <c r="G2311" s="196"/>
      <c r="H2311" s="198" t="s">
        <v>35</v>
      </c>
      <c r="I2311" s="200"/>
      <c r="J2311" s="196"/>
      <c r="K2311" s="196"/>
      <c r="L2311" s="201"/>
      <c r="M2311" s="202"/>
      <c r="N2311" s="203"/>
      <c r="O2311" s="203"/>
      <c r="P2311" s="203"/>
      <c r="Q2311" s="203"/>
      <c r="R2311" s="203"/>
      <c r="S2311" s="203"/>
      <c r="T2311" s="204"/>
      <c r="AT2311" s="205" t="s">
        <v>164</v>
      </c>
      <c r="AU2311" s="205" t="s">
        <v>90</v>
      </c>
      <c r="AV2311" s="12" t="s">
        <v>88</v>
      </c>
      <c r="AW2311" s="12" t="s">
        <v>41</v>
      </c>
      <c r="AX2311" s="12" t="s">
        <v>80</v>
      </c>
      <c r="AY2311" s="205" t="s">
        <v>155</v>
      </c>
    </row>
    <row r="2312" spans="2:65" s="13" customFormat="1">
      <c r="B2312" s="206"/>
      <c r="C2312" s="207"/>
      <c r="D2312" s="197" t="s">
        <v>164</v>
      </c>
      <c r="E2312" s="208" t="s">
        <v>35</v>
      </c>
      <c r="F2312" s="209" t="s">
        <v>2105</v>
      </c>
      <c r="G2312" s="207"/>
      <c r="H2312" s="210">
        <v>8.3539999999999992</v>
      </c>
      <c r="I2312" s="211"/>
      <c r="J2312" s="207"/>
      <c r="K2312" s="207"/>
      <c r="L2312" s="212"/>
      <c r="M2312" s="213"/>
      <c r="N2312" s="214"/>
      <c r="O2312" s="214"/>
      <c r="P2312" s="214"/>
      <c r="Q2312" s="214"/>
      <c r="R2312" s="214"/>
      <c r="S2312" s="214"/>
      <c r="T2312" s="215"/>
      <c r="AT2312" s="216" t="s">
        <v>164</v>
      </c>
      <c r="AU2312" s="216" t="s">
        <v>90</v>
      </c>
      <c r="AV2312" s="13" t="s">
        <v>90</v>
      </c>
      <c r="AW2312" s="13" t="s">
        <v>41</v>
      </c>
      <c r="AX2312" s="13" t="s">
        <v>80</v>
      </c>
      <c r="AY2312" s="216" t="s">
        <v>155</v>
      </c>
    </row>
    <row r="2313" spans="2:65" s="15" customFormat="1">
      <c r="B2313" s="228"/>
      <c r="C2313" s="229"/>
      <c r="D2313" s="197" t="s">
        <v>164</v>
      </c>
      <c r="E2313" s="230" t="s">
        <v>35</v>
      </c>
      <c r="F2313" s="231" t="s">
        <v>177</v>
      </c>
      <c r="G2313" s="229"/>
      <c r="H2313" s="232">
        <v>13.448</v>
      </c>
      <c r="I2313" s="233"/>
      <c r="J2313" s="229"/>
      <c r="K2313" s="229"/>
      <c r="L2313" s="234"/>
      <c r="M2313" s="235"/>
      <c r="N2313" s="236"/>
      <c r="O2313" s="236"/>
      <c r="P2313" s="236"/>
      <c r="Q2313" s="236"/>
      <c r="R2313" s="236"/>
      <c r="S2313" s="236"/>
      <c r="T2313" s="237"/>
      <c r="AT2313" s="238" t="s">
        <v>164</v>
      </c>
      <c r="AU2313" s="238" t="s">
        <v>90</v>
      </c>
      <c r="AV2313" s="15" t="s">
        <v>162</v>
      </c>
      <c r="AW2313" s="15" t="s">
        <v>41</v>
      </c>
      <c r="AX2313" s="15" t="s">
        <v>88</v>
      </c>
      <c r="AY2313" s="238" t="s">
        <v>155</v>
      </c>
    </row>
    <row r="2314" spans="2:65" s="1" customFormat="1" ht="36" customHeight="1">
      <c r="B2314" s="36"/>
      <c r="C2314" s="182" t="s">
        <v>2106</v>
      </c>
      <c r="D2314" s="182" t="s">
        <v>157</v>
      </c>
      <c r="E2314" s="183" t="s">
        <v>2107</v>
      </c>
      <c r="F2314" s="184" t="s">
        <v>2108</v>
      </c>
      <c r="G2314" s="185" t="s">
        <v>160</v>
      </c>
      <c r="H2314" s="186">
        <v>1070.2349999999999</v>
      </c>
      <c r="I2314" s="187"/>
      <c r="J2314" s="188">
        <f>ROUND(I2314*H2314,2)</f>
        <v>0</v>
      </c>
      <c r="K2314" s="184" t="s">
        <v>161</v>
      </c>
      <c r="L2314" s="40"/>
      <c r="M2314" s="189" t="s">
        <v>35</v>
      </c>
      <c r="N2314" s="190" t="s">
        <v>51</v>
      </c>
      <c r="O2314" s="65"/>
      <c r="P2314" s="191">
        <f>O2314*H2314</f>
        <v>0</v>
      </c>
      <c r="Q2314" s="191">
        <v>2.5999999999999998E-4</v>
      </c>
      <c r="R2314" s="191">
        <f>Q2314*H2314</f>
        <v>0.27826109999999993</v>
      </c>
      <c r="S2314" s="191">
        <v>0</v>
      </c>
      <c r="T2314" s="192">
        <f>S2314*H2314</f>
        <v>0</v>
      </c>
      <c r="AR2314" s="193" t="s">
        <v>265</v>
      </c>
      <c r="AT2314" s="193" t="s">
        <v>157</v>
      </c>
      <c r="AU2314" s="193" t="s">
        <v>90</v>
      </c>
      <c r="AY2314" s="18" t="s">
        <v>155</v>
      </c>
      <c r="BE2314" s="194">
        <f>IF(N2314="základní",J2314,0)</f>
        <v>0</v>
      </c>
      <c r="BF2314" s="194">
        <f>IF(N2314="snížená",J2314,0)</f>
        <v>0</v>
      </c>
      <c r="BG2314" s="194">
        <f>IF(N2314="zákl. přenesená",J2314,0)</f>
        <v>0</v>
      </c>
      <c r="BH2314" s="194">
        <f>IF(N2314="sníž. přenesená",J2314,0)</f>
        <v>0</v>
      </c>
      <c r="BI2314" s="194">
        <f>IF(N2314="nulová",J2314,0)</f>
        <v>0</v>
      </c>
      <c r="BJ2314" s="18" t="s">
        <v>88</v>
      </c>
      <c r="BK2314" s="194">
        <f>ROUND(I2314*H2314,2)</f>
        <v>0</v>
      </c>
      <c r="BL2314" s="18" t="s">
        <v>265</v>
      </c>
      <c r="BM2314" s="193" t="s">
        <v>2109</v>
      </c>
    </row>
    <row r="2315" spans="2:65" s="12" customFormat="1">
      <c r="B2315" s="195"/>
      <c r="C2315" s="196"/>
      <c r="D2315" s="197" t="s">
        <v>164</v>
      </c>
      <c r="E2315" s="198" t="s">
        <v>35</v>
      </c>
      <c r="F2315" s="199" t="s">
        <v>2110</v>
      </c>
      <c r="G2315" s="196"/>
      <c r="H2315" s="198" t="s">
        <v>35</v>
      </c>
      <c r="I2315" s="200"/>
      <c r="J2315" s="196"/>
      <c r="K2315" s="196"/>
      <c r="L2315" s="201"/>
      <c r="M2315" s="202"/>
      <c r="N2315" s="203"/>
      <c r="O2315" s="203"/>
      <c r="P2315" s="203"/>
      <c r="Q2315" s="203"/>
      <c r="R2315" s="203"/>
      <c r="S2315" s="203"/>
      <c r="T2315" s="204"/>
      <c r="AT2315" s="205" t="s">
        <v>164</v>
      </c>
      <c r="AU2315" s="205" t="s">
        <v>90</v>
      </c>
      <c r="AV2315" s="12" t="s">
        <v>88</v>
      </c>
      <c r="AW2315" s="12" t="s">
        <v>41</v>
      </c>
      <c r="AX2315" s="12" t="s">
        <v>80</v>
      </c>
      <c r="AY2315" s="205" t="s">
        <v>155</v>
      </c>
    </row>
    <row r="2316" spans="2:65" s="13" customFormat="1">
      <c r="B2316" s="206"/>
      <c r="C2316" s="207"/>
      <c r="D2316" s="197" t="s">
        <v>164</v>
      </c>
      <c r="E2316" s="208" t="s">
        <v>35</v>
      </c>
      <c r="F2316" s="209" t="s">
        <v>2111</v>
      </c>
      <c r="G2316" s="207"/>
      <c r="H2316" s="210">
        <v>90.536000000000001</v>
      </c>
      <c r="I2316" s="211"/>
      <c r="J2316" s="207"/>
      <c r="K2316" s="207"/>
      <c r="L2316" s="212"/>
      <c r="M2316" s="213"/>
      <c r="N2316" s="214"/>
      <c r="O2316" s="214"/>
      <c r="P2316" s="214"/>
      <c r="Q2316" s="214"/>
      <c r="R2316" s="214"/>
      <c r="S2316" s="214"/>
      <c r="T2316" s="215"/>
      <c r="AT2316" s="216" t="s">
        <v>164</v>
      </c>
      <c r="AU2316" s="216" t="s">
        <v>90</v>
      </c>
      <c r="AV2316" s="13" t="s">
        <v>90</v>
      </c>
      <c r="AW2316" s="13" t="s">
        <v>41</v>
      </c>
      <c r="AX2316" s="13" t="s">
        <v>80</v>
      </c>
      <c r="AY2316" s="216" t="s">
        <v>155</v>
      </c>
    </row>
    <row r="2317" spans="2:65" s="12" customFormat="1">
      <c r="B2317" s="195"/>
      <c r="C2317" s="196"/>
      <c r="D2317" s="197" t="s">
        <v>164</v>
      </c>
      <c r="E2317" s="198" t="s">
        <v>35</v>
      </c>
      <c r="F2317" s="199" t="s">
        <v>2112</v>
      </c>
      <c r="G2317" s="196"/>
      <c r="H2317" s="198" t="s">
        <v>35</v>
      </c>
      <c r="I2317" s="200"/>
      <c r="J2317" s="196"/>
      <c r="K2317" s="196"/>
      <c r="L2317" s="201"/>
      <c r="M2317" s="202"/>
      <c r="N2317" s="203"/>
      <c r="O2317" s="203"/>
      <c r="P2317" s="203"/>
      <c r="Q2317" s="203"/>
      <c r="R2317" s="203"/>
      <c r="S2317" s="203"/>
      <c r="T2317" s="204"/>
      <c r="AT2317" s="205" t="s">
        <v>164</v>
      </c>
      <c r="AU2317" s="205" t="s">
        <v>90</v>
      </c>
      <c r="AV2317" s="12" t="s">
        <v>88</v>
      </c>
      <c r="AW2317" s="12" t="s">
        <v>41</v>
      </c>
      <c r="AX2317" s="12" t="s">
        <v>80</v>
      </c>
      <c r="AY2317" s="205" t="s">
        <v>155</v>
      </c>
    </row>
    <row r="2318" spans="2:65" s="13" customFormat="1">
      <c r="B2318" s="206"/>
      <c r="C2318" s="207"/>
      <c r="D2318" s="197" t="s">
        <v>164</v>
      </c>
      <c r="E2318" s="208" t="s">
        <v>35</v>
      </c>
      <c r="F2318" s="209" t="s">
        <v>2113</v>
      </c>
      <c r="G2318" s="207"/>
      <c r="H2318" s="210">
        <v>264.95699999999999</v>
      </c>
      <c r="I2318" s="211"/>
      <c r="J2318" s="207"/>
      <c r="K2318" s="207"/>
      <c r="L2318" s="212"/>
      <c r="M2318" s="213"/>
      <c r="N2318" s="214"/>
      <c r="O2318" s="214"/>
      <c r="P2318" s="214"/>
      <c r="Q2318" s="214"/>
      <c r="R2318" s="214"/>
      <c r="S2318" s="214"/>
      <c r="T2318" s="215"/>
      <c r="AT2318" s="216" t="s">
        <v>164</v>
      </c>
      <c r="AU2318" s="216" t="s">
        <v>90</v>
      </c>
      <c r="AV2318" s="13" t="s">
        <v>90</v>
      </c>
      <c r="AW2318" s="13" t="s">
        <v>41</v>
      </c>
      <c r="AX2318" s="13" t="s">
        <v>80</v>
      </c>
      <c r="AY2318" s="216" t="s">
        <v>155</v>
      </c>
    </row>
    <row r="2319" spans="2:65" s="12" customFormat="1">
      <c r="B2319" s="195"/>
      <c r="C2319" s="196"/>
      <c r="D2319" s="197" t="s">
        <v>164</v>
      </c>
      <c r="E2319" s="198" t="s">
        <v>35</v>
      </c>
      <c r="F2319" s="199" t="s">
        <v>2114</v>
      </c>
      <c r="G2319" s="196"/>
      <c r="H2319" s="198" t="s">
        <v>35</v>
      </c>
      <c r="I2319" s="200"/>
      <c r="J2319" s="196"/>
      <c r="K2319" s="196"/>
      <c r="L2319" s="201"/>
      <c r="M2319" s="202"/>
      <c r="N2319" s="203"/>
      <c r="O2319" s="203"/>
      <c r="P2319" s="203"/>
      <c r="Q2319" s="203"/>
      <c r="R2319" s="203"/>
      <c r="S2319" s="203"/>
      <c r="T2319" s="204"/>
      <c r="AT2319" s="205" t="s">
        <v>164</v>
      </c>
      <c r="AU2319" s="205" t="s">
        <v>90</v>
      </c>
      <c r="AV2319" s="12" t="s">
        <v>88</v>
      </c>
      <c r="AW2319" s="12" t="s">
        <v>41</v>
      </c>
      <c r="AX2319" s="12" t="s">
        <v>80</v>
      </c>
      <c r="AY2319" s="205" t="s">
        <v>155</v>
      </c>
    </row>
    <row r="2320" spans="2:65" s="13" customFormat="1">
      <c r="B2320" s="206"/>
      <c r="C2320" s="207"/>
      <c r="D2320" s="197" t="s">
        <v>164</v>
      </c>
      <c r="E2320" s="208" t="s">
        <v>35</v>
      </c>
      <c r="F2320" s="209" t="s">
        <v>2115</v>
      </c>
      <c r="G2320" s="207"/>
      <c r="H2320" s="210">
        <v>575.48400000000004</v>
      </c>
      <c r="I2320" s="211"/>
      <c r="J2320" s="207"/>
      <c r="K2320" s="207"/>
      <c r="L2320" s="212"/>
      <c r="M2320" s="213"/>
      <c r="N2320" s="214"/>
      <c r="O2320" s="214"/>
      <c r="P2320" s="214"/>
      <c r="Q2320" s="214"/>
      <c r="R2320" s="214"/>
      <c r="S2320" s="214"/>
      <c r="T2320" s="215"/>
      <c r="AT2320" s="216" t="s">
        <v>164</v>
      </c>
      <c r="AU2320" s="216" t="s">
        <v>90</v>
      </c>
      <c r="AV2320" s="13" t="s">
        <v>90</v>
      </c>
      <c r="AW2320" s="13" t="s">
        <v>41</v>
      </c>
      <c r="AX2320" s="13" t="s">
        <v>80</v>
      </c>
      <c r="AY2320" s="216" t="s">
        <v>155</v>
      </c>
    </row>
    <row r="2321" spans="2:51" s="12" customFormat="1">
      <c r="B2321" s="195"/>
      <c r="C2321" s="196"/>
      <c r="D2321" s="197" t="s">
        <v>164</v>
      </c>
      <c r="E2321" s="198" t="s">
        <v>35</v>
      </c>
      <c r="F2321" s="199" t="s">
        <v>2116</v>
      </c>
      <c r="G2321" s="196"/>
      <c r="H2321" s="198" t="s">
        <v>35</v>
      </c>
      <c r="I2321" s="200"/>
      <c r="J2321" s="196"/>
      <c r="K2321" s="196"/>
      <c r="L2321" s="201"/>
      <c r="M2321" s="202"/>
      <c r="N2321" s="203"/>
      <c r="O2321" s="203"/>
      <c r="P2321" s="203"/>
      <c r="Q2321" s="203"/>
      <c r="R2321" s="203"/>
      <c r="S2321" s="203"/>
      <c r="T2321" s="204"/>
      <c r="AT2321" s="205" t="s">
        <v>164</v>
      </c>
      <c r="AU2321" s="205" t="s">
        <v>90</v>
      </c>
      <c r="AV2321" s="12" t="s">
        <v>88</v>
      </c>
      <c r="AW2321" s="12" t="s">
        <v>41</v>
      </c>
      <c r="AX2321" s="12" t="s">
        <v>80</v>
      </c>
      <c r="AY2321" s="205" t="s">
        <v>155</v>
      </c>
    </row>
    <row r="2322" spans="2:51" s="13" customFormat="1">
      <c r="B2322" s="206"/>
      <c r="C2322" s="207"/>
      <c r="D2322" s="197" t="s">
        <v>164</v>
      </c>
      <c r="E2322" s="208" t="s">
        <v>35</v>
      </c>
      <c r="F2322" s="209" t="s">
        <v>2117</v>
      </c>
      <c r="G2322" s="207"/>
      <c r="H2322" s="210">
        <v>10.23</v>
      </c>
      <c r="I2322" s="211"/>
      <c r="J2322" s="207"/>
      <c r="K2322" s="207"/>
      <c r="L2322" s="212"/>
      <c r="M2322" s="213"/>
      <c r="N2322" s="214"/>
      <c r="O2322" s="214"/>
      <c r="P2322" s="214"/>
      <c r="Q2322" s="214"/>
      <c r="R2322" s="214"/>
      <c r="S2322" s="214"/>
      <c r="T2322" s="215"/>
      <c r="AT2322" s="216" t="s">
        <v>164</v>
      </c>
      <c r="AU2322" s="216" t="s">
        <v>90</v>
      </c>
      <c r="AV2322" s="13" t="s">
        <v>90</v>
      </c>
      <c r="AW2322" s="13" t="s">
        <v>41</v>
      </c>
      <c r="AX2322" s="13" t="s">
        <v>80</v>
      </c>
      <c r="AY2322" s="216" t="s">
        <v>155</v>
      </c>
    </row>
    <row r="2323" spans="2:51" s="12" customFormat="1">
      <c r="B2323" s="195"/>
      <c r="C2323" s="196"/>
      <c r="D2323" s="197" t="s">
        <v>164</v>
      </c>
      <c r="E2323" s="198" t="s">
        <v>35</v>
      </c>
      <c r="F2323" s="199" t="s">
        <v>2118</v>
      </c>
      <c r="G2323" s="196"/>
      <c r="H2323" s="198" t="s">
        <v>35</v>
      </c>
      <c r="I2323" s="200"/>
      <c r="J2323" s="196"/>
      <c r="K2323" s="196"/>
      <c r="L2323" s="201"/>
      <c r="M2323" s="202"/>
      <c r="N2323" s="203"/>
      <c r="O2323" s="203"/>
      <c r="P2323" s="203"/>
      <c r="Q2323" s="203"/>
      <c r="R2323" s="203"/>
      <c r="S2323" s="203"/>
      <c r="T2323" s="204"/>
      <c r="AT2323" s="205" t="s">
        <v>164</v>
      </c>
      <c r="AU2323" s="205" t="s">
        <v>90</v>
      </c>
      <c r="AV2323" s="12" t="s">
        <v>88</v>
      </c>
      <c r="AW2323" s="12" t="s">
        <v>41</v>
      </c>
      <c r="AX2323" s="12" t="s">
        <v>80</v>
      </c>
      <c r="AY2323" s="205" t="s">
        <v>155</v>
      </c>
    </row>
    <row r="2324" spans="2:51" s="13" customFormat="1">
      <c r="B2324" s="206"/>
      <c r="C2324" s="207"/>
      <c r="D2324" s="197" t="s">
        <v>164</v>
      </c>
      <c r="E2324" s="208" t="s">
        <v>35</v>
      </c>
      <c r="F2324" s="209" t="s">
        <v>2119</v>
      </c>
      <c r="G2324" s="207"/>
      <c r="H2324" s="210">
        <v>9.0679999999999996</v>
      </c>
      <c r="I2324" s="211"/>
      <c r="J2324" s="207"/>
      <c r="K2324" s="207"/>
      <c r="L2324" s="212"/>
      <c r="M2324" s="213"/>
      <c r="N2324" s="214"/>
      <c r="O2324" s="214"/>
      <c r="P2324" s="214"/>
      <c r="Q2324" s="214"/>
      <c r="R2324" s="214"/>
      <c r="S2324" s="214"/>
      <c r="T2324" s="215"/>
      <c r="AT2324" s="216" t="s">
        <v>164</v>
      </c>
      <c r="AU2324" s="216" t="s">
        <v>90</v>
      </c>
      <c r="AV2324" s="13" t="s">
        <v>90</v>
      </c>
      <c r="AW2324" s="13" t="s">
        <v>41</v>
      </c>
      <c r="AX2324" s="13" t="s">
        <v>80</v>
      </c>
      <c r="AY2324" s="216" t="s">
        <v>155</v>
      </c>
    </row>
    <row r="2325" spans="2:51" s="12" customFormat="1">
      <c r="B2325" s="195"/>
      <c r="C2325" s="196"/>
      <c r="D2325" s="197" t="s">
        <v>164</v>
      </c>
      <c r="E2325" s="198" t="s">
        <v>35</v>
      </c>
      <c r="F2325" s="199" t="s">
        <v>2120</v>
      </c>
      <c r="G2325" s="196"/>
      <c r="H2325" s="198" t="s">
        <v>35</v>
      </c>
      <c r="I2325" s="200"/>
      <c r="J2325" s="196"/>
      <c r="K2325" s="196"/>
      <c r="L2325" s="201"/>
      <c r="M2325" s="202"/>
      <c r="N2325" s="203"/>
      <c r="O2325" s="203"/>
      <c r="P2325" s="203"/>
      <c r="Q2325" s="203"/>
      <c r="R2325" s="203"/>
      <c r="S2325" s="203"/>
      <c r="T2325" s="204"/>
      <c r="AT2325" s="205" t="s">
        <v>164</v>
      </c>
      <c r="AU2325" s="205" t="s">
        <v>90</v>
      </c>
      <c r="AV2325" s="12" t="s">
        <v>88</v>
      </c>
      <c r="AW2325" s="12" t="s">
        <v>41</v>
      </c>
      <c r="AX2325" s="12" t="s">
        <v>80</v>
      </c>
      <c r="AY2325" s="205" t="s">
        <v>155</v>
      </c>
    </row>
    <row r="2326" spans="2:51" s="13" customFormat="1">
      <c r="B2326" s="206"/>
      <c r="C2326" s="207"/>
      <c r="D2326" s="197" t="s">
        <v>164</v>
      </c>
      <c r="E2326" s="208" t="s">
        <v>35</v>
      </c>
      <c r="F2326" s="209" t="s">
        <v>2121</v>
      </c>
      <c r="G2326" s="207"/>
      <c r="H2326" s="210">
        <v>9.6259999999999994</v>
      </c>
      <c r="I2326" s="211"/>
      <c r="J2326" s="207"/>
      <c r="K2326" s="207"/>
      <c r="L2326" s="212"/>
      <c r="M2326" s="213"/>
      <c r="N2326" s="214"/>
      <c r="O2326" s="214"/>
      <c r="P2326" s="214"/>
      <c r="Q2326" s="214"/>
      <c r="R2326" s="214"/>
      <c r="S2326" s="214"/>
      <c r="T2326" s="215"/>
      <c r="AT2326" s="216" t="s">
        <v>164</v>
      </c>
      <c r="AU2326" s="216" t="s">
        <v>90</v>
      </c>
      <c r="AV2326" s="13" t="s">
        <v>90</v>
      </c>
      <c r="AW2326" s="13" t="s">
        <v>41</v>
      </c>
      <c r="AX2326" s="13" t="s">
        <v>80</v>
      </c>
      <c r="AY2326" s="216" t="s">
        <v>155</v>
      </c>
    </row>
    <row r="2327" spans="2:51" s="12" customFormat="1">
      <c r="B2327" s="195"/>
      <c r="C2327" s="196"/>
      <c r="D2327" s="197" t="s">
        <v>164</v>
      </c>
      <c r="E2327" s="198" t="s">
        <v>35</v>
      </c>
      <c r="F2327" s="199" t="s">
        <v>2122</v>
      </c>
      <c r="G2327" s="196"/>
      <c r="H2327" s="198" t="s">
        <v>35</v>
      </c>
      <c r="I2327" s="200"/>
      <c r="J2327" s="196"/>
      <c r="K2327" s="196"/>
      <c r="L2327" s="201"/>
      <c r="M2327" s="202"/>
      <c r="N2327" s="203"/>
      <c r="O2327" s="203"/>
      <c r="P2327" s="203"/>
      <c r="Q2327" s="203"/>
      <c r="R2327" s="203"/>
      <c r="S2327" s="203"/>
      <c r="T2327" s="204"/>
      <c r="AT2327" s="205" t="s">
        <v>164</v>
      </c>
      <c r="AU2327" s="205" t="s">
        <v>90</v>
      </c>
      <c r="AV2327" s="12" t="s">
        <v>88</v>
      </c>
      <c r="AW2327" s="12" t="s">
        <v>41</v>
      </c>
      <c r="AX2327" s="12" t="s">
        <v>80</v>
      </c>
      <c r="AY2327" s="205" t="s">
        <v>155</v>
      </c>
    </row>
    <row r="2328" spans="2:51" s="13" customFormat="1">
      <c r="B2328" s="206"/>
      <c r="C2328" s="207"/>
      <c r="D2328" s="197" t="s">
        <v>164</v>
      </c>
      <c r="E2328" s="208" t="s">
        <v>35</v>
      </c>
      <c r="F2328" s="209" t="s">
        <v>2123</v>
      </c>
      <c r="G2328" s="207"/>
      <c r="H2328" s="210">
        <v>19.204999999999998</v>
      </c>
      <c r="I2328" s="211"/>
      <c r="J2328" s="207"/>
      <c r="K2328" s="207"/>
      <c r="L2328" s="212"/>
      <c r="M2328" s="213"/>
      <c r="N2328" s="214"/>
      <c r="O2328" s="214"/>
      <c r="P2328" s="214"/>
      <c r="Q2328" s="214"/>
      <c r="R2328" s="214"/>
      <c r="S2328" s="214"/>
      <c r="T2328" s="215"/>
      <c r="AT2328" s="216" t="s">
        <v>164</v>
      </c>
      <c r="AU2328" s="216" t="s">
        <v>90</v>
      </c>
      <c r="AV2328" s="13" t="s">
        <v>90</v>
      </c>
      <c r="AW2328" s="13" t="s">
        <v>41</v>
      </c>
      <c r="AX2328" s="13" t="s">
        <v>80</v>
      </c>
      <c r="AY2328" s="216" t="s">
        <v>155</v>
      </c>
    </row>
    <row r="2329" spans="2:51" s="12" customFormat="1">
      <c r="B2329" s="195"/>
      <c r="C2329" s="196"/>
      <c r="D2329" s="197" t="s">
        <v>164</v>
      </c>
      <c r="E2329" s="198" t="s">
        <v>35</v>
      </c>
      <c r="F2329" s="199" t="s">
        <v>2124</v>
      </c>
      <c r="G2329" s="196"/>
      <c r="H2329" s="198" t="s">
        <v>35</v>
      </c>
      <c r="I2329" s="200"/>
      <c r="J2329" s="196"/>
      <c r="K2329" s="196"/>
      <c r="L2329" s="201"/>
      <c r="M2329" s="202"/>
      <c r="N2329" s="203"/>
      <c r="O2329" s="203"/>
      <c r="P2329" s="203"/>
      <c r="Q2329" s="203"/>
      <c r="R2329" s="203"/>
      <c r="S2329" s="203"/>
      <c r="T2329" s="204"/>
      <c r="AT2329" s="205" t="s">
        <v>164</v>
      </c>
      <c r="AU2329" s="205" t="s">
        <v>90</v>
      </c>
      <c r="AV2329" s="12" t="s">
        <v>88</v>
      </c>
      <c r="AW2329" s="12" t="s">
        <v>41</v>
      </c>
      <c r="AX2329" s="12" t="s">
        <v>80</v>
      </c>
      <c r="AY2329" s="205" t="s">
        <v>155</v>
      </c>
    </row>
    <row r="2330" spans="2:51" s="13" customFormat="1">
      <c r="B2330" s="206"/>
      <c r="C2330" s="207"/>
      <c r="D2330" s="197" t="s">
        <v>164</v>
      </c>
      <c r="E2330" s="208" t="s">
        <v>35</v>
      </c>
      <c r="F2330" s="209" t="s">
        <v>2125</v>
      </c>
      <c r="G2330" s="207"/>
      <c r="H2330" s="210">
        <v>17.981999999999999</v>
      </c>
      <c r="I2330" s="211"/>
      <c r="J2330" s="207"/>
      <c r="K2330" s="207"/>
      <c r="L2330" s="212"/>
      <c r="M2330" s="213"/>
      <c r="N2330" s="214"/>
      <c r="O2330" s="214"/>
      <c r="P2330" s="214"/>
      <c r="Q2330" s="214"/>
      <c r="R2330" s="214"/>
      <c r="S2330" s="214"/>
      <c r="T2330" s="215"/>
      <c r="AT2330" s="216" t="s">
        <v>164</v>
      </c>
      <c r="AU2330" s="216" t="s">
        <v>90</v>
      </c>
      <c r="AV2330" s="13" t="s">
        <v>90</v>
      </c>
      <c r="AW2330" s="13" t="s">
        <v>41</v>
      </c>
      <c r="AX2330" s="13" t="s">
        <v>80</v>
      </c>
      <c r="AY2330" s="216" t="s">
        <v>155</v>
      </c>
    </row>
    <row r="2331" spans="2:51" s="12" customFormat="1">
      <c r="B2331" s="195"/>
      <c r="C2331" s="196"/>
      <c r="D2331" s="197" t="s">
        <v>164</v>
      </c>
      <c r="E2331" s="198" t="s">
        <v>35</v>
      </c>
      <c r="F2331" s="199" t="s">
        <v>2126</v>
      </c>
      <c r="G2331" s="196"/>
      <c r="H2331" s="198" t="s">
        <v>35</v>
      </c>
      <c r="I2331" s="200"/>
      <c r="J2331" s="196"/>
      <c r="K2331" s="196"/>
      <c r="L2331" s="201"/>
      <c r="M2331" s="202"/>
      <c r="N2331" s="203"/>
      <c r="O2331" s="203"/>
      <c r="P2331" s="203"/>
      <c r="Q2331" s="203"/>
      <c r="R2331" s="203"/>
      <c r="S2331" s="203"/>
      <c r="T2331" s="204"/>
      <c r="AT2331" s="205" t="s">
        <v>164</v>
      </c>
      <c r="AU2331" s="205" t="s">
        <v>90</v>
      </c>
      <c r="AV2331" s="12" t="s">
        <v>88</v>
      </c>
      <c r="AW2331" s="12" t="s">
        <v>41</v>
      </c>
      <c r="AX2331" s="12" t="s">
        <v>80</v>
      </c>
      <c r="AY2331" s="205" t="s">
        <v>155</v>
      </c>
    </row>
    <row r="2332" spans="2:51" s="13" customFormat="1">
      <c r="B2332" s="206"/>
      <c r="C2332" s="207"/>
      <c r="D2332" s="197" t="s">
        <v>164</v>
      </c>
      <c r="E2332" s="208" t="s">
        <v>35</v>
      </c>
      <c r="F2332" s="209" t="s">
        <v>2127</v>
      </c>
      <c r="G2332" s="207"/>
      <c r="H2332" s="210">
        <v>55.335000000000001</v>
      </c>
      <c r="I2332" s="211"/>
      <c r="J2332" s="207"/>
      <c r="K2332" s="207"/>
      <c r="L2332" s="212"/>
      <c r="M2332" s="213"/>
      <c r="N2332" s="214"/>
      <c r="O2332" s="214"/>
      <c r="P2332" s="214"/>
      <c r="Q2332" s="214"/>
      <c r="R2332" s="214"/>
      <c r="S2332" s="214"/>
      <c r="T2332" s="215"/>
      <c r="AT2332" s="216" t="s">
        <v>164</v>
      </c>
      <c r="AU2332" s="216" t="s">
        <v>90</v>
      </c>
      <c r="AV2332" s="13" t="s">
        <v>90</v>
      </c>
      <c r="AW2332" s="13" t="s">
        <v>41</v>
      </c>
      <c r="AX2332" s="13" t="s">
        <v>80</v>
      </c>
      <c r="AY2332" s="216" t="s">
        <v>155</v>
      </c>
    </row>
    <row r="2333" spans="2:51" s="12" customFormat="1">
      <c r="B2333" s="195"/>
      <c r="C2333" s="196"/>
      <c r="D2333" s="197" t="s">
        <v>164</v>
      </c>
      <c r="E2333" s="198" t="s">
        <v>35</v>
      </c>
      <c r="F2333" s="199" t="s">
        <v>2128</v>
      </c>
      <c r="G2333" s="196"/>
      <c r="H2333" s="198" t="s">
        <v>35</v>
      </c>
      <c r="I2333" s="200"/>
      <c r="J2333" s="196"/>
      <c r="K2333" s="196"/>
      <c r="L2333" s="201"/>
      <c r="M2333" s="202"/>
      <c r="N2333" s="203"/>
      <c r="O2333" s="203"/>
      <c r="P2333" s="203"/>
      <c r="Q2333" s="203"/>
      <c r="R2333" s="203"/>
      <c r="S2333" s="203"/>
      <c r="T2333" s="204"/>
      <c r="AT2333" s="205" t="s">
        <v>164</v>
      </c>
      <c r="AU2333" s="205" t="s">
        <v>90</v>
      </c>
      <c r="AV2333" s="12" t="s">
        <v>88</v>
      </c>
      <c r="AW2333" s="12" t="s">
        <v>41</v>
      </c>
      <c r="AX2333" s="12" t="s">
        <v>80</v>
      </c>
      <c r="AY2333" s="205" t="s">
        <v>155</v>
      </c>
    </row>
    <row r="2334" spans="2:51" s="13" customFormat="1">
      <c r="B2334" s="206"/>
      <c r="C2334" s="207"/>
      <c r="D2334" s="197" t="s">
        <v>164</v>
      </c>
      <c r="E2334" s="208" t="s">
        <v>35</v>
      </c>
      <c r="F2334" s="209" t="s">
        <v>2129</v>
      </c>
      <c r="G2334" s="207"/>
      <c r="H2334" s="210">
        <v>5.806</v>
      </c>
      <c r="I2334" s="211"/>
      <c r="J2334" s="207"/>
      <c r="K2334" s="207"/>
      <c r="L2334" s="212"/>
      <c r="M2334" s="213"/>
      <c r="N2334" s="214"/>
      <c r="O2334" s="214"/>
      <c r="P2334" s="214"/>
      <c r="Q2334" s="214"/>
      <c r="R2334" s="214"/>
      <c r="S2334" s="214"/>
      <c r="T2334" s="215"/>
      <c r="AT2334" s="216" t="s">
        <v>164</v>
      </c>
      <c r="AU2334" s="216" t="s">
        <v>90</v>
      </c>
      <c r="AV2334" s="13" t="s">
        <v>90</v>
      </c>
      <c r="AW2334" s="13" t="s">
        <v>41</v>
      </c>
      <c r="AX2334" s="13" t="s">
        <v>80</v>
      </c>
      <c r="AY2334" s="216" t="s">
        <v>155</v>
      </c>
    </row>
    <row r="2335" spans="2:51" s="12" customFormat="1">
      <c r="B2335" s="195"/>
      <c r="C2335" s="196"/>
      <c r="D2335" s="197" t="s">
        <v>164</v>
      </c>
      <c r="E2335" s="198" t="s">
        <v>35</v>
      </c>
      <c r="F2335" s="199" t="s">
        <v>2130</v>
      </c>
      <c r="G2335" s="196"/>
      <c r="H2335" s="198" t="s">
        <v>35</v>
      </c>
      <c r="I2335" s="200"/>
      <c r="J2335" s="196"/>
      <c r="K2335" s="196"/>
      <c r="L2335" s="201"/>
      <c r="M2335" s="202"/>
      <c r="N2335" s="203"/>
      <c r="O2335" s="203"/>
      <c r="P2335" s="203"/>
      <c r="Q2335" s="203"/>
      <c r="R2335" s="203"/>
      <c r="S2335" s="203"/>
      <c r="T2335" s="204"/>
      <c r="AT2335" s="205" t="s">
        <v>164</v>
      </c>
      <c r="AU2335" s="205" t="s">
        <v>90</v>
      </c>
      <c r="AV2335" s="12" t="s">
        <v>88</v>
      </c>
      <c r="AW2335" s="12" t="s">
        <v>41</v>
      </c>
      <c r="AX2335" s="12" t="s">
        <v>80</v>
      </c>
      <c r="AY2335" s="205" t="s">
        <v>155</v>
      </c>
    </row>
    <row r="2336" spans="2:51" s="13" customFormat="1">
      <c r="B2336" s="206"/>
      <c r="C2336" s="207"/>
      <c r="D2336" s="197" t="s">
        <v>164</v>
      </c>
      <c r="E2336" s="208" t="s">
        <v>35</v>
      </c>
      <c r="F2336" s="209" t="s">
        <v>2131</v>
      </c>
      <c r="G2336" s="207"/>
      <c r="H2336" s="210">
        <v>5.5890000000000004</v>
      </c>
      <c r="I2336" s="211"/>
      <c r="J2336" s="207"/>
      <c r="K2336" s="207"/>
      <c r="L2336" s="212"/>
      <c r="M2336" s="213"/>
      <c r="N2336" s="214"/>
      <c r="O2336" s="214"/>
      <c r="P2336" s="214"/>
      <c r="Q2336" s="214"/>
      <c r="R2336" s="214"/>
      <c r="S2336" s="214"/>
      <c r="T2336" s="215"/>
      <c r="AT2336" s="216" t="s">
        <v>164</v>
      </c>
      <c r="AU2336" s="216" t="s">
        <v>90</v>
      </c>
      <c r="AV2336" s="13" t="s">
        <v>90</v>
      </c>
      <c r="AW2336" s="13" t="s">
        <v>41</v>
      </c>
      <c r="AX2336" s="13" t="s">
        <v>80</v>
      </c>
      <c r="AY2336" s="216" t="s">
        <v>155</v>
      </c>
    </row>
    <row r="2337" spans="2:65" s="12" customFormat="1">
      <c r="B2337" s="195"/>
      <c r="C2337" s="196"/>
      <c r="D2337" s="197" t="s">
        <v>164</v>
      </c>
      <c r="E2337" s="198" t="s">
        <v>35</v>
      </c>
      <c r="F2337" s="199" t="s">
        <v>2132</v>
      </c>
      <c r="G2337" s="196"/>
      <c r="H2337" s="198" t="s">
        <v>35</v>
      </c>
      <c r="I2337" s="200"/>
      <c r="J2337" s="196"/>
      <c r="K2337" s="196"/>
      <c r="L2337" s="201"/>
      <c r="M2337" s="202"/>
      <c r="N2337" s="203"/>
      <c r="O2337" s="203"/>
      <c r="P2337" s="203"/>
      <c r="Q2337" s="203"/>
      <c r="R2337" s="203"/>
      <c r="S2337" s="203"/>
      <c r="T2337" s="204"/>
      <c r="AT2337" s="205" t="s">
        <v>164</v>
      </c>
      <c r="AU2337" s="205" t="s">
        <v>90</v>
      </c>
      <c r="AV2337" s="12" t="s">
        <v>88</v>
      </c>
      <c r="AW2337" s="12" t="s">
        <v>41</v>
      </c>
      <c r="AX2337" s="12" t="s">
        <v>80</v>
      </c>
      <c r="AY2337" s="205" t="s">
        <v>155</v>
      </c>
    </row>
    <row r="2338" spans="2:65" s="13" customFormat="1">
      <c r="B2338" s="206"/>
      <c r="C2338" s="207"/>
      <c r="D2338" s="197" t="s">
        <v>164</v>
      </c>
      <c r="E2338" s="208" t="s">
        <v>35</v>
      </c>
      <c r="F2338" s="209" t="s">
        <v>2133</v>
      </c>
      <c r="G2338" s="207"/>
      <c r="H2338" s="210">
        <v>6.4169999999999998</v>
      </c>
      <c r="I2338" s="211"/>
      <c r="J2338" s="207"/>
      <c r="K2338" s="207"/>
      <c r="L2338" s="212"/>
      <c r="M2338" s="213"/>
      <c r="N2338" s="214"/>
      <c r="O2338" s="214"/>
      <c r="P2338" s="214"/>
      <c r="Q2338" s="214"/>
      <c r="R2338" s="214"/>
      <c r="S2338" s="214"/>
      <c r="T2338" s="215"/>
      <c r="AT2338" s="216" t="s">
        <v>164</v>
      </c>
      <c r="AU2338" s="216" t="s">
        <v>90</v>
      </c>
      <c r="AV2338" s="13" t="s">
        <v>90</v>
      </c>
      <c r="AW2338" s="13" t="s">
        <v>41</v>
      </c>
      <c r="AX2338" s="13" t="s">
        <v>80</v>
      </c>
      <c r="AY2338" s="216" t="s">
        <v>155</v>
      </c>
    </row>
    <row r="2339" spans="2:65" s="15" customFormat="1">
      <c r="B2339" s="228"/>
      <c r="C2339" s="229"/>
      <c r="D2339" s="197" t="s">
        <v>164</v>
      </c>
      <c r="E2339" s="230" t="s">
        <v>35</v>
      </c>
      <c r="F2339" s="231" t="s">
        <v>177</v>
      </c>
      <c r="G2339" s="229"/>
      <c r="H2339" s="232">
        <v>1070.2349999999999</v>
      </c>
      <c r="I2339" s="233"/>
      <c r="J2339" s="229"/>
      <c r="K2339" s="229"/>
      <c r="L2339" s="234"/>
      <c r="M2339" s="235"/>
      <c r="N2339" s="236"/>
      <c r="O2339" s="236"/>
      <c r="P2339" s="236"/>
      <c r="Q2339" s="236"/>
      <c r="R2339" s="236"/>
      <c r="S2339" s="236"/>
      <c r="T2339" s="237"/>
      <c r="AT2339" s="238" t="s">
        <v>164</v>
      </c>
      <c r="AU2339" s="238" t="s">
        <v>90</v>
      </c>
      <c r="AV2339" s="15" t="s">
        <v>162</v>
      </c>
      <c r="AW2339" s="15" t="s">
        <v>41</v>
      </c>
      <c r="AX2339" s="15" t="s">
        <v>88</v>
      </c>
      <c r="AY2339" s="238" t="s">
        <v>155</v>
      </c>
    </row>
    <row r="2340" spans="2:65" s="1" customFormat="1" ht="24" customHeight="1">
      <c r="B2340" s="36"/>
      <c r="C2340" s="239" t="s">
        <v>2134</v>
      </c>
      <c r="D2340" s="239" t="s">
        <v>455</v>
      </c>
      <c r="E2340" s="240" t="s">
        <v>2135</v>
      </c>
      <c r="F2340" s="241" t="s">
        <v>2136</v>
      </c>
      <c r="G2340" s="242" t="s">
        <v>227</v>
      </c>
      <c r="H2340" s="243">
        <v>22</v>
      </c>
      <c r="I2340" s="244"/>
      <c r="J2340" s="245">
        <f t="shared" ref="J2340:J2361" si="0">ROUND(I2340*H2340,2)</f>
        <v>0</v>
      </c>
      <c r="K2340" s="241" t="s">
        <v>35</v>
      </c>
      <c r="L2340" s="246"/>
      <c r="M2340" s="247" t="s">
        <v>35</v>
      </c>
      <c r="N2340" s="248" t="s">
        <v>51</v>
      </c>
      <c r="O2340" s="65"/>
      <c r="P2340" s="191">
        <f t="shared" ref="P2340:P2361" si="1">O2340*H2340</f>
        <v>0</v>
      </c>
      <c r="Q2340" s="191">
        <v>0</v>
      </c>
      <c r="R2340" s="191">
        <f t="shared" ref="R2340:R2361" si="2">Q2340*H2340</f>
        <v>0</v>
      </c>
      <c r="S2340" s="191">
        <v>0</v>
      </c>
      <c r="T2340" s="192">
        <f t="shared" ref="T2340:T2361" si="3">S2340*H2340</f>
        <v>0</v>
      </c>
      <c r="AR2340" s="193" t="s">
        <v>419</v>
      </c>
      <c r="AT2340" s="193" t="s">
        <v>455</v>
      </c>
      <c r="AU2340" s="193" t="s">
        <v>90</v>
      </c>
      <c r="AY2340" s="18" t="s">
        <v>155</v>
      </c>
      <c r="BE2340" s="194">
        <f t="shared" ref="BE2340:BE2361" si="4">IF(N2340="základní",J2340,0)</f>
        <v>0</v>
      </c>
      <c r="BF2340" s="194">
        <f t="shared" ref="BF2340:BF2361" si="5">IF(N2340="snížená",J2340,0)</f>
        <v>0</v>
      </c>
      <c r="BG2340" s="194">
        <f t="shared" ref="BG2340:BG2361" si="6">IF(N2340="zákl. přenesená",J2340,0)</f>
        <v>0</v>
      </c>
      <c r="BH2340" s="194">
        <f t="shared" ref="BH2340:BH2361" si="7">IF(N2340="sníž. přenesená",J2340,0)</f>
        <v>0</v>
      </c>
      <c r="BI2340" s="194">
        <f t="shared" ref="BI2340:BI2361" si="8">IF(N2340="nulová",J2340,0)</f>
        <v>0</v>
      </c>
      <c r="BJ2340" s="18" t="s">
        <v>88</v>
      </c>
      <c r="BK2340" s="194">
        <f t="shared" ref="BK2340:BK2361" si="9">ROUND(I2340*H2340,2)</f>
        <v>0</v>
      </c>
      <c r="BL2340" s="18" t="s">
        <v>265</v>
      </c>
      <c r="BM2340" s="193" t="s">
        <v>2137</v>
      </c>
    </row>
    <row r="2341" spans="2:65" s="1" customFormat="1" ht="24" customHeight="1">
      <c r="B2341" s="36"/>
      <c r="C2341" s="239" t="s">
        <v>2138</v>
      </c>
      <c r="D2341" s="239" t="s">
        <v>455</v>
      </c>
      <c r="E2341" s="240" t="s">
        <v>2139</v>
      </c>
      <c r="F2341" s="241" t="s">
        <v>2140</v>
      </c>
      <c r="G2341" s="242" t="s">
        <v>227</v>
      </c>
      <c r="H2341" s="243">
        <v>11</v>
      </c>
      <c r="I2341" s="244"/>
      <c r="J2341" s="245">
        <f t="shared" si="0"/>
        <v>0</v>
      </c>
      <c r="K2341" s="241" t="s">
        <v>35</v>
      </c>
      <c r="L2341" s="246"/>
      <c r="M2341" s="247" t="s">
        <v>35</v>
      </c>
      <c r="N2341" s="248" t="s">
        <v>51</v>
      </c>
      <c r="O2341" s="65"/>
      <c r="P2341" s="191">
        <f t="shared" si="1"/>
        <v>0</v>
      </c>
      <c r="Q2341" s="191">
        <v>0</v>
      </c>
      <c r="R2341" s="191">
        <f t="shared" si="2"/>
        <v>0</v>
      </c>
      <c r="S2341" s="191">
        <v>0</v>
      </c>
      <c r="T2341" s="192">
        <f t="shared" si="3"/>
        <v>0</v>
      </c>
      <c r="AR2341" s="193" t="s">
        <v>419</v>
      </c>
      <c r="AT2341" s="193" t="s">
        <v>455</v>
      </c>
      <c r="AU2341" s="193" t="s">
        <v>90</v>
      </c>
      <c r="AY2341" s="18" t="s">
        <v>155</v>
      </c>
      <c r="BE2341" s="194">
        <f t="shared" si="4"/>
        <v>0</v>
      </c>
      <c r="BF2341" s="194">
        <f t="shared" si="5"/>
        <v>0</v>
      </c>
      <c r="BG2341" s="194">
        <f t="shared" si="6"/>
        <v>0</v>
      </c>
      <c r="BH2341" s="194">
        <f t="shared" si="7"/>
        <v>0</v>
      </c>
      <c r="BI2341" s="194">
        <f t="shared" si="8"/>
        <v>0</v>
      </c>
      <c r="BJ2341" s="18" t="s">
        <v>88</v>
      </c>
      <c r="BK2341" s="194">
        <f t="shared" si="9"/>
        <v>0</v>
      </c>
      <c r="BL2341" s="18" t="s">
        <v>265</v>
      </c>
      <c r="BM2341" s="193" t="s">
        <v>2141</v>
      </c>
    </row>
    <row r="2342" spans="2:65" s="1" customFormat="1" ht="24" customHeight="1">
      <c r="B2342" s="36"/>
      <c r="C2342" s="239" t="s">
        <v>2142</v>
      </c>
      <c r="D2342" s="239" t="s">
        <v>455</v>
      </c>
      <c r="E2342" s="240" t="s">
        <v>2143</v>
      </c>
      <c r="F2342" s="241" t="s">
        <v>2144</v>
      </c>
      <c r="G2342" s="242" t="s">
        <v>227</v>
      </c>
      <c r="H2342" s="243">
        <v>74</v>
      </c>
      <c r="I2342" s="244"/>
      <c r="J2342" s="245">
        <f t="shared" si="0"/>
        <v>0</v>
      </c>
      <c r="K2342" s="241" t="s">
        <v>35</v>
      </c>
      <c r="L2342" s="246"/>
      <c r="M2342" s="247" t="s">
        <v>35</v>
      </c>
      <c r="N2342" s="248" t="s">
        <v>51</v>
      </c>
      <c r="O2342" s="65"/>
      <c r="P2342" s="191">
        <f t="shared" si="1"/>
        <v>0</v>
      </c>
      <c r="Q2342" s="191">
        <v>0</v>
      </c>
      <c r="R2342" s="191">
        <f t="shared" si="2"/>
        <v>0</v>
      </c>
      <c r="S2342" s="191">
        <v>0</v>
      </c>
      <c r="T2342" s="192">
        <f t="shared" si="3"/>
        <v>0</v>
      </c>
      <c r="AR2342" s="193" t="s">
        <v>419</v>
      </c>
      <c r="AT2342" s="193" t="s">
        <v>455</v>
      </c>
      <c r="AU2342" s="193" t="s">
        <v>90</v>
      </c>
      <c r="AY2342" s="18" t="s">
        <v>155</v>
      </c>
      <c r="BE2342" s="194">
        <f t="shared" si="4"/>
        <v>0</v>
      </c>
      <c r="BF2342" s="194">
        <f t="shared" si="5"/>
        <v>0</v>
      </c>
      <c r="BG2342" s="194">
        <f t="shared" si="6"/>
        <v>0</v>
      </c>
      <c r="BH2342" s="194">
        <f t="shared" si="7"/>
        <v>0</v>
      </c>
      <c r="BI2342" s="194">
        <f t="shared" si="8"/>
        <v>0</v>
      </c>
      <c r="BJ2342" s="18" t="s">
        <v>88</v>
      </c>
      <c r="BK2342" s="194">
        <f t="shared" si="9"/>
        <v>0</v>
      </c>
      <c r="BL2342" s="18" t="s">
        <v>265</v>
      </c>
      <c r="BM2342" s="193" t="s">
        <v>2145</v>
      </c>
    </row>
    <row r="2343" spans="2:65" s="1" customFormat="1" ht="24" customHeight="1">
      <c r="B2343" s="36"/>
      <c r="C2343" s="239" t="s">
        <v>2146</v>
      </c>
      <c r="D2343" s="239" t="s">
        <v>455</v>
      </c>
      <c r="E2343" s="240" t="s">
        <v>2147</v>
      </c>
      <c r="F2343" s="241" t="s">
        <v>2148</v>
      </c>
      <c r="G2343" s="242" t="s">
        <v>227</v>
      </c>
      <c r="H2343" s="243">
        <v>3</v>
      </c>
      <c r="I2343" s="244"/>
      <c r="J2343" s="245">
        <f t="shared" si="0"/>
        <v>0</v>
      </c>
      <c r="K2343" s="241" t="s">
        <v>35</v>
      </c>
      <c r="L2343" s="246"/>
      <c r="M2343" s="247" t="s">
        <v>35</v>
      </c>
      <c r="N2343" s="248" t="s">
        <v>51</v>
      </c>
      <c r="O2343" s="65"/>
      <c r="P2343" s="191">
        <f t="shared" si="1"/>
        <v>0</v>
      </c>
      <c r="Q2343" s="191">
        <v>0</v>
      </c>
      <c r="R2343" s="191">
        <f t="shared" si="2"/>
        <v>0</v>
      </c>
      <c r="S2343" s="191">
        <v>0</v>
      </c>
      <c r="T2343" s="192">
        <f t="shared" si="3"/>
        <v>0</v>
      </c>
      <c r="AR2343" s="193" t="s">
        <v>419</v>
      </c>
      <c r="AT2343" s="193" t="s">
        <v>455</v>
      </c>
      <c r="AU2343" s="193" t="s">
        <v>90</v>
      </c>
      <c r="AY2343" s="18" t="s">
        <v>155</v>
      </c>
      <c r="BE2343" s="194">
        <f t="shared" si="4"/>
        <v>0</v>
      </c>
      <c r="BF2343" s="194">
        <f t="shared" si="5"/>
        <v>0</v>
      </c>
      <c r="BG2343" s="194">
        <f t="shared" si="6"/>
        <v>0</v>
      </c>
      <c r="BH2343" s="194">
        <f t="shared" si="7"/>
        <v>0</v>
      </c>
      <c r="BI2343" s="194">
        <f t="shared" si="8"/>
        <v>0</v>
      </c>
      <c r="BJ2343" s="18" t="s">
        <v>88</v>
      </c>
      <c r="BK2343" s="194">
        <f t="shared" si="9"/>
        <v>0</v>
      </c>
      <c r="BL2343" s="18" t="s">
        <v>265</v>
      </c>
      <c r="BM2343" s="193" t="s">
        <v>2149</v>
      </c>
    </row>
    <row r="2344" spans="2:65" s="1" customFormat="1" ht="24" customHeight="1">
      <c r="B2344" s="36"/>
      <c r="C2344" s="239" t="s">
        <v>2150</v>
      </c>
      <c r="D2344" s="239" t="s">
        <v>455</v>
      </c>
      <c r="E2344" s="240" t="s">
        <v>2151</v>
      </c>
      <c r="F2344" s="241" t="s">
        <v>2152</v>
      </c>
      <c r="G2344" s="242" t="s">
        <v>227</v>
      </c>
      <c r="H2344" s="243">
        <v>99</v>
      </c>
      <c r="I2344" s="244"/>
      <c r="J2344" s="245">
        <f t="shared" si="0"/>
        <v>0</v>
      </c>
      <c r="K2344" s="241" t="s">
        <v>35</v>
      </c>
      <c r="L2344" s="246"/>
      <c r="M2344" s="247" t="s">
        <v>35</v>
      </c>
      <c r="N2344" s="248" t="s">
        <v>51</v>
      </c>
      <c r="O2344" s="65"/>
      <c r="P2344" s="191">
        <f t="shared" si="1"/>
        <v>0</v>
      </c>
      <c r="Q2344" s="191">
        <v>0</v>
      </c>
      <c r="R2344" s="191">
        <f t="shared" si="2"/>
        <v>0</v>
      </c>
      <c r="S2344" s="191">
        <v>0</v>
      </c>
      <c r="T2344" s="192">
        <f t="shared" si="3"/>
        <v>0</v>
      </c>
      <c r="AR2344" s="193" t="s">
        <v>419</v>
      </c>
      <c r="AT2344" s="193" t="s">
        <v>455</v>
      </c>
      <c r="AU2344" s="193" t="s">
        <v>90</v>
      </c>
      <c r="AY2344" s="18" t="s">
        <v>155</v>
      </c>
      <c r="BE2344" s="194">
        <f t="shared" si="4"/>
        <v>0</v>
      </c>
      <c r="BF2344" s="194">
        <f t="shared" si="5"/>
        <v>0</v>
      </c>
      <c r="BG2344" s="194">
        <f t="shared" si="6"/>
        <v>0</v>
      </c>
      <c r="BH2344" s="194">
        <f t="shared" si="7"/>
        <v>0</v>
      </c>
      <c r="BI2344" s="194">
        <f t="shared" si="8"/>
        <v>0</v>
      </c>
      <c r="BJ2344" s="18" t="s">
        <v>88</v>
      </c>
      <c r="BK2344" s="194">
        <f t="shared" si="9"/>
        <v>0</v>
      </c>
      <c r="BL2344" s="18" t="s">
        <v>265</v>
      </c>
      <c r="BM2344" s="193" t="s">
        <v>2153</v>
      </c>
    </row>
    <row r="2345" spans="2:65" s="1" customFormat="1" ht="24" customHeight="1">
      <c r="B2345" s="36"/>
      <c r="C2345" s="239" t="s">
        <v>2154</v>
      </c>
      <c r="D2345" s="239" t="s">
        <v>455</v>
      </c>
      <c r="E2345" s="240" t="s">
        <v>2155</v>
      </c>
      <c r="F2345" s="241" t="s">
        <v>2156</v>
      </c>
      <c r="G2345" s="242" t="s">
        <v>227</v>
      </c>
      <c r="H2345" s="243">
        <v>5</v>
      </c>
      <c r="I2345" s="244"/>
      <c r="J2345" s="245">
        <f t="shared" si="0"/>
        <v>0</v>
      </c>
      <c r="K2345" s="241" t="s">
        <v>35</v>
      </c>
      <c r="L2345" s="246"/>
      <c r="M2345" s="247" t="s">
        <v>35</v>
      </c>
      <c r="N2345" s="248" t="s">
        <v>51</v>
      </c>
      <c r="O2345" s="65"/>
      <c r="P2345" s="191">
        <f t="shared" si="1"/>
        <v>0</v>
      </c>
      <c r="Q2345" s="191">
        <v>0</v>
      </c>
      <c r="R2345" s="191">
        <f t="shared" si="2"/>
        <v>0</v>
      </c>
      <c r="S2345" s="191">
        <v>0</v>
      </c>
      <c r="T2345" s="192">
        <f t="shared" si="3"/>
        <v>0</v>
      </c>
      <c r="AR2345" s="193" t="s">
        <v>419</v>
      </c>
      <c r="AT2345" s="193" t="s">
        <v>455</v>
      </c>
      <c r="AU2345" s="193" t="s">
        <v>90</v>
      </c>
      <c r="AY2345" s="18" t="s">
        <v>155</v>
      </c>
      <c r="BE2345" s="194">
        <f t="shared" si="4"/>
        <v>0</v>
      </c>
      <c r="BF2345" s="194">
        <f t="shared" si="5"/>
        <v>0</v>
      </c>
      <c r="BG2345" s="194">
        <f t="shared" si="6"/>
        <v>0</v>
      </c>
      <c r="BH2345" s="194">
        <f t="shared" si="7"/>
        <v>0</v>
      </c>
      <c r="BI2345" s="194">
        <f t="shared" si="8"/>
        <v>0</v>
      </c>
      <c r="BJ2345" s="18" t="s">
        <v>88</v>
      </c>
      <c r="BK2345" s="194">
        <f t="shared" si="9"/>
        <v>0</v>
      </c>
      <c r="BL2345" s="18" t="s">
        <v>265</v>
      </c>
      <c r="BM2345" s="193" t="s">
        <v>2157</v>
      </c>
    </row>
    <row r="2346" spans="2:65" s="1" customFormat="1" ht="24" customHeight="1">
      <c r="B2346" s="36"/>
      <c r="C2346" s="239" t="s">
        <v>2158</v>
      </c>
      <c r="D2346" s="239" t="s">
        <v>455</v>
      </c>
      <c r="E2346" s="240" t="s">
        <v>2159</v>
      </c>
      <c r="F2346" s="241" t="s">
        <v>2160</v>
      </c>
      <c r="G2346" s="242" t="s">
        <v>227</v>
      </c>
      <c r="H2346" s="243">
        <v>3</v>
      </c>
      <c r="I2346" s="244"/>
      <c r="J2346" s="245">
        <f t="shared" si="0"/>
        <v>0</v>
      </c>
      <c r="K2346" s="241" t="s">
        <v>35</v>
      </c>
      <c r="L2346" s="246"/>
      <c r="M2346" s="247" t="s">
        <v>35</v>
      </c>
      <c r="N2346" s="248" t="s">
        <v>51</v>
      </c>
      <c r="O2346" s="65"/>
      <c r="P2346" s="191">
        <f t="shared" si="1"/>
        <v>0</v>
      </c>
      <c r="Q2346" s="191">
        <v>0</v>
      </c>
      <c r="R2346" s="191">
        <f t="shared" si="2"/>
        <v>0</v>
      </c>
      <c r="S2346" s="191">
        <v>0</v>
      </c>
      <c r="T2346" s="192">
        <f t="shared" si="3"/>
        <v>0</v>
      </c>
      <c r="AR2346" s="193" t="s">
        <v>419</v>
      </c>
      <c r="AT2346" s="193" t="s">
        <v>455</v>
      </c>
      <c r="AU2346" s="193" t="s">
        <v>90</v>
      </c>
      <c r="AY2346" s="18" t="s">
        <v>155</v>
      </c>
      <c r="BE2346" s="194">
        <f t="shared" si="4"/>
        <v>0</v>
      </c>
      <c r="BF2346" s="194">
        <f t="shared" si="5"/>
        <v>0</v>
      </c>
      <c r="BG2346" s="194">
        <f t="shared" si="6"/>
        <v>0</v>
      </c>
      <c r="BH2346" s="194">
        <f t="shared" si="7"/>
        <v>0</v>
      </c>
      <c r="BI2346" s="194">
        <f t="shared" si="8"/>
        <v>0</v>
      </c>
      <c r="BJ2346" s="18" t="s">
        <v>88</v>
      </c>
      <c r="BK2346" s="194">
        <f t="shared" si="9"/>
        <v>0</v>
      </c>
      <c r="BL2346" s="18" t="s">
        <v>265</v>
      </c>
      <c r="BM2346" s="193" t="s">
        <v>2161</v>
      </c>
    </row>
    <row r="2347" spans="2:65" s="1" customFormat="1" ht="24" customHeight="1">
      <c r="B2347" s="36"/>
      <c r="C2347" s="239" t="s">
        <v>2162</v>
      </c>
      <c r="D2347" s="239" t="s">
        <v>455</v>
      </c>
      <c r="E2347" s="240" t="s">
        <v>2163</v>
      </c>
      <c r="F2347" s="241" t="s">
        <v>2164</v>
      </c>
      <c r="G2347" s="242" t="s">
        <v>227</v>
      </c>
      <c r="H2347" s="243">
        <v>2</v>
      </c>
      <c r="I2347" s="244"/>
      <c r="J2347" s="245">
        <f t="shared" si="0"/>
        <v>0</v>
      </c>
      <c r="K2347" s="241" t="s">
        <v>35</v>
      </c>
      <c r="L2347" s="246"/>
      <c r="M2347" s="247" t="s">
        <v>35</v>
      </c>
      <c r="N2347" s="248" t="s">
        <v>51</v>
      </c>
      <c r="O2347" s="65"/>
      <c r="P2347" s="191">
        <f t="shared" si="1"/>
        <v>0</v>
      </c>
      <c r="Q2347" s="191">
        <v>0</v>
      </c>
      <c r="R2347" s="191">
        <f t="shared" si="2"/>
        <v>0</v>
      </c>
      <c r="S2347" s="191">
        <v>0</v>
      </c>
      <c r="T2347" s="192">
        <f t="shared" si="3"/>
        <v>0</v>
      </c>
      <c r="AR2347" s="193" t="s">
        <v>419</v>
      </c>
      <c r="AT2347" s="193" t="s">
        <v>455</v>
      </c>
      <c r="AU2347" s="193" t="s">
        <v>90</v>
      </c>
      <c r="AY2347" s="18" t="s">
        <v>155</v>
      </c>
      <c r="BE2347" s="194">
        <f t="shared" si="4"/>
        <v>0</v>
      </c>
      <c r="BF2347" s="194">
        <f t="shared" si="5"/>
        <v>0</v>
      </c>
      <c r="BG2347" s="194">
        <f t="shared" si="6"/>
        <v>0</v>
      </c>
      <c r="BH2347" s="194">
        <f t="shared" si="7"/>
        <v>0</v>
      </c>
      <c r="BI2347" s="194">
        <f t="shared" si="8"/>
        <v>0</v>
      </c>
      <c r="BJ2347" s="18" t="s">
        <v>88</v>
      </c>
      <c r="BK2347" s="194">
        <f t="shared" si="9"/>
        <v>0</v>
      </c>
      <c r="BL2347" s="18" t="s">
        <v>265</v>
      </c>
      <c r="BM2347" s="193" t="s">
        <v>2165</v>
      </c>
    </row>
    <row r="2348" spans="2:65" s="1" customFormat="1" ht="24" customHeight="1">
      <c r="B2348" s="36"/>
      <c r="C2348" s="239" t="s">
        <v>2166</v>
      </c>
      <c r="D2348" s="239" t="s">
        <v>455</v>
      </c>
      <c r="E2348" s="240" t="s">
        <v>2167</v>
      </c>
      <c r="F2348" s="241" t="s">
        <v>2168</v>
      </c>
      <c r="G2348" s="242" t="s">
        <v>227</v>
      </c>
      <c r="H2348" s="243">
        <v>5</v>
      </c>
      <c r="I2348" s="244"/>
      <c r="J2348" s="245">
        <f t="shared" si="0"/>
        <v>0</v>
      </c>
      <c r="K2348" s="241" t="s">
        <v>35</v>
      </c>
      <c r="L2348" s="246"/>
      <c r="M2348" s="247" t="s">
        <v>35</v>
      </c>
      <c r="N2348" s="248" t="s">
        <v>51</v>
      </c>
      <c r="O2348" s="65"/>
      <c r="P2348" s="191">
        <f t="shared" si="1"/>
        <v>0</v>
      </c>
      <c r="Q2348" s="191">
        <v>0</v>
      </c>
      <c r="R2348" s="191">
        <f t="shared" si="2"/>
        <v>0</v>
      </c>
      <c r="S2348" s="191">
        <v>0</v>
      </c>
      <c r="T2348" s="192">
        <f t="shared" si="3"/>
        <v>0</v>
      </c>
      <c r="AR2348" s="193" t="s">
        <v>419</v>
      </c>
      <c r="AT2348" s="193" t="s">
        <v>455</v>
      </c>
      <c r="AU2348" s="193" t="s">
        <v>90</v>
      </c>
      <c r="AY2348" s="18" t="s">
        <v>155</v>
      </c>
      <c r="BE2348" s="194">
        <f t="shared" si="4"/>
        <v>0</v>
      </c>
      <c r="BF2348" s="194">
        <f t="shared" si="5"/>
        <v>0</v>
      </c>
      <c r="BG2348" s="194">
        <f t="shared" si="6"/>
        <v>0</v>
      </c>
      <c r="BH2348" s="194">
        <f t="shared" si="7"/>
        <v>0</v>
      </c>
      <c r="BI2348" s="194">
        <f t="shared" si="8"/>
        <v>0</v>
      </c>
      <c r="BJ2348" s="18" t="s">
        <v>88</v>
      </c>
      <c r="BK2348" s="194">
        <f t="shared" si="9"/>
        <v>0</v>
      </c>
      <c r="BL2348" s="18" t="s">
        <v>265</v>
      </c>
      <c r="BM2348" s="193" t="s">
        <v>2169</v>
      </c>
    </row>
    <row r="2349" spans="2:65" s="1" customFormat="1" ht="24" customHeight="1">
      <c r="B2349" s="36"/>
      <c r="C2349" s="239" t="s">
        <v>2170</v>
      </c>
      <c r="D2349" s="239" t="s">
        <v>455</v>
      </c>
      <c r="E2349" s="240" t="s">
        <v>2171</v>
      </c>
      <c r="F2349" s="241" t="s">
        <v>2172</v>
      </c>
      <c r="G2349" s="242" t="s">
        <v>227</v>
      </c>
      <c r="H2349" s="243">
        <v>1</v>
      </c>
      <c r="I2349" s="244"/>
      <c r="J2349" s="245">
        <f t="shared" si="0"/>
        <v>0</v>
      </c>
      <c r="K2349" s="241" t="s">
        <v>35</v>
      </c>
      <c r="L2349" s="246"/>
      <c r="M2349" s="247" t="s">
        <v>35</v>
      </c>
      <c r="N2349" s="248" t="s">
        <v>51</v>
      </c>
      <c r="O2349" s="65"/>
      <c r="P2349" s="191">
        <f t="shared" si="1"/>
        <v>0</v>
      </c>
      <c r="Q2349" s="191">
        <v>0</v>
      </c>
      <c r="R2349" s="191">
        <f t="shared" si="2"/>
        <v>0</v>
      </c>
      <c r="S2349" s="191">
        <v>0</v>
      </c>
      <c r="T2349" s="192">
        <f t="shared" si="3"/>
        <v>0</v>
      </c>
      <c r="AR2349" s="193" t="s">
        <v>419</v>
      </c>
      <c r="AT2349" s="193" t="s">
        <v>455</v>
      </c>
      <c r="AU2349" s="193" t="s">
        <v>90</v>
      </c>
      <c r="AY2349" s="18" t="s">
        <v>155</v>
      </c>
      <c r="BE2349" s="194">
        <f t="shared" si="4"/>
        <v>0</v>
      </c>
      <c r="BF2349" s="194">
        <f t="shared" si="5"/>
        <v>0</v>
      </c>
      <c r="BG2349" s="194">
        <f t="shared" si="6"/>
        <v>0</v>
      </c>
      <c r="BH2349" s="194">
        <f t="shared" si="7"/>
        <v>0</v>
      </c>
      <c r="BI2349" s="194">
        <f t="shared" si="8"/>
        <v>0</v>
      </c>
      <c r="BJ2349" s="18" t="s">
        <v>88</v>
      </c>
      <c r="BK2349" s="194">
        <f t="shared" si="9"/>
        <v>0</v>
      </c>
      <c r="BL2349" s="18" t="s">
        <v>265</v>
      </c>
      <c r="BM2349" s="193" t="s">
        <v>2173</v>
      </c>
    </row>
    <row r="2350" spans="2:65" s="1" customFormat="1" ht="24" customHeight="1">
      <c r="B2350" s="36"/>
      <c r="C2350" s="239" t="s">
        <v>2174</v>
      </c>
      <c r="D2350" s="239" t="s">
        <v>455</v>
      </c>
      <c r="E2350" s="240" t="s">
        <v>2175</v>
      </c>
      <c r="F2350" s="241" t="s">
        <v>2176</v>
      </c>
      <c r="G2350" s="242" t="s">
        <v>227</v>
      </c>
      <c r="H2350" s="243">
        <v>2</v>
      </c>
      <c r="I2350" s="244"/>
      <c r="J2350" s="245">
        <f t="shared" si="0"/>
        <v>0</v>
      </c>
      <c r="K2350" s="241" t="s">
        <v>35</v>
      </c>
      <c r="L2350" s="246"/>
      <c r="M2350" s="247" t="s">
        <v>35</v>
      </c>
      <c r="N2350" s="248" t="s">
        <v>51</v>
      </c>
      <c r="O2350" s="65"/>
      <c r="P2350" s="191">
        <f t="shared" si="1"/>
        <v>0</v>
      </c>
      <c r="Q2350" s="191">
        <v>0</v>
      </c>
      <c r="R2350" s="191">
        <f t="shared" si="2"/>
        <v>0</v>
      </c>
      <c r="S2350" s="191">
        <v>0</v>
      </c>
      <c r="T2350" s="192">
        <f t="shared" si="3"/>
        <v>0</v>
      </c>
      <c r="AR2350" s="193" t="s">
        <v>419</v>
      </c>
      <c r="AT2350" s="193" t="s">
        <v>455</v>
      </c>
      <c r="AU2350" s="193" t="s">
        <v>90</v>
      </c>
      <c r="AY2350" s="18" t="s">
        <v>155</v>
      </c>
      <c r="BE2350" s="194">
        <f t="shared" si="4"/>
        <v>0</v>
      </c>
      <c r="BF2350" s="194">
        <f t="shared" si="5"/>
        <v>0</v>
      </c>
      <c r="BG2350" s="194">
        <f t="shared" si="6"/>
        <v>0</v>
      </c>
      <c r="BH2350" s="194">
        <f t="shared" si="7"/>
        <v>0</v>
      </c>
      <c r="BI2350" s="194">
        <f t="shared" si="8"/>
        <v>0</v>
      </c>
      <c r="BJ2350" s="18" t="s">
        <v>88</v>
      </c>
      <c r="BK2350" s="194">
        <f t="shared" si="9"/>
        <v>0</v>
      </c>
      <c r="BL2350" s="18" t="s">
        <v>265</v>
      </c>
      <c r="BM2350" s="193" t="s">
        <v>2177</v>
      </c>
    </row>
    <row r="2351" spans="2:65" s="1" customFormat="1" ht="24" customHeight="1">
      <c r="B2351" s="36"/>
      <c r="C2351" s="239" t="s">
        <v>2178</v>
      </c>
      <c r="D2351" s="239" t="s">
        <v>455</v>
      </c>
      <c r="E2351" s="240" t="s">
        <v>2179</v>
      </c>
      <c r="F2351" s="241" t="s">
        <v>2136</v>
      </c>
      <c r="G2351" s="242" t="s">
        <v>227</v>
      </c>
      <c r="H2351" s="243">
        <v>6</v>
      </c>
      <c r="I2351" s="244"/>
      <c r="J2351" s="245">
        <f t="shared" si="0"/>
        <v>0</v>
      </c>
      <c r="K2351" s="241" t="s">
        <v>35</v>
      </c>
      <c r="L2351" s="246"/>
      <c r="M2351" s="247" t="s">
        <v>35</v>
      </c>
      <c r="N2351" s="248" t="s">
        <v>51</v>
      </c>
      <c r="O2351" s="65"/>
      <c r="P2351" s="191">
        <f t="shared" si="1"/>
        <v>0</v>
      </c>
      <c r="Q2351" s="191">
        <v>0</v>
      </c>
      <c r="R2351" s="191">
        <f t="shared" si="2"/>
        <v>0</v>
      </c>
      <c r="S2351" s="191">
        <v>0</v>
      </c>
      <c r="T2351" s="192">
        <f t="shared" si="3"/>
        <v>0</v>
      </c>
      <c r="AR2351" s="193" t="s">
        <v>419</v>
      </c>
      <c r="AT2351" s="193" t="s">
        <v>455</v>
      </c>
      <c r="AU2351" s="193" t="s">
        <v>90</v>
      </c>
      <c r="AY2351" s="18" t="s">
        <v>155</v>
      </c>
      <c r="BE2351" s="194">
        <f t="shared" si="4"/>
        <v>0</v>
      </c>
      <c r="BF2351" s="194">
        <f t="shared" si="5"/>
        <v>0</v>
      </c>
      <c r="BG2351" s="194">
        <f t="shared" si="6"/>
        <v>0</v>
      </c>
      <c r="BH2351" s="194">
        <f t="shared" si="7"/>
        <v>0</v>
      </c>
      <c r="BI2351" s="194">
        <f t="shared" si="8"/>
        <v>0</v>
      </c>
      <c r="BJ2351" s="18" t="s">
        <v>88</v>
      </c>
      <c r="BK2351" s="194">
        <f t="shared" si="9"/>
        <v>0</v>
      </c>
      <c r="BL2351" s="18" t="s">
        <v>265</v>
      </c>
      <c r="BM2351" s="193" t="s">
        <v>2180</v>
      </c>
    </row>
    <row r="2352" spans="2:65" s="1" customFormat="1" ht="24" customHeight="1">
      <c r="B2352" s="36"/>
      <c r="C2352" s="239" t="s">
        <v>2181</v>
      </c>
      <c r="D2352" s="239" t="s">
        <v>455</v>
      </c>
      <c r="E2352" s="240" t="s">
        <v>2182</v>
      </c>
      <c r="F2352" s="241" t="s">
        <v>2183</v>
      </c>
      <c r="G2352" s="242" t="s">
        <v>227</v>
      </c>
      <c r="H2352" s="243">
        <v>6</v>
      </c>
      <c r="I2352" s="244"/>
      <c r="J2352" s="245">
        <f t="shared" si="0"/>
        <v>0</v>
      </c>
      <c r="K2352" s="241" t="s">
        <v>35</v>
      </c>
      <c r="L2352" s="246"/>
      <c r="M2352" s="247" t="s">
        <v>35</v>
      </c>
      <c r="N2352" s="248" t="s">
        <v>51</v>
      </c>
      <c r="O2352" s="65"/>
      <c r="P2352" s="191">
        <f t="shared" si="1"/>
        <v>0</v>
      </c>
      <c r="Q2352" s="191">
        <v>0</v>
      </c>
      <c r="R2352" s="191">
        <f t="shared" si="2"/>
        <v>0</v>
      </c>
      <c r="S2352" s="191">
        <v>0</v>
      </c>
      <c r="T2352" s="192">
        <f t="shared" si="3"/>
        <v>0</v>
      </c>
      <c r="AR2352" s="193" t="s">
        <v>419</v>
      </c>
      <c r="AT2352" s="193" t="s">
        <v>455</v>
      </c>
      <c r="AU2352" s="193" t="s">
        <v>90</v>
      </c>
      <c r="AY2352" s="18" t="s">
        <v>155</v>
      </c>
      <c r="BE2352" s="194">
        <f t="shared" si="4"/>
        <v>0</v>
      </c>
      <c r="BF2352" s="194">
        <f t="shared" si="5"/>
        <v>0</v>
      </c>
      <c r="BG2352" s="194">
        <f t="shared" si="6"/>
        <v>0</v>
      </c>
      <c r="BH2352" s="194">
        <f t="shared" si="7"/>
        <v>0</v>
      </c>
      <c r="BI2352" s="194">
        <f t="shared" si="8"/>
        <v>0</v>
      </c>
      <c r="BJ2352" s="18" t="s">
        <v>88</v>
      </c>
      <c r="BK2352" s="194">
        <f t="shared" si="9"/>
        <v>0</v>
      </c>
      <c r="BL2352" s="18" t="s">
        <v>265</v>
      </c>
      <c r="BM2352" s="193" t="s">
        <v>2184</v>
      </c>
    </row>
    <row r="2353" spans="2:65" s="1" customFormat="1" ht="24" customHeight="1">
      <c r="B2353" s="36"/>
      <c r="C2353" s="239" t="s">
        <v>2185</v>
      </c>
      <c r="D2353" s="239" t="s">
        <v>455</v>
      </c>
      <c r="E2353" s="240" t="s">
        <v>2186</v>
      </c>
      <c r="F2353" s="241" t="s">
        <v>2152</v>
      </c>
      <c r="G2353" s="242" t="s">
        <v>227</v>
      </c>
      <c r="H2353" s="243">
        <v>8</v>
      </c>
      <c r="I2353" s="244"/>
      <c r="J2353" s="245">
        <f t="shared" si="0"/>
        <v>0</v>
      </c>
      <c r="K2353" s="241" t="s">
        <v>35</v>
      </c>
      <c r="L2353" s="246"/>
      <c r="M2353" s="247" t="s">
        <v>35</v>
      </c>
      <c r="N2353" s="248" t="s">
        <v>51</v>
      </c>
      <c r="O2353" s="65"/>
      <c r="P2353" s="191">
        <f t="shared" si="1"/>
        <v>0</v>
      </c>
      <c r="Q2353" s="191">
        <v>0</v>
      </c>
      <c r="R2353" s="191">
        <f t="shared" si="2"/>
        <v>0</v>
      </c>
      <c r="S2353" s="191">
        <v>0</v>
      </c>
      <c r="T2353" s="192">
        <f t="shared" si="3"/>
        <v>0</v>
      </c>
      <c r="AR2353" s="193" t="s">
        <v>419</v>
      </c>
      <c r="AT2353" s="193" t="s">
        <v>455</v>
      </c>
      <c r="AU2353" s="193" t="s">
        <v>90</v>
      </c>
      <c r="AY2353" s="18" t="s">
        <v>155</v>
      </c>
      <c r="BE2353" s="194">
        <f t="shared" si="4"/>
        <v>0</v>
      </c>
      <c r="BF2353" s="194">
        <f t="shared" si="5"/>
        <v>0</v>
      </c>
      <c r="BG2353" s="194">
        <f t="shared" si="6"/>
        <v>0</v>
      </c>
      <c r="BH2353" s="194">
        <f t="shared" si="7"/>
        <v>0</v>
      </c>
      <c r="BI2353" s="194">
        <f t="shared" si="8"/>
        <v>0</v>
      </c>
      <c r="BJ2353" s="18" t="s">
        <v>88</v>
      </c>
      <c r="BK2353" s="194">
        <f t="shared" si="9"/>
        <v>0</v>
      </c>
      <c r="BL2353" s="18" t="s">
        <v>265</v>
      </c>
      <c r="BM2353" s="193" t="s">
        <v>2187</v>
      </c>
    </row>
    <row r="2354" spans="2:65" s="1" customFormat="1" ht="24" customHeight="1">
      <c r="B2354" s="36"/>
      <c r="C2354" s="239" t="s">
        <v>2188</v>
      </c>
      <c r="D2354" s="239" t="s">
        <v>455</v>
      </c>
      <c r="E2354" s="240" t="s">
        <v>2189</v>
      </c>
      <c r="F2354" s="241" t="s">
        <v>2156</v>
      </c>
      <c r="G2354" s="242" t="s">
        <v>227</v>
      </c>
      <c r="H2354" s="243">
        <v>2</v>
      </c>
      <c r="I2354" s="244"/>
      <c r="J2354" s="245">
        <f t="shared" si="0"/>
        <v>0</v>
      </c>
      <c r="K2354" s="241" t="s">
        <v>35</v>
      </c>
      <c r="L2354" s="246"/>
      <c r="M2354" s="247" t="s">
        <v>35</v>
      </c>
      <c r="N2354" s="248" t="s">
        <v>51</v>
      </c>
      <c r="O2354" s="65"/>
      <c r="P2354" s="191">
        <f t="shared" si="1"/>
        <v>0</v>
      </c>
      <c r="Q2354" s="191">
        <v>0</v>
      </c>
      <c r="R2354" s="191">
        <f t="shared" si="2"/>
        <v>0</v>
      </c>
      <c r="S2354" s="191">
        <v>0</v>
      </c>
      <c r="T2354" s="192">
        <f t="shared" si="3"/>
        <v>0</v>
      </c>
      <c r="AR2354" s="193" t="s">
        <v>419</v>
      </c>
      <c r="AT2354" s="193" t="s">
        <v>455</v>
      </c>
      <c r="AU2354" s="193" t="s">
        <v>90</v>
      </c>
      <c r="AY2354" s="18" t="s">
        <v>155</v>
      </c>
      <c r="BE2354" s="194">
        <f t="shared" si="4"/>
        <v>0</v>
      </c>
      <c r="BF2354" s="194">
        <f t="shared" si="5"/>
        <v>0</v>
      </c>
      <c r="BG2354" s="194">
        <f t="shared" si="6"/>
        <v>0</v>
      </c>
      <c r="BH2354" s="194">
        <f t="shared" si="7"/>
        <v>0</v>
      </c>
      <c r="BI2354" s="194">
        <f t="shared" si="8"/>
        <v>0</v>
      </c>
      <c r="BJ2354" s="18" t="s">
        <v>88</v>
      </c>
      <c r="BK2354" s="194">
        <f t="shared" si="9"/>
        <v>0</v>
      </c>
      <c r="BL2354" s="18" t="s">
        <v>265</v>
      </c>
      <c r="BM2354" s="193" t="s">
        <v>2190</v>
      </c>
    </row>
    <row r="2355" spans="2:65" s="1" customFormat="1" ht="24" customHeight="1">
      <c r="B2355" s="36"/>
      <c r="C2355" s="239" t="s">
        <v>2191</v>
      </c>
      <c r="D2355" s="239" t="s">
        <v>455</v>
      </c>
      <c r="E2355" s="240" t="s">
        <v>2192</v>
      </c>
      <c r="F2355" s="241" t="s">
        <v>2193</v>
      </c>
      <c r="G2355" s="242" t="s">
        <v>227</v>
      </c>
      <c r="H2355" s="243">
        <v>2</v>
      </c>
      <c r="I2355" s="244"/>
      <c r="J2355" s="245">
        <f t="shared" si="0"/>
        <v>0</v>
      </c>
      <c r="K2355" s="241" t="s">
        <v>35</v>
      </c>
      <c r="L2355" s="246"/>
      <c r="M2355" s="247" t="s">
        <v>35</v>
      </c>
      <c r="N2355" s="248" t="s">
        <v>51</v>
      </c>
      <c r="O2355" s="65"/>
      <c r="P2355" s="191">
        <f t="shared" si="1"/>
        <v>0</v>
      </c>
      <c r="Q2355" s="191">
        <v>0</v>
      </c>
      <c r="R2355" s="191">
        <f t="shared" si="2"/>
        <v>0</v>
      </c>
      <c r="S2355" s="191">
        <v>0</v>
      </c>
      <c r="T2355" s="192">
        <f t="shared" si="3"/>
        <v>0</v>
      </c>
      <c r="AR2355" s="193" t="s">
        <v>419</v>
      </c>
      <c r="AT2355" s="193" t="s">
        <v>455</v>
      </c>
      <c r="AU2355" s="193" t="s">
        <v>90</v>
      </c>
      <c r="AY2355" s="18" t="s">
        <v>155</v>
      </c>
      <c r="BE2355" s="194">
        <f t="shared" si="4"/>
        <v>0</v>
      </c>
      <c r="BF2355" s="194">
        <f t="shared" si="5"/>
        <v>0</v>
      </c>
      <c r="BG2355" s="194">
        <f t="shared" si="6"/>
        <v>0</v>
      </c>
      <c r="BH2355" s="194">
        <f t="shared" si="7"/>
        <v>0</v>
      </c>
      <c r="BI2355" s="194">
        <f t="shared" si="8"/>
        <v>0</v>
      </c>
      <c r="BJ2355" s="18" t="s">
        <v>88</v>
      </c>
      <c r="BK2355" s="194">
        <f t="shared" si="9"/>
        <v>0</v>
      </c>
      <c r="BL2355" s="18" t="s">
        <v>265</v>
      </c>
      <c r="BM2355" s="193" t="s">
        <v>2194</v>
      </c>
    </row>
    <row r="2356" spans="2:65" s="1" customFormat="1" ht="24" customHeight="1">
      <c r="B2356" s="36"/>
      <c r="C2356" s="239" t="s">
        <v>2195</v>
      </c>
      <c r="D2356" s="239" t="s">
        <v>455</v>
      </c>
      <c r="E2356" s="240" t="s">
        <v>2196</v>
      </c>
      <c r="F2356" s="241" t="s">
        <v>2197</v>
      </c>
      <c r="G2356" s="242" t="s">
        <v>227</v>
      </c>
      <c r="H2356" s="243">
        <v>2</v>
      </c>
      <c r="I2356" s="244"/>
      <c r="J2356" s="245">
        <f t="shared" si="0"/>
        <v>0</v>
      </c>
      <c r="K2356" s="241" t="s">
        <v>35</v>
      </c>
      <c r="L2356" s="246"/>
      <c r="M2356" s="247" t="s">
        <v>35</v>
      </c>
      <c r="N2356" s="248" t="s">
        <v>51</v>
      </c>
      <c r="O2356" s="65"/>
      <c r="P2356" s="191">
        <f t="shared" si="1"/>
        <v>0</v>
      </c>
      <c r="Q2356" s="191">
        <v>0</v>
      </c>
      <c r="R2356" s="191">
        <f t="shared" si="2"/>
        <v>0</v>
      </c>
      <c r="S2356" s="191">
        <v>0</v>
      </c>
      <c r="T2356" s="192">
        <f t="shared" si="3"/>
        <v>0</v>
      </c>
      <c r="AR2356" s="193" t="s">
        <v>419</v>
      </c>
      <c r="AT2356" s="193" t="s">
        <v>455</v>
      </c>
      <c r="AU2356" s="193" t="s">
        <v>90</v>
      </c>
      <c r="AY2356" s="18" t="s">
        <v>155</v>
      </c>
      <c r="BE2356" s="194">
        <f t="shared" si="4"/>
        <v>0</v>
      </c>
      <c r="BF2356" s="194">
        <f t="shared" si="5"/>
        <v>0</v>
      </c>
      <c r="BG2356" s="194">
        <f t="shared" si="6"/>
        <v>0</v>
      </c>
      <c r="BH2356" s="194">
        <f t="shared" si="7"/>
        <v>0</v>
      </c>
      <c r="BI2356" s="194">
        <f t="shared" si="8"/>
        <v>0</v>
      </c>
      <c r="BJ2356" s="18" t="s">
        <v>88</v>
      </c>
      <c r="BK2356" s="194">
        <f t="shared" si="9"/>
        <v>0</v>
      </c>
      <c r="BL2356" s="18" t="s">
        <v>265</v>
      </c>
      <c r="BM2356" s="193" t="s">
        <v>2198</v>
      </c>
    </row>
    <row r="2357" spans="2:65" s="1" customFormat="1" ht="24" customHeight="1">
      <c r="B2357" s="36"/>
      <c r="C2357" s="239" t="s">
        <v>2199</v>
      </c>
      <c r="D2357" s="239" t="s">
        <v>455</v>
      </c>
      <c r="E2357" s="240" t="s">
        <v>2200</v>
      </c>
      <c r="F2357" s="241" t="s">
        <v>2201</v>
      </c>
      <c r="G2357" s="242" t="s">
        <v>227</v>
      </c>
      <c r="H2357" s="243">
        <v>6</v>
      </c>
      <c r="I2357" s="244"/>
      <c r="J2357" s="245">
        <f t="shared" si="0"/>
        <v>0</v>
      </c>
      <c r="K2357" s="241" t="s">
        <v>35</v>
      </c>
      <c r="L2357" s="246"/>
      <c r="M2357" s="247" t="s">
        <v>35</v>
      </c>
      <c r="N2357" s="248" t="s">
        <v>51</v>
      </c>
      <c r="O2357" s="65"/>
      <c r="P2357" s="191">
        <f t="shared" si="1"/>
        <v>0</v>
      </c>
      <c r="Q2357" s="191">
        <v>0</v>
      </c>
      <c r="R2357" s="191">
        <f t="shared" si="2"/>
        <v>0</v>
      </c>
      <c r="S2357" s="191">
        <v>0</v>
      </c>
      <c r="T2357" s="192">
        <f t="shared" si="3"/>
        <v>0</v>
      </c>
      <c r="AR2357" s="193" t="s">
        <v>419</v>
      </c>
      <c r="AT2357" s="193" t="s">
        <v>455</v>
      </c>
      <c r="AU2357" s="193" t="s">
        <v>90</v>
      </c>
      <c r="AY2357" s="18" t="s">
        <v>155</v>
      </c>
      <c r="BE2357" s="194">
        <f t="shared" si="4"/>
        <v>0</v>
      </c>
      <c r="BF2357" s="194">
        <f t="shared" si="5"/>
        <v>0</v>
      </c>
      <c r="BG2357" s="194">
        <f t="shared" si="6"/>
        <v>0</v>
      </c>
      <c r="BH2357" s="194">
        <f t="shared" si="7"/>
        <v>0</v>
      </c>
      <c r="BI2357" s="194">
        <f t="shared" si="8"/>
        <v>0</v>
      </c>
      <c r="BJ2357" s="18" t="s">
        <v>88</v>
      </c>
      <c r="BK2357" s="194">
        <f t="shared" si="9"/>
        <v>0</v>
      </c>
      <c r="BL2357" s="18" t="s">
        <v>265</v>
      </c>
      <c r="BM2357" s="193" t="s">
        <v>2202</v>
      </c>
    </row>
    <row r="2358" spans="2:65" s="1" customFormat="1" ht="24" customHeight="1">
      <c r="B2358" s="36"/>
      <c r="C2358" s="239" t="s">
        <v>2203</v>
      </c>
      <c r="D2358" s="239" t="s">
        <v>455</v>
      </c>
      <c r="E2358" s="240" t="s">
        <v>2204</v>
      </c>
      <c r="F2358" s="241" t="s">
        <v>2205</v>
      </c>
      <c r="G2358" s="242" t="s">
        <v>227</v>
      </c>
      <c r="H2358" s="243">
        <v>1</v>
      </c>
      <c r="I2358" s="244"/>
      <c r="J2358" s="245">
        <f t="shared" si="0"/>
        <v>0</v>
      </c>
      <c r="K2358" s="241" t="s">
        <v>35</v>
      </c>
      <c r="L2358" s="246"/>
      <c r="M2358" s="247" t="s">
        <v>35</v>
      </c>
      <c r="N2358" s="248" t="s">
        <v>51</v>
      </c>
      <c r="O2358" s="65"/>
      <c r="P2358" s="191">
        <f t="shared" si="1"/>
        <v>0</v>
      </c>
      <c r="Q2358" s="191">
        <v>0</v>
      </c>
      <c r="R2358" s="191">
        <f t="shared" si="2"/>
        <v>0</v>
      </c>
      <c r="S2358" s="191">
        <v>0</v>
      </c>
      <c r="T2358" s="192">
        <f t="shared" si="3"/>
        <v>0</v>
      </c>
      <c r="AR2358" s="193" t="s">
        <v>419</v>
      </c>
      <c r="AT2358" s="193" t="s">
        <v>455</v>
      </c>
      <c r="AU2358" s="193" t="s">
        <v>90</v>
      </c>
      <c r="AY2358" s="18" t="s">
        <v>155</v>
      </c>
      <c r="BE2358" s="194">
        <f t="shared" si="4"/>
        <v>0</v>
      </c>
      <c r="BF2358" s="194">
        <f t="shared" si="5"/>
        <v>0</v>
      </c>
      <c r="BG2358" s="194">
        <f t="shared" si="6"/>
        <v>0</v>
      </c>
      <c r="BH2358" s="194">
        <f t="shared" si="7"/>
        <v>0</v>
      </c>
      <c r="BI2358" s="194">
        <f t="shared" si="8"/>
        <v>0</v>
      </c>
      <c r="BJ2358" s="18" t="s">
        <v>88</v>
      </c>
      <c r="BK2358" s="194">
        <f t="shared" si="9"/>
        <v>0</v>
      </c>
      <c r="BL2358" s="18" t="s">
        <v>265</v>
      </c>
      <c r="BM2358" s="193" t="s">
        <v>2206</v>
      </c>
    </row>
    <row r="2359" spans="2:65" s="1" customFormat="1" ht="24" customHeight="1">
      <c r="B2359" s="36"/>
      <c r="C2359" s="239" t="s">
        <v>2207</v>
      </c>
      <c r="D2359" s="239" t="s">
        <v>455</v>
      </c>
      <c r="E2359" s="240" t="s">
        <v>2208</v>
      </c>
      <c r="F2359" s="241" t="s">
        <v>2209</v>
      </c>
      <c r="G2359" s="242" t="s">
        <v>227</v>
      </c>
      <c r="H2359" s="243">
        <v>1</v>
      </c>
      <c r="I2359" s="244"/>
      <c r="J2359" s="245">
        <f t="shared" si="0"/>
        <v>0</v>
      </c>
      <c r="K2359" s="241" t="s">
        <v>35</v>
      </c>
      <c r="L2359" s="246"/>
      <c r="M2359" s="247" t="s">
        <v>35</v>
      </c>
      <c r="N2359" s="248" t="s">
        <v>51</v>
      </c>
      <c r="O2359" s="65"/>
      <c r="P2359" s="191">
        <f t="shared" si="1"/>
        <v>0</v>
      </c>
      <c r="Q2359" s="191">
        <v>0</v>
      </c>
      <c r="R2359" s="191">
        <f t="shared" si="2"/>
        <v>0</v>
      </c>
      <c r="S2359" s="191">
        <v>0</v>
      </c>
      <c r="T2359" s="192">
        <f t="shared" si="3"/>
        <v>0</v>
      </c>
      <c r="AR2359" s="193" t="s">
        <v>419</v>
      </c>
      <c r="AT2359" s="193" t="s">
        <v>455</v>
      </c>
      <c r="AU2359" s="193" t="s">
        <v>90</v>
      </c>
      <c r="AY2359" s="18" t="s">
        <v>155</v>
      </c>
      <c r="BE2359" s="194">
        <f t="shared" si="4"/>
        <v>0</v>
      </c>
      <c r="BF2359" s="194">
        <f t="shared" si="5"/>
        <v>0</v>
      </c>
      <c r="BG2359" s="194">
        <f t="shared" si="6"/>
        <v>0</v>
      </c>
      <c r="BH2359" s="194">
        <f t="shared" si="7"/>
        <v>0</v>
      </c>
      <c r="BI2359" s="194">
        <f t="shared" si="8"/>
        <v>0</v>
      </c>
      <c r="BJ2359" s="18" t="s">
        <v>88</v>
      </c>
      <c r="BK2359" s="194">
        <f t="shared" si="9"/>
        <v>0</v>
      </c>
      <c r="BL2359" s="18" t="s">
        <v>265</v>
      </c>
      <c r="BM2359" s="193" t="s">
        <v>2210</v>
      </c>
    </row>
    <row r="2360" spans="2:65" s="1" customFormat="1" ht="24" customHeight="1">
      <c r="B2360" s="36"/>
      <c r="C2360" s="239" t="s">
        <v>2211</v>
      </c>
      <c r="D2360" s="239" t="s">
        <v>455</v>
      </c>
      <c r="E2360" s="240" t="s">
        <v>2212</v>
      </c>
      <c r="F2360" s="241" t="s">
        <v>2213</v>
      </c>
      <c r="G2360" s="242" t="s">
        <v>227</v>
      </c>
      <c r="H2360" s="243">
        <v>1</v>
      </c>
      <c r="I2360" s="244"/>
      <c r="J2360" s="245">
        <f t="shared" si="0"/>
        <v>0</v>
      </c>
      <c r="K2360" s="241" t="s">
        <v>35</v>
      </c>
      <c r="L2360" s="246"/>
      <c r="M2360" s="247" t="s">
        <v>35</v>
      </c>
      <c r="N2360" s="248" t="s">
        <v>51</v>
      </c>
      <c r="O2360" s="65"/>
      <c r="P2360" s="191">
        <f t="shared" si="1"/>
        <v>0</v>
      </c>
      <c r="Q2360" s="191">
        <v>0</v>
      </c>
      <c r="R2360" s="191">
        <f t="shared" si="2"/>
        <v>0</v>
      </c>
      <c r="S2360" s="191">
        <v>0</v>
      </c>
      <c r="T2360" s="192">
        <f t="shared" si="3"/>
        <v>0</v>
      </c>
      <c r="AR2360" s="193" t="s">
        <v>419</v>
      </c>
      <c r="AT2360" s="193" t="s">
        <v>455</v>
      </c>
      <c r="AU2360" s="193" t="s">
        <v>90</v>
      </c>
      <c r="AY2360" s="18" t="s">
        <v>155</v>
      </c>
      <c r="BE2360" s="194">
        <f t="shared" si="4"/>
        <v>0</v>
      </c>
      <c r="BF2360" s="194">
        <f t="shared" si="5"/>
        <v>0</v>
      </c>
      <c r="BG2360" s="194">
        <f t="shared" si="6"/>
        <v>0</v>
      </c>
      <c r="BH2360" s="194">
        <f t="shared" si="7"/>
        <v>0</v>
      </c>
      <c r="BI2360" s="194">
        <f t="shared" si="8"/>
        <v>0</v>
      </c>
      <c r="BJ2360" s="18" t="s">
        <v>88</v>
      </c>
      <c r="BK2360" s="194">
        <f t="shared" si="9"/>
        <v>0</v>
      </c>
      <c r="BL2360" s="18" t="s">
        <v>265</v>
      </c>
      <c r="BM2360" s="193" t="s">
        <v>2214</v>
      </c>
    </row>
    <row r="2361" spans="2:65" s="1" customFormat="1" ht="36" customHeight="1">
      <c r="B2361" s="36"/>
      <c r="C2361" s="182" t="s">
        <v>2215</v>
      </c>
      <c r="D2361" s="182" t="s">
        <v>157</v>
      </c>
      <c r="E2361" s="183" t="s">
        <v>2216</v>
      </c>
      <c r="F2361" s="184" t="s">
        <v>2217</v>
      </c>
      <c r="G2361" s="185" t="s">
        <v>160</v>
      </c>
      <c r="H2361" s="186">
        <v>52.564999999999998</v>
      </c>
      <c r="I2361" s="187"/>
      <c r="J2361" s="188">
        <f t="shared" si="0"/>
        <v>0</v>
      </c>
      <c r="K2361" s="184" t="s">
        <v>161</v>
      </c>
      <c r="L2361" s="40"/>
      <c r="M2361" s="189" t="s">
        <v>35</v>
      </c>
      <c r="N2361" s="190" t="s">
        <v>51</v>
      </c>
      <c r="O2361" s="65"/>
      <c r="P2361" s="191">
        <f t="shared" si="1"/>
        <v>0</v>
      </c>
      <c r="Q2361" s="191">
        <v>2.7E-4</v>
      </c>
      <c r="R2361" s="191">
        <f t="shared" si="2"/>
        <v>1.419255E-2</v>
      </c>
      <c r="S2361" s="191">
        <v>0</v>
      </c>
      <c r="T2361" s="192">
        <f t="shared" si="3"/>
        <v>0</v>
      </c>
      <c r="AR2361" s="193" t="s">
        <v>265</v>
      </c>
      <c r="AT2361" s="193" t="s">
        <v>157</v>
      </c>
      <c r="AU2361" s="193" t="s">
        <v>90</v>
      </c>
      <c r="AY2361" s="18" t="s">
        <v>155</v>
      </c>
      <c r="BE2361" s="194">
        <f t="shared" si="4"/>
        <v>0</v>
      </c>
      <c r="BF2361" s="194">
        <f t="shared" si="5"/>
        <v>0</v>
      </c>
      <c r="BG2361" s="194">
        <f t="shared" si="6"/>
        <v>0</v>
      </c>
      <c r="BH2361" s="194">
        <f t="shared" si="7"/>
        <v>0</v>
      </c>
      <c r="BI2361" s="194">
        <f t="shared" si="8"/>
        <v>0</v>
      </c>
      <c r="BJ2361" s="18" t="s">
        <v>88</v>
      </c>
      <c r="BK2361" s="194">
        <f t="shared" si="9"/>
        <v>0</v>
      </c>
      <c r="BL2361" s="18" t="s">
        <v>265</v>
      </c>
      <c r="BM2361" s="193" t="s">
        <v>2218</v>
      </c>
    </row>
    <row r="2362" spans="2:65" s="12" customFormat="1">
      <c r="B2362" s="195"/>
      <c r="C2362" s="196"/>
      <c r="D2362" s="197" t="s">
        <v>164</v>
      </c>
      <c r="E2362" s="198" t="s">
        <v>35</v>
      </c>
      <c r="F2362" s="199" t="s">
        <v>2219</v>
      </c>
      <c r="G2362" s="196"/>
      <c r="H2362" s="198" t="s">
        <v>35</v>
      </c>
      <c r="I2362" s="200"/>
      <c r="J2362" s="196"/>
      <c r="K2362" s="196"/>
      <c r="L2362" s="201"/>
      <c r="M2362" s="202"/>
      <c r="N2362" s="203"/>
      <c r="O2362" s="203"/>
      <c r="P2362" s="203"/>
      <c r="Q2362" s="203"/>
      <c r="R2362" s="203"/>
      <c r="S2362" s="203"/>
      <c r="T2362" s="204"/>
      <c r="AT2362" s="205" t="s">
        <v>164</v>
      </c>
      <c r="AU2362" s="205" t="s">
        <v>90</v>
      </c>
      <c r="AV2362" s="12" t="s">
        <v>88</v>
      </c>
      <c r="AW2362" s="12" t="s">
        <v>41</v>
      </c>
      <c r="AX2362" s="12" t="s">
        <v>80</v>
      </c>
      <c r="AY2362" s="205" t="s">
        <v>155</v>
      </c>
    </row>
    <row r="2363" spans="2:65" s="13" customFormat="1">
      <c r="B2363" s="206"/>
      <c r="C2363" s="207"/>
      <c r="D2363" s="197" t="s">
        <v>164</v>
      </c>
      <c r="E2363" s="208" t="s">
        <v>35</v>
      </c>
      <c r="F2363" s="209" t="s">
        <v>2220</v>
      </c>
      <c r="G2363" s="207"/>
      <c r="H2363" s="210">
        <v>6.5369999999999999</v>
      </c>
      <c r="I2363" s="211"/>
      <c r="J2363" s="207"/>
      <c r="K2363" s="207"/>
      <c r="L2363" s="212"/>
      <c r="M2363" s="213"/>
      <c r="N2363" s="214"/>
      <c r="O2363" s="214"/>
      <c r="P2363" s="214"/>
      <c r="Q2363" s="214"/>
      <c r="R2363" s="214"/>
      <c r="S2363" s="214"/>
      <c r="T2363" s="215"/>
      <c r="AT2363" s="216" t="s">
        <v>164</v>
      </c>
      <c r="AU2363" s="216" t="s">
        <v>90</v>
      </c>
      <c r="AV2363" s="13" t="s">
        <v>90</v>
      </c>
      <c r="AW2363" s="13" t="s">
        <v>41</v>
      </c>
      <c r="AX2363" s="13" t="s">
        <v>80</v>
      </c>
      <c r="AY2363" s="216" t="s">
        <v>155</v>
      </c>
    </row>
    <row r="2364" spans="2:65" s="12" customFormat="1">
      <c r="B2364" s="195"/>
      <c r="C2364" s="196"/>
      <c r="D2364" s="197" t="s">
        <v>164</v>
      </c>
      <c r="E2364" s="198" t="s">
        <v>35</v>
      </c>
      <c r="F2364" s="199" t="s">
        <v>2221</v>
      </c>
      <c r="G2364" s="196"/>
      <c r="H2364" s="198" t="s">
        <v>35</v>
      </c>
      <c r="I2364" s="200"/>
      <c r="J2364" s="196"/>
      <c r="K2364" s="196"/>
      <c r="L2364" s="201"/>
      <c r="M2364" s="202"/>
      <c r="N2364" s="203"/>
      <c r="O2364" s="203"/>
      <c r="P2364" s="203"/>
      <c r="Q2364" s="203"/>
      <c r="R2364" s="203"/>
      <c r="S2364" s="203"/>
      <c r="T2364" s="204"/>
      <c r="AT2364" s="205" t="s">
        <v>164</v>
      </c>
      <c r="AU2364" s="205" t="s">
        <v>90</v>
      </c>
      <c r="AV2364" s="12" t="s">
        <v>88</v>
      </c>
      <c r="AW2364" s="12" t="s">
        <v>41</v>
      </c>
      <c r="AX2364" s="12" t="s">
        <v>80</v>
      </c>
      <c r="AY2364" s="205" t="s">
        <v>155</v>
      </c>
    </row>
    <row r="2365" spans="2:65" s="13" customFormat="1">
      <c r="B2365" s="206"/>
      <c r="C2365" s="207"/>
      <c r="D2365" s="197" t="s">
        <v>164</v>
      </c>
      <c r="E2365" s="208" t="s">
        <v>35</v>
      </c>
      <c r="F2365" s="209" t="s">
        <v>2222</v>
      </c>
      <c r="G2365" s="207"/>
      <c r="H2365" s="210">
        <v>13.074</v>
      </c>
      <c r="I2365" s="211"/>
      <c r="J2365" s="207"/>
      <c r="K2365" s="207"/>
      <c r="L2365" s="212"/>
      <c r="M2365" s="213"/>
      <c r="N2365" s="214"/>
      <c r="O2365" s="214"/>
      <c r="P2365" s="214"/>
      <c r="Q2365" s="214"/>
      <c r="R2365" s="214"/>
      <c r="S2365" s="214"/>
      <c r="T2365" s="215"/>
      <c r="AT2365" s="216" t="s">
        <v>164</v>
      </c>
      <c r="AU2365" s="216" t="s">
        <v>90</v>
      </c>
      <c r="AV2365" s="13" t="s">
        <v>90</v>
      </c>
      <c r="AW2365" s="13" t="s">
        <v>41</v>
      </c>
      <c r="AX2365" s="13" t="s">
        <v>80</v>
      </c>
      <c r="AY2365" s="216" t="s">
        <v>155</v>
      </c>
    </row>
    <row r="2366" spans="2:65" s="12" customFormat="1">
      <c r="B2366" s="195"/>
      <c r="C2366" s="196"/>
      <c r="D2366" s="197" t="s">
        <v>164</v>
      </c>
      <c r="E2366" s="198" t="s">
        <v>35</v>
      </c>
      <c r="F2366" s="199" t="s">
        <v>2223</v>
      </c>
      <c r="G2366" s="196"/>
      <c r="H2366" s="198" t="s">
        <v>35</v>
      </c>
      <c r="I2366" s="200"/>
      <c r="J2366" s="196"/>
      <c r="K2366" s="196"/>
      <c r="L2366" s="201"/>
      <c r="M2366" s="202"/>
      <c r="N2366" s="203"/>
      <c r="O2366" s="203"/>
      <c r="P2366" s="203"/>
      <c r="Q2366" s="203"/>
      <c r="R2366" s="203"/>
      <c r="S2366" s="203"/>
      <c r="T2366" s="204"/>
      <c r="AT2366" s="205" t="s">
        <v>164</v>
      </c>
      <c r="AU2366" s="205" t="s">
        <v>90</v>
      </c>
      <c r="AV2366" s="12" t="s">
        <v>88</v>
      </c>
      <c r="AW2366" s="12" t="s">
        <v>41</v>
      </c>
      <c r="AX2366" s="12" t="s">
        <v>80</v>
      </c>
      <c r="AY2366" s="205" t="s">
        <v>155</v>
      </c>
    </row>
    <row r="2367" spans="2:65" s="13" customFormat="1">
      <c r="B2367" s="206"/>
      <c r="C2367" s="207"/>
      <c r="D2367" s="197" t="s">
        <v>164</v>
      </c>
      <c r="E2367" s="208" t="s">
        <v>35</v>
      </c>
      <c r="F2367" s="209" t="s">
        <v>2224</v>
      </c>
      <c r="G2367" s="207"/>
      <c r="H2367" s="210">
        <v>16.477</v>
      </c>
      <c r="I2367" s="211"/>
      <c r="J2367" s="207"/>
      <c r="K2367" s="207"/>
      <c r="L2367" s="212"/>
      <c r="M2367" s="213"/>
      <c r="N2367" s="214"/>
      <c r="O2367" s="214"/>
      <c r="P2367" s="214"/>
      <c r="Q2367" s="214"/>
      <c r="R2367" s="214"/>
      <c r="S2367" s="214"/>
      <c r="T2367" s="215"/>
      <c r="AT2367" s="216" t="s">
        <v>164</v>
      </c>
      <c r="AU2367" s="216" t="s">
        <v>90</v>
      </c>
      <c r="AV2367" s="13" t="s">
        <v>90</v>
      </c>
      <c r="AW2367" s="13" t="s">
        <v>41</v>
      </c>
      <c r="AX2367" s="13" t="s">
        <v>80</v>
      </c>
      <c r="AY2367" s="216" t="s">
        <v>155</v>
      </c>
    </row>
    <row r="2368" spans="2:65" s="12" customFormat="1">
      <c r="B2368" s="195"/>
      <c r="C2368" s="196"/>
      <c r="D2368" s="197" t="s">
        <v>164</v>
      </c>
      <c r="E2368" s="198" t="s">
        <v>35</v>
      </c>
      <c r="F2368" s="199" t="s">
        <v>2225</v>
      </c>
      <c r="G2368" s="196"/>
      <c r="H2368" s="198" t="s">
        <v>35</v>
      </c>
      <c r="I2368" s="200"/>
      <c r="J2368" s="196"/>
      <c r="K2368" s="196"/>
      <c r="L2368" s="201"/>
      <c r="M2368" s="202"/>
      <c r="N2368" s="203"/>
      <c r="O2368" s="203"/>
      <c r="P2368" s="203"/>
      <c r="Q2368" s="203"/>
      <c r="R2368" s="203"/>
      <c r="S2368" s="203"/>
      <c r="T2368" s="204"/>
      <c r="AT2368" s="205" t="s">
        <v>164</v>
      </c>
      <c r="AU2368" s="205" t="s">
        <v>90</v>
      </c>
      <c r="AV2368" s="12" t="s">
        <v>88</v>
      </c>
      <c r="AW2368" s="12" t="s">
        <v>41</v>
      </c>
      <c r="AX2368" s="12" t="s">
        <v>80</v>
      </c>
      <c r="AY2368" s="205" t="s">
        <v>155</v>
      </c>
    </row>
    <row r="2369" spans="2:65" s="13" customFormat="1">
      <c r="B2369" s="206"/>
      <c r="C2369" s="207"/>
      <c r="D2369" s="197" t="s">
        <v>164</v>
      </c>
      <c r="E2369" s="208" t="s">
        <v>35</v>
      </c>
      <c r="F2369" s="209" t="s">
        <v>2224</v>
      </c>
      <c r="G2369" s="207"/>
      <c r="H2369" s="210">
        <v>16.477</v>
      </c>
      <c r="I2369" s="211"/>
      <c r="J2369" s="207"/>
      <c r="K2369" s="207"/>
      <c r="L2369" s="212"/>
      <c r="M2369" s="213"/>
      <c r="N2369" s="214"/>
      <c r="O2369" s="214"/>
      <c r="P2369" s="214"/>
      <c r="Q2369" s="214"/>
      <c r="R2369" s="214"/>
      <c r="S2369" s="214"/>
      <c r="T2369" s="215"/>
      <c r="AT2369" s="216" t="s">
        <v>164</v>
      </c>
      <c r="AU2369" s="216" t="s">
        <v>90</v>
      </c>
      <c r="AV2369" s="13" t="s">
        <v>90</v>
      </c>
      <c r="AW2369" s="13" t="s">
        <v>41</v>
      </c>
      <c r="AX2369" s="13" t="s">
        <v>80</v>
      </c>
      <c r="AY2369" s="216" t="s">
        <v>155</v>
      </c>
    </row>
    <row r="2370" spans="2:65" s="15" customFormat="1">
      <c r="B2370" s="228"/>
      <c r="C2370" s="229"/>
      <c r="D2370" s="197" t="s">
        <v>164</v>
      </c>
      <c r="E2370" s="230" t="s">
        <v>35</v>
      </c>
      <c r="F2370" s="231" t="s">
        <v>177</v>
      </c>
      <c r="G2370" s="229"/>
      <c r="H2370" s="232">
        <v>52.564999999999998</v>
      </c>
      <c r="I2370" s="233"/>
      <c r="J2370" s="229"/>
      <c r="K2370" s="229"/>
      <c r="L2370" s="234"/>
      <c r="M2370" s="235"/>
      <c r="N2370" s="236"/>
      <c r="O2370" s="236"/>
      <c r="P2370" s="236"/>
      <c r="Q2370" s="236"/>
      <c r="R2370" s="236"/>
      <c r="S2370" s="236"/>
      <c r="T2370" s="237"/>
      <c r="AT2370" s="238" t="s">
        <v>164</v>
      </c>
      <c r="AU2370" s="238" t="s">
        <v>90</v>
      </c>
      <c r="AV2370" s="15" t="s">
        <v>162</v>
      </c>
      <c r="AW2370" s="15" t="s">
        <v>41</v>
      </c>
      <c r="AX2370" s="15" t="s">
        <v>88</v>
      </c>
      <c r="AY2370" s="238" t="s">
        <v>155</v>
      </c>
    </row>
    <row r="2371" spans="2:65" s="1" customFormat="1" ht="24" customHeight="1">
      <c r="B2371" s="36"/>
      <c r="C2371" s="239" t="s">
        <v>2226</v>
      </c>
      <c r="D2371" s="239" t="s">
        <v>455</v>
      </c>
      <c r="E2371" s="240" t="s">
        <v>2227</v>
      </c>
      <c r="F2371" s="241" t="s">
        <v>2228</v>
      </c>
      <c r="G2371" s="242" t="s">
        <v>227</v>
      </c>
      <c r="H2371" s="243">
        <v>1</v>
      </c>
      <c r="I2371" s="244"/>
      <c r="J2371" s="245">
        <f>ROUND(I2371*H2371,2)</f>
        <v>0</v>
      </c>
      <c r="K2371" s="241" t="s">
        <v>35</v>
      </c>
      <c r="L2371" s="246"/>
      <c r="M2371" s="247" t="s">
        <v>35</v>
      </c>
      <c r="N2371" s="248" t="s">
        <v>51</v>
      </c>
      <c r="O2371" s="65"/>
      <c r="P2371" s="191">
        <f>O2371*H2371</f>
        <v>0</v>
      </c>
      <c r="Q2371" s="191">
        <v>0</v>
      </c>
      <c r="R2371" s="191">
        <f>Q2371*H2371</f>
        <v>0</v>
      </c>
      <c r="S2371" s="191">
        <v>0</v>
      </c>
      <c r="T2371" s="192">
        <f>S2371*H2371</f>
        <v>0</v>
      </c>
      <c r="AR2371" s="193" t="s">
        <v>419</v>
      </c>
      <c r="AT2371" s="193" t="s">
        <v>455</v>
      </c>
      <c r="AU2371" s="193" t="s">
        <v>90</v>
      </c>
      <c r="AY2371" s="18" t="s">
        <v>155</v>
      </c>
      <c r="BE2371" s="194">
        <f>IF(N2371="základní",J2371,0)</f>
        <v>0</v>
      </c>
      <c r="BF2371" s="194">
        <f>IF(N2371="snížená",J2371,0)</f>
        <v>0</v>
      </c>
      <c r="BG2371" s="194">
        <f>IF(N2371="zákl. přenesená",J2371,0)</f>
        <v>0</v>
      </c>
      <c r="BH2371" s="194">
        <f>IF(N2371="sníž. přenesená",J2371,0)</f>
        <v>0</v>
      </c>
      <c r="BI2371" s="194">
        <f>IF(N2371="nulová",J2371,0)</f>
        <v>0</v>
      </c>
      <c r="BJ2371" s="18" t="s">
        <v>88</v>
      </c>
      <c r="BK2371" s="194">
        <f>ROUND(I2371*H2371,2)</f>
        <v>0</v>
      </c>
      <c r="BL2371" s="18" t="s">
        <v>265</v>
      </c>
      <c r="BM2371" s="193" t="s">
        <v>2229</v>
      </c>
    </row>
    <row r="2372" spans="2:65" s="1" customFormat="1" ht="24" customHeight="1">
      <c r="B2372" s="36"/>
      <c r="C2372" s="239" t="s">
        <v>2230</v>
      </c>
      <c r="D2372" s="239" t="s">
        <v>455</v>
      </c>
      <c r="E2372" s="240" t="s">
        <v>2231</v>
      </c>
      <c r="F2372" s="241" t="s">
        <v>2228</v>
      </c>
      <c r="G2372" s="242" t="s">
        <v>227</v>
      </c>
      <c r="H2372" s="243">
        <v>2</v>
      </c>
      <c r="I2372" s="244"/>
      <c r="J2372" s="245">
        <f>ROUND(I2372*H2372,2)</f>
        <v>0</v>
      </c>
      <c r="K2372" s="241" t="s">
        <v>35</v>
      </c>
      <c r="L2372" s="246"/>
      <c r="M2372" s="247" t="s">
        <v>35</v>
      </c>
      <c r="N2372" s="248" t="s">
        <v>51</v>
      </c>
      <c r="O2372" s="65"/>
      <c r="P2372" s="191">
        <f>O2372*H2372</f>
        <v>0</v>
      </c>
      <c r="Q2372" s="191">
        <v>0</v>
      </c>
      <c r="R2372" s="191">
        <f>Q2372*H2372</f>
        <v>0</v>
      </c>
      <c r="S2372" s="191">
        <v>0</v>
      </c>
      <c r="T2372" s="192">
        <f>S2372*H2372</f>
        <v>0</v>
      </c>
      <c r="AR2372" s="193" t="s">
        <v>419</v>
      </c>
      <c r="AT2372" s="193" t="s">
        <v>455</v>
      </c>
      <c r="AU2372" s="193" t="s">
        <v>90</v>
      </c>
      <c r="AY2372" s="18" t="s">
        <v>155</v>
      </c>
      <c r="BE2372" s="194">
        <f>IF(N2372="základní",J2372,0)</f>
        <v>0</v>
      </c>
      <c r="BF2372" s="194">
        <f>IF(N2372="snížená",J2372,0)</f>
        <v>0</v>
      </c>
      <c r="BG2372" s="194">
        <f>IF(N2372="zákl. přenesená",J2372,0)</f>
        <v>0</v>
      </c>
      <c r="BH2372" s="194">
        <f>IF(N2372="sníž. přenesená",J2372,0)</f>
        <v>0</v>
      </c>
      <c r="BI2372" s="194">
        <f>IF(N2372="nulová",J2372,0)</f>
        <v>0</v>
      </c>
      <c r="BJ2372" s="18" t="s">
        <v>88</v>
      </c>
      <c r="BK2372" s="194">
        <f>ROUND(I2372*H2372,2)</f>
        <v>0</v>
      </c>
      <c r="BL2372" s="18" t="s">
        <v>265</v>
      </c>
      <c r="BM2372" s="193" t="s">
        <v>2232</v>
      </c>
    </row>
    <row r="2373" spans="2:65" s="1" customFormat="1" ht="24" customHeight="1">
      <c r="B2373" s="36"/>
      <c r="C2373" s="239" t="s">
        <v>2233</v>
      </c>
      <c r="D2373" s="239" t="s">
        <v>455</v>
      </c>
      <c r="E2373" s="240" t="s">
        <v>2234</v>
      </c>
      <c r="F2373" s="241" t="s">
        <v>2235</v>
      </c>
      <c r="G2373" s="242" t="s">
        <v>227</v>
      </c>
      <c r="H2373" s="243">
        <v>2</v>
      </c>
      <c r="I2373" s="244"/>
      <c r="J2373" s="245">
        <f>ROUND(I2373*H2373,2)</f>
        <v>0</v>
      </c>
      <c r="K2373" s="241" t="s">
        <v>35</v>
      </c>
      <c r="L2373" s="246"/>
      <c r="M2373" s="247" t="s">
        <v>35</v>
      </c>
      <c r="N2373" s="248" t="s">
        <v>51</v>
      </c>
      <c r="O2373" s="65"/>
      <c r="P2373" s="191">
        <f>O2373*H2373</f>
        <v>0</v>
      </c>
      <c r="Q2373" s="191">
        <v>0</v>
      </c>
      <c r="R2373" s="191">
        <f>Q2373*H2373</f>
        <v>0</v>
      </c>
      <c r="S2373" s="191">
        <v>0</v>
      </c>
      <c r="T2373" s="192">
        <f>S2373*H2373</f>
        <v>0</v>
      </c>
      <c r="AR2373" s="193" t="s">
        <v>419</v>
      </c>
      <c r="AT2373" s="193" t="s">
        <v>455</v>
      </c>
      <c r="AU2373" s="193" t="s">
        <v>90</v>
      </c>
      <c r="AY2373" s="18" t="s">
        <v>155</v>
      </c>
      <c r="BE2373" s="194">
        <f>IF(N2373="základní",J2373,0)</f>
        <v>0</v>
      </c>
      <c r="BF2373" s="194">
        <f>IF(N2373="snížená",J2373,0)</f>
        <v>0</v>
      </c>
      <c r="BG2373" s="194">
        <f>IF(N2373="zákl. přenesená",J2373,0)</f>
        <v>0</v>
      </c>
      <c r="BH2373" s="194">
        <f>IF(N2373="sníž. přenesená",J2373,0)</f>
        <v>0</v>
      </c>
      <c r="BI2373" s="194">
        <f>IF(N2373="nulová",J2373,0)</f>
        <v>0</v>
      </c>
      <c r="BJ2373" s="18" t="s">
        <v>88</v>
      </c>
      <c r="BK2373" s="194">
        <f>ROUND(I2373*H2373,2)</f>
        <v>0</v>
      </c>
      <c r="BL2373" s="18" t="s">
        <v>265</v>
      </c>
      <c r="BM2373" s="193" t="s">
        <v>2236</v>
      </c>
    </row>
    <row r="2374" spans="2:65" s="1" customFormat="1" ht="24" customHeight="1">
      <c r="B2374" s="36"/>
      <c r="C2374" s="239" t="s">
        <v>2237</v>
      </c>
      <c r="D2374" s="239" t="s">
        <v>455</v>
      </c>
      <c r="E2374" s="240" t="s">
        <v>2238</v>
      </c>
      <c r="F2374" s="241" t="s">
        <v>2235</v>
      </c>
      <c r="G2374" s="242" t="s">
        <v>227</v>
      </c>
      <c r="H2374" s="243">
        <v>2</v>
      </c>
      <c r="I2374" s="244"/>
      <c r="J2374" s="245">
        <f>ROUND(I2374*H2374,2)</f>
        <v>0</v>
      </c>
      <c r="K2374" s="241" t="s">
        <v>35</v>
      </c>
      <c r="L2374" s="246"/>
      <c r="M2374" s="247" t="s">
        <v>35</v>
      </c>
      <c r="N2374" s="248" t="s">
        <v>51</v>
      </c>
      <c r="O2374" s="65"/>
      <c r="P2374" s="191">
        <f>O2374*H2374</f>
        <v>0</v>
      </c>
      <c r="Q2374" s="191">
        <v>0</v>
      </c>
      <c r="R2374" s="191">
        <f>Q2374*H2374</f>
        <v>0</v>
      </c>
      <c r="S2374" s="191">
        <v>0</v>
      </c>
      <c r="T2374" s="192">
        <f>S2374*H2374</f>
        <v>0</v>
      </c>
      <c r="AR2374" s="193" t="s">
        <v>419</v>
      </c>
      <c r="AT2374" s="193" t="s">
        <v>455</v>
      </c>
      <c r="AU2374" s="193" t="s">
        <v>90</v>
      </c>
      <c r="AY2374" s="18" t="s">
        <v>155</v>
      </c>
      <c r="BE2374" s="194">
        <f>IF(N2374="základní",J2374,0)</f>
        <v>0</v>
      </c>
      <c r="BF2374" s="194">
        <f>IF(N2374="snížená",J2374,0)</f>
        <v>0</v>
      </c>
      <c r="BG2374" s="194">
        <f>IF(N2374="zákl. přenesená",J2374,0)</f>
        <v>0</v>
      </c>
      <c r="BH2374" s="194">
        <f>IF(N2374="sníž. přenesená",J2374,0)</f>
        <v>0</v>
      </c>
      <c r="BI2374" s="194">
        <f>IF(N2374="nulová",J2374,0)</f>
        <v>0</v>
      </c>
      <c r="BJ2374" s="18" t="s">
        <v>88</v>
      </c>
      <c r="BK2374" s="194">
        <f>ROUND(I2374*H2374,2)</f>
        <v>0</v>
      </c>
      <c r="BL2374" s="18" t="s">
        <v>265</v>
      </c>
      <c r="BM2374" s="193" t="s">
        <v>2239</v>
      </c>
    </row>
    <row r="2375" spans="2:65" s="1" customFormat="1" ht="36" customHeight="1">
      <c r="B2375" s="36"/>
      <c r="C2375" s="182" t="s">
        <v>2240</v>
      </c>
      <c r="D2375" s="182" t="s">
        <v>157</v>
      </c>
      <c r="E2375" s="183" t="s">
        <v>2241</v>
      </c>
      <c r="F2375" s="184" t="s">
        <v>2242</v>
      </c>
      <c r="G2375" s="185" t="s">
        <v>227</v>
      </c>
      <c r="H2375" s="186">
        <v>7</v>
      </c>
      <c r="I2375" s="187"/>
      <c r="J2375" s="188">
        <f>ROUND(I2375*H2375,2)</f>
        <v>0</v>
      </c>
      <c r="K2375" s="184" t="s">
        <v>161</v>
      </c>
      <c r="L2375" s="40"/>
      <c r="M2375" s="189" t="s">
        <v>35</v>
      </c>
      <c r="N2375" s="190" t="s">
        <v>51</v>
      </c>
      <c r="O2375" s="65"/>
      <c r="P2375" s="191">
        <f>O2375*H2375</f>
        <v>0</v>
      </c>
      <c r="Q2375" s="191">
        <v>2.7E-4</v>
      </c>
      <c r="R2375" s="191">
        <f>Q2375*H2375</f>
        <v>1.89E-3</v>
      </c>
      <c r="S2375" s="191">
        <v>0</v>
      </c>
      <c r="T2375" s="192">
        <f>S2375*H2375</f>
        <v>0</v>
      </c>
      <c r="AR2375" s="193" t="s">
        <v>265</v>
      </c>
      <c r="AT2375" s="193" t="s">
        <v>157</v>
      </c>
      <c r="AU2375" s="193" t="s">
        <v>90</v>
      </c>
      <c r="AY2375" s="18" t="s">
        <v>155</v>
      </c>
      <c r="BE2375" s="194">
        <f>IF(N2375="základní",J2375,0)</f>
        <v>0</v>
      </c>
      <c r="BF2375" s="194">
        <f>IF(N2375="snížená",J2375,0)</f>
        <v>0</v>
      </c>
      <c r="BG2375" s="194">
        <f>IF(N2375="zákl. přenesená",J2375,0)</f>
        <v>0</v>
      </c>
      <c r="BH2375" s="194">
        <f>IF(N2375="sníž. přenesená",J2375,0)</f>
        <v>0</v>
      </c>
      <c r="BI2375" s="194">
        <f>IF(N2375="nulová",J2375,0)</f>
        <v>0</v>
      </c>
      <c r="BJ2375" s="18" t="s">
        <v>88</v>
      </c>
      <c r="BK2375" s="194">
        <f>ROUND(I2375*H2375,2)</f>
        <v>0</v>
      </c>
      <c r="BL2375" s="18" t="s">
        <v>265</v>
      </c>
      <c r="BM2375" s="193" t="s">
        <v>2243</v>
      </c>
    </row>
    <row r="2376" spans="2:65" s="12" customFormat="1">
      <c r="B2376" s="195"/>
      <c r="C2376" s="196"/>
      <c r="D2376" s="197" t="s">
        <v>164</v>
      </c>
      <c r="E2376" s="198" t="s">
        <v>35</v>
      </c>
      <c r="F2376" s="199" t="s">
        <v>2244</v>
      </c>
      <c r="G2376" s="196"/>
      <c r="H2376" s="198" t="s">
        <v>35</v>
      </c>
      <c r="I2376" s="200"/>
      <c r="J2376" s="196"/>
      <c r="K2376" s="196"/>
      <c r="L2376" s="201"/>
      <c r="M2376" s="202"/>
      <c r="N2376" s="203"/>
      <c r="O2376" s="203"/>
      <c r="P2376" s="203"/>
      <c r="Q2376" s="203"/>
      <c r="R2376" s="203"/>
      <c r="S2376" s="203"/>
      <c r="T2376" s="204"/>
      <c r="AT2376" s="205" t="s">
        <v>164</v>
      </c>
      <c r="AU2376" s="205" t="s">
        <v>90</v>
      </c>
      <c r="AV2376" s="12" t="s">
        <v>88</v>
      </c>
      <c r="AW2376" s="12" t="s">
        <v>41</v>
      </c>
      <c r="AX2376" s="12" t="s">
        <v>80</v>
      </c>
      <c r="AY2376" s="205" t="s">
        <v>155</v>
      </c>
    </row>
    <row r="2377" spans="2:65" s="13" customFormat="1">
      <c r="B2377" s="206"/>
      <c r="C2377" s="207"/>
      <c r="D2377" s="197" t="s">
        <v>164</v>
      </c>
      <c r="E2377" s="208" t="s">
        <v>35</v>
      </c>
      <c r="F2377" s="209" t="s">
        <v>2245</v>
      </c>
      <c r="G2377" s="207"/>
      <c r="H2377" s="210">
        <v>7</v>
      </c>
      <c r="I2377" s="211"/>
      <c r="J2377" s="207"/>
      <c r="K2377" s="207"/>
      <c r="L2377" s="212"/>
      <c r="M2377" s="213"/>
      <c r="N2377" s="214"/>
      <c r="O2377" s="214"/>
      <c r="P2377" s="214"/>
      <c r="Q2377" s="214"/>
      <c r="R2377" s="214"/>
      <c r="S2377" s="214"/>
      <c r="T2377" s="215"/>
      <c r="AT2377" s="216" t="s">
        <v>164</v>
      </c>
      <c r="AU2377" s="216" t="s">
        <v>90</v>
      </c>
      <c r="AV2377" s="13" t="s">
        <v>90</v>
      </c>
      <c r="AW2377" s="13" t="s">
        <v>41</v>
      </c>
      <c r="AX2377" s="13" t="s">
        <v>88</v>
      </c>
      <c r="AY2377" s="216" t="s">
        <v>155</v>
      </c>
    </row>
    <row r="2378" spans="2:65" s="1" customFormat="1" ht="16.5" customHeight="1">
      <c r="B2378" s="36"/>
      <c r="C2378" s="239" t="s">
        <v>2246</v>
      </c>
      <c r="D2378" s="239" t="s">
        <v>455</v>
      </c>
      <c r="E2378" s="240" t="s">
        <v>2247</v>
      </c>
      <c r="F2378" s="241" t="s">
        <v>2248</v>
      </c>
      <c r="G2378" s="242" t="s">
        <v>227</v>
      </c>
      <c r="H2378" s="243">
        <v>6</v>
      </c>
      <c r="I2378" s="244"/>
      <c r="J2378" s="245">
        <f>ROUND(I2378*H2378,2)</f>
        <v>0</v>
      </c>
      <c r="K2378" s="241" t="s">
        <v>35</v>
      </c>
      <c r="L2378" s="246"/>
      <c r="M2378" s="247" t="s">
        <v>35</v>
      </c>
      <c r="N2378" s="248" t="s">
        <v>51</v>
      </c>
      <c r="O2378" s="65"/>
      <c r="P2378" s="191">
        <f>O2378*H2378</f>
        <v>0</v>
      </c>
      <c r="Q2378" s="191">
        <v>0</v>
      </c>
      <c r="R2378" s="191">
        <f>Q2378*H2378</f>
        <v>0</v>
      </c>
      <c r="S2378" s="191">
        <v>0</v>
      </c>
      <c r="T2378" s="192">
        <f>S2378*H2378</f>
        <v>0</v>
      </c>
      <c r="AR2378" s="193" t="s">
        <v>419</v>
      </c>
      <c r="AT2378" s="193" t="s">
        <v>455</v>
      </c>
      <c r="AU2378" s="193" t="s">
        <v>90</v>
      </c>
      <c r="AY2378" s="18" t="s">
        <v>155</v>
      </c>
      <c r="BE2378" s="194">
        <f>IF(N2378="základní",J2378,0)</f>
        <v>0</v>
      </c>
      <c r="BF2378" s="194">
        <f>IF(N2378="snížená",J2378,0)</f>
        <v>0</v>
      </c>
      <c r="BG2378" s="194">
        <f>IF(N2378="zákl. přenesená",J2378,0)</f>
        <v>0</v>
      </c>
      <c r="BH2378" s="194">
        <f>IF(N2378="sníž. přenesená",J2378,0)</f>
        <v>0</v>
      </c>
      <c r="BI2378" s="194">
        <f>IF(N2378="nulová",J2378,0)</f>
        <v>0</v>
      </c>
      <c r="BJ2378" s="18" t="s">
        <v>88</v>
      </c>
      <c r="BK2378" s="194">
        <f>ROUND(I2378*H2378,2)</f>
        <v>0</v>
      </c>
      <c r="BL2378" s="18" t="s">
        <v>265</v>
      </c>
      <c r="BM2378" s="193" t="s">
        <v>2249</v>
      </c>
    </row>
    <row r="2379" spans="2:65" s="1" customFormat="1" ht="24" customHeight="1">
      <c r="B2379" s="36"/>
      <c r="C2379" s="239" t="s">
        <v>2250</v>
      </c>
      <c r="D2379" s="239" t="s">
        <v>455</v>
      </c>
      <c r="E2379" s="240" t="s">
        <v>2251</v>
      </c>
      <c r="F2379" s="241" t="s">
        <v>2252</v>
      </c>
      <c r="G2379" s="242" t="s">
        <v>227</v>
      </c>
      <c r="H2379" s="243">
        <v>1</v>
      </c>
      <c r="I2379" s="244"/>
      <c r="J2379" s="245">
        <f>ROUND(I2379*H2379,2)</f>
        <v>0</v>
      </c>
      <c r="K2379" s="241" t="s">
        <v>35</v>
      </c>
      <c r="L2379" s="246"/>
      <c r="M2379" s="247" t="s">
        <v>35</v>
      </c>
      <c r="N2379" s="248" t="s">
        <v>51</v>
      </c>
      <c r="O2379" s="65"/>
      <c r="P2379" s="191">
        <f>O2379*H2379</f>
        <v>0</v>
      </c>
      <c r="Q2379" s="191">
        <v>0</v>
      </c>
      <c r="R2379" s="191">
        <f>Q2379*H2379</f>
        <v>0</v>
      </c>
      <c r="S2379" s="191">
        <v>0</v>
      </c>
      <c r="T2379" s="192">
        <f>S2379*H2379</f>
        <v>0</v>
      </c>
      <c r="AR2379" s="193" t="s">
        <v>419</v>
      </c>
      <c r="AT2379" s="193" t="s">
        <v>455</v>
      </c>
      <c r="AU2379" s="193" t="s">
        <v>90</v>
      </c>
      <c r="AY2379" s="18" t="s">
        <v>155</v>
      </c>
      <c r="BE2379" s="194">
        <f>IF(N2379="základní",J2379,0)</f>
        <v>0</v>
      </c>
      <c r="BF2379" s="194">
        <f>IF(N2379="snížená",J2379,0)</f>
        <v>0</v>
      </c>
      <c r="BG2379" s="194">
        <f>IF(N2379="zákl. přenesená",J2379,0)</f>
        <v>0</v>
      </c>
      <c r="BH2379" s="194">
        <f>IF(N2379="sníž. přenesená",J2379,0)</f>
        <v>0</v>
      </c>
      <c r="BI2379" s="194">
        <f>IF(N2379="nulová",J2379,0)</f>
        <v>0</v>
      </c>
      <c r="BJ2379" s="18" t="s">
        <v>88</v>
      </c>
      <c r="BK2379" s="194">
        <f>ROUND(I2379*H2379,2)</f>
        <v>0</v>
      </c>
      <c r="BL2379" s="18" t="s">
        <v>265</v>
      </c>
      <c r="BM2379" s="193" t="s">
        <v>2253</v>
      </c>
    </row>
    <row r="2380" spans="2:65" s="1" customFormat="1" ht="24" customHeight="1">
      <c r="B2380" s="36"/>
      <c r="C2380" s="182" t="s">
        <v>2254</v>
      </c>
      <c r="D2380" s="182" t="s">
        <v>157</v>
      </c>
      <c r="E2380" s="183" t="s">
        <v>2255</v>
      </c>
      <c r="F2380" s="184" t="s">
        <v>2256</v>
      </c>
      <c r="G2380" s="185" t="s">
        <v>227</v>
      </c>
      <c r="H2380" s="186">
        <v>383</v>
      </c>
      <c r="I2380" s="187"/>
      <c r="J2380" s="188">
        <f>ROUND(I2380*H2380,2)</f>
        <v>0</v>
      </c>
      <c r="K2380" s="184" t="s">
        <v>35</v>
      </c>
      <c r="L2380" s="40"/>
      <c r="M2380" s="189" t="s">
        <v>35</v>
      </c>
      <c r="N2380" s="190" t="s">
        <v>51</v>
      </c>
      <c r="O2380" s="65"/>
      <c r="P2380" s="191">
        <f>O2380*H2380</f>
        <v>0</v>
      </c>
      <c r="Q2380" s="191">
        <v>0</v>
      </c>
      <c r="R2380" s="191">
        <f>Q2380*H2380</f>
        <v>0</v>
      </c>
      <c r="S2380" s="191">
        <v>0</v>
      </c>
      <c r="T2380" s="192">
        <f>S2380*H2380</f>
        <v>0</v>
      </c>
      <c r="AR2380" s="193" t="s">
        <v>265</v>
      </c>
      <c r="AT2380" s="193" t="s">
        <v>157</v>
      </c>
      <c r="AU2380" s="193" t="s">
        <v>90</v>
      </c>
      <c r="AY2380" s="18" t="s">
        <v>155</v>
      </c>
      <c r="BE2380" s="194">
        <f>IF(N2380="základní",J2380,0)</f>
        <v>0</v>
      </c>
      <c r="BF2380" s="194">
        <f>IF(N2380="snížená",J2380,0)</f>
        <v>0</v>
      </c>
      <c r="BG2380" s="194">
        <f>IF(N2380="zákl. přenesená",J2380,0)</f>
        <v>0</v>
      </c>
      <c r="BH2380" s="194">
        <f>IF(N2380="sníž. přenesená",J2380,0)</f>
        <v>0</v>
      </c>
      <c r="BI2380" s="194">
        <f>IF(N2380="nulová",J2380,0)</f>
        <v>0</v>
      </c>
      <c r="BJ2380" s="18" t="s">
        <v>88</v>
      </c>
      <c r="BK2380" s="194">
        <f>ROUND(I2380*H2380,2)</f>
        <v>0</v>
      </c>
      <c r="BL2380" s="18" t="s">
        <v>265</v>
      </c>
      <c r="BM2380" s="193" t="s">
        <v>2257</v>
      </c>
    </row>
    <row r="2381" spans="2:65" s="12" customFormat="1">
      <c r="B2381" s="195"/>
      <c r="C2381" s="196"/>
      <c r="D2381" s="197" t="s">
        <v>164</v>
      </c>
      <c r="E2381" s="198" t="s">
        <v>35</v>
      </c>
      <c r="F2381" s="199" t="s">
        <v>2110</v>
      </c>
      <c r="G2381" s="196"/>
      <c r="H2381" s="198" t="s">
        <v>35</v>
      </c>
      <c r="I2381" s="200"/>
      <c r="J2381" s="196"/>
      <c r="K2381" s="196"/>
      <c r="L2381" s="201"/>
      <c r="M2381" s="202"/>
      <c r="N2381" s="203"/>
      <c r="O2381" s="203"/>
      <c r="P2381" s="203"/>
      <c r="Q2381" s="203"/>
      <c r="R2381" s="203"/>
      <c r="S2381" s="203"/>
      <c r="T2381" s="204"/>
      <c r="AT2381" s="205" t="s">
        <v>164</v>
      </c>
      <c r="AU2381" s="205" t="s">
        <v>90</v>
      </c>
      <c r="AV2381" s="12" t="s">
        <v>88</v>
      </c>
      <c r="AW2381" s="12" t="s">
        <v>41</v>
      </c>
      <c r="AX2381" s="12" t="s">
        <v>80</v>
      </c>
      <c r="AY2381" s="205" t="s">
        <v>155</v>
      </c>
    </row>
    <row r="2382" spans="2:65" s="13" customFormat="1">
      <c r="B2382" s="206"/>
      <c r="C2382" s="207"/>
      <c r="D2382" s="197" t="s">
        <v>164</v>
      </c>
      <c r="E2382" s="208" t="s">
        <v>35</v>
      </c>
      <c r="F2382" s="209" t="s">
        <v>2258</v>
      </c>
      <c r="G2382" s="207"/>
      <c r="H2382" s="210">
        <v>33</v>
      </c>
      <c r="I2382" s="211"/>
      <c r="J2382" s="207"/>
      <c r="K2382" s="207"/>
      <c r="L2382" s="212"/>
      <c r="M2382" s="213"/>
      <c r="N2382" s="214"/>
      <c r="O2382" s="214"/>
      <c r="P2382" s="214"/>
      <c r="Q2382" s="214"/>
      <c r="R2382" s="214"/>
      <c r="S2382" s="214"/>
      <c r="T2382" s="215"/>
      <c r="AT2382" s="216" t="s">
        <v>164</v>
      </c>
      <c r="AU2382" s="216" t="s">
        <v>90</v>
      </c>
      <c r="AV2382" s="13" t="s">
        <v>90</v>
      </c>
      <c r="AW2382" s="13" t="s">
        <v>41</v>
      </c>
      <c r="AX2382" s="13" t="s">
        <v>80</v>
      </c>
      <c r="AY2382" s="216" t="s">
        <v>155</v>
      </c>
    </row>
    <row r="2383" spans="2:65" s="12" customFormat="1">
      <c r="B2383" s="195"/>
      <c r="C2383" s="196"/>
      <c r="D2383" s="197" t="s">
        <v>164</v>
      </c>
      <c r="E2383" s="198" t="s">
        <v>35</v>
      </c>
      <c r="F2383" s="199" t="s">
        <v>2112</v>
      </c>
      <c r="G2383" s="196"/>
      <c r="H2383" s="198" t="s">
        <v>35</v>
      </c>
      <c r="I2383" s="200"/>
      <c r="J2383" s="196"/>
      <c r="K2383" s="196"/>
      <c r="L2383" s="201"/>
      <c r="M2383" s="202"/>
      <c r="N2383" s="203"/>
      <c r="O2383" s="203"/>
      <c r="P2383" s="203"/>
      <c r="Q2383" s="203"/>
      <c r="R2383" s="203"/>
      <c r="S2383" s="203"/>
      <c r="T2383" s="204"/>
      <c r="AT2383" s="205" t="s">
        <v>164</v>
      </c>
      <c r="AU2383" s="205" t="s">
        <v>90</v>
      </c>
      <c r="AV2383" s="12" t="s">
        <v>88</v>
      </c>
      <c r="AW2383" s="12" t="s">
        <v>41</v>
      </c>
      <c r="AX2383" s="12" t="s">
        <v>80</v>
      </c>
      <c r="AY2383" s="205" t="s">
        <v>155</v>
      </c>
    </row>
    <row r="2384" spans="2:65" s="13" customFormat="1">
      <c r="B2384" s="206"/>
      <c r="C2384" s="207"/>
      <c r="D2384" s="197" t="s">
        <v>164</v>
      </c>
      <c r="E2384" s="208" t="s">
        <v>35</v>
      </c>
      <c r="F2384" s="209" t="s">
        <v>2259</v>
      </c>
      <c r="G2384" s="207"/>
      <c r="H2384" s="210">
        <v>77</v>
      </c>
      <c r="I2384" s="211"/>
      <c r="J2384" s="207"/>
      <c r="K2384" s="207"/>
      <c r="L2384" s="212"/>
      <c r="M2384" s="213"/>
      <c r="N2384" s="214"/>
      <c r="O2384" s="214"/>
      <c r="P2384" s="214"/>
      <c r="Q2384" s="214"/>
      <c r="R2384" s="214"/>
      <c r="S2384" s="214"/>
      <c r="T2384" s="215"/>
      <c r="AT2384" s="216" t="s">
        <v>164</v>
      </c>
      <c r="AU2384" s="216" t="s">
        <v>90</v>
      </c>
      <c r="AV2384" s="13" t="s">
        <v>90</v>
      </c>
      <c r="AW2384" s="13" t="s">
        <v>41</v>
      </c>
      <c r="AX2384" s="13" t="s">
        <v>80</v>
      </c>
      <c r="AY2384" s="216" t="s">
        <v>155</v>
      </c>
    </row>
    <row r="2385" spans="2:51" s="12" customFormat="1">
      <c r="B2385" s="195"/>
      <c r="C2385" s="196"/>
      <c r="D2385" s="197" t="s">
        <v>164</v>
      </c>
      <c r="E2385" s="198" t="s">
        <v>35</v>
      </c>
      <c r="F2385" s="199" t="s">
        <v>2114</v>
      </c>
      <c r="G2385" s="196"/>
      <c r="H2385" s="198" t="s">
        <v>35</v>
      </c>
      <c r="I2385" s="200"/>
      <c r="J2385" s="196"/>
      <c r="K2385" s="196"/>
      <c r="L2385" s="201"/>
      <c r="M2385" s="202"/>
      <c r="N2385" s="203"/>
      <c r="O2385" s="203"/>
      <c r="P2385" s="203"/>
      <c r="Q2385" s="203"/>
      <c r="R2385" s="203"/>
      <c r="S2385" s="203"/>
      <c r="T2385" s="204"/>
      <c r="AT2385" s="205" t="s">
        <v>164</v>
      </c>
      <c r="AU2385" s="205" t="s">
        <v>90</v>
      </c>
      <c r="AV2385" s="12" t="s">
        <v>88</v>
      </c>
      <c r="AW2385" s="12" t="s">
        <v>41</v>
      </c>
      <c r="AX2385" s="12" t="s">
        <v>80</v>
      </c>
      <c r="AY2385" s="205" t="s">
        <v>155</v>
      </c>
    </row>
    <row r="2386" spans="2:51" s="13" customFormat="1">
      <c r="B2386" s="206"/>
      <c r="C2386" s="207"/>
      <c r="D2386" s="197" t="s">
        <v>164</v>
      </c>
      <c r="E2386" s="208" t="s">
        <v>35</v>
      </c>
      <c r="F2386" s="209" t="s">
        <v>2260</v>
      </c>
      <c r="G2386" s="207"/>
      <c r="H2386" s="210">
        <v>208</v>
      </c>
      <c r="I2386" s="211"/>
      <c r="J2386" s="207"/>
      <c r="K2386" s="207"/>
      <c r="L2386" s="212"/>
      <c r="M2386" s="213"/>
      <c r="N2386" s="214"/>
      <c r="O2386" s="214"/>
      <c r="P2386" s="214"/>
      <c r="Q2386" s="214"/>
      <c r="R2386" s="214"/>
      <c r="S2386" s="214"/>
      <c r="T2386" s="215"/>
      <c r="AT2386" s="216" t="s">
        <v>164</v>
      </c>
      <c r="AU2386" s="216" t="s">
        <v>90</v>
      </c>
      <c r="AV2386" s="13" t="s">
        <v>90</v>
      </c>
      <c r="AW2386" s="13" t="s">
        <v>41</v>
      </c>
      <c r="AX2386" s="13" t="s">
        <v>80</v>
      </c>
      <c r="AY2386" s="216" t="s">
        <v>155</v>
      </c>
    </row>
    <row r="2387" spans="2:51" s="12" customFormat="1">
      <c r="B2387" s="195"/>
      <c r="C2387" s="196"/>
      <c r="D2387" s="197" t="s">
        <v>164</v>
      </c>
      <c r="E2387" s="198" t="s">
        <v>35</v>
      </c>
      <c r="F2387" s="199" t="s">
        <v>2116</v>
      </c>
      <c r="G2387" s="196"/>
      <c r="H2387" s="198" t="s">
        <v>35</v>
      </c>
      <c r="I2387" s="200"/>
      <c r="J2387" s="196"/>
      <c r="K2387" s="196"/>
      <c r="L2387" s="201"/>
      <c r="M2387" s="202"/>
      <c r="N2387" s="203"/>
      <c r="O2387" s="203"/>
      <c r="P2387" s="203"/>
      <c r="Q2387" s="203"/>
      <c r="R2387" s="203"/>
      <c r="S2387" s="203"/>
      <c r="T2387" s="204"/>
      <c r="AT2387" s="205" t="s">
        <v>164</v>
      </c>
      <c r="AU2387" s="205" t="s">
        <v>90</v>
      </c>
      <c r="AV2387" s="12" t="s">
        <v>88</v>
      </c>
      <c r="AW2387" s="12" t="s">
        <v>41</v>
      </c>
      <c r="AX2387" s="12" t="s">
        <v>80</v>
      </c>
      <c r="AY2387" s="205" t="s">
        <v>155</v>
      </c>
    </row>
    <row r="2388" spans="2:51" s="13" customFormat="1">
      <c r="B2388" s="206"/>
      <c r="C2388" s="207"/>
      <c r="D2388" s="197" t="s">
        <v>164</v>
      </c>
      <c r="E2388" s="208" t="s">
        <v>35</v>
      </c>
      <c r="F2388" s="209" t="s">
        <v>2261</v>
      </c>
      <c r="G2388" s="207"/>
      <c r="H2388" s="210">
        <v>5</v>
      </c>
      <c r="I2388" s="211"/>
      <c r="J2388" s="207"/>
      <c r="K2388" s="207"/>
      <c r="L2388" s="212"/>
      <c r="M2388" s="213"/>
      <c r="N2388" s="214"/>
      <c r="O2388" s="214"/>
      <c r="P2388" s="214"/>
      <c r="Q2388" s="214"/>
      <c r="R2388" s="214"/>
      <c r="S2388" s="214"/>
      <c r="T2388" s="215"/>
      <c r="AT2388" s="216" t="s">
        <v>164</v>
      </c>
      <c r="AU2388" s="216" t="s">
        <v>90</v>
      </c>
      <c r="AV2388" s="13" t="s">
        <v>90</v>
      </c>
      <c r="AW2388" s="13" t="s">
        <v>41</v>
      </c>
      <c r="AX2388" s="13" t="s">
        <v>80</v>
      </c>
      <c r="AY2388" s="216" t="s">
        <v>155</v>
      </c>
    </row>
    <row r="2389" spans="2:51" s="12" customFormat="1">
      <c r="B2389" s="195"/>
      <c r="C2389" s="196"/>
      <c r="D2389" s="197" t="s">
        <v>164</v>
      </c>
      <c r="E2389" s="198" t="s">
        <v>35</v>
      </c>
      <c r="F2389" s="199" t="s">
        <v>2118</v>
      </c>
      <c r="G2389" s="196"/>
      <c r="H2389" s="198" t="s">
        <v>35</v>
      </c>
      <c r="I2389" s="200"/>
      <c r="J2389" s="196"/>
      <c r="K2389" s="196"/>
      <c r="L2389" s="201"/>
      <c r="M2389" s="202"/>
      <c r="N2389" s="203"/>
      <c r="O2389" s="203"/>
      <c r="P2389" s="203"/>
      <c r="Q2389" s="203"/>
      <c r="R2389" s="203"/>
      <c r="S2389" s="203"/>
      <c r="T2389" s="204"/>
      <c r="AT2389" s="205" t="s">
        <v>164</v>
      </c>
      <c r="AU2389" s="205" t="s">
        <v>90</v>
      </c>
      <c r="AV2389" s="12" t="s">
        <v>88</v>
      </c>
      <c r="AW2389" s="12" t="s">
        <v>41</v>
      </c>
      <c r="AX2389" s="12" t="s">
        <v>80</v>
      </c>
      <c r="AY2389" s="205" t="s">
        <v>155</v>
      </c>
    </row>
    <row r="2390" spans="2:51" s="13" customFormat="1">
      <c r="B2390" s="206"/>
      <c r="C2390" s="207"/>
      <c r="D2390" s="197" t="s">
        <v>164</v>
      </c>
      <c r="E2390" s="208" t="s">
        <v>35</v>
      </c>
      <c r="F2390" s="209" t="s">
        <v>195</v>
      </c>
      <c r="G2390" s="207"/>
      <c r="H2390" s="210">
        <v>5</v>
      </c>
      <c r="I2390" s="211"/>
      <c r="J2390" s="207"/>
      <c r="K2390" s="207"/>
      <c r="L2390" s="212"/>
      <c r="M2390" s="213"/>
      <c r="N2390" s="214"/>
      <c r="O2390" s="214"/>
      <c r="P2390" s="214"/>
      <c r="Q2390" s="214"/>
      <c r="R2390" s="214"/>
      <c r="S2390" s="214"/>
      <c r="T2390" s="215"/>
      <c r="AT2390" s="216" t="s">
        <v>164</v>
      </c>
      <c r="AU2390" s="216" t="s">
        <v>90</v>
      </c>
      <c r="AV2390" s="13" t="s">
        <v>90</v>
      </c>
      <c r="AW2390" s="13" t="s">
        <v>41</v>
      </c>
      <c r="AX2390" s="13" t="s">
        <v>80</v>
      </c>
      <c r="AY2390" s="216" t="s">
        <v>155</v>
      </c>
    </row>
    <row r="2391" spans="2:51" s="12" customFormat="1">
      <c r="B2391" s="195"/>
      <c r="C2391" s="196"/>
      <c r="D2391" s="197" t="s">
        <v>164</v>
      </c>
      <c r="E2391" s="198" t="s">
        <v>35</v>
      </c>
      <c r="F2391" s="199" t="s">
        <v>2120</v>
      </c>
      <c r="G2391" s="196"/>
      <c r="H2391" s="198" t="s">
        <v>35</v>
      </c>
      <c r="I2391" s="200"/>
      <c r="J2391" s="196"/>
      <c r="K2391" s="196"/>
      <c r="L2391" s="201"/>
      <c r="M2391" s="202"/>
      <c r="N2391" s="203"/>
      <c r="O2391" s="203"/>
      <c r="P2391" s="203"/>
      <c r="Q2391" s="203"/>
      <c r="R2391" s="203"/>
      <c r="S2391" s="203"/>
      <c r="T2391" s="204"/>
      <c r="AT2391" s="205" t="s">
        <v>164</v>
      </c>
      <c r="AU2391" s="205" t="s">
        <v>90</v>
      </c>
      <c r="AV2391" s="12" t="s">
        <v>88</v>
      </c>
      <c r="AW2391" s="12" t="s">
        <v>41</v>
      </c>
      <c r="AX2391" s="12" t="s">
        <v>80</v>
      </c>
      <c r="AY2391" s="205" t="s">
        <v>155</v>
      </c>
    </row>
    <row r="2392" spans="2:51" s="13" customFormat="1">
      <c r="B2392" s="206"/>
      <c r="C2392" s="207"/>
      <c r="D2392" s="197" t="s">
        <v>164</v>
      </c>
      <c r="E2392" s="208" t="s">
        <v>35</v>
      </c>
      <c r="F2392" s="209" t="s">
        <v>2262</v>
      </c>
      <c r="G2392" s="207"/>
      <c r="H2392" s="210">
        <v>3</v>
      </c>
      <c r="I2392" s="211"/>
      <c r="J2392" s="207"/>
      <c r="K2392" s="207"/>
      <c r="L2392" s="212"/>
      <c r="M2392" s="213"/>
      <c r="N2392" s="214"/>
      <c r="O2392" s="214"/>
      <c r="P2392" s="214"/>
      <c r="Q2392" s="214"/>
      <c r="R2392" s="214"/>
      <c r="S2392" s="214"/>
      <c r="T2392" s="215"/>
      <c r="AT2392" s="216" t="s">
        <v>164</v>
      </c>
      <c r="AU2392" s="216" t="s">
        <v>90</v>
      </c>
      <c r="AV2392" s="13" t="s">
        <v>90</v>
      </c>
      <c r="AW2392" s="13" t="s">
        <v>41</v>
      </c>
      <c r="AX2392" s="13" t="s">
        <v>80</v>
      </c>
      <c r="AY2392" s="216" t="s">
        <v>155</v>
      </c>
    </row>
    <row r="2393" spans="2:51" s="12" customFormat="1">
      <c r="B2393" s="195"/>
      <c r="C2393" s="196"/>
      <c r="D2393" s="197" t="s">
        <v>164</v>
      </c>
      <c r="E2393" s="198" t="s">
        <v>35</v>
      </c>
      <c r="F2393" s="199" t="s">
        <v>2263</v>
      </c>
      <c r="G2393" s="196"/>
      <c r="H2393" s="198" t="s">
        <v>35</v>
      </c>
      <c r="I2393" s="200"/>
      <c r="J2393" s="196"/>
      <c r="K2393" s="196"/>
      <c r="L2393" s="201"/>
      <c r="M2393" s="202"/>
      <c r="N2393" s="203"/>
      <c r="O2393" s="203"/>
      <c r="P2393" s="203"/>
      <c r="Q2393" s="203"/>
      <c r="R2393" s="203"/>
      <c r="S2393" s="203"/>
      <c r="T2393" s="204"/>
      <c r="AT2393" s="205" t="s">
        <v>164</v>
      </c>
      <c r="AU2393" s="205" t="s">
        <v>90</v>
      </c>
      <c r="AV2393" s="12" t="s">
        <v>88</v>
      </c>
      <c r="AW2393" s="12" t="s">
        <v>41</v>
      </c>
      <c r="AX2393" s="12" t="s">
        <v>80</v>
      </c>
      <c r="AY2393" s="205" t="s">
        <v>155</v>
      </c>
    </row>
    <row r="2394" spans="2:51" s="13" customFormat="1">
      <c r="B2394" s="206"/>
      <c r="C2394" s="207"/>
      <c r="D2394" s="197" t="s">
        <v>164</v>
      </c>
      <c r="E2394" s="208" t="s">
        <v>35</v>
      </c>
      <c r="F2394" s="209" t="s">
        <v>208</v>
      </c>
      <c r="G2394" s="207"/>
      <c r="H2394" s="210">
        <v>6</v>
      </c>
      <c r="I2394" s="211"/>
      <c r="J2394" s="207"/>
      <c r="K2394" s="207"/>
      <c r="L2394" s="212"/>
      <c r="M2394" s="213"/>
      <c r="N2394" s="214"/>
      <c r="O2394" s="214"/>
      <c r="P2394" s="214"/>
      <c r="Q2394" s="214"/>
      <c r="R2394" s="214"/>
      <c r="S2394" s="214"/>
      <c r="T2394" s="215"/>
      <c r="AT2394" s="216" t="s">
        <v>164</v>
      </c>
      <c r="AU2394" s="216" t="s">
        <v>90</v>
      </c>
      <c r="AV2394" s="13" t="s">
        <v>90</v>
      </c>
      <c r="AW2394" s="13" t="s">
        <v>41</v>
      </c>
      <c r="AX2394" s="13" t="s">
        <v>80</v>
      </c>
      <c r="AY2394" s="216" t="s">
        <v>155</v>
      </c>
    </row>
    <row r="2395" spans="2:51" s="12" customFormat="1">
      <c r="B2395" s="195"/>
      <c r="C2395" s="196"/>
      <c r="D2395" s="197" t="s">
        <v>164</v>
      </c>
      <c r="E2395" s="198" t="s">
        <v>35</v>
      </c>
      <c r="F2395" s="199" t="s">
        <v>2124</v>
      </c>
      <c r="G2395" s="196"/>
      <c r="H2395" s="198" t="s">
        <v>35</v>
      </c>
      <c r="I2395" s="200"/>
      <c r="J2395" s="196"/>
      <c r="K2395" s="196"/>
      <c r="L2395" s="201"/>
      <c r="M2395" s="202"/>
      <c r="N2395" s="203"/>
      <c r="O2395" s="203"/>
      <c r="P2395" s="203"/>
      <c r="Q2395" s="203"/>
      <c r="R2395" s="203"/>
      <c r="S2395" s="203"/>
      <c r="T2395" s="204"/>
      <c r="AT2395" s="205" t="s">
        <v>164</v>
      </c>
      <c r="AU2395" s="205" t="s">
        <v>90</v>
      </c>
      <c r="AV2395" s="12" t="s">
        <v>88</v>
      </c>
      <c r="AW2395" s="12" t="s">
        <v>41</v>
      </c>
      <c r="AX2395" s="12" t="s">
        <v>80</v>
      </c>
      <c r="AY2395" s="205" t="s">
        <v>155</v>
      </c>
    </row>
    <row r="2396" spans="2:51" s="13" customFormat="1">
      <c r="B2396" s="206"/>
      <c r="C2396" s="207"/>
      <c r="D2396" s="197" t="s">
        <v>164</v>
      </c>
      <c r="E2396" s="208" t="s">
        <v>35</v>
      </c>
      <c r="F2396" s="209" t="s">
        <v>208</v>
      </c>
      <c r="G2396" s="207"/>
      <c r="H2396" s="210">
        <v>6</v>
      </c>
      <c r="I2396" s="211"/>
      <c r="J2396" s="207"/>
      <c r="K2396" s="207"/>
      <c r="L2396" s="212"/>
      <c r="M2396" s="213"/>
      <c r="N2396" s="214"/>
      <c r="O2396" s="214"/>
      <c r="P2396" s="214"/>
      <c r="Q2396" s="214"/>
      <c r="R2396" s="214"/>
      <c r="S2396" s="214"/>
      <c r="T2396" s="215"/>
      <c r="AT2396" s="216" t="s">
        <v>164</v>
      </c>
      <c r="AU2396" s="216" t="s">
        <v>90</v>
      </c>
      <c r="AV2396" s="13" t="s">
        <v>90</v>
      </c>
      <c r="AW2396" s="13" t="s">
        <v>41</v>
      </c>
      <c r="AX2396" s="13" t="s">
        <v>80</v>
      </c>
      <c r="AY2396" s="216" t="s">
        <v>155</v>
      </c>
    </row>
    <row r="2397" spans="2:51" s="12" customFormat="1">
      <c r="B2397" s="195"/>
      <c r="C2397" s="196"/>
      <c r="D2397" s="197" t="s">
        <v>164</v>
      </c>
      <c r="E2397" s="198" t="s">
        <v>35</v>
      </c>
      <c r="F2397" s="199" t="s">
        <v>2126</v>
      </c>
      <c r="G2397" s="196"/>
      <c r="H2397" s="198" t="s">
        <v>35</v>
      </c>
      <c r="I2397" s="200"/>
      <c r="J2397" s="196"/>
      <c r="K2397" s="196"/>
      <c r="L2397" s="201"/>
      <c r="M2397" s="202"/>
      <c r="N2397" s="203"/>
      <c r="O2397" s="203"/>
      <c r="P2397" s="203"/>
      <c r="Q2397" s="203"/>
      <c r="R2397" s="203"/>
      <c r="S2397" s="203"/>
      <c r="T2397" s="204"/>
      <c r="AT2397" s="205" t="s">
        <v>164</v>
      </c>
      <c r="AU2397" s="205" t="s">
        <v>90</v>
      </c>
      <c r="AV2397" s="12" t="s">
        <v>88</v>
      </c>
      <c r="AW2397" s="12" t="s">
        <v>41</v>
      </c>
      <c r="AX2397" s="12" t="s">
        <v>80</v>
      </c>
      <c r="AY2397" s="205" t="s">
        <v>155</v>
      </c>
    </row>
    <row r="2398" spans="2:51" s="13" customFormat="1">
      <c r="B2398" s="206"/>
      <c r="C2398" s="207"/>
      <c r="D2398" s="197" t="s">
        <v>164</v>
      </c>
      <c r="E2398" s="208" t="s">
        <v>35</v>
      </c>
      <c r="F2398" s="209" t="s">
        <v>2264</v>
      </c>
      <c r="G2398" s="207"/>
      <c r="H2398" s="210">
        <v>20</v>
      </c>
      <c r="I2398" s="211"/>
      <c r="J2398" s="207"/>
      <c r="K2398" s="207"/>
      <c r="L2398" s="212"/>
      <c r="M2398" s="213"/>
      <c r="N2398" s="214"/>
      <c r="O2398" s="214"/>
      <c r="P2398" s="214"/>
      <c r="Q2398" s="214"/>
      <c r="R2398" s="214"/>
      <c r="S2398" s="214"/>
      <c r="T2398" s="215"/>
      <c r="AT2398" s="216" t="s">
        <v>164</v>
      </c>
      <c r="AU2398" s="216" t="s">
        <v>90</v>
      </c>
      <c r="AV2398" s="13" t="s">
        <v>90</v>
      </c>
      <c r="AW2398" s="13" t="s">
        <v>41</v>
      </c>
      <c r="AX2398" s="13" t="s">
        <v>80</v>
      </c>
      <c r="AY2398" s="216" t="s">
        <v>155</v>
      </c>
    </row>
    <row r="2399" spans="2:51" s="12" customFormat="1">
      <c r="B2399" s="195"/>
      <c r="C2399" s="196"/>
      <c r="D2399" s="197" t="s">
        <v>164</v>
      </c>
      <c r="E2399" s="198" t="s">
        <v>35</v>
      </c>
      <c r="F2399" s="199" t="s">
        <v>2128</v>
      </c>
      <c r="G2399" s="196"/>
      <c r="H2399" s="198" t="s">
        <v>35</v>
      </c>
      <c r="I2399" s="200"/>
      <c r="J2399" s="196"/>
      <c r="K2399" s="196"/>
      <c r="L2399" s="201"/>
      <c r="M2399" s="202"/>
      <c r="N2399" s="203"/>
      <c r="O2399" s="203"/>
      <c r="P2399" s="203"/>
      <c r="Q2399" s="203"/>
      <c r="R2399" s="203"/>
      <c r="S2399" s="203"/>
      <c r="T2399" s="204"/>
      <c r="AT2399" s="205" t="s">
        <v>164</v>
      </c>
      <c r="AU2399" s="205" t="s">
        <v>90</v>
      </c>
      <c r="AV2399" s="12" t="s">
        <v>88</v>
      </c>
      <c r="AW2399" s="12" t="s">
        <v>41</v>
      </c>
      <c r="AX2399" s="12" t="s">
        <v>80</v>
      </c>
      <c r="AY2399" s="205" t="s">
        <v>155</v>
      </c>
    </row>
    <row r="2400" spans="2:51" s="13" customFormat="1">
      <c r="B2400" s="206"/>
      <c r="C2400" s="207"/>
      <c r="D2400" s="197" t="s">
        <v>164</v>
      </c>
      <c r="E2400" s="208" t="s">
        <v>35</v>
      </c>
      <c r="F2400" s="209" t="s">
        <v>90</v>
      </c>
      <c r="G2400" s="207"/>
      <c r="H2400" s="210">
        <v>2</v>
      </c>
      <c r="I2400" s="211"/>
      <c r="J2400" s="207"/>
      <c r="K2400" s="207"/>
      <c r="L2400" s="212"/>
      <c r="M2400" s="213"/>
      <c r="N2400" s="214"/>
      <c r="O2400" s="214"/>
      <c r="P2400" s="214"/>
      <c r="Q2400" s="214"/>
      <c r="R2400" s="214"/>
      <c r="S2400" s="214"/>
      <c r="T2400" s="215"/>
      <c r="AT2400" s="216" t="s">
        <v>164</v>
      </c>
      <c r="AU2400" s="216" t="s">
        <v>90</v>
      </c>
      <c r="AV2400" s="13" t="s">
        <v>90</v>
      </c>
      <c r="AW2400" s="13" t="s">
        <v>41</v>
      </c>
      <c r="AX2400" s="13" t="s">
        <v>80</v>
      </c>
      <c r="AY2400" s="216" t="s">
        <v>155</v>
      </c>
    </row>
    <row r="2401" spans="2:51" s="12" customFormat="1">
      <c r="B2401" s="195"/>
      <c r="C2401" s="196"/>
      <c r="D2401" s="197" t="s">
        <v>164</v>
      </c>
      <c r="E2401" s="198" t="s">
        <v>35</v>
      </c>
      <c r="F2401" s="199" t="s">
        <v>2265</v>
      </c>
      <c r="G2401" s="196"/>
      <c r="H2401" s="198" t="s">
        <v>35</v>
      </c>
      <c r="I2401" s="200"/>
      <c r="J2401" s="196"/>
      <c r="K2401" s="196"/>
      <c r="L2401" s="201"/>
      <c r="M2401" s="202"/>
      <c r="N2401" s="203"/>
      <c r="O2401" s="203"/>
      <c r="P2401" s="203"/>
      <c r="Q2401" s="203"/>
      <c r="R2401" s="203"/>
      <c r="S2401" s="203"/>
      <c r="T2401" s="204"/>
      <c r="AT2401" s="205" t="s">
        <v>164</v>
      </c>
      <c r="AU2401" s="205" t="s">
        <v>90</v>
      </c>
      <c r="AV2401" s="12" t="s">
        <v>88</v>
      </c>
      <c r="AW2401" s="12" t="s">
        <v>41</v>
      </c>
      <c r="AX2401" s="12" t="s">
        <v>80</v>
      </c>
      <c r="AY2401" s="205" t="s">
        <v>155</v>
      </c>
    </row>
    <row r="2402" spans="2:51" s="13" customFormat="1">
      <c r="B2402" s="206"/>
      <c r="C2402" s="207"/>
      <c r="D2402" s="197" t="s">
        <v>164</v>
      </c>
      <c r="E2402" s="208" t="s">
        <v>35</v>
      </c>
      <c r="F2402" s="209" t="s">
        <v>208</v>
      </c>
      <c r="G2402" s="207"/>
      <c r="H2402" s="210">
        <v>6</v>
      </c>
      <c r="I2402" s="211"/>
      <c r="J2402" s="207"/>
      <c r="K2402" s="207"/>
      <c r="L2402" s="212"/>
      <c r="M2402" s="213"/>
      <c r="N2402" s="214"/>
      <c r="O2402" s="214"/>
      <c r="P2402" s="214"/>
      <c r="Q2402" s="214"/>
      <c r="R2402" s="214"/>
      <c r="S2402" s="214"/>
      <c r="T2402" s="215"/>
      <c r="AT2402" s="216" t="s">
        <v>164</v>
      </c>
      <c r="AU2402" s="216" t="s">
        <v>90</v>
      </c>
      <c r="AV2402" s="13" t="s">
        <v>90</v>
      </c>
      <c r="AW2402" s="13" t="s">
        <v>41</v>
      </c>
      <c r="AX2402" s="13" t="s">
        <v>80</v>
      </c>
      <c r="AY2402" s="216" t="s">
        <v>155</v>
      </c>
    </row>
    <row r="2403" spans="2:51" s="12" customFormat="1">
      <c r="B2403" s="195"/>
      <c r="C2403" s="196"/>
      <c r="D2403" s="197" t="s">
        <v>164</v>
      </c>
      <c r="E2403" s="198" t="s">
        <v>35</v>
      </c>
      <c r="F2403" s="199" t="s">
        <v>2266</v>
      </c>
      <c r="G2403" s="196"/>
      <c r="H2403" s="198" t="s">
        <v>35</v>
      </c>
      <c r="I2403" s="200"/>
      <c r="J2403" s="196"/>
      <c r="K2403" s="196"/>
      <c r="L2403" s="201"/>
      <c r="M2403" s="202"/>
      <c r="N2403" s="203"/>
      <c r="O2403" s="203"/>
      <c r="P2403" s="203"/>
      <c r="Q2403" s="203"/>
      <c r="R2403" s="203"/>
      <c r="S2403" s="203"/>
      <c r="T2403" s="204"/>
      <c r="AT2403" s="205" t="s">
        <v>164</v>
      </c>
      <c r="AU2403" s="205" t="s">
        <v>90</v>
      </c>
      <c r="AV2403" s="12" t="s">
        <v>88</v>
      </c>
      <c r="AW2403" s="12" t="s">
        <v>41</v>
      </c>
      <c r="AX2403" s="12" t="s">
        <v>80</v>
      </c>
      <c r="AY2403" s="205" t="s">
        <v>155</v>
      </c>
    </row>
    <row r="2404" spans="2:51" s="13" customFormat="1">
      <c r="B2404" s="206"/>
      <c r="C2404" s="207"/>
      <c r="D2404" s="197" t="s">
        <v>164</v>
      </c>
      <c r="E2404" s="208" t="s">
        <v>35</v>
      </c>
      <c r="F2404" s="209" t="s">
        <v>88</v>
      </c>
      <c r="G2404" s="207"/>
      <c r="H2404" s="210">
        <v>1</v>
      </c>
      <c r="I2404" s="211"/>
      <c r="J2404" s="207"/>
      <c r="K2404" s="207"/>
      <c r="L2404" s="212"/>
      <c r="M2404" s="213"/>
      <c r="N2404" s="214"/>
      <c r="O2404" s="214"/>
      <c r="P2404" s="214"/>
      <c r="Q2404" s="214"/>
      <c r="R2404" s="214"/>
      <c r="S2404" s="214"/>
      <c r="T2404" s="215"/>
      <c r="AT2404" s="216" t="s">
        <v>164</v>
      </c>
      <c r="AU2404" s="216" t="s">
        <v>90</v>
      </c>
      <c r="AV2404" s="13" t="s">
        <v>90</v>
      </c>
      <c r="AW2404" s="13" t="s">
        <v>41</v>
      </c>
      <c r="AX2404" s="13" t="s">
        <v>80</v>
      </c>
      <c r="AY2404" s="216" t="s">
        <v>155</v>
      </c>
    </row>
    <row r="2405" spans="2:51" s="12" customFormat="1">
      <c r="B2405" s="195"/>
      <c r="C2405" s="196"/>
      <c r="D2405" s="197" t="s">
        <v>164</v>
      </c>
      <c r="E2405" s="198" t="s">
        <v>35</v>
      </c>
      <c r="F2405" s="199" t="s">
        <v>2267</v>
      </c>
      <c r="G2405" s="196"/>
      <c r="H2405" s="198" t="s">
        <v>35</v>
      </c>
      <c r="I2405" s="200"/>
      <c r="J2405" s="196"/>
      <c r="K2405" s="196"/>
      <c r="L2405" s="201"/>
      <c r="M2405" s="202"/>
      <c r="N2405" s="203"/>
      <c r="O2405" s="203"/>
      <c r="P2405" s="203"/>
      <c r="Q2405" s="203"/>
      <c r="R2405" s="203"/>
      <c r="S2405" s="203"/>
      <c r="T2405" s="204"/>
      <c r="AT2405" s="205" t="s">
        <v>164</v>
      </c>
      <c r="AU2405" s="205" t="s">
        <v>90</v>
      </c>
      <c r="AV2405" s="12" t="s">
        <v>88</v>
      </c>
      <c r="AW2405" s="12" t="s">
        <v>41</v>
      </c>
      <c r="AX2405" s="12" t="s">
        <v>80</v>
      </c>
      <c r="AY2405" s="205" t="s">
        <v>155</v>
      </c>
    </row>
    <row r="2406" spans="2:51" s="13" customFormat="1">
      <c r="B2406" s="206"/>
      <c r="C2406" s="207"/>
      <c r="D2406" s="197" t="s">
        <v>164</v>
      </c>
      <c r="E2406" s="208" t="s">
        <v>35</v>
      </c>
      <c r="F2406" s="209" t="s">
        <v>88</v>
      </c>
      <c r="G2406" s="207"/>
      <c r="H2406" s="210">
        <v>1</v>
      </c>
      <c r="I2406" s="211"/>
      <c r="J2406" s="207"/>
      <c r="K2406" s="207"/>
      <c r="L2406" s="212"/>
      <c r="M2406" s="213"/>
      <c r="N2406" s="214"/>
      <c r="O2406" s="214"/>
      <c r="P2406" s="214"/>
      <c r="Q2406" s="214"/>
      <c r="R2406" s="214"/>
      <c r="S2406" s="214"/>
      <c r="T2406" s="215"/>
      <c r="AT2406" s="216" t="s">
        <v>164</v>
      </c>
      <c r="AU2406" s="216" t="s">
        <v>90</v>
      </c>
      <c r="AV2406" s="13" t="s">
        <v>90</v>
      </c>
      <c r="AW2406" s="13" t="s">
        <v>41</v>
      </c>
      <c r="AX2406" s="13" t="s">
        <v>80</v>
      </c>
      <c r="AY2406" s="216" t="s">
        <v>155</v>
      </c>
    </row>
    <row r="2407" spans="2:51" s="12" customFormat="1">
      <c r="B2407" s="195"/>
      <c r="C2407" s="196"/>
      <c r="D2407" s="197" t="s">
        <v>164</v>
      </c>
      <c r="E2407" s="198" t="s">
        <v>35</v>
      </c>
      <c r="F2407" s="199" t="s">
        <v>2268</v>
      </c>
      <c r="G2407" s="196"/>
      <c r="H2407" s="198" t="s">
        <v>35</v>
      </c>
      <c r="I2407" s="200"/>
      <c r="J2407" s="196"/>
      <c r="K2407" s="196"/>
      <c r="L2407" s="201"/>
      <c r="M2407" s="202"/>
      <c r="N2407" s="203"/>
      <c r="O2407" s="203"/>
      <c r="P2407" s="203"/>
      <c r="Q2407" s="203"/>
      <c r="R2407" s="203"/>
      <c r="S2407" s="203"/>
      <c r="T2407" s="204"/>
      <c r="AT2407" s="205" t="s">
        <v>164</v>
      </c>
      <c r="AU2407" s="205" t="s">
        <v>90</v>
      </c>
      <c r="AV2407" s="12" t="s">
        <v>88</v>
      </c>
      <c r="AW2407" s="12" t="s">
        <v>41</v>
      </c>
      <c r="AX2407" s="12" t="s">
        <v>80</v>
      </c>
      <c r="AY2407" s="205" t="s">
        <v>155</v>
      </c>
    </row>
    <row r="2408" spans="2:51" s="13" customFormat="1">
      <c r="B2408" s="206"/>
      <c r="C2408" s="207"/>
      <c r="D2408" s="197" t="s">
        <v>164</v>
      </c>
      <c r="E2408" s="208" t="s">
        <v>35</v>
      </c>
      <c r="F2408" s="209" t="s">
        <v>88</v>
      </c>
      <c r="G2408" s="207"/>
      <c r="H2408" s="210">
        <v>1</v>
      </c>
      <c r="I2408" s="211"/>
      <c r="J2408" s="207"/>
      <c r="K2408" s="207"/>
      <c r="L2408" s="212"/>
      <c r="M2408" s="213"/>
      <c r="N2408" s="214"/>
      <c r="O2408" s="214"/>
      <c r="P2408" s="214"/>
      <c r="Q2408" s="214"/>
      <c r="R2408" s="214"/>
      <c r="S2408" s="214"/>
      <c r="T2408" s="215"/>
      <c r="AT2408" s="216" t="s">
        <v>164</v>
      </c>
      <c r="AU2408" s="216" t="s">
        <v>90</v>
      </c>
      <c r="AV2408" s="13" t="s">
        <v>90</v>
      </c>
      <c r="AW2408" s="13" t="s">
        <v>41</v>
      </c>
      <c r="AX2408" s="13" t="s">
        <v>80</v>
      </c>
      <c r="AY2408" s="216" t="s">
        <v>155</v>
      </c>
    </row>
    <row r="2409" spans="2:51" s="12" customFormat="1">
      <c r="B2409" s="195"/>
      <c r="C2409" s="196"/>
      <c r="D2409" s="197" t="s">
        <v>164</v>
      </c>
      <c r="E2409" s="198" t="s">
        <v>35</v>
      </c>
      <c r="F2409" s="199" t="s">
        <v>2269</v>
      </c>
      <c r="G2409" s="196"/>
      <c r="H2409" s="198" t="s">
        <v>35</v>
      </c>
      <c r="I2409" s="200"/>
      <c r="J2409" s="196"/>
      <c r="K2409" s="196"/>
      <c r="L2409" s="201"/>
      <c r="M2409" s="202"/>
      <c r="N2409" s="203"/>
      <c r="O2409" s="203"/>
      <c r="P2409" s="203"/>
      <c r="Q2409" s="203"/>
      <c r="R2409" s="203"/>
      <c r="S2409" s="203"/>
      <c r="T2409" s="204"/>
      <c r="AT2409" s="205" t="s">
        <v>164</v>
      </c>
      <c r="AU2409" s="205" t="s">
        <v>90</v>
      </c>
      <c r="AV2409" s="12" t="s">
        <v>88</v>
      </c>
      <c r="AW2409" s="12" t="s">
        <v>41</v>
      </c>
      <c r="AX2409" s="12" t="s">
        <v>80</v>
      </c>
      <c r="AY2409" s="205" t="s">
        <v>155</v>
      </c>
    </row>
    <row r="2410" spans="2:51" s="13" customFormat="1">
      <c r="B2410" s="206"/>
      <c r="C2410" s="207"/>
      <c r="D2410" s="197" t="s">
        <v>164</v>
      </c>
      <c r="E2410" s="208" t="s">
        <v>35</v>
      </c>
      <c r="F2410" s="209" t="s">
        <v>90</v>
      </c>
      <c r="G2410" s="207"/>
      <c r="H2410" s="210">
        <v>2</v>
      </c>
      <c r="I2410" s="211"/>
      <c r="J2410" s="207"/>
      <c r="K2410" s="207"/>
      <c r="L2410" s="212"/>
      <c r="M2410" s="213"/>
      <c r="N2410" s="214"/>
      <c r="O2410" s="214"/>
      <c r="P2410" s="214"/>
      <c r="Q2410" s="214"/>
      <c r="R2410" s="214"/>
      <c r="S2410" s="214"/>
      <c r="T2410" s="215"/>
      <c r="AT2410" s="216" t="s">
        <v>164</v>
      </c>
      <c r="AU2410" s="216" t="s">
        <v>90</v>
      </c>
      <c r="AV2410" s="13" t="s">
        <v>90</v>
      </c>
      <c r="AW2410" s="13" t="s">
        <v>41</v>
      </c>
      <c r="AX2410" s="13" t="s">
        <v>80</v>
      </c>
      <c r="AY2410" s="216" t="s">
        <v>155</v>
      </c>
    </row>
    <row r="2411" spans="2:51" s="12" customFormat="1">
      <c r="B2411" s="195"/>
      <c r="C2411" s="196"/>
      <c r="D2411" s="197" t="s">
        <v>164</v>
      </c>
      <c r="E2411" s="198" t="s">
        <v>35</v>
      </c>
      <c r="F2411" s="199" t="s">
        <v>2270</v>
      </c>
      <c r="G2411" s="196"/>
      <c r="H2411" s="198" t="s">
        <v>35</v>
      </c>
      <c r="I2411" s="200"/>
      <c r="J2411" s="196"/>
      <c r="K2411" s="196"/>
      <c r="L2411" s="201"/>
      <c r="M2411" s="202"/>
      <c r="N2411" s="203"/>
      <c r="O2411" s="203"/>
      <c r="P2411" s="203"/>
      <c r="Q2411" s="203"/>
      <c r="R2411" s="203"/>
      <c r="S2411" s="203"/>
      <c r="T2411" s="204"/>
      <c r="AT2411" s="205" t="s">
        <v>164</v>
      </c>
      <c r="AU2411" s="205" t="s">
        <v>90</v>
      </c>
      <c r="AV2411" s="12" t="s">
        <v>88</v>
      </c>
      <c r="AW2411" s="12" t="s">
        <v>41</v>
      </c>
      <c r="AX2411" s="12" t="s">
        <v>80</v>
      </c>
      <c r="AY2411" s="205" t="s">
        <v>155</v>
      </c>
    </row>
    <row r="2412" spans="2:51" s="13" customFormat="1">
      <c r="B2412" s="206"/>
      <c r="C2412" s="207"/>
      <c r="D2412" s="197" t="s">
        <v>164</v>
      </c>
      <c r="E2412" s="208" t="s">
        <v>35</v>
      </c>
      <c r="F2412" s="209" t="s">
        <v>174</v>
      </c>
      <c r="G2412" s="207"/>
      <c r="H2412" s="210">
        <v>3</v>
      </c>
      <c r="I2412" s="211"/>
      <c r="J2412" s="207"/>
      <c r="K2412" s="207"/>
      <c r="L2412" s="212"/>
      <c r="M2412" s="213"/>
      <c r="N2412" s="214"/>
      <c r="O2412" s="214"/>
      <c r="P2412" s="214"/>
      <c r="Q2412" s="214"/>
      <c r="R2412" s="214"/>
      <c r="S2412" s="214"/>
      <c r="T2412" s="215"/>
      <c r="AT2412" s="216" t="s">
        <v>164</v>
      </c>
      <c r="AU2412" s="216" t="s">
        <v>90</v>
      </c>
      <c r="AV2412" s="13" t="s">
        <v>90</v>
      </c>
      <c r="AW2412" s="13" t="s">
        <v>41</v>
      </c>
      <c r="AX2412" s="13" t="s">
        <v>80</v>
      </c>
      <c r="AY2412" s="216" t="s">
        <v>155</v>
      </c>
    </row>
    <row r="2413" spans="2:51" s="12" customFormat="1">
      <c r="B2413" s="195"/>
      <c r="C2413" s="196"/>
      <c r="D2413" s="197" t="s">
        <v>164</v>
      </c>
      <c r="E2413" s="198" t="s">
        <v>35</v>
      </c>
      <c r="F2413" s="199" t="s">
        <v>2271</v>
      </c>
      <c r="G2413" s="196"/>
      <c r="H2413" s="198" t="s">
        <v>35</v>
      </c>
      <c r="I2413" s="200"/>
      <c r="J2413" s="196"/>
      <c r="K2413" s="196"/>
      <c r="L2413" s="201"/>
      <c r="M2413" s="202"/>
      <c r="N2413" s="203"/>
      <c r="O2413" s="203"/>
      <c r="P2413" s="203"/>
      <c r="Q2413" s="203"/>
      <c r="R2413" s="203"/>
      <c r="S2413" s="203"/>
      <c r="T2413" s="204"/>
      <c r="AT2413" s="205" t="s">
        <v>164</v>
      </c>
      <c r="AU2413" s="205" t="s">
        <v>90</v>
      </c>
      <c r="AV2413" s="12" t="s">
        <v>88</v>
      </c>
      <c r="AW2413" s="12" t="s">
        <v>41</v>
      </c>
      <c r="AX2413" s="12" t="s">
        <v>80</v>
      </c>
      <c r="AY2413" s="205" t="s">
        <v>155</v>
      </c>
    </row>
    <row r="2414" spans="2:51" s="13" customFormat="1">
      <c r="B2414" s="206"/>
      <c r="C2414" s="207"/>
      <c r="D2414" s="197" t="s">
        <v>164</v>
      </c>
      <c r="E2414" s="208" t="s">
        <v>35</v>
      </c>
      <c r="F2414" s="209" t="s">
        <v>174</v>
      </c>
      <c r="G2414" s="207"/>
      <c r="H2414" s="210">
        <v>3</v>
      </c>
      <c r="I2414" s="211"/>
      <c r="J2414" s="207"/>
      <c r="K2414" s="207"/>
      <c r="L2414" s="212"/>
      <c r="M2414" s="213"/>
      <c r="N2414" s="214"/>
      <c r="O2414" s="214"/>
      <c r="P2414" s="214"/>
      <c r="Q2414" s="214"/>
      <c r="R2414" s="214"/>
      <c r="S2414" s="214"/>
      <c r="T2414" s="215"/>
      <c r="AT2414" s="216" t="s">
        <v>164</v>
      </c>
      <c r="AU2414" s="216" t="s">
        <v>90</v>
      </c>
      <c r="AV2414" s="13" t="s">
        <v>90</v>
      </c>
      <c r="AW2414" s="13" t="s">
        <v>41</v>
      </c>
      <c r="AX2414" s="13" t="s">
        <v>80</v>
      </c>
      <c r="AY2414" s="216" t="s">
        <v>155</v>
      </c>
    </row>
    <row r="2415" spans="2:51" s="12" customFormat="1">
      <c r="B2415" s="195"/>
      <c r="C2415" s="196"/>
      <c r="D2415" s="197" t="s">
        <v>164</v>
      </c>
      <c r="E2415" s="198" t="s">
        <v>35</v>
      </c>
      <c r="F2415" s="199" t="s">
        <v>2272</v>
      </c>
      <c r="G2415" s="196"/>
      <c r="H2415" s="198" t="s">
        <v>35</v>
      </c>
      <c r="I2415" s="200"/>
      <c r="J2415" s="196"/>
      <c r="K2415" s="196"/>
      <c r="L2415" s="201"/>
      <c r="M2415" s="202"/>
      <c r="N2415" s="203"/>
      <c r="O2415" s="203"/>
      <c r="P2415" s="203"/>
      <c r="Q2415" s="203"/>
      <c r="R2415" s="203"/>
      <c r="S2415" s="203"/>
      <c r="T2415" s="204"/>
      <c r="AT2415" s="205" t="s">
        <v>164</v>
      </c>
      <c r="AU2415" s="205" t="s">
        <v>90</v>
      </c>
      <c r="AV2415" s="12" t="s">
        <v>88</v>
      </c>
      <c r="AW2415" s="12" t="s">
        <v>41</v>
      </c>
      <c r="AX2415" s="12" t="s">
        <v>80</v>
      </c>
      <c r="AY2415" s="205" t="s">
        <v>155</v>
      </c>
    </row>
    <row r="2416" spans="2:51" s="13" customFormat="1">
      <c r="B2416" s="206"/>
      <c r="C2416" s="207"/>
      <c r="D2416" s="197" t="s">
        <v>164</v>
      </c>
      <c r="E2416" s="208" t="s">
        <v>35</v>
      </c>
      <c r="F2416" s="209" t="s">
        <v>88</v>
      </c>
      <c r="G2416" s="207"/>
      <c r="H2416" s="210">
        <v>1</v>
      </c>
      <c r="I2416" s="211"/>
      <c r="J2416" s="207"/>
      <c r="K2416" s="207"/>
      <c r="L2416" s="212"/>
      <c r="M2416" s="213"/>
      <c r="N2416" s="214"/>
      <c r="O2416" s="214"/>
      <c r="P2416" s="214"/>
      <c r="Q2416" s="214"/>
      <c r="R2416" s="214"/>
      <c r="S2416" s="214"/>
      <c r="T2416" s="215"/>
      <c r="AT2416" s="216" t="s">
        <v>164</v>
      </c>
      <c r="AU2416" s="216" t="s">
        <v>90</v>
      </c>
      <c r="AV2416" s="13" t="s">
        <v>90</v>
      </c>
      <c r="AW2416" s="13" t="s">
        <v>41</v>
      </c>
      <c r="AX2416" s="13" t="s">
        <v>80</v>
      </c>
      <c r="AY2416" s="216" t="s">
        <v>155</v>
      </c>
    </row>
    <row r="2417" spans="2:65" s="15" customFormat="1">
      <c r="B2417" s="228"/>
      <c r="C2417" s="229"/>
      <c r="D2417" s="197" t="s">
        <v>164</v>
      </c>
      <c r="E2417" s="230" t="s">
        <v>35</v>
      </c>
      <c r="F2417" s="231" t="s">
        <v>177</v>
      </c>
      <c r="G2417" s="229"/>
      <c r="H2417" s="232">
        <v>383</v>
      </c>
      <c r="I2417" s="233"/>
      <c r="J2417" s="229"/>
      <c r="K2417" s="229"/>
      <c r="L2417" s="234"/>
      <c r="M2417" s="235"/>
      <c r="N2417" s="236"/>
      <c r="O2417" s="236"/>
      <c r="P2417" s="236"/>
      <c r="Q2417" s="236"/>
      <c r="R2417" s="236"/>
      <c r="S2417" s="236"/>
      <c r="T2417" s="237"/>
      <c r="AT2417" s="238" t="s">
        <v>164</v>
      </c>
      <c r="AU2417" s="238" t="s">
        <v>90</v>
      </c>
      <c r="AV2417" s="15" t="s">
        <v>162</v>
      </c>
      <c r="AW2417" s="15" t="s">
        <v>41</v>
      </c>
      <c r="AX2417" s="15" t="s">
        <v>88</v>
      </c>
      <c r="AY2417" s="238" t="s">
        <v>155</v>
      </c>
    </row>
    <row r="2418" spans="2:65" s="1" customFormat="1" ht="24" customHeight="1">
      <c r="B2418" s="36"/>
      <c r="C2418" s="182" t="s">
        <v>2273</v>
      </c>
      <c r="D2418" s="182" t="s">
        <v>157</v>
      </c>
      <c r="E2418" s="183" t="s">
        <v>2274</v>
      </c>
      <c r="F2418" s="184" t="s">
        <v>2275</v>
      </c>
      <c r="G2418" s="185" t="s">
        <v>160</v>
      </c>
      <c r="H2418" s="186">
        <v>818.80499999999995</v>
      </c>
      <c r="I2418" s="187"/>
      <c r="J2418" s="188">
        <f>ROUND(I2418*H2418,2)</f>
        <v>0</v>
      </c>
      <c r="K2418" s="184" t="s">
        <v>35</v>
      </c>
      <c r="L2418" s="40"/>
      <c r="M2418" s="189" t="s">
        <v>35</v>
      </c>
      <c r="N2418" s="190" t="s">
        <v>51</v>
      </c>
      <c r="O2418" s="65"/>
      <c r="P2418" s="191">
        <f>O2418*H2418</f>
        <v>0</v>
      </c>
      <c r="Q2418" s="191">
        <v>0</v>
      </c>
      <c r="R2418" s="191">
        <f>Q2418*H2418</f>
        <v>0</v>
      </c>
      <c r="S2418" s="191">
        <v>0</v>
      </c>
      <c r="T2418" s="192">
        <f>S2418*H2418</f>
        <v>0</v>
      </c>
      <c r="AR2418" s="193" t="s">
        <v>265</v>
      </c>
      <c r="AT2418" s="193" t="s">
        <v>157</v>
      </c>
      <c r="AU2418" s="193" t="s">
        <v>90</v>
      </c>
      <c r="AY2418" s="18" t="s">
        <v>155</v>
      </c>
      <c r="BE2418" s="194">
        <f>IF(N2418="základní",J2418,0)</f>
        <v>0</v>
      </c>
      <c r="BF2418" s="194">
        <f>IF(N2418="snížená",J2418,0)</f>
        <v>0</v>
      </c>
      <c r="BG2418" s="194">
        <f>IF(N2418="zákl. přenesená",J2418,0)</f>
        <v>0</v>
      </c>
      <c r="BH2418" s="194">
        <f>IF(N2418="sníž. přenesená",J2418,0)</f>
        <v>0</v>
      </c>
      <c r="BI2418" s="194">
        <f>IF(N2418="nulová",J2418,0)</f>
        <v>0</v>
      </c>
      <c r="BJ2418" s="18" t="s">
        <v>88</v>
      </c>
      <c r="BK2418" s="194">
        <f>ROUND(I2418*H2418,2)</f>
        <v>0</v>
      </c>
      <c r="BL2418" s="18" t="s">
        <v>265</v>
      </c>
      <c r="BM2418" s="193" t="s">
        <v>2276</v>
      </c>
    </row>
    <row r="2419" spans="2:65" s="12" customFormat="1">
      <c r="B2419" s="195"/>
      <c r="C2419" s="196"/>
      <c r="D2419" s="197" t="s">
        <v>164</v>
      </c>
      <c r="E2419" s="198" t="s">
        <v>35</v>
      </c>
      <c r="F2419" s="199" t="s">
        <v>2277</v>
      </c>
      <c r="G2419" s="196"/>
      <c r="H2419" s="198" t="s">
        <v>35</v>
      </c>
      <c r="I2419" s="200"/>
      <c r="J2419" s="196"/>
      <c r="K2419" s="196"/>
      <c r="L2419" s="201"/>
      <c r="M2419" s="202"/>
      <c r="N2419" s="203"/>
      <c r="O2419" s="203"/>
      <c r="P2419" s="203"/>
      <c r="Q2419" s="203"/>
      <c r="R2419" s="203"/>
      <c r="S2419" s="203"/>
      <c r="T2419" s="204"/>
      <c r="AT2419" s="205" t="s">
        <v>164</v>
      </c>
      <c r="AU2419" s="205" t="s">
        <v>90</v>
      </c>
      <c r="AV2419" s="12" t="s">
        <v>88</v>
      </c>
      <c r="AW2419" s="12" t="s">
        <v>41</v>
      </c>
      <c r="AX2419" s="12" t="s">
        <v>80</v>
      </c>
      <c r="AY2419" s="205" t="s">
        <v>155</v>
      </c>
    </row>
    <row r="2420" spans="2:65" s="13" customFormat="1">
      <c r="B2420" s="206"/>
      <c r="C2420" s="207"/>
      <c r="D2420" s="197" t="s">
        <v>164</v>
      </c>
      <c r="E2420" s="208" t="s">
        <v>35</v>
      </c>
      <c r="F2420" s="209" t="s">
        <v>2278</v>
      </c>
      <c r="G2420" s="207"/>
      <c r="H2420" s="210">
        <v>592.596</v>
      </c>
      <c r="I2420" s="211"/>
      <c r="J2420" s="207"/>
      <c r="K2420" s="207"/>
      <c r="L2420" s="212"/>
      <c r="M2420" s="213"/>
      <c r="N2420" s="214"/>
      <c r="O2420" s="214"/>
      <c r="P2420" s="214"/>
      <c r="Q2420" s="214"/>
      <c r="R2420" s="214"/>
      <c r="S2420" s="214"/>
      <c r="T2420" s="215"/>
      <c r="AT2420" s="216" t="s">
        <v>164</v>
      </c>
      <c r="AU2420" s="216" t="s">
        <v>90</v>
      </c>
      <c r="AV2420" s="13" t="s">
        <v>90</v>
      </c>
      <c r="AW2420" s="13" t="s">
        <v>41</v>
      </c>
      <c r="AX2420" s="13" t="s">
        <v>80</v>
      </c>
      <c r="AY2420" s="216" t="s">
        <v>155</v>
      </c>
    </row>
    <row r="2421" spans="2:65" s="12" customFormat="1">
      <c r="B2421" s="195"/>
      <c r="C2421" s="196"/>
      <c r="D2421" s="197" t="s">
        <v>164</v>
      </c>
      <c r="E2421" s="198" t="s">
        <v>35</v>
      </c>
      <c r="F2421" s="199" t="s">
        <v>2279</v>
      </c>
      <c r="G2421" s="196"/>
      <c r="H2421" s="198" t="s">
        <v>35</v>
      </c>
      <c r="I2421" s="200"/>
      <c r="J2421" s="196"/>
      <c r="K2421" s="196"/>
      <c r="L2421" s="201"/>
      <c r="M2421" s="202"/>
      <c r="N2421" s="203"/>
      <c r="O2421" s="203"/>
      <c r="P2421" s="203"/>
      <c r="Q2421" s="203"/>
      <c r="R2421" s="203"/>
      <c r="S2421" s="203"/>
      <c r="T2421" s="204"/>
      <c r="AT2421" s="205" t="s">
        <v>164</v>
      </c>
      <c r="AU2421" s="205" t="s">
        <v>90</v>
      </c>
      <c r="AV2421" s="12" t="s">
        <v>88</v>
      </c>
      <c r="AW2421" s="12" t="s">
        <v>41</v>
      </c>
      <c r="AX2421" s="12" t="s">
        <v>80</v>
      </c>
      <c r="AY2421" s="205" t="s">
        <v>155</v>
      </c>
    </row>
    <row r="2422" spans="2:65" s="13" customFormat="1">
      <c r="B2422" s="206"/>
      <c r="C2422" s="207"/>
      <c r="D2422" s="197" t="s">
        <v>164</v>
      </c>
      <c r="E2422" s="208" t="s">
        <v>35</v>
      </c>
      <c r="F2422" s="209" t="s">
        <v>2280</v>
      </c>
      <c r="G2422" s="207"/>
      <c r="H2422" s="210">
        <v>203.01900000000001</v>
      </c>
      <c r="I2422" s="211"/>
      <c r="J2422" s="207"/>
      <c r="K2422" s="207"/>
      <c r="L2422" s="212"/>
      <c r="M2422" s="213"/>
      <c r="N2422" s="214"/>
      <c r="O2422" s="214"/>
      <c r="P2422" s="214"/>
      <c r="Q2422" s="214"/>
      <c r="R2422" s="214"/>
      <c r="S2422" s="214"/>
      <c r="T2422" s="215"/>
      <c r="AT2422" s="216" t="s">
        <v>164</v>
      </c>
      <c r="AU2422" s="216" t="s">
        <v>90</v>
      </c>
      <c r="AV2422" s="13" t="s">
        <v>90</v>
      </c>
      <c r="AW2422" s="13" t="s">
        <v>41</v>
      </c>
      <c r="AX2422" s="13" t="s">
        <v>80</v>
      </c>
      <c r="AY2422" s="216" t="s">
        <v>155</v>
      </c>
    </row>
    <row r="2423" spans="2:65" s="12" customFormat="1">
      <c r="B2423" s="195"/>
      <c r="C2423" s="196"/>
      <c r="D2423" s="197" t="s">
        <v>164</v>
      </c>
      <c r="E2423" s="198" t="s">
        <v>35</v>
      </c>
      <c r="F2423" s="199" t="s">
        <v>2281</v>
      </c>
      <c r="G2423" s="196"/>
      <c r="H2423" s="198" t="s">
        <v>35</v>
      </c>
      <c r="I2423" s="200"/>
      <c r="J2423" s="196"/>
      <c r="K2423" s="196"/>
      <c r="L2423" s="201"/>
      <c r="M2423" s="202"/>
      <c r="N2423" s="203"/>
      <c r="O2423" s="203"/>
      <c r="P2423" s="203"/>
      <c r="Q2423" s="203"/>
      <c r="R2423" s="203"/>
      <c r="S2423" s="203"/>
      <c r="T2423" s="204"/>
      <c r="AT2423" s="205" t="s">
        <v>164</v>
      </c>
      <c r="AU2423" s="205" t="s">
        <v>90</v>
      </c>
      <c r="AV2423" s="12" t="s">
        <v>88</v>
      </c>
      <c r="AW2423" s="12" t="s">
        <v>41</v>
      </c>
      <c r="AX2423" s="12" t="s">
        <v>80</v>
      </c>
      <c r="AY2423" s="205" t="s">
        <v>155</v>
      </c>
    </row>
    <row r="2424" spans="2:65" s="13" customFormat="1">
      <c r="B2424" s="206"/>
      <c r="C2424" s="207"/>
      <c r="D2424" s="197" t="s">
        <v>164</v>
      </c>
      <c r="E2424" s="208" t="s">
        <v>35</v>
      </c>
      <c r="F2424" s="209" t="s">
        <v>2282</v>
      </c>
      <c r="G2424" s="207"/>
      <c r="H2424" s="210">
        <v>6.1379999999999999</v>
      </c>
      <c r="I2424" s="211"/>
      <c r="J2424" s="207"/>
      <c r="K2424" s="207"/>
      <c r="L2424" s="212"/>
      <c r="M2424" s="213"/>
      <c r="N2424" s="214"/>
      <c r="O2424" s="214"/>
      <c r="P2424" s="214"/>
      <c r="Q2424" s="214"/>
      <c r="R2424" s="214"/>
      <c r="S2424" s="214"/>
      <c r="T2424" s="215"/>
      <c r="AT2424" s="216" t="s">
        <v>164</v>
      </c>
      <c r="AU2424" s="216" t="s">
        <v>90</v>
      </c>
      <c r="AV2424" s="13" t="s">
        <v>90</v>
      </c>
      <c r="AW2424" s="13" t="s">
        <v>41</v>
      </c>
      <c r="AX2424" s="13" t="s">
        <v>80</v>
      </c>
      <c r="AY2424" s="216" t="s">
        <v>155</v>
      </c>
    </row>
    <row r="2425" spans="2:65" s="12" customFormat="1">
      <c r="B2425" s="195"/>
      <c r="C2425" s="196"/>
      <c r="D2425" s="197" t="s">
        <v>164</v>
      </c>
      <c r="E2425" s="198" t="s">
        <v>35</v>
      </c>
      <c r="F2425" s="199" t="s">
        <v>2283</v>
      </c>
      <c r="G2425" s="196"/>
      <c r="H2425" s="198" t="s">
        <v>35</v>
      </c>
      <c r="I2425" s="200"/>
      <c r="J2425" s="196"/>
      <c r="K2425" s="196"/>
      <c r="L2425" s="201"/>
      <c r="M2425" s="202"/>
      <c r="N2425" s="203"/>
      <c r="O2425" s="203"/>
      <c r="P2425" s="203"/>
      <c r="Q2425" s="203"/>
      <c r="R2425" s="203"/>
      <c r="S2425" s="203"/>
      <c r="T2425" s="204"/>
      <c r="AT2425" s="205" t="s">
        <v>164</v>
      </c>
      <c r="AU2425" s="205" t="s">
        <v>90</v>
      </c>
      <c r="AV2425" s="12" t="s">
        <v>88</v>
      </c>
      <c r="AW2425" s="12" t="s">
        <v>41</v>
      </c>
      <c r="AX2425" s="12" t="s">
        <v>80</v>
      </c>
      <c r="AY2425" s="205" t="s">
        <v>155</v>
      </c>
    </row>
    <row r="2426" spans="2:65" s="13" customFormat="1">
      <c r="B2426" s="206"/>
      <c r="C2426" s="207"/>
      <c r="D2426" s="197" t="s">
        <v>164</v>
      </c>
      <c r="E2426" s="208" t="s">
        <v>35</v>
      </c>
      <c r="F2426" s="209" t="s">
        <v>2284</v>
      </c>
      <c r="G2426" s="207"/>
      <c r="H2426" s="210">
        <v>11.611000000000001</v>
      </c>
      <c r="I2426" s="211"/>
      <c r="J2426" s="207"/>
      <c r="K2426" s="207"/>
      <c r="L2426" s="212"/>
      <c r="M2426" s="213"/>
      <c r="N2426" s="214"/>
      <c r="O2426" s="214"/>
      <c r="P2426" s="214"/>
      <c r="Q2426" s="214"/>
      <c r="R2426" s="214"/>
      <c r="S2426" s="214"/>
      <c r="T2426" s="215"/>
      <c r="AT2426" s="216" t="s">
        <v>164</v>
      </c>
      <c r="AU2426" s="216" t="s">
        <v>90</v>
      </c>
      <c r="AV2426" s="13" t="s">
        <v>90</v>
      </c>
      <c r="AW2426" s="13" t="s">
        <v>41</v>
      </c>
      <c r="AX2426" s="13" t="s">
        <v>80</v>
      </c>
      <c r="AY2426" s="216" t="s">
        <v>155</v>
      </c>
    </row>
    <row r="2427" spans="2:65" s="12" customFormat="1">
      <c r="B2427" s="195"/>
      <c r="C2427" s="196"/>
      <c r="D2427" s="197" t="s">
        <v>164</v>
      </c>
      <c r="E2427" s="198" t="s">
        <v>35</v>
      </c>
      <c r="F2427" s="199" t="s">
        <v>2285</v>
      </c>
      <c r="G2427" s="196"/>
      <c r="H2427" s="198" t="s">
        <v>35</v>
      </c>
      <c r="I2427" s="200"/>
      <c r="J2427" s="196"/>
      <c r="K2427" s="196"/>
      <c r="L2427" s="201"/>
      <c r="M2427" s="202"/>
      <c r="N2427" s="203"/>
      <c r="O2427" s="203"/>
      <c r="P2427" s="203"/>
      <c r="Q2427" s="203"/>
      <c r="R2427" s="203"/>
      <c r="S2427" s="203"/>
      <c r="T2427" s="204"/>
      <c r="AT2427" s="205" t="s">
        <v>164</v>
      </c>
      <c r="AU2427" s="205" t="s">
        <v>90</v>
      </c>
      <c r="AV2427" s="12" t="s">
        <v>88</v>
      </c>
      <c r="AW2427" s="12" t="s">
        <v>41</v>
      </c>
      <c r="AX2427" s="12" t="s">
        <v>80</v>
      </c>
      <c r="AY2427" s="205" t="s">
        <v>155</v>
      </c>
    </row>
    <row r="2428" spans="2:65" s="13" customFormat="1">
      <c r="B2428" s="206"/>
      <c r="C2428" s="207"/>
      <c r="D2428" s="197" t="s">
        <v>164</v>
      </c>
      <c r="E2428" s="208" t="s">
        <v>35</v>
      </c>
      <c r="F2428" s="209" t="s">
        <v>2286</v>
      </c>
      <c r="G2428" s="207"/>
      <c r="H2428" s="210">
        <v>5.4409999999999998</v>
      </c>
      <c r="I2428" s="211"/>
      <c r="J2428" s="207"/>
      <c r="K2428" s="207"/>
      <c r="L2428" s="212"/>
      <c r="M2428" s="213"/>
      <c r="N2428" s="214"/>
      <c r="O2428" s="214"/>
      <c r="P2428" s="214"/>
      <c r="Q2428" s="214"/>
      <c r="R2428" s="214"/>
      <c r="S2428" s="214"/>
      <c r="T2428" s="215"/>
      <c r="AT2428" s="216" t="s">
        <v>164</v>
      </c>
      <c r="AU2428" s="216" t="s">
        <v>90</v>
      </c>
      <c r="AV2428" s="13" t="s">
        <v>90</v>
      </c>
      <c r="AW2428" s="13" t="s">
        <v>41</v>
      </c>
      <c r="AX2428" s="13" t="s">
        <v>80</v>
      </c>
      <c r="AY2428" s="216" t="s">
        <v>155</v>
      </c>
    </row>
    <row r="2429" spans="2:65" s="15" customFormat="1">
      <c r="B2429" s="228"/>
      <c r="C2429" s="229"/>
      <c r="D2429" s="197" t="s">
        <v>164</v>
      </c>
      <c r="E2429" s="230" t="s">
        <v>35</v>
      </c>
      <c r="F2429" s="231" t="s">
        <v>177</v>
      </c>
      <c r="G2429" s="229"/>
      <c r="H2429" s="232">
        <v>818.80499999999995</v>
      </c>
      <c r="I2429" s="233"/>
      <c r="J2429" s="229"/>
      <c r="K2429" s="229"/>
      <c r="L2429" s="234"/>
      <c r="M2429" s="235"/>
      <c r="N2429" s="236"/>
      <c r="O2429" s="236"/>
      <c r="P2429" s="236"/>
      <c r="Q2429" s="236"/>
      <c r="R2429" s="236"/>
      <c r="S2429" s="236"/>
      <c r="T2429" s="237"/>
      <c r="AT2429" s="238" t="s">
        <v>164</v>
      </c>
      <c r="AU2429" s="238" t="s">
        <v>90</v>
      </c>
      <c r="AV2429" s="15" t="s">
        <v>162</v>
      </c>
      <c r="AW2429" s="15" t="s">
        <v>41</v>
      </c>
      <c r="AX2429" s="15" t="s">
        <v>88</v>
      </c>
      <c r="AY2429" s="238" t="s">
        <v>155</v>
      </c>
    </row>
    <row r="2430" spans="2:65" s="1" customFormat="1" ht="36" customHeight="1">
      <c r="B2430" s="36"/>
      <c r="C2430" s="182" t="s">
        <v>2287</v>
      </c>
      <c r="D2430" s="182" t="s">
        <v>157</v>
      </c>
      <c r="E2430" s="183" t="s">
        <v>2288</v>
      </c>
      <c r="F2430" s="184" t="s">
        <v>2289</v>
      </c>
      <c r="G2430" s="185" t="s">
        <v>360</v>
      </c>
      <c r="H2430" s="186">
        <v>2072.89</v>
      </c>
      <c r="I2430" s="187"/>
      <c r="J2430" s="188">
        <f>ROUND(I2430*H2430,2)</f>
        <v>0</v>
      </c>
      <c r="K2430" s="184" t="s">
        <v>161</v>
      </c>
      <c r="L2430" s="40"/>
      <c r="M2430" s="189" t="s">
        <v>35</v>
      </c>
      <c r="N2430" s="190" t="s">
        <v>51</v>
      </c>
      <c r="O2430" s="65"/>
      <c r="P2430" s="191">
        <f>O2430*H2430</f>
        <v>0</v>
      </c>
      <c r="Q2430" s="191">
        <v>1.4999999999999999E-4</v>
      </c>
      <c r="R2430" s="191">
        <f>Q2430*H2430</f>
        <v>0.31093349999999997</v>
      </c>
      <c r="S2430" s="191">
        <v>0</v>
      </c>
      <c r="T2430" s="192">
        <f>S2430*H2430</f>
        <v>0</v>
      </c>
      <c r="AR2430" s="193" t="s">
        <v>265</v>
      </c>
      <c r="AT2430" s="193" t="s">
        <v>157</v>
      </c>
      <c r="AU2430" s="193" t="s">
        <v>90</v>
      </c>
      <c r="AY2430" s="18" t="s">
        <v>155</v>
      </c>
      <c r="BE2430" s="194">
        <f>IF(N2430="základní",J2430,0)</f>
        <v>0</v>
      </c>
      <c r="BF2430" s="194">
        <f>IF(N2430="snížená",J2430,0)</f>
        <v>0</v>
      </c>
      <c r="BG2430" s="194">
        <f>IF(N2430="zákl. přenesená",J2430,0)</f>
        <v>0</v>
      </c>
      <c r="BH2430" s="194">
        <f>IF(N2430="sníž. přenesená",J2430,0)</f>
        <v>0</v>
      </c>
      <c r="BI2430" s="194">
        <f>IF(N2430="nulová",J2430,0)</f>
        <v>0</v>
      </c>
      <c r="BJ2430" s="18" t="s">
        <v>88</v>
      </c>
      <c r="BK2430" s="194">
        <f>ROUND(I2430*H2430,2)</f>
        <v>0</v>
      </c>
      <c r="BL2430" s="18" t="s">
        <v>265</v>
      </c>
      <c r="BM2430" s="193" t="s">
        <v>2290</v>
      </c>
    </row>
    <row r="2431" spans="2:65" s="12" customFormat="1" ht="20.399999999999999">
      <c r="B2431" s="195"/>
      <c r="C2431" s="196"/>
      <c r="D2431" s="197" t="s">
        <v>164</v>
      </c>
      <c r="E2431" s="198" t="s">
        <v>35</v>
      </c>
      <c r="F2431" s="199" t="s">
        <v>2291</v>
      </c>
      <c r="G2431" s="196"/>
      <c r="H2431" s="198" t="s">
        <v>35</v>
      </c>
      <c r="I2431" s="200"/>
      <c r="J2431" s="196"/>
      <c r="K2431" s="196"/>
      <c r="L2431" s="201"/>
      <c r="M2431" s="202"/>
      <c r="N2431" s="203"/>
      <c r="O2431" s="203"/>
      <c r="P2431" s="203"/>
      <c r="Q2431" s="203"/>
      <c r="R2431" s="203"/>
      <c r="S2431" s="203"/>
      <c r="T2431" s="204"/>
      <c r="AT2431" s="205" t="s">
        <v>164</v>
      </c>
      <c r="AU2431" s="205" t="s">
        <v>90</v>
      </c>
      <c r="AV2431" s="12" t="s">
        <v>88</v>
      </c>
      <c r="AW2431" s="12" t="s">
        <v>41</v>
      </c>
      <c r="AX2431" s="12" t="s">
        <v>80</v>
      </c>
      <c r="AY2431" s="205" t="s">
        <v>155</v>
      </c>
    </row>
    <row r="2432" spans="2:65" s="12" customFormat="1">
      <c r="B2432" s="195"/>
      <c r="C2432" s="196"/>
      <c r="D2432" s="197" t="s">
        <v>164</v>
      </c>
      <c r="E2432" s="198" t="s">
        <v>35</v>
      </c>
      <c r="F2432" s="199" t="s">
        <v>363</v>
      </c>
      <c r="G2432" s="196"/>
      <c r="H2432" s="198" t="s">
        <v>35</v>
      </c>
      <c r="I2432" s="200"/>
      <c r="J2432" s="196"/>
      <c r="K2432" s="196"/>
      <c r="L2432" s="201"/>
      <c r="M2432" s="202"/>
      <c r="N2432" s="203"/>
      <c r="O2432" s="203"/>
      <c r="P2432" s="203"/>
      <c r="Q2432" s="203"/>
      <c r="R2432" s="203"/>
      <c r="S2432" s="203"/>
      <c r="T2432" s="204"/>
      <c r="AT2432" s="205" t="s">
        <v>164</v>
      </c>
      <c r="AU2432" s="205" t="s">
        <v>90</v>
      </c>
      <c r="AV2432" s="12" t="s">
        <v>88</v>
      </c>
      <c r="AW2432" s="12" t="s">
        <v>41</v>
      </c>
      <c r="AX2432" s="12" t="s">
        <v>80</v>
      </c>
      <c r="AY2432" s="205" t="s">
        <v>155</v>
      </c>
    </row>
    <row r="2433" spans="2:51" s="13" customFormat="1" ht="30.6">
      <c r="B2433" s="206"/>
      <c r="C2433" s="207"/>
      <c r="D2433" s="197" t="s">
        <v>164</v>
      </c>
      <c r="E2433" s="208" t="s">
        <v>35</v>
      </c>
      <c r="F2433" s="209" t="s">
        <v>2292</v>
      </c>
      <c r="G2433" s="207"/>
      <c r="H2433" s="210">
        <v>126.05</v>
      </c>
      <c r="I2433" s="211"/>
      <c r="J2433" s="207"/>
      <c r="K2433" s="207"/>
      <c r="L2433" s="212"/>
      <c r="M2433" s="213"/>
      <c r="N2433" s="214"/>
      <c r="O2433" s="214"/>
      <c r="P2433" s="214"/>
      <c r="Q2433" s="214"/>
      <c r="R2433" s="214"/>
      <c r="S2433" s="214"/>
      <c r="T2433" s="215"/>
      <c r="AT2433" s="216" t="s">
        <v>164</v>
      </c>
      <c r="AU2433" s="216" t="s">
        <v>90</v>
      </c>
      <c r="AV2433" s="13" t="s">
        <v>90</v>
      </c>
      <c r="AW2433" s="13" t="s">
        <v>41</v>
      </c>
      <c r="AX2433" s="13" t="s">
        <v>80</v>
      </c>
      <c r="AY2433" s="216" t="s">
        <v>155</v>
      </c>
    </row>
    <row r="2434" spans="2:51" s="13" customFormat="1" ht="20.399999999999999">
      <c r="B2434" s="206"/>
      <c r="C2434" s="207"/>
      <c r="D2434" s="197" t="s">
        <v>164</v>
      </c>
      <c r="E2434" s="208" t="s">
        <v>35</v>
      </c>
      <c r="F2434" s="209" t="s">
        <v>2293</v>
      </c>
      <c r="G2434" s="207"/>
      <c r="H2434" s="210">
        <v>110.48</v>
      </c>
      <c r="I2434" s="211"/>
      <c r="J2434" s="207"/>
      <c r="K2434" s="207"/>
      <c r="L2434" s="212"/>
      <c r="M2434" s="213"/>
      <c r="N2434" s="214"/>
      <c r="O2434" s="214"/>
      <c r="P2434" s="214"/>
      <c r="Q2434" s="214"/>
      <c r="R2434" s="214"/>
      <c r="S2434" s="214"/>
      <c r="T2434" s="215"/>
      <c r="AT2434" s="216" t="s">
        <v>164</v>
      </c>
      <c r="AU2434" s="216" t="s">
        <v>90</v>
      </c>
      <c r="AV2434" s="13" t="s">
        <v>90</v>
      </c>
      <c r="AW2434" s="13" t="s">
        <v>41</v>
      </c>
      <c r="AX2434" s="13" t="s">
        <v>80</v>
      </c>
      <c r="AY2434" s="216" t="s">
        <v>155</v>
      </c>
    </row>
    <row r="2435" spans="2:51" s="12" customFormat="1">
      <c r="B2435" s="195"/>
      <c r="C2435" s="196"/>
      <c r="D2435" s="197" t="s">
        <v>164</v>
      </c>
      <c r="E2435" s="198" t="s">
        <v>35</v>
      </c>
      <c r="F2435" s="199" t="s">
        <v>497</v>
      </c>
      <c r="G2435" s="196"/>
      <c r="H2435" s="198" t="s">
        <v>35</v>
      </c>
      <c r="I2435" s="200"/>
      <c r="J2435" s="196"/>
      <c r="K2435" s="196"/>
      <c r="L2435" s="201"/>
      <c r="M2435" s="202"/>
      <c r="N2435" s="203"/>
      <c r="O2435" s="203"/>
      <c r="P2435" s="203"/>
      <c r="Q2435" s="203"/>
      <c r="R2435" s="203"/>
      <c r="S2435" s="203"/>
      <c r="T2435" s="204"/>
      <c r="AT2435" s="205" t="s">
        <v>164</v>
      </c>
      <c r="AU2435" s="205" t="s">
        <v>90</v>
      </c>
      <c r="AV2435" s="12" t="s">
        <v>88</v>
      </c>
      <c r="AW2435" s="12" t="s">
        <v>41</v>
      </c>
      <c r="AX2435" s="12" t="s">
        <v>80</v>
      </c>
      <c r="AY2435" s="205" t="s">
        <v>155</v>
      </c>
    </row>
    <row r="2436" spans="2:51" s="13" customFormat="1" ht="30.6">
      <c r="B2436" s="206"/>
      <c r="C2436" s="207"/>
      <c r="D2436" s="197" t="s">
        <v>164</v>
      </c>
      <c r="E2436" s="208" t="s">
        <v>35</v>
      </c>
      <c r="F2436" s="209" t="s">
        <v>2294</v>
      </c>
      <c r="G2436" s="207"/>
      <c r="H2436" s="210">
        <v>254.78</v>
      </c>
      <c r="I2436" s="211"/>
      <c r="J2436" s="207"/>
      <c r="K2436" s="207"/>
      <c r="L2436" s="212"/>
      <c r="M2436" s="213"/>
      <c r="N2436" s="214"/>
      <c r="O2436" s="214"/>
      <c r="P2436" s="214"/>
      <c r="Q2436" s="214"/>
      <c r="R2436" s="214"/>
      <c r="S2436" s="214"/>
      <c r="T2436" s="215"/>
      <c r="AT2436" s="216" t="s">
        <v>164</v>
      </c>
      <c r="AU2436" s="216" t="s">
        <v>90</v>
      </c>
      <c r="AV2436" s="13" t="s">
        <v>90</v>
      </c>
      <c r="AW2436" s="13" t="s">
        <v>41</v>
      </c>
      <c r="AX2436" s="13" t="s">
        <v>80</v>
      </c>
      <c r="AY2436" s="216" t="s">
        <v>155</v>
      </c>
    </row>
    <row r="2437" spans="2:51" s="13" customFormat="1">
      <c r="B2437" s="206"/>
      <c r="C2437" s="207"/>
      <c r="D2437" s="197" t="s">
        <v>164</v>
      </c>
      <c r="E2437" s="208" t="s">
        <v>35</v>
      </c>
      <c r="F2437" s="209" t="s">
        <v>2295</v>
      </c>
      <c r="G2437" s="207"/>
      <c r="H2437" s="210">
        <v>36.96</v>
      </c>
      <c r="I2437" s="211"/>
      <c r="J2437" s="207"/>
      <c r="K2437" s="207"/>
      <c r="L2437" s="212"/>
      <c r="M2437" s="213"/>
      <c r="N2437" s="214"/>
      <c r="O2437" s="214"/>
      <c r="P2437" s="214"/>
      <c r="Q2437" s="214"/>
      <c r="R2437" s="214"/>
      <c r="S2437" s="214"/>
      <c r="T2437" s="215"/>
      <c r="AT2437" s="216" t="s">
        <v>164</v>
      </c>
      <c r="AU2437" s="216" t="s">
        <v>90</v>
      </c>
      <c r="AV2437" s="13" t="s">
        <v>90</v>
      </c>
      <c r="AW2437" s="13" t="s">
        <v>41</v>
      </c>
      <c r="AX2437" s="13" t="s">
        <v>80</v>
      </c>
      <c r="AY2437" s="216" t="s">
        <v>155</v>
      </c>
    </row>
    <row r="2438" spans="2:51" s="13" customFormat="1">
      <c r="B2438" s="206"/>
      <c r="C2438" s="207"/>
      <c r="D2438" s="197" t="s">
        <v>164</v>
      </c>
      <c r="E2438" s="208" t="s">
        <v>35</v>
      </c>
      <c r="F2438" s="209" t="s">
        <v>2296</v>
      </c>
      <c r="G2438" s="207"/>
      <c r="H2438" s="210">
        <v>40.24</v>
      </c>
      <c r="I2438" s="211"/>
      <c r="J2438" s="207"/>
      <c r="K2438" s="207"/>
      <c r="L2438" s="212"/>
      <c r="M2438" s="213"/>
      <c r="N2438" s="214"/>
      <c r="O2438" s="214"/>
      <c r="P2438" s="214"/>
      <c r="Q2438" s="214"/>
      <c r="R2438" s="214"/>
      <c r="S2438" s="214"/>
      <c r="T2438" s="215"/>
      <c r="AT2438" s="216" t="s">
        <v>164</v>
      </c>
      <c r="AU2438" s="216" t="s">
        <v>90</v>
      </c>
      <c r="AV2438" s="13" t="s">
        <v>90</v>
      </c>
      <c r="AW2438" s="13" t="s">
        <v>41</v>
      </c>
      <c r="AX2438" s="13" t="s">
        <v>80</v>
      </c>
      <c r="AY2438" s="216" t="s">
        <v>155</v>
      </c>
    </row>
    <row r="2439" spans="2:51" s="13" customFormat="1" ht="20.399999999999999">
      <c r="B2439" s="206"/>
      <c r="C2439" s="207"/>
      <c r="D2439" s="197" t="s">
        <v>164</v>
      </c>
      <c r="E2439" s="208" t="s">
        <v>35</v>
      </c>
      <c r="F2439" s="209" t="s">
        <v>2297</v>
      </c>
      <c r="G2439" s="207"/>
      <c r="H2439" s="210">
        <v>167.16</v>
      </c>
      <c r="I2439" s="211"/>
      <c r="J2439" s="207"/>
      <c r="K2439" s="207"/>
      <c r="L2439" s="212"/>
      <c r="M2439" s="213"/>
      <c r="N2439" s="214"/>
      <c r="O2439" s="214"/>
      <c r="P2439" s="214"/>
      <c r="Q2439" s="214"/>
      <c r="R2439" s="214"/>
      <c r="S2439" s="214"/>
      <c r="T2439" s="215"/>
      <c r="AT2439" s="216" t="s">
        <v>164</v>
      </c>
      <c r="AU2439" s="216" t="s">
        <v>90</v>
      </c>
      <c r="AV2439" s="13" t="s">
        <v>90</v>
      </c>
      <c r="AW2439" s="13" t="s">
        <v>41</v>
      </c>
      <c r="AX2439" s="13" t="s">
        <v>80</v>
      </c>
      <c r="AY2439" s="216" t="s">
        <v>155</v>
      </c>
    </row>
    <row r="2440" spans="2:51" s="12" customFormat="1">
      <c r="B2440" s="195"/>
      <c r="C2440" s="196"/>
      <c r="D2440" s="197" t="s">
        <v>164</v>
      </c>
      <c r="E2440" s="198" t="s">
        <v>35</v>
      </c>
      <c r="F2440" s="199" t="s">
        <v>308</v>
      </c>
      <c r="G2440" s="196"/>
      <c r="H2440" s="198" t="s">
        <v>35</v>
      </c>
      <c r="I2440" s="200"/>
      <c r="J2440" s="196"/>
      <c r="K2440" s="196"/>
      <c r="L2440" s="201"/>
      <c r="M2440" s="202"/>
      <c r="N2440" s="203"/>
      <c r="O2440" s="203"/>
      <c r="P2440" s="203"/>
      <c r="Q2440" s="203"/>
      <c r="R2440" s="203"/>
      <c r="S2440" s="203"/>
      <c r="T2440" s="204"/>
      <c r="AT2440" s="205" t="s">
        <v>164</v>
      </c>
      <c r="AU2440" s="205" t="s">
        <v>90</v>
      </c>
      <c r="AV2440" s="12" t="s">
        <v>88</v>
      </c>
      <c r="AW2440" s="12" t="s">
        <v>41</v>
      </c>
      <c r="AX2440" s="12" t="s">
        <v>80</v>
      </c>
      <c r="AY2440" s="205" t="s">
        <v>155</v>
      </c>
    </row>
    <row r="2441" spans="2:51" s="13" customFormat="1">
      <c r="B2441" s="206"/>
      <c r="C2441" s="207"/>
      <c r="D2441" s="197" t="s">
        <v>164</v>
      </c>
      <c r="E2441" s="208" t="s">
        <v>35</v>
      </c>
      <c r="F2441" s="209" t="s">
        <v>609</v>
      </c>
      <c r="G2441" s="207"/>
      <c r="H2441" s="210">
        <v>116.1</v>
      </c>
      <c r="I2441" s="211"/>
      <c r="J2441" s="207"/>
      <c r="K2441" s="207"/>
      <c r="L2441" s="212"/>
      <c r="M2441" s="213"/>
      <c r="N2441" s="214"/>
      <c r="O2441" s="214"/>
      <c r="P2441" s="214"/>
      <c r="Q2441" s="214"/>
      <c r="R2441" s="214"/>
      <c r="S2441" s="214"/>
      <c r="T2441" s="215"/>
      <c r="AT2441" s="216" t="s">
        <v>164</v>
      </c>
      <c r="AU2441" s="216" t="s">
        <v>90</v>
      </c>
      <c r="AV2441" s="13" t="s">
        <v>90</v>
      </c>
      <c r="AW2441" s="13" t="s">
        <v>41</v>
      </c>
      <c r="AX2441" s="13" t="s">
        <v>80</v>
      </c>
      <c r="AY2441" s="216" t="s">
        <v>155</v>
      </c>
    </row>
    <row r="2442" spans="2:51" s="12" customFormat="1">
      <c r="B2442" s="195"/>
      <c r="C2442" s="196"/>
      <c r="D2442" s="197" t="s">
        <v>164</v>
      </c>
      <c r="E2442" s="198" t="s">
        <v>35</v>
      </c>
      <c r="F2442" s="199" t="s">
        <v>373</v>
      </c>
      <c r="G2442" s="196"/>
      <c r="H2442" s="198" t="s">
        <v>35</v>
      </c>
      <c r="I2442" s="200"/>
      <c r="J2442" s="196"/>
      <c r="K2442" s="196"/>
      <c r="L2442" s="201"/>
      <c r="M2442" s="202"/>
      <c r="N2442" s="203"/>
      <c r="O2442" s="203"/>
      <c r="P2442" s="203"/>
      <c r="Q2442" s="203"/>
      <c r="R2442" s="203"/>
      <c r="S2442" s="203"/>
      <c r="T2442" s="204"/>
      <c r="AT2442" s="205" t="s">
        <v>164</v>
      </c>
      <c r="AU2442" s="205" t="s">
        <v>90</v>
      </c>
      <c r="AV2442" s="12" t="s">
        <v>88</v>
      </c>
      <c r="AW2442" s="12" t="s">
        <v>41</v>
      </c>
      <c r="AX2442" s="12" t="s">
        <v>80</v>
      </c>
      <c r="AY2442" s="205" t="s">
        <v>155</v>
      </c>
    </row>
    <row r="2443" spans="2:51" s="13" customFormat="1" ht="20.399999999999999">
      <c r="B2443" s="206"/>
      <c r="C2443" s="207"/>
      <c r="D2443" s="197" t="s">
        <v>164</v>
      </c>
      <c r="E2443" s="208" t="s">
        <v>35</v>
      </c>
      <c r="F2443" s="209" t="s">
        <v>2298</v>
      </c>
      <c r="G2443" s="207"/>
      <c r="H2443" s="210">
        <v>265.44</v>
      </c>
      <c r="I2443" s="211"/>
      <c r="J2443" s="207"/>
      <c r="K2443" s="207"/>
      <c r="L2443" s="212"/>
      <c r="M2443" s="213"/>
      <c r="N2443" s="214"/>
      <c r="O2443" s="214"/>
      <c r="P2443" s="214"/>
      <c r="Q2443" s="214"/>
      <c r="R2443" s="214"/>
      <c r="S2443" s="214"/>
      <c r="T2443" s="215"/>
      <c r="AT2443" s="216" t="s">
        <v>164</v>
      </c>
      <c r="AU2443" s="216" t="s">
        <v>90</v>
      </c>
      <c r="AV2443" s="13" t="s">
        <v>90</v>
      </c>
      <c r="AW2443" s="13" t="s">
        <v>41</v>
      </c>
      <c r="AX2443" s="13" t="s">
        <v>80</v>
      </c>
      <c r="AY2443" s="216" t="s">
        <v>155</v>
      </c>
    </row>
    <row r="2444" spans="2:51" s="13" customFormat="1">
      <c r="B2444" s="206"/>
      <c r="C2444" s="207"/>
      <c r="D2444" s="197" t="s">
        <v>164</v>
      </c>
      <c r="E2444" s="208" t="s">
        <v>35</v>
      </c>
      <c r="F2444" s="209" t="s">
        <v>2299</v>
      </c>
      <c r="G2444" s="207"/>
      <c r="H2444" s="210">
        <v>37</v>
      </c>
      <c r="I2444" s="211"/>
      <c r="J2444" s="207"/>
      <c r="K2444" s="207"/>
      <c r="L2444" s="212"/>
      <c r="M2444" s="213"/>
      <c r="N2444" s="214"/>
      <c r="O2444" s="214"/>
      <c r="P2444" s="214"/>
      <c r="Q2444" s="214"/>
      <c r="R2444" s="214"/>
      <c r="S2444" s="214"/>
      <c r="T2444" s="215"/>
      <c r="AT2444" s="216" t="s">
        <v>164</v>
      </c>
      <c r="AU2444" s="216" t="s">
        <v>90</v>
      </c>
      <c r="AV2444" s="13" t="s">
        <v>90</v>
      </c>
      <c r="AW2444" s="13" t="s">
        <v>41</v>
      </c>
      <c r="AX2444" s="13" t="s">
        <v>80</v>
      </c>
      <c r="AY2444" s="216" t="s">
        <v>155</v>
      </c>
    </row>
    <row r="2445" spans="2:51" s="13" customFormat="1">
      <c r="B2445" s="206"/>
      <c r="C2445" s="207"/>
      <c r="D2445" s="197" t="s">
        <v>164</v>
      </c>
      <c r="E2445" s="208" t="s">
        <v>35</v>
      </c>
      <c r="F2445" s="209" t="s">
        <v>2300</v>
      </c>
      <c r="G2445" s="207"/>
      <c r="H2445" s="210">
        <v>40.4</v>
      </c>
      <c r="I2445" s="211"/>
      <c r="J2445" s="207"/>
      <c r="K2445" s="207"/>
      <c r="L2445" s="212"/>
      <c r="M2445" s="213"/>
      <c r="N2445" s="214"/>
      <c r="O2445" s="214"/>
      <c r="P2445" s="214"/>
      <c r="Q2445" s="214"/>
      <c r="R2445" s="214"/>
      <c r="S2445" s="214"/>
      <c r="T2445" s="215"/>
      <c r="AT2445" s="216" t="s">
        <v>164</v>
      </c>
      <c r="AU2445" s="216" t="s">
        <v>90</v>
      </c>
      <c r="AV2445" s="13" t="s">
        <v>90</v>
      </c>
      <c r="AW2445" s="13" t="s">
        <v>41</v>
      </c>
      <c r="AX2445" s="13" t="s">
        <v>80</v>
      </c>
      <c r="AY2445" s="216" t="s">
        <v>155</v>
      </c>
    </row>
    <row r="2446" spans="2:51" s="13" customFormat="1" ht="30.6">
      <c r="B2446" s="206"/>
      <c r="C2446" s="207"/>
      <c r="D2446" s="197" t="s">
        <v>164</v>
      </c>
      <c r="E2446" s="208" t="s">
        <v>35</v>
      </c>
      <c r="F2446" s="209" t="s">
        <v>2301</v>
      </c>
      <c r="G2446" s="207"/>
      <c r="H2446" s="210">
        <v>275.24</v>
      </c>
      <c r="I2446" s="211"/>
      <c r="J2446" s="207"/>
      <c r="K2446" s="207"/>
      <c r="L2446" s="212"/>
      <c r="M2446" s="213"/>
      <c r="N2446" s="214"/>
      <c r="O2446" s="214"/>
      <c r="P2446" s="214"/>
      <c r="Q2446" s="214"/>
      <c r="R2446" s="214"/>
      <c r="S2446" s="214"/>
      <c r="T2446" s="215"/>
      <c r="AT2446" s="216" t="s">
        <v>164</v>
      </c>
      <c r="AU2446" s="216" t="s">
        <v>90</v>
      </c>
      <c r="AV2446" s="13" t="s">
        <v>90</v>
      </c>
      <c r="AW2446" s="13" t="s">
        <v>41</v>
      </c>
      <c r="AX2446" s="13" t="s">
        <v>80</v>
      </c>
      <c r="AY2446" s="216" t="s">
        <v>155</v>
      </c>
    </row>
    <row r="2447" spans="2:51" s="12" customFormat="1">
      <c r="B2447" s="195"/>
      <c r="C2447" s="196"/>
      <c r="D2447" s="197" t="s">
        <v>164</v>
      </c>
      <c r="E2447" s="198" t="s">
        <v>35</v>
      </c>
      <c r="F2447" s="199" t="s">
        <v>308</v>
      </c>
      <c r="G2447" s="196"/>
      <c r="H2447" s="198" t="s">
        <v>35</v>
      </c>
      <c r="I2447" s="200"/>
      <c r="J2447" s="196"/>
      <c r="K2447" s="196"/>
      <c r="L2447" s="201"/>
      <c r="M2447" s="202"/>
      <c r="N2447" s="203"/>
      <c r="O2447" s="203"/>
      <c r="P2447" s="203"/>
      <c r="Q2447" s="203"/>
      <c r="R2447" s="203"/>
      <c r="S2447" s="203"/>
      <c r="T2447" s="204"/>
      <c r="AT2447" s="205" t="s">
        <v>164</v>
      </c>
      <c r="AU2447" s="205" t="s">
        <v>90</v>
      </c>
      <c r="AV2447" s="12" t="s">
        <v>88</v>
      </c>
      <c r="AW2447" s="12" t="s">
        <v>41</v>
      </c>
      <c r="AX2447" s="12" t="s">
        <v>80</v>
      </c>
      <c r="AY2447" s="205" t="s">
        <v>155</v>
      </c>
    </row>
    <row r="2448" spans="2:51" s="13" customFormat="1">
      <c r="B2448" s="206"/>
      <c r="C2448" s="207"/>
      <c r="D2448" s="197" t="s">
        <v>164</v>
      </c>
      <c r="E2448" s="208" t="s">
        <v>35</v>
      </c>
      <c r="F2448" s="209" t="s">
        <v>614</v>
      </c>
      <c r="G2448" s="207"/>
      <c r="H2448" s="210">
        <v>118.4</v>
      </c>
      <c r="I2448" s="211"/>
      <c r="J2448" s="207"/>
      <c r="K2448" s="207"/>
      <c r="L2448" s="212"/>
      <c r="M2448" s="213"/>
      <c r="N2448" s="214"/>
      <c r="O2448" s="214"/>
      <c r="P2448" s="214"/>
      <c r="Q2448" s="214"/>
      <c r="R2448" s="214"/>
      <c r="S2448" s="214"/>
      <c r="T2448" s="215"/>
      <c r="AT2448" s="216" t="s">
        <v>164</v>
      </c>
      <c r="AU2448" s="216" t="s">
        <v>90</v>
      </c>
      <c r="AV2448" s="13" t="s">
        <v>90</v>
      </c>
      <c r="AW2448" s="13" t="s">
        <v>41</v>
      </c>
      <c r="AX2448" s="13" t="s">
        <v>80</v>
      </c>
      <c r="AY2448" s="216" t="s">
        <v>155</v>
      </c>
    </row>
    <row r="2449" spans="2:51" s="12" customFormat="1">
      <c r="B2449" s="195"/>
      <c r="C2449" s="196"/>
      <c r="D2449" s="197" t="s">
        <v>164</v>
      </c>
      <c r="E2449" s="198" t="s">
        <v>35</v>
      </c>
      <c r="F2449" s="199" t="s">
        <v>377</v>
      </c>
      <c r="G2449" s="196"/>
      <c r="H2449" s="198" t="s">
        <v>35</v>
      </c>
      <c r="I2449" s="200"/>
      <c r="J2449" s="196"/>
      <c r="K2449" s="196"/>
      <c r="L2449" s="201"/>
      <c r="M2449" s="202"/>
      <c r="N2449" s="203"/>
      <c r="O2449" s="203"/>
      <c r="P2449" s="203"/>
      <c r="Q2449" s="203"/>
      <c r="R2449" s="203"/>
      <c r="S2449" s="203"/>
      <c r="T2449" s="204"/>
      <c r="AT2449" s="205" t="s">
        <v>164</v>
      </c>
      <c r="AU2449" s="205" t="s">
        <v>90</v>
      </c>
      <c r="AV2449" s="12" t="s">
        <v>88</v>
      </c>
      <c r="AW2449" s="12" t="s">
        <v>41</v>
      </c>
      <c r="AX2449" s="12" t="s">
        <v>80</v>
      </c>
      <c r="AY2449" s="205" t="s">
        <v>155</v>
      </c>
    </row>
    <row r="2450" spans="2:51" s="13" customFormat="1" ht="20.399999999999999">
      <c r="B2450" s="206"/>
      <c r="C2450" s="207"/>
      <c r="D2450" s="197" t="s">
        <v>164</v>
      </c>
      <c r="E2450" s="208" t="s">
        <v>35</v>
      </c>
      <c r="F2450" s="209" t="s">
        <v>2302</v>
      </c>
      <c r="G2450" s="207"/>
      <c r="H2450" s="210">
        <v>145.91999999999999</v>
      </c>
      <c r="I2450" s="211"/>
      <c r="J2450" s="207"/>
      <c r="K2450" s="207"/>
      <c r="L2450" s="212"/>
      <c r="M2450" s="213"/>
      <c r="N2450" s="214"/>
      <c r="O2450" s="214"/>
      <c r="P2450" s="214"/>
      <c r="Q2450" s="214"/>
      <c r="R2450" s="214"/>
      <c r="S2450" s="214"/>
      <c r="T2450" s="215"/>
      <c r="AT2450" s="216" t="s">
        <v>164</v>
      </c>
      <c r="AU2450" s="216" t="s">
        <v>90</v>
      </c>
      <c r="AV2450" s="13" t="s">
        <v>90</v>
      </c>
      <c r="AW2450" s="13" t="s">
        <v>41</v>
      </c>
      <c r="AX2450" s="13" t="s">
        <v>80</v>
      </c>
      <c r="AY2450" s="216" t="s">
        <v>155</v>
      </c>
    </row>
    <row r="2451" spans="2:51" s="13" customFormat="1">
      <c r="B2451" s="206"/>
      <c r="C2451" s="207"/>
      <c r="D2451" s="197" t="s">
        <v>164</v>
      </c>
      <c r="E2451" s="208" t="s">
        <v>35</v>
      </c>
      <c r="F2451" s="209" t="s">
        <v>2299</v>
      </c>
      <c r="G2451" s="207"/>
      <c r="H2451" s="210">
        <v>37</v>
      </c>
      <c r="I2451" s="211"/>
      <c r="J2451" s="207"/>
      <c r="K2451" s="207"/>
      <c r="L2451" s="212"/>
      <c r="M2451" s="213"/>
      <c r="N2451" s="214"/>
      <c r="O2451" s="214"/>
      <c r="P2451" s="214"/>
      <c r="Q2451" s="214"/>
      <c r="R2451" s="214"/>
      <c r="S2451" s="214"/>
      <c r="T2451" s="215"/>
      <c r="AT2451" s="216" t="s">
        <v>164</v>
      </c>
      <c r="AU2451" s="216" t="s">
        <v>90</v>
      </c>
      <c r="AV2451" s="13" t="s">
        <v>90</v>
      </c>
      <c r="AW2451" s="13" t="s">
        <v>41</v>
      </c>
      <c r="AX2451" s="13" t="s">
        <v>80</v>
      </c>
      <c r="AY2451" s="216" t="s">
        <v>155</v>
      </c>
    </row>
    <row r="2452" spans="2:51" s="13" customFormat="1">
      <c r="B2452" s="206"/>
      <c r="C2452" s="207"/>
      <c r="D2452" s="197" t="s">
        <v>164</v>
      </c>
      <c r="E2452" s="208" t="s">
        <v>35</v>
      </c>
      <c r="F2452" s="209" t="s">
        <v>616</v>
      </c>
      <c r="G2452" s="207"/>
      <c r="H2452" s="210">
        <v>4.8</v>
      </c>
      <c r="I2452" s="211"/>
      <c r="J2452" s="207"/>
      <c r="K2452" s="207"/>
      <c r="L2452" s="212"/>
      <c r="M2452" s="213"/>
      <c r="N2452" s="214"/>
      <c r="O2452" s="214"/>
      <c r="P2452" s="214"/>
      <c r="Q2452" s="214"/>
      <c r="R2452" s="214"/>
      <c r="S2452" s="214"/>
      <c r="T2452" s="215"/>
      <c r="AT2452" s="216" t="s">
        <v>164</v>
      </c>
      <c r="AU2452" s="216" t="s">
        <v>90</v>
      </c>
      <c r="AV2452" s="13" t="s">
        <v>90</v>
      </c>
      <c r="AW2452" s="13" t="s">
        <v>41</v>
      </c>
      <c r="AX2452" s="13" t="s">
        <v>80</v>
      </c>
      <c r="AY2452" s="216" t="s">
        <v>155</v>
      </c>
    </row>
    <row r="2453" spans="2:51" s="13" customFormat="1" ht="20.399999999999999">
      <c r="B2453" s="206"/>
      <c r="C2453" s="207"/>
      <c r="D2453" s="197" t="s">
        <v>164</v>
      </c>
      <c r="E2453" s="208" t="s">
        <v>35</v>
      </c>
      <c r="F2453" s="209" t="s">
        <v>2303</v>
      </c>
      <c r="G2453" s="207"/>
      <c r="H2453" s="210">
        <v>130.62</v>
      </c>
      <c r="I2453" s="211"/>
      <c r="J2453" s="207"/>
      <c r="K2453" s="207"/>
      <c r="L2453" s="212"/>
      <c r="M2453" s="213"/>
      <c r="N2453" s="214"/>
      <c r="O2453" s="214"/>
      <c r="P2453" s="214"/>
      <c r="Q2453" s="214"/>
      <c r="R2453" s="214"/>
      <c r="S2453" s="214"/>
      <c r="T2453" s="215"/>
      <c r="AT2453" s="216" t="s">
        <v>164</v>
      </c>
      <c r="AU2453" s="216" t="s">
        <v>90</v>
      </c>
      <c r="AV2453" s="13" t="s">
        <v>90</v>
      </c>
      <c r="AW2453" s="13" t="s">
        <v>41</v>
      </c>
      <c r="AX2453" s="13" t="s">
        <v>80</v>
      </c>
      <c r="AY2453" s="216" t="s">
        <v>155</v>
      </c>
    </row>
    <row r="2454" spans="2:51" s="12" customFormat="1">
      <c r="B2454" s="195"/>
      <c r="C2454" s="196"/>
      <c r="D2454" s="197" t="s">
        <v>164</v>
      </c>
      <c r="E2454" s="198" t="s">
        <v>35</v>
      </c>
      <c r="F2454" s="199" t="s">
        <v>308</v>
      </c>
      <c r="G2454" s="196"/>
      <c r="H2454" s="198" t="s">
        <v>35</v>
      </c>
      <c r="I2454" s="200"/>
      <c r="J2454" s="196"/>
      <c r="K2454" s="196"/>
      <c r="L2454" s="201"/>
      <c r="M2454" s="202"/>
      <c r="N2454" s="203"/>
      <c r="O2454" s="203"/>
      <c r="P2454" s="203"/>
      <c r="Q2454" s="203"/>
      <c r="R2454" s="203"/>
      <c r="S2454" s="203"/>
      <c r="T2454" s="204"/>
      <c r="AT2454" s="205" t="s">
        <v>164</v>
      </c>
      <c r="AU2454" s="205" t="s">
        <v>90</v>
      </c>
      <c r="AV2454" s="12" t="s">
        <v>88</v>
      </c>
      <c r="AW2454" s="12" t="s">
        <v>41</v>
      </c>
      <c r="AX2454" s="12" t="s">
        <v>80</v>
      </c>
      <c r="AY2454" s="205" t="s">
        <v>155</v>
      </c>
    </row>
    <row r="2455" spans="2:51" s="13" customFormat="1">
      <c r="B2455" s="206"/>
      <c r="C2455" s="207"/>
      <c r="D2455" s="197" t="s">
        <v>164</v>
      </c>
      <c r="E2455" s="208" t="s">
        <v>35</v>
      </c>
      <c r="F2455" s="209" t="s">
        <v>2304</v>
      </c>
      <c r="G2455" s="207"/>
      <c r="H2455" s="210">
        <v>68.8</v>
      </c>
      <c r="I2455" s="211"/>
      <c r="J2455" s="207"/>
      <c r="K2455" s="207"/>
      <c r="L2455" s="212"/>
      <c r="M2455" s="213"/>
      <c r="N2455" s="214"/>
      <c r="O2455" s="214"/>
      <c r="P2455" s="214"/>
      <c r="Q2455" s="214"/>
      <c r="R2455" s="214"/>
      <c r="S2455" s="214"/>
      <c r="T2455" s="215"/>
      <c r="AT2455" s="216" t="s">
        <v>164</v>
      </c>
      <c r="AU2455" s="216" t="s">
        <v>90</v>
      </c>
      <c r="AV2455" s="13" t="s">
        <v>90</v>
      </c>
      <c r="AW2455" s="13" t="s">
        <v>41</v>
      </c>
      <c r="AX2455" s="13" t="s">
        <v>80</v>
      </c>
      <c r="AY2455" s="216" t="s">
        <v>155</v>
      </c>
    </row>
    <row r="2456" spans="2:51" s="12" customFormat="1">
      <c r="B2456" s="195"/>
      <c r="C2456" s="196"/>
      <c r="D2456" s="197" t="s">
        <v>164</v>
      </c>
      <c r="E2456" s="198" t="s">
        <v>35</v>
      </c>
      <c r="F2456" s="199" t="s">
        <v>512</v>
      </c>
      <c r="G2456" s="196"/>
      <c r="H2456" s="198" t="s">
        <v>35</v>
      </c>
      <c r="I2456" s="200"/>
      <c r="J2456" s="196"/>
      <c r="K2456" s="196"/>
      <c r="L2456" s="201"/>
      <c r="M2456" s="202"/>
      <c r="N2456" s="203"/>
      <c r="O2456" s="203"/>
      <c r="P2456" s="203"/>
      <c r="Q2456" s="203"/>
      <c r="R2456" s="203"/>
      <c r="S2456" s="203"/>
      <c r="T2456" s="204"/>
      <c r="AT2456" s="205" t="s">
        <v>164</v>
      </c>
      <c r="AU2456" s="205" t="s">
        <v>90</v>
      </c>
      <c r="AV2456" s="12" t="s">
        <v>88</v>
      </c>
      <c r="AW2456" s="12" t="s">
        <v>41</v>
      </c>
      <c r="AX2456" s="12" t="s">
        <v>80</v>
      </c>
      <c r="AY2456" s="205" t="s">
        <v>155</v>
      </c>
    </row>
    <row r="2457" spans="2:51" s="13" customFormat="1" ht="20.399999999999999">
      <c r="B2457" s="206"/>
      <c r="C2457" s="207"/>
      <c r="D2457" s="197" t="s">
        <v>164</v>
      </c>
      <c r="E2457" s="208" t="s">
        <v>35</v>
      </c>
      <c r="F2457" s="209" t="s">
        <v>619</v>
      </c>
      <c r="G2457" s="207"/>
      <c r="H2457" s="210">
        <v>27</v>
      </c>
      <c r="I2457" s="211"/>
      <c r="J2457" s="207"/>
      <c r="K2457" s="207"/>
      <c r="L2457" s="212"/>
      <c r="M2457" s="213"/>
      <c r="N2457" s="214"/>
      <c r="O2457" s="214"/>
      <c r="P2457" s="214"/>
      <c r="Q2457" s="214"/>
      <c r="R2457" s="214"/>
      <c r="S2457" s="214"/>
      <c r="T2457" s="215"/>
      <c r="AT2457" s="216" t="s">
        <v>164</v>
      </c>
      <c r="AU2457" s="216" t="s">
        <v>90</v>
      </c>
      <c r="AV2457" s="13" t="s">
        <v>90</v>
      </c>
      <c r="AW2457" s="13" t="s">
        <v>41</v>
      </c>
      <c r="AX2457" s="13" t="s">
        <v>80</v>
      </c>
      <c r="AY2457" s="216" t="s">
        <v>155</v>
      </c>
    </row>
    <row r="2458" spans="2:51" s="12" customFormat="1">
      <c r="B2458" s="195"/>
      <c r="C2458" s="196"/>
      <c r="D2458" s="197" t="s">
        <v>164</v>
      </c>
      <c r="E2458" s="198" t="s">
        <v>35</v>
      </c>
      <c r="F2458" s="199" t="s">
        <v>514</v>
      </c>
      <c r="G2458" s="196"/>
      <c r="H2458" s="198" t="s">
        <v>35</v>
      </c>
      <c r="I2458" s="200"/>
      <c r="J2458" s="196"/>
      <c r="K2458" s="196"/>
      <c r="L2458" s="201"/>
      <c r="M2458" s="202"/>
      <c r="N2458" s="203"/>
      <c r="O2458" s="203"/>
      <c r="P2458" s="203"/>
      <c r="Q2458" s="203"/>
      <c r="R2458" s="203"/>
      <c r="S2458" s="203"/>
      <c r="T2458" s="204"/>
      <c r="AT2458" s="205" t="s">
        <v>164</v>
      </c>
      <c r="AU2458" s="205" t="s">
        <v>90</v>
      </c>
      <c r="AV2458" s="12" t="s">
        <v>88</v>
      </c>
      <c r="AW2458" s="12" t="s">
        <v>41</v>
      </c>
      <c r="AX2458" s="12" t="s">
        <v>80</v>
      </c>
      <c r="AY2458" s="205" t="s">
        <v>155</v>
      </c>
    </row>
    <row r="2459" spans="2:51" s="13" customFormat="1">
      <c r="B2459" s="206"/>
      <c r="C2459" s="207"/>
      <c r="D2459" s="197" t="s">
        <v>164</v>
      </c>
      <c r="E2459" s="208" t="s">
        <v>35</v>
      </c>
      <c r="F2459" s="209" t="s">
        <v>620</v>
      </c>
      <c r="G2459" s="207"/>
      <c r="H2459" s="210">
        <v>9.6</v>
      </c>
      <c r="I2459" s="211"/>
      <c r="J2459" s="207"/>
      <c r="K2459" s="207"/>
      <c r="L2459" s="212"/>
      <c r="M2459" s="213"/>
      <c r="N2459" s="214"/>
      <c r="O2459" s="214"/>
      <c r="P2459" s="214"/>
      <c r="Q2459" s="214"/>
      <c r="R2459" s="214"/>
      <c r="S2459" s="214"/>
      <c r="T2459" s="215"/>
      <c r="AT2459" s="216" t="s">
        <v>164</v>
      </c>
      <c r="AU2459" s="216" t="s">
        <v>90</v>
      </c>
      <c r="AV2459" s="13" t="s">
        <v>90</v>
      </c>
      <c r="AW2459" s="13" t="s">
        <v>41</v>
      </c>
      <c r="AX2459" s="13" t="s">
        <v>80</v>
      </c>
      <c r="AY2459" s="216" t="s">
        <v>155</v>
      </c>
    </row>
    <row r="2460" spans="2:51" s="12" customFormat="1">
      <c r="B2460" s="195"/>
      <c r="C2460" s="196"/>
      <c r="D2460" s="197" t="s">
        <v>164</v>
      </c>
      <c r="E2460" s="198" t="s">
        <v>35</v>
      </c>
      <c r="F2460" s="199" t="s">
        <v>516</v>
      </c>
      <c r="G2460" s="196"/>
      <c r="H2460" s="198" t="s">
        <v>35</v>
      </c>
      <c r="I2460" s="200"/>
      <c r="J2460" s="196"/>
      <c r="K2460" s="196"/>
      <c r="L2460" s="201"/>
      <c r="M2460" s="202"/>
      <c r="N2460" s="203"/>
      <c r="O2460" s="203"/>
      <c r="P2460" s="203"/>
      <c r="Q2460" s="203"/>
      <c r="R2460" s="203"/>
      <c r="S2460" s="203"/>
      <c r="T2460" s="204"/>
      <c r="AT2460" s="205" t="s">
        <v>164</v>
      </c>
      <c r="AU2460" s="205" t="s">
        <v>90</v>
      </c>
      <c r="AV2460" s="12" t="s">
        <v>88</v>
      </c>
      <c r="AW2460" s="12" t="s">
        <v>41</v>
      </c>
      <c r="AX2460" s="12" t="s">
        <v>80</v>
      </c>
      <c r="AY2460" s="205" t="s">
        <v>155</v>
      </c>
    </row>
    <row r="2461" spans="2:51" s="13" customFormat="1">
      <c r="B2461" s="206"/>
      <c r="C2461" s="207"/>
      <c r="D2461" s="197" t="s">
        <v>164</v>
      </c>
      <c r="E2461" s="208" t="s">
        <v>35</v>
      </c>
      <c r="F2461" s="209" t="s">
        <v>621</v>
      </c>
      <c r="G2461" s="207"/>
      <c r="H2461" s="210">
        <v>22.8</v>
      </c>
      <c r="I2461" s="211"/>
      <c r="J2461" s="207"/>
      <c r="K2461" s="207"/>
      <c r="L2461" s="212"/>
      <c r="M2461" s="213"/>
      <c r="N2461" s="214"/>
      <c r="O2461" s="214"/>
      <c r="P2461" s="214"/>
      <c r="Q2461" s="214"/>
      <c r="R2461" s="214"/>
      <c r="S2461" s="214"/>
      <c r="T2461" s="215"/>
      <c r="AT2461" s="216" t="s">
        <v>164</v>
      </c>
      <c r="AU2461" s="216" t="s">
        <v>90</v>
      </c>
      <c r="AV2461" s="13" t="s">
        <v>90</v>
      </c>
      <c r="AW2461" s="13" t="s">
        <v>41</v>
      </c>
      <c r="AX2461" s="13" t="s">
        <v>80</v>
      </c>
      <c r="AY2461" s="216" t="s">
        <v>155</v>
      </c>
    </row>
    <row r="2462" spans="2:51" s="13" customFormat="1">
      <c r="B2462" s="206"/>
      <c r="C2462" s="207"/>
      <c r="D2462" s="197" t="s">
        <v>164</v>
      </c>
      <c r="E2462" s="208" t="s">
        <v>35</v>
      </c>
      <c r="F2462" s="209" t="s">
        <v>2305</v>
      </c>
      <c r="G2462" s="207"/>
      <c r="H2462" s="210">
        <v>15.5</v>
      </c>
      <c r="I2462" s="211"/>
      <c r="J2462" s="207"/>
      <c r="K2462" s="207"/>
      <c r="L2462" s="212"/>
      <c r="M2462" s="213"/>
      <c r="N2462" s="214"/>
      <c r="O2462" s="214"/>
      <c r="P2462" s="214"/>
      <c r="Q2462" s="214"/>
      <c r="R2462" s="214"/>
      <c r="S2462" s="214"/>
      <c r="T2462" s="215"/>
      <c r="AT2462" s="216" t="s">
        <v>164</v>
      </c>
      <c r="AU2462" s="216" t="s">
        <v>90</v>
      </c>
      <c r="AV2462" s="13" t="s">
        <v>90</v>
      </c>
      <c r="AW2462" s="13" t="s">
        <v>41</v>
      </c>
      <c r="AX2462" s="13" t="s">
        <v>80</v>
      </c>
      <c r="AY2462" s="216" t="s">
        <v>155</v>
      </c>
    </row>
    <row r="2463" spans="2:51" s="12" customFormat="1">
      <c r="B2463" s="195"/>
      <c r="C2463" s="196"/>
      <c r="D2463" s="197" t="s">
        <v>164</v>
      </c>
      <c r="E2463" s="198" t="s">
        <v>35</v>
      </c>
      <c r="F2463" s="199" t="s">
        <v>1080</v>
      </c>
      <c r="G2463" s="196"/>
      <c r="H2463" s="198" t="s">
        <v>35</v>
      </c>
      <c r="I2463" s="200"/>
      <c r="J2463" s="196"/>
      <c r="K2463" s="196"/>
      <c r="L2463" s="201"/>
      <c r="M2463" s="202"/>
      <c r="N2463" s="203"/>
      <c r="O2463" s="203"/>
      <c r="P2463" s="203"/>
      <c r="Q2463" s="203"/>
      <c r="R2463" s="203"/>
      <c r="S2463" s="203"/>
      <c r="T2463" s="204"/>
      <c r="AT2463" s="205" t="s">
        <v>164</v>
      </c>
      <c r="AU2463" s="205" t="s">
        <v>90</v>
      </c>
      <c r="AV2463" s="12" t="s">
        <v>88</v>
      </c>
      <c r="AW2463" s="12" t="s">
        <v>41</v>
      </c>
      <c r="AX2463" s="12" t="s">
        <v>80</v>
      </c>
      <c r="AY2463" s="205" t="s">
        <v>155</v>
      </c>
    </row>
    <row r="2464" spans="2:51" s="13" customFormat="1">
      <c r="B2464" s="206"/>
      <c r="C2464" s="207"/>
      <c r="D2464" s="197" t="s">
        <v>164</v>
      </c>
      <c r="E2464" s="208" t="s">
        <v>35</v>
      </c>
      <c r="F2464" s="209" t="s">
        <v>2306</v>
      </c>
      <c r="G2464" s="207"/>
      <c r="H2464" s="210">
        <v>22.6</v>
      </c>
      <c r="I2464" s="211"/>
      <c r="J2464" s="207"/>
      <c r="K2464" s="207"/>
      <c r="L2464" s="212"/>
      <c r="M2464" s="213"/>
      <c r="N2464" s="214"/>
      <c r="O2464" s="214"/>
      <c r="P2464" s="214"/>
      <c r="Q2464" s="214"/>
      <c r="R2464" s="214"/>
      <c r="S2464" s="214"/>
      <c r="T2464" s="215"/>
      <c r="AT2464" s="216" t="s">
        <v>164</v>
      </c>
      <c r="AU2464" s="216" t="s">
        <v>90</v>
      </c>
      <c r="AV2464" s="13" t="s">
        <v>90</v>
      </c>
      <c r="AW2464" s="13" t="s">
        <v>41</v>
      </c>
      <c r="AX2464" s="13" t="s">
        <v>80</v>
      </c>
      <c r="AY2464" s="216" t="s">
        <v>155</v>
      </c>
    </row>
    <row r="2465" spans="2:65" s="15" customFormat="1">
      <c r="B2465" s="228"/>
      <c r="C2465" s="229"/>
      <c r="D2465" s="197" t="s">
        <v>164</v>
      </c>
      <c r="E2465" s="230" t="s">
        <v>35</v>
      </c>
      <c r="F2465" s="231" t="s">
        <v>177</v>
      </c>
      <c r="G2465" s="229"/>
      <c r="H2465" s="232">
        <v>2072.89</v>
      </c>
      <c r="I2465" s="233"/>
      <c r="J2465" s="229"/>
      <c r="K2465" s="229"/>
      <c r="L2465" s="234"/>
      <c r="M2465" s="235"/>
      <c r="N2465" s="236"/>
      <c r="O2465" s="236"/>
      <c r="P2465" s="236"/>
      <c r="Q2465" s="236"/>
      <c r="R2465" s="236"/>
      <c r="S2465" s="236"/>
      <c r="T2465" s="237"/>
      <c r="AT2465" s="238" t="s">
        <v>164</v>
      </c>
      <c r="AU2465" s="238" t="s">
        <v>90</v>
      </c>
      <c r="AV2465" s="15" t="s">
        <v>162</v>
      </c>
      <c r="AW2465" s="15" t="s">
        <v>41</v>
      </c>
      <c r="AX2465" s="15" t="s">
        <v>88</v>
      </c>
      <c r="AY2465" s="238" t="s">
        <v>155</v>
      </c>
    </row>
    <row r="2466" spans="2:65" s="1" customFormat="1" ht="36" customHeight="1">
      <c r="B2466" s="36"/>
      <c r="C2466" s="182" t="s">
        <v>2307</v>
      </c>
      <c r="D2466" s="182" t="s">
        <v>157</v>
      </c>
      <c r="E2466" s="183" t="s">
        <v>2308</v>
      </c>
      <c r="F2466" s="184" t="s">
        <v>2309</v>
      </c>
      <c r="G2466" s="185" t="s">
        <v>227</v>
      </c>
      <c r="H2466" s="186">
        <v>1</v>
      </c>
      <c r="I2466" s="187"/>
      <c r="J2466" s="188">
        <f>ROUND(I2466*H2466,2)</f>
        <v>0</v>
      </c>
      <c r="K2466" s="184" t="s">
        <v>161</v>
      </c>
      <c r="L2466" s="40"/>
      <c r="M2466" s="189" t="s">
        <v>35</v>
      </c>
      <c r="N2466" s="190" t="s">
        <v>51</v>
      </c>
      <c r="O2466" s="65"/>
      <c r="P2466" s="191">
        <f>O2466*H2466</f>
        <v>0</v>
      </c>
      <c r="Q2466" s="191">
        <v>9.3000000000000005E-4</v>
      </c>
      <c r="R2466" s="191">
        <f>Q2466*H2466</f>
        <v>9.3000000000000005E-4</v>
      </c>
      <c r="S2466" s="191">
        <v>0</v>
      </c>
      <c r="T2466" s="192">
        <f>S2466*H2466</f>
        <v>0</v>
      </c>
      <c r="AR2466" s="193" t="s">
        <v>265</v>
      </c>
      <c r="AT2466" s="193" t="s">
        <v>157</v>
      </c>
      <c r="AU2466" s="193" t="s">
        <v>90</v>
      </c>
      <c r="AY2466" s="18" t="s">
        <v>155</v>
      </c>
      <c r="BE2466" s="194">
        <f>IF(N2466="základní",J2466,0)</f>
        <v>0</v>
      </c>
      <c r="BF2466" s="194">
        <f>IF(N2466="snížená",J2466,0)</f>
        <v>0</v>
      </c>
      <c r="BG2466" s="194">
        <f>IF(N2466="zákl. přenesená",J2466,0)</f>
        <v>0</v>
      </c>
      <c r="BH2466" s="194">
        <f>IF(N2466="sníž. přenesená",J2466,0)</f>
        <v>0</v>
      </c>
      <c r="BI2466" s="194">
        <f>IF(N2466="nulová",J2466,0)</f>
        <v>0</v>
      </c>
      <c r="BJ2466" s="18" t="s">
        <v>88</v>
      </c>
      <c r="BK2466" s="194">
        <f>ROUND(I2466*H2466,2)</f>
        <v>0</v>
      </c>
      <c r="BL2466" s="18" t="s">
        <v>265</v>
      </c>
      <c r="BM2466" s="193" t="s">
        <v>2310</v>
      </c>
    </row>
    <row r="2467" spans="2:65" s="12" customFormat="1">
      <c r="B2467" s="195"/>
      <c r="C2467" s="196"/>
      <c r="D2467" s="197" t="s">
        <v>164</v>
      </c>
      <c r="E2467" s="198" t="s">
        <v>35</v>
      </c>
      <c r="F2467" s="199" t="s">
        <v>2311</v>
      </c>
      <c r="G2467" s="196"/>
      <c r="H2467" s="198" t="s">
        <v>35</v>
      </c>
      <c r="I2467" s="200"/>
      <c r="J2467" s="196"/>
      <c r="K2467" s="196"/>
      <c r="L2467" s="201"/>
      <c r="M2467" s="202"/>
      <c r="N2467" s="203"/>
      <c r="O2467" s="203"/>
      <c r="P2467" s="203"/>
      <c r="Q2467" s="203"/>
      <c r="R2467" s="203"/>
      <c r="S2467" s="203"/>
      <c r="T2467" s="204"/>
      <c r="AT2467" s="205" t="s">
        <v>164</v>
      </c>
      <c r="AU2467" s="205" t="s">
        <v>90</v>
      </c>
      <c r="AV2467" s="12" t="s">
        <v>88</v>
      </c>
      <c r="AW2467" s="12" t="s">
        <v>41</v>
      </c>
      <c r="AX2467" s="12" t="s">
        <v>80</v>
      </c>
      <c r="AY2467" s="205" t="s">
        <v>155</v>
      </c>
    </row>
    <row r="2468" spans="2:65" s="13" customFormat="1">
      <c r="B2468" s="206"/>
      <c r="C2468" s="207"/>
      <c r="D2468" s="197" t="s">
        <v>164</v>
      </c>
      <c r="E2468" s="208" t="s">
        <v>35</v>
      </c>
      <c r="F2468" s="209" t="s">
        <v>88</v>
      </c>
      <c r="G2468" s="207"/>
      <c r="H2468" s="210">
        <v>1</v>
      </c>
      <c r="I2468" s="211"/>
      <c r="J2468" s="207"/>
      <c r="K2468" s="207"/>
      <c r="L2468" s="212"/>
      <c r="M2468" s="213"/>
      <c r="N2468" s="214"/>
      <c r="O2468" s="214"/>
      <c r="P2468" s="214"/>
      <c r="Q2468" s="214"/>
      <c r="R2468" s="214"/>
      <c r="S2468" s="214"/>
      <c r="T2468" s="215"/>
      <c r="AT2468" s="216" t="s">
        <v>164</v>
      </c>
      <c r="AU2468" s="216" t="s">
        <v>90</v>
      </c>
      <c r="AV2468" s="13" t="s">
        <v>90</v>
      </c>
      <c r="AW2468" s="13" t="s">
        <v>41</v>
      </c>
      <c r="AX2468" s="13" t="s">
        <v>88</v>
      </c>
      <c r="AY2468" s="216" t="s">
        <v>155</v>
      </c>
    </row>
    <row r="2469" spans="2:65" s="1" customFormat="1" ht="36" customHeight="1">
      <c r="B2469" s="36"/>
      <c r="C2469" s="239" t="s">
        <v>2312</v>
      </c>
      <c r="D2469" s="239" t="s">
        <v>455</v>
      </c>
      <c r="E2469" s="240" t="s">
        <v>2313</v>
      </c>
      <c r="F2469" s="241" t="s">
        <v>2314</v>
      </c>
      <c r="G2469" s="242" t="s">
        <v>227</v>
      </c>
      <c r="H2469" s="243">
        <v>1</v>
      </c>
      <c r="I2469" s="244"/>
      <c r="J2469" s="245">
        <f>ROUND(I2469*H2469,2)</f>
        <v>0</v>
      </c>
      <c r="K2469" s="241" t="s">
        <v>35</v>
      </c>
      <c r="L2469" s="246"/>
      <c r="M2469" s="247" t="s">
        <v>35</v>
      </c>
      <c r="N2469" s="248" t="s">
        <v>51</v>
      </c>
      <c r="O2469" s="65"/>
      <c r="P2469" s="191">
        <f>O2469*H2469</f>
        <v>0</v>
      </c>
      <c r="Q2469" s="191">
        <v>0</v>
      </c>
      <c r="R2469" s="191">
        <f>Q2469*H2469</f>
        <v>0</v>
      </c>
      <c r="S2469" s="191">
        <v>0</v>
      </c>
      <c r="T2469" s="192">
        <f>S2469*H2469</f>
        <v>0</v>
      </c>
      <c r="AR2469" s="193" t="s">
        <v>419</v>
      </c>
      <c r="AT2469" s="193" t="s">
        <v>455</v>
      </c>
      <c r="AU2469" s="193" t="s">
        <v>90</v>
      </c>
      <c r="AY2469" s="18" t="s">
        <v>155</v>
      </c>
      <c r="BE2469" s="194">
        <f>IF(N2469="základní",J2469,0)</f>
        <v>0</v>
      </c>
      <c r="BF2469" s="194">
        <f>IF(N2469="snížená",J2469,0)</f>
        <v>0</v>
      </c>
      <c r="BG2469" s="194">
        <f>IF(N2469="zákl. přenesená",J2469,0)</f>
        <v>0</v>
      </c>
      <c r="BH2469" s="194">
        <f>IF(N2469="sníž. přenesená",J2469,0)</f>
        <v>0</v>
      </c>
      <c r="BI2469" s="194">
        <f>IF(N2469="nulová",J2469,0)</f>
        <v>0</v>
      </c>
      <c r="BJ2469" s="18" t="s">
        <v>88</v>
      </c>
      <c r="BK2469" s="194">
        <f>ROUND(I2469*H2469,2)</f>
        <v>0</v>
      </c>
      <c r="BL2469" s="18" t="s">
        <v>265</v>
      </c>
      <c r="BM2469" s="193" t="s">
        <v>2315</v>
      </c>
    </row>
    <row r="2470" spans="2:65" s="1" customFormat="1" ht="48" customHeight="1">
      <c r="B2470" s="36"/>
      <c r="C2470" s="182" t="s">
        <v>2316</v>
      </c>
      <c r="D2470" s="182" t="s">
        <v>157</v>
      </c>
      <c r="E2470" s="183" t="s">
        <v>2317</v>
      </c>
      <c r="F2470" s="184" t="s">
        <v>2318</v>
      </c>
      <c r="G2470" s="185" t="s">
        <v>360</v>
      </c>
      <c r="H2470" s="186">
        <v>179.4</v>
      </c>
      <c r="I2470" s="187"/>
      <c r="J2470" s="188">
        <f>ROUND(I2470*H2470,2)</f>
        <v>0</v>
      </c>
      <c r="K2470" s="184" t="s">
        <v>161</v>
      </c>
      <c r="L2470" s="40"/>
      <c r="M2470" s="189" t="s">
        <v>35</v>
      </c>
      <c r="N2470" s="190" t="s">
        <v>51</v>
      </c>
      <c r="O2470" s="65"/>
      <c r="P2470" s="191">
        <f>O2470*H2470</f>
        <v>0</v>
      </c>
      <c r="Q2470" s="191">
        <v>0</v>
      </c>
      <c r="R2470" s="191">
        <f>Q2470*H2470</f>
        <v>0</v>
      </c>
      <c r="S2470" s="191">
        <v>0</v>
      </c>
      <c r="T2470" s="192">
        <f>S2470*H2470</f>
        <v>0</v>
      </c>
      <c r="AR2470" s="193" t="s">
        <v>265</v>
      </c>
      <c r="AT2470" s="193" t="s">
        <v>157</v>
      </c>
      <c r="AU2470" s="193" t="s">
        <v>90</v>
      </c>
      <c r="AY2470" s="18" t="s">
        <v>155</v>
      </c>
      <c r="BE2470" s="194">
        <f>IF(N2470="základní",J2470,0)</f>
        <v>0</v>
      </c>
      <c r="BF2470" s="194">
        <f>IF(N2470="snížená",J2470,0)</f>
        <v>0</v>
      </c>
      <c r="BG2470" s="194">
        <f>IF(N2470="zákl. přenesená",J2470,0)</f>
        <v>0</v>
      </c>
      <c r="BH2470" s="194">
        <f>IF(N2470="sníž. přenesená",J2470,0)</f>
        <v>0</v>
      </c>
      <c r="BI2470" s="194">
        <f>IF(N2470="nulová",J2470,0)</f>
        <v>0</v>
      </c>
      <c r="BJ2470" s="18" t="s">
        <v>88</v>
      </c>
      <c r="BK2470" s="194">
        <f>ROUND(I2470*H2470,2)</f>
        <v>0</v>
      </c>
      <c r="BL2470" s="18" t="s">
        <v>265</v>
      </c>
      <c r="BM2470" s="193" t="s">
        <v>2319</v>
      </c>
    </row>
    <row r="2471" spans="2:65" s="12" customFormat="1" ht="20.399999999999999">
      <c r="B2471" s="195"/>
      <c r="C2471" s="196"/>
      <c r="D2471" s="197" t="s">
        <v>164</v>
      </c>
      <c r="E2471" s="198" t="s">
        <v>35</v>
      </c>
      <c r="F2471" s="199" t="s">
        <v>2320</v>
      </c>
      <c r="G2471" s="196"/>
      <c r="H2471" s="198" t="s">
        <v>35</v>
      </c>
      <c r="I2471" s="200"/>
      <c r="J2471" s="196"/>
      <c r="K2471" s="196"/>
      <c r="L2471" s="201"/>
      <c r="M2471" s="202"/>
      <c r="N2471" s="203"/>
      <c r="O2471" s="203"/>
      <c r="P2471" s="203"/>
      <c r="Q2471" s="203"/>
      <c r="R2471" s="203"/>
      <c r="S2471" s="203"/>
      <c r="T2471" s="204"/>
      <c r="AT2471" s="205" t="s">
        <v>164</v>
      </c>
      <c r="AU2471" s="205" t="s">
        <v>90</v>
      </c>
      <c r="AV2471" s="12" t="s">
        <v>88</v>
      </c>
      <c r="AW2471" s="12" t="s">
        <v>41</v>
      </c>
      <c r="AX2471" s="12" t="s">
        <v>80</v>
      </c>
      <c r="AY2471" s="205" t="s">
        <v>155</v>
      </c>
    </row>
    <row r="2472" spans="2:65" s="13" customFormat="1">
      <c r="B2472" s="206"/>
      <c r="C2472" s="207"/>
      <c r="D2472" s="197" t="s">
        <v>164</v>
      </c>
      <c r="E2472" s="208" t="s">
        <v>35</v>
      </c>
      <c r="F2472" s="209" t="s">
        <v>2321</v>
      </c>
      <c r="G2472" s="207"/>
      <c r="H2472" s="210">
        <v>179.4</v>
      </c>
      <c r="I2472" s="211"/>
      <c r="J2472" s="207"/>
      <c r="K2472" s="207"/>
      <c r="L2472" s="212"/>
      <c r="M2472" s="213"/>
      <c r="N2472" s="214"/>
      <c r="O2472" s="214"/>
      <c r="P2472" s="214"/>
      <c r="Q2472" s="214"/>
      <c r="R2472" s="214"/>
      <c r="S2472" s="214"/>
      <c r="T2472" s="215"/>
      <c r="AT2472" s="216" t="s">
        <v>164</v>
      </c>
      <c r="AU2472" s="216" t="s">
        <v>90</v>
      </c>
      <c r="AV2472" s="13" t="s">
        <v>90</v>
      </c>
      <c r="AW2472" s="13" t="s">
        <v>41</v>
      </c>
      <c r="AX2472" s="13" t="s">
        <v>88</v>
      </c>
      <c r="AY2472" s="216" t="s">
        <v>155</v>
      </c>
    </row>
    <row r="2473" spans="2:65" s="1" customFormat="1" ht="24" customHeight="1">
      <c r="B2473" s="36"/>
      <c r="C2473" s="239" t="s">
        <v>2322</v>
      </c>
      <c r="D2473" s="239" t="s">
        <v>455</v>
      </c>
      <c r="E2473" s="240" t="s">
        <v>2323</v>
      </c>
      <c r="F2473" s="241" t="s">
        <v>2324</v>
      </c>
      <c r="G2473" s="242" t="s">
        <v>360</v>
      </c>
      <c r="H2473" s="243">
        <v>197.34</v>
      </c>
      <c r="I2473" s="244"/>
      <c r="J2473" s="245">
        <f>ROUND(I2473*H2473,2)</f>
        <v>0</v>
      </c>
      <c r="K2473" s="241" t="s">
        <v>161</v>
      </c>
      <c r="L2473" s="246"/>
      <c r="M2473" s="247" t="s">
        <v>35</v>
      </c>
      <c r="N2473" s="248" t="s">
        <v>51</v>
      </c>
      <c r="O2473" s="65"/>
      <c r="P2473" s="191">
        <f>O2473*H2473</f>
        <v>0</v>
      </c>
      <c r="Q2473" s="191">
        <v>2.7999999999999998E-4</v>
      </c>
      <c r="R2473" s="191">
        <f>Q2473*H2473</f>
        <v>5.5255199999999997E-2</v>
      </c>
      <c r="S2473" s="191">
        <v>0</v>
      </c>
      <c r="T2473" s="192">
        <f>S2473*H2473</f>
        <v>0</v>
      </c>
      <c r="AR2473" s="193" t="s">
        <v>419</v>
      </c>
      <c r="AT2473" s="193" t="s">
        <v>455</v>
      </c>
      <c r="AU2473" s="193" t="s">
        <v>90</v>
      </c>
      <c r="AY2473" s="18" t="s">
        <v>155</v>
      </c>
      <c r="BE2473" s="194">
        <f>IF(N2473="základní",J2473,0)</f>
        <v>0</v>
      </c>
      <c r="BF2473" s="194">
        <f>IF(N2473="snížená",J2473,0)</f>
        <v>0</v>
      </c>
      <c r="BG2473" s="194">
        <f>IF(N2473="zákl. přenesená",J2473,0)</f>
        <v>0</v>
      </c>
      <c r="BH2473" s="194">
        <f>IF(N2473="sníž. přenesená",J2473,0)</f>
        <v>0</v>
      </c>
      <c r="BI2473" s="194">
        <f>IF(N2473="nulová",J2473,0)</f>
        <v>0</v>
      </c>
      <c r="BJ2473" s="18" t="s">
        <v>88</v>
      </c>
      <c r="BK2473" s="194">
        <f>ROUND(I2473*H2473,2)</f>
        <v>0</v>
      </c>
      <c r="BL2473" s="18" t="s">
        <v>265</v>
      </c>
      <c r="BM2473" s="193" t="s">
        <v>2325</v>
      </c>
    </row>
    <row r="2474" spans="2:65" s="12" customFormat="1" ht="20.399999999999999">
      <c r="B2474" s="195"/>
      <c r="C2474" s="196"/>
      <c r="D2474" s="197" t="s">
        <v>164</v>
      </c>
      <c r="E2474" s="198" t="s">
        <v>35</v>
      </c>
      <c r="F2474" s="199" t="s">
        <v>2320</v>
      </c>
      <c r="G2474" s="196"/>
      <c r="H2474" s="198" t="s">
        <v>35</v>
      </c>
      <c r="I2474" s="200"/>
      <c r="J2474" s="196"/>
      <c r="K2474" s="196"/>
      <c r="L2474" s="201"/>
      <c r="M2474" s="202"/>
      <c r="N2474" s="203"/>
      <c r="O2474" s="203"/>
      <c r="P2474" s="203"/>
      <c r="Q2474" s="203"/>
      <c r="R2474" s="203"/>
      <c r="S2474" s="203"/>
      <c r="T2474" s="204"/>
      <c r="AT2474" s="205" t="s">
        <v>164</v>
      </c>
      <c r="AU2474" s="205" t="s">
        <v>90</v>
      </c>
      <c r="AV2474" s="12" t="s">
        <v>88</v>
      </c>
      <c r="AW2474" s="12" t="s">
        <v>41</v>
      </c>
      <c r="AX2474" s="12" t="s">
        <v>80</v>
      </c>
      <c r="AY2474" s="205" t="s">
        <v>155</v>
      </c>
    </row>
    <row r="2475" spans="2:65" s="13" customFormat="1">
      <c r="B2475" s="206"/>
      <c r="C2475" s="207"/>
      <c r="D2475" s="197" t="s">
        <v>164</v>
      </c>
      <c r="E2475" s="208" t="s">
        <v>35</v>
      </c>
      <c r="F2475" s="209" t="s">
        <v>2326</v>
      </c>
      <c r="G2475" s="207"/>
      <c r="H2475" s="210">
        <v>197.34</v>
      </c>
      <c r="I2475" s="211"/>
      <c r="J2475" s="207"/>
      <c r="K2475" s="207"/>
      <c r="L2475" s="212"/>
      <c r="M2475" s="213"/>
      <c r="N2475" s="214"/>
      <c r="O2475" s="214"/>
      <c r="P2475" s="214"/>
      <c r="Q2475" s="214"/>
      <c r="R2475" s="214"/>
      <c r="S2475" s="214"/>
      <c r="T2475" s="215"/>
      <c r="AT2475" s="216" t="s">
        <v>164</v>
      </c>
      <c r="AU2475" s="216" t="s">
        <v>90</v>
      </c>
      <c r="AV2475" s="13" t="s">
        <v>90</v>
      </c>
      <c r="AW2475" s="13" t="s">
        <v>41</v>
      </c>
      <c r="AX2475" s="13" t="s">
        <v>88</v>
      </c>
      <c r="AY2475" s="216" t="s">
        <v>155</v>
      </c>
    </row>
    <row r="2476" spans="2:65" s="1" customFormat="1" ht="36" customHeight="1">
      <c r="B2476" s="36"/>
      <c r="C2476" s="182" t="s">
        <v>2327</v>
      </c>
      <c r="D2476" s="182" t="s">
        <v>157</v>
      </c>
      <c r="E2476" s="183" t="s">
        <v>2328</v>
      </c>
      <c r="F2476" s="184" t="s">
        <v>2329</v>
      </c>
      <c r="G2476" s="185" t="s">
        <v>227</v>
      </c>
      <c r="H2476" s="186">
        <v>6</v>
      </c>
      <c r="I2476" s="187"/>
      <c r="J2476" s="188">
        <f>ROUND(I2476*H2476,2)</f>
        <v>0</v>
      </c>
      <c r="K2476" s="184" t="s">
        <v>161</v>
      </c>
      <c r="L2476" s="40"/>
      <c r="M2476" s="189" t="s">
        <v>35</v>
      </c>
      <c r="N2476" s="190" t="s">
        <v>51</v>
      </c>
      <c r="O2476" s="65"/>
      <c r="P2476" s="191">
        <f>O2476*H2476</f>
        <v>0</v>
      </c>
      <c r="Q2476" s="191">
        <v>0</v>
      </c>
      <c r="R2476" s="191">
        <f>Q2476*H2476</f>
        <v>0</v>
      </c>
      <c r="S2476" s="191">
        <v>0</v>
      </c>
      <c r="T2476" s="192">
        <f>S2476*H2476</f>
        <v>0</v>
      </c>
      <c r="AR2476" s="193" t="s">
        <v>265</v>
      </c>
      <c r="AT2476" s="193" t="s">
        <v>157</v>
      </c>
      <c r="AU2476" s="193" t="s">
        <v>90</v>
      </c>
      <c r="AY2476" s="18" t="s">
        <v>155</v>
      </c>
      <c r="BE2476" s="194">
        <f>IF(N2476="základní",J2476,0)</f>
        <v>0</v>
      </c>
      <c r="BF2476" s="194">
        <f>IF(N2476="snížená",J2476,0)</f>
        <v>0</v>
      </c>
      <c r="BG2476" s="194">
        <f>IF(N2476="zákl. přenesená",J2476,0)</f>
        <v>0</v>
      </c>
      <c r="BH2476" s="194">
        <f>IF(N2476="sníž. přenesená",J2476,0)</f>
        <v>0</v>
      </c>
      <c r="BI2476" s="194">
        <f>IF(N2476="nulová",J2476,0)</f>
        <v>0</v>
      </c>
      <c r="BJ2476" s="18" t="s">
        <v>88</v>
      </c>
      <c r="BK2476" s="194">
        <f>ROUND(I2476*H2476,2)</f>
        <v>0</v>
      </c>
      <c r="BL2476" s="18" t="s">
        <v>265</v>
      </c>
      <c r="BM2476" s="193" t="s">
        <v>2330</v>
      </c>
    </row>
    <row r="2477" spans="2:65" s="12" customFormat="1">
      <c r="B2477" s="195"/>
      <c r="C2477" s="196"/>
      <c r="D2477" s="197" t="s">
        <v>164</v>
      </c>
      <c r="E2477" s="198" t="s">
        <v>35</v>
      </c>
      <c r="F2477" s="199" t="s">
        <v>2331</v>
      </c>
      <c r="G2477" s="196"/>
      <c r="H2477" s="198" t="s">
        <v>35</v>
      </c>
      <c r="I2477" s="200"/>
      <c r="J2477" s="196"/>
      <c r="K2477" s="196"/>
      <c r="L2477" s="201"/>
      <c r="M2477" s="202"/>
      <c r="N2477" s="203"/>
      <c r="O2477" s="203"/>
      <c r="P2477" s="203"/>
      <c r="Q2477" s="203"/>
      <c r="R2477" s="203"/>
      <c r="S2477" s="203"/>
      <c r="T2477" s="204"/>
      <c r="AT2477" s="205" t="s">
        <v>164</v>
      </c>
      <c r="AU2477" s="205" t="s">
        <v>90</v>
      </c>
      <c r="AV2477" s="12" t="s">
        <v>88</v>
      </c>
      <c r="AW2477" s="12" t="s">
        <v>41</v>
      </c>
      <c r="AX2477" s="12" t="s">
        <v>80</v>
      </c>
      <c r="AY2477" s="205" t="s">
        <v>155</v>
      </c>
    </row>
    <row r="2478" spans="2:65" s="13" customFormat="1">
      <c r="B2478" s="206"/>
      <c r="C2478" s="207"/>
      <c r="D2478" s="197" t="s">
        <v>164</v>
      </c>
      <c r="E2478" s="208" t="s">
        <v>35</v>
      </c>
      <c r="F2478" s="209" t="s">
        <v>208</v>
      </c>
      <c r="G2478" s="207"/>
      <c r="H2478" s="210">
        <v>6</v>
      </c>
      <c r="I2478" s="211"/>
      <c r="J2478" s="207"/>
      <c r="K2478" s="207"/>
      <c r="L2478" s="212"/>
      <c r="M2478" s="213"/>
      <c r="N2478" s="214"/>
      <c r="O2478" s="214"/>
      <c r="P2478" s="214"/>
      <c r="Q2478" s="214"/>
      <c r="R2478" s="214"/>
      <c r="S2478" s="214"/>
      <c r="T2478" s="215"/>
      <c r="AT2478" s="216" t="s">
        <v>164</v>
      </c>
      <c r="AU2478" s="216" t="s">
        <v>90</v>
      </c>
      <c r="AV2478" s="13" t="s">
        <v>90</v>
      </c>
      <c r="AW2478" s="13" t="s">
        <v>41</v>
      </c>
      <c r="AX2478" s="13" t="s">
        <v>88</v>
      </c>
      <c r="AY2478" s="216" t="s">
        <v>155</v>
      </c>
    </row>
    <row r="2479" spans="2:65" s="1" customFormat="1" ht="36" customHeight="1">
      <c r="B2479" s="36"/>
      <c r="C2479" s="182" t="s">
        <v>2332</v>
      </c>
      <c r="D2479" s="182" t="s">
        <v>157</v>
      </c>
      <c r="E2479" s="183" t="s">
        <v>2333</v>
      </c>
      <c r="F2479" s="184" t="s">
        <v>2334</v>
      </c>
      <c r="G2479" s="185" t="s">
        <v>227</v>
      </c>
      <c r="H2479" s="186">
        <v>9</v>
      </c>
      <c r="I2479" s="187"/>
      <c r="J2479" s="188">
        <f>ROUND(I2479*H2479,2)</f>
        <v>0</v>
      </c>
      <c r="K2479" s="184" t="s">
        <v>161</v>
      </c>
      <c r="L2479" s="40"/>
      <c r="M2479" s="189" t="s">
        <v>35</v>
      </c>
      <c r="N2479" s="190" t="s">
        <v>51</v>
      </c>
      <c r="O2479" s="65"/>
      <c r="P2479" s="191">
        <f>O2479*H2479</f>
        <v>0</v>
      </c>
      <c r="Q2479" s="191">
        <v>0</v>
      </c>
      <c r="R2479" s="191">
        <f>Q2479*H2479</f>
        <v>0</v>
      </c>
      <c r="S2479" s="191">
        <v>0</v>
      </c>
      <c r="T2479" s="192">
        <f>S2479*H2479</f>
        <v>0</v>
      </c>
      <c r="AR2479" s="193" t="s">
        <v>265</v>
      </c>
      <c r="AT2479" s="193" t="s">
        <v>157</v>
      </c>
      <c r="AU2479" s="193" t="s">
        <v>90</v>
      </c>
      <c r="AY2479" s="18" t="s">
        <v>155</v>
      </c>
      <c r="BE2479" s="194">
        <f>IF(N2479="základní",J2479,0)</f>
        <v>0</v>
      </c>
      <c r="BF2479" s="194">
        <f>IF(N2479="snížená",J2479,0)</f>
        <v>0</v>
      </c>
      <c r="BG2479" s="194">
        <f>IF(N2479="zákl. přenesená",J2479,0)</f>
        <v>0</v>
      </c>
      <c r="BH2479" s="194">
        <f>IF(N2479="sníž. přenesená",J2479,0)</f>
        <v>0</v>
      </c>
      <c r="BI2479" s="194">
        <f>IF(N2479="nulová",J2479,0)</f>
        <v>0</v>
      </c>
      <c r="BJ2479" s="18" t="s">
        <v>88</v>
      </c>
      <c r="BK2479" s="194">
        <f>ROUND(I2479*H2479,2)</f>
        <v>0</v>
      </c>
      <c r="BL2479" s="18" t="s">
        <v>265</v>
      </c>
      <c r="BM2479" s="193" t="s">
        <v>2335</v>
      </c>
    </row>
    <row r="2480" spans="2:65" s="12" customFormat="1">
      <c r="B2480" s="195"/>
      <c r="C2480" s="196"/>
      <c r="D2480" s="197" t="s">
        <v>164</v>
      </c>
      <c r="E2480" s="198" t="s">
        <v>35</v>
      </c>
      <c r="F2480" s="199" t="s">
        <v>2336</v>
      </c>
      <c r="G2480" s="196"/>
      <c r="H2480" s="198" t="s">
        <v>35</v>
      </c>
      <c r="I2480" s="200"/>
      <c r="J2480" s="196"/>
      <c r="K2480" s="196"/>
      <c r="L2480" s="201"/>
      <c r="M2480" s="202"/>
      <c r="N2480" s="203"/>
      <c r="O2480" s="203"/>
      <c r="P2480" s="203"/>
      <c r="Q2480" s="203"/>
      <c r="R2480" s="203"/>
      <c r="S2480" s="203"/>
      <c r="T2480" s="204"/>
      <c r="AT2480" s="205" t="s">
        <v>164</v>
      </c>
      <c r="AU2480" s="205" t="s">
        <v>90</v>
      </c>
      <c r="AV2480" s="12" t="s">
        <v>88</v>
      </c>
      <c r="AW2480" s="12" t="s">
        <v>41</v>
      </c>
      <c r="AX2480" s="12" t="s">
        <v>80</v>
      </c>
      <c r="AY2480" s="205" t="s">
        <v>155</v>
      </c>
    </row>
    <row r="2481" spans="2:65" s="13" customFormat="1">
      <c r="B2481" s="206"/>
      <c r="C2481" s="207"/>
      <c r="D2481" s="197" t="s">
        <v>164</v>
      </c>
      <c r="E2481" s="208" t="s">
        <v>35</v>
      </c>
      <c r="F2481" s="209" t="s">
        <v>2337</v>
      </c>
      <c r="G2481" s="207"/>
      <c r="H2481" s="210">
        <v>9</v>
      </c>
      <c r="I2481" s="211"/>
      <c r="J2481" s="207"/>
      <c r="K2481" s="207"/>
      <c r="L2481" s="212"/>
      <c r="M2481" s="213"/>
      <c r="N2481" s="214"/>
      <c r="O2481" s="214"/>
      <c r="P2481" s="214"/>
      <c r="Q2481" s="214"/>
      <c r="R2481" s="214"/>
      <c r="S2481" s="214"/>
      <c r="T2481" s="215"/>
      <c r="AT2481" s="216" t="s">
        <v>164</v>
      </c>
      <c r="AU2481" s="216" t="s">
        <v>90</v>
      </c>
      <c r="AV2481" s="13" t="s">
        <v>90</v>
      </c>
      <c r="AW2481" s="13" t="s">
        <v>41</v>
      </c>
      <c r="AX2481" s="13" t="s">
        <v>88</v>
      </c>
      <c r="AY2481" s="216" t="s">
        <v>155</v>
      </c>
    </row>
    <row r="2482" spans="2:65" s="1" customFormat="1" ht="36" customHeight="1">
      <c r="B2482" s="36"/>
      <c r="C2482" s="182" t="s">
        <v>2338</v>
      </c>
      <c r="D2482" s="182" t="s">
        <v>157</v>
      </c>
      <c r="E2482" s="183" t="s">
        <v>2339</v>
      </c>
      <c r="F2482" s="184" t="s">
        <v>2340</v>
      </c>
      <c r="G2482" s="185" t="s">
        <v>227</v>
      </c>
      <c r="H2482" s="186">
        <v>6</v>
      </c>
      <c r="I2482" s="187"/>
      <c r="J2482" s="188">
        <f>ROUND(I2482*H2482,2)</f>
        <v>0</v>
      </c>
      <c r="K2482" s="184" t="s">
        <v>161</v>
      </c>
      <c r="L2482" s="40"/>
      <c r="M2482" s="189" t="s">
        <v>35</v>
      </c>
      <c r="N2482" s="190" t="s">
        <v>51</v>
      </c>
      <c r="O2482" s="65"/>
      <c r="P2482" s="191">
        <f>O2482*H2482</f>
        <v>0</v>
      </c>
      <c r="Q2482" s="191">
        <v>0</v>
      </c>
      <c r="R2482" s="191">
        <f>Q2482*H2482</f>
        <v>0</v>
      </c>
      <c r="S2482" s="191">
        <v>0</v>
      </c>
      <c r="T2482" s="192">
        <f>S2482*H2482</f>
        <v>0</v>
      </c>
      <c r="AR2482" s="193" t="s">
        <v>265</v>
      </c>
      <c r="AT2482" s="193" t="s">
        <v>157</v>
      </c>
      <c r="AU2482" s="193" t="s">
        <v>90</v>
      </c>
      <c r="AY2482" s="18" t="s">
        <v>155</v>
      </c>
      <c r="BE2482" s="194">
        <f>IF(N2482="základní",J2482,0)</f>
        <v>0</v>
      </c>
      <c r="BF2482" s="194">
        <f>IF(N2482="snížená",J2482,0)</f>
        <v>0</v>
      </c>
      <c r="BG2482" s="194">
        <f>IF(N2482="zákl. přenesená",J2482,0)</f>
        <v>0</v>
      </c>
      <c r="BH2482" s="194">
        <f>IF(N2482="sníž. přenesená",J2482,0)</f>
        <v>0</v>
      </c>
      <c r="BI2482" s="194">
        <f>IF(N2482="nulová",J2482,0)</f>
        <v>0</v>
      </c>
      <c r="BJ2482" s="18" t="s">
        <v>88</v>
      </c>
      <c r="BK2482" s="194">
        <f>ROUND(I2482*H2482,2)</f>
        <v>0</v>
      </c>
      <c r="BL2482" s="18" t="s">
        <v>265</v>
      </c>
      <c r="BM2482" s="193" t="s">
        <v>2341</v>
      </c>
    </row>
    <row r="2483" spans="2:65" s="12" customFormat="1">
      <c r="B2483" s="195"/>
      <c r="C2483" s="196"/>
      <c r="D2483" s="197" t="s">
        <v>164</v>
      </c>
      <c r="E2483" s="198" t="s">
        <v>35</v>
      </c>
      <c r="F2483" s="199" t="s">
        <v>2342</v>
      </c>
      <c r="G2483" s="196"/>
      <c r="H2483" s="198" t="s">
        <v>35</v>
      </c>
      <c r="I2483" s="200"/>
      <c r="J2483" s="196"/>
      <c r="K2483" s="196"/>
      <c r="L2483" s="201"/>
      <c r="M2483" s="202"/>
      <c r="N2483" s="203"/>
      <c r="O2483" s="203"/>
      <c r="P2483" s="203"/>
      <c r="Q2483" s="203"/>
      <c r="R2483" s="203"/>
      <c r="S2483" s="203"/>
      <c r="T2483" s="204"/>
      <c r="AT2483" s="205" t="s">
        <v>164</v>
      </c>
      <c r="AU2483" s="205" t="s">
        <v>90</v>
      </c>
      <c r="AV2483" s="12" t="s">
        <v>88</v>
      </c>
      <c r="AW2483" s="12" t="s">
        <v>41</v>
      </c>
      <c r="AX2483" s="12" t="s">
        <v>80</v>
      </c>
      <c r="AY2483" s="205" t="s">
        <v>155</v>
      </c>
    </row>
    <row r="2484" spans="2:65" s="13" customFormat="1">
      <c r="B2484" s="206"/>
      <c r="C2484" s="207"/>
      <c r="D2484" s="197" t="s">
        <v>164</v>
      </c>
      <c r="E2484" s="208" t="s">
        <v>35</v>
      </c>
      <c r="F2484" s="209" t="s">
        <v>2343</v>
      </c>
      <c r="G2484" s="207"/>
      <c r="H2484" s="210">
        <v>6</v>
      </c>
      <c r="I2484" s="211"/>
      <c r="J2484" s="207"/>
      <c r="K2484" s="207"/>
      <c r="L2484" s="212"/>
      <c r="M2484" s="213"/>
      <c r="N2484" s="214"/>
      <c r="O2484" s="214"/>
      <c r="P2484" s="214"/>
      <c r="Q2484" s="214"/>
      <c r="R2484" s="214"/>
      <c r="S2484" s="214"/>
      <c r="T2484" s="215"/>
      <c r="AT2484" s="216" t="s">
        <v>164</v>
      </c>
      <c r="AU2484" s="216" t="s">
        <v>90</v>
      </c>
      <c r="AV2484" s="13" t="s">
        <v>90</v>
      </c>
      <c r="AW2484" s="13" t="s">
        <v>41</v>
      </c>
      <c r="AX2484" s="13" t="s">
        <v>88</v>
      </c>
      <c r="AY2484" s="216" t="s">
        <v>155</v>
      </c>
    </row>
    <row r="2485" spans="2:65" s="1" customFormat="1" ht="24" customHeight="1">
      <c r="B2485" s="36"/>
      <c r="C2485" s="239" t="s">
        <v>2344</v>
      </c>
      <c r="D2485" s="239" t="s">
        <v>455</v>
      </c>
      <c r="E2485" s="240" t="s">
        <v>2345</v>
      </c>
      <c r="F2485" s="241" t="s">
        <v>2346</v>
      </c>
      <c r="G2485" s="242" t="s">
        <v>227</v>
      </c>
      <c r="H2485" s="243">
        <v>44</v>
      </c>
      <c r="I2485" s="244"/>
      <c r="J2485" s="245">
        <f>ROUND(I2485*H2485,2)</f>
        <v>0</v>
      </c>
      <c r="K2485" s="241" t="s">
        <v>161</v>
      </c>
      <c r="L2485" s="246"/>
      <c r="M2485" s="247" t="s">
        <v>35</v>
      </c>
      <c r="N2485" s="248" t="s">
        <v>51</v>
      </c>
      <c r="O2485" s="65"/>
      <c r="P2485" s="191">
        <f>O2485*H2485</f>
        <v>0</v>
      </c>
      <c r="Q2485" s="191">
        <v>6.0000000000000002E-5</v>
      </c>
      <c r="R2485" s="191">
        <f>Q2485*H2485</f>
        <v>2.64E-3</v>
      </c>
      <c r="S2485" s="191">
        <v>0</v>
      </c>
      <c r="T2485" s="192">
        <f>S2485*H2485</f>
        <v>0</v>
      </c>
      <c r="AR2485" s="193" t="s">
        <v>419</v>
      </c>
      <c r="AT2485" s="193" t="s">
        <v>455</v>
      </c>
      <c r="AU2485" s="193" t="s">
        <v>90</v>
      </c>
      <c r="AY2485" s="18" t="s">
        <v>155</v>
      </c>
      <c r="BE2485" s="194">
        <f>IF(N2485="základní",J2485,0)</f>
        <v>0</v>
      </c>
      <c r="BF2485" s="194">
        <f>IF(N2485="snížená",J2485,0)</f>
        <v>0</v>
      </c>
      <c r="BG2485" s="194">
        <f>IF(N2485="zákl. přenesená",J2485,0)</f>
        <v>0</v>
      </c>
      <c r="BH2485" s="194">
        <f>IF(N2485="sníž. přenesená",J2485,0)</f>
        <v>0</v>
      </c>
      <c r="BI2485" s="194">
        <f>IF(N2485="nulová",J2485,0)</f>
        <v>0</v>
      </c>
      <c r="BJ2485" s="18" t="s">
        <v>88</v>
      </c>
      <c r="BK2485" s="194">
        <f>ROUND(I2485*H2485,2)</f>
        <v>0</v>
      </c>
      <c r="BL2485" s="18" t="s">
        <v>265</v>
      </c>
      <c r="BM2485" s="193" t="s">
        <v>2347</v>
      </c>
    </row>
    <row r="2486" spans="2:65" s="13" customFormat="1">
      <c r="B2486" s="206"/>
      <c r="C2486" s="207"/>
      <c r="D2486" s="197" t="s">
        <v>164</v>
      </c>
      <c r="E2486" s="208" t="s">
        <v>35</v>
      </c>
      <c r="F2486" s="209" t="s">
        <v>2348</v>
      </c>
      <c r="G2486" s="207"/>
      <c r="H2486" s="210">
        <v>44</v>
      </c>
      <c r="I2486" s="211"/>
      <c r="J2486" s="207"/>
      <c r="K2486" s="207"/>
      <c r="L2486" s="212"/>
      <c r="M2486" s="213"/>
      <c r="N2486" s="214"/>
      <c r="O2486" s="214"/>
      <c r="P2486" s="214"/>
      <c r="Q2486" s="214"/>
      <c r="R2486" s="214"/>
      <c r="S2486" s="214"/>
      <c r="T2486" s="215"/>
      <c r="AT2486" s="216" t="s">
        <v>164</v>
      </c>
      <c r="AU2486" s="216" t="s">
        <v>90</v>
      </c>
      <c r="AV2486" s="13" t="s">
        <v>90</v>
      </c>
      <c r="AW2486" s="13" t="s">
        <v>41</v>
      </c>
      <c r="AX2486" s="13" t="s">
        <v>88</v>
      </c>
      <c r="AY2486" s="216" t="s">
        <v>155</v>
      </c>
    </row>
    <row r="2487" spans="2:65" s="1" customFormat="1" ht="16.5" customHeight="1">
      <c r="B2487" s="36"/>
      <c r="C2487" s="239" t="s">
        <v>2349</v>
      </c>
      <c r="D2487" s="239" t="s">
        <v>455</v>
      </c>
      <c r="E2487" s="240" t="s">
        <v>2350</v>
      </c>
      <c r="F2487" s="241" t="s">
        <v>2351</v>
      </c>
      <c r="G2487" s="242" t="s">
        <v>360</v>
      </c>
      <c r="H2487" s="243">
        <v>7.56</v>
      </c>
      <c r="I2487" s="244"/>
      <c r="J2487" s="245">
        <f>ROUND(I2487*H2487,2)</f>
        <v>0</v>
      </c>
      <c r="K2487" s="241" t="s">
        <v>161</v>
      </c>
      <c r="L2487" s="246"/>
      <c r="M2487" s="247" t="s">
        <v>35</v>
      </c>
      <c r="N2487" s="248" t="s">
        <v>51</v>
      </c>
      <c r="O2487" s="65"/>
      <c r="P2487" s="191">
        <f>O2487*H2487</f>
        <v>0</v>
      </c>
      <c r="Q2487" s="191">
        <v>5.0000000000000001E-3</v>
      </c>
      <c r="R2487" s="191">
        <f>Q2487*H2487</f>
        <v>3.78E-2</v>
      </c>
      <c r="S2487" s="191">
        <v>0</v>
      </c>
      <c r="T2487" s="192">
        <f>S2487*H2487</f>
        <v>0</v>
      </c>
      <c r="AR2487" s="193" t="s">
        <v>419</v>
      </c>
      <c r="AT2487" s="193" t="s">
        <v>455</v>
      </c>
      <c r="AU2487" s="193" t="s">
        <v>90</v>
      </c>
      <c r="AY2487" s="18" t="s">
        <v>155</v>
      </c>
      <c r="BE2487" s="194">
        <f>IF(N2487="základní",J2487,0)</f>
        <v>0</v>
      </c>
      <c r="BF2487" s="194">
        <f>IF(N2487="snížená",J2487,0)</f>
        <v>0</v>
      </c>
      <c r="BG2487" s="194">
        <f>IF(N2487="zákl. přenesená",J2487,0)</f>
        <v>0</v>
      </c>
      <c r="BH2487" s="194">
        <f>IF(N2487="sníž. přenesená",J2487,0)</f>
        <v>0</v>
      </c>
      <c r="BI2487" s="194">
        <f>IF(N2487="nulová",J2487,0)</f>
        <v>0</v>
      </c>
      <c r="BJ2487" s="18" t="s">
        <v>88</v>
      </c>
      <c r="BK2487" s="194">
        <f>ROUND(I2487*H2487,2)</f>
        <v>0</v>
      </c>
      <c r="BL2487" s="18" t="s">
        <v>265</v>
      </c>
      <c r="BM2487" s="193" t="s">
        <v>2352</v>
      </c>
    </row>
    <row r="2488" spans="2:65" s="12" customFormat="1">
      <c r="B2488" s="195"/>
      <c r="C2488" s="196"/>
      <c r="D2488" s="197" t="s">
        <v>164</v>
      </c>
      <c r="E2488" s="198" t="s">
        <v>35</v>
      </c>
      <c r="F2488" s="199" t="s">
        <v>2353</v>
      </c>
      <c r="G2488" s="196"/>
      <c r="H2488" s="198" t="s">
        <v>35</v>
      </c>
      <c r="I2488" s="200"/>
      <c r="J2488" s="196"/>
      <c r="K2488" s="196"/>
      <c r="L2488" s="201"/>
      <c r="M2488" s="202"/>
      <c r="N2488" s="203"/>
      <c r="O2488" s="203"/>
      <c r="P2488" s="203"/>
      <c r="Q2488" s="203"/>
      <c r="R2488" s="203"/>
      <c r="S2488" s="203"/>
      <c r="T2488" s="204"/>
      <c r="AT2488" s="205" t="s">
        <v>164</v>
      </c>
      <c r="AU2488" s="205" t="s">
        <v>90</v>
      </c>
      <c r="AV2488" s="12" t="s">
        <v>88</v>
      </c>
      <c r="AW2488" s="12" t="s">
        <v>41</v>
      </c>
      <c r="AX2488" s="12" t="s">
        <v>80</v>
      </c>
      <c r="AY2488" s="205" t="s">
        <v>155</v>
      </c>
    </row>
    <row r="2489" spans="2:65" s="13" customFormat="1">
      <c r="B2489" s="206"/>
      <c r="C2489" s="207"/>
      <c r="D2489" s="197" t="s">
        <v>164</v>
      </c>
      <c r="E2489" s="208" t="s">
        <v>35</v>
      </c>
      <c r="F2489" s="209" t="s">
        <v>2354</v>
      </c>
      <c r="G2489" s="207"/>
      <c r="H2489" s="210">
        <v>7.56</v>
      </c>
      <c r="I2489" s="211"/>
      <c r="J2489" s="207"/>
      <c r="K2489" s="207"/>
      <c r="L2489" s="212"/>
      <c r="M2489" s="213"/>
      <c r="N2489" s="214"/>
      <c r="O2489" s="214"/>
      <c r="P2489" s="214"/>
      <c r="Q2489" s="214"/>
      <c r="R2489" s="214"/>
      <c r="S2489" s="214"/>
      <c r="T2489" s="215"/>
      <c r="AT2489" s="216" t="s">
        <v>164</v>
      </c>
      <c r="AU2489" s="216" t="s">
        <v>90</v>
      </c>
      <c r="AV2489" s="13" t="s">
        <v>90</v>
      </c>
      <c r="AW2489" s="13" t="s">
        <v>41</v>
      </c>
      <c r="AX2489" s="13" t="s">
        <v>88</v>
      </c>
      <c r="AY2489" s="216" t="s">
        <v>155</v>
      </c>
    </row>
    <row r="2490" spans="2:65" s="1" customFormat="1" ht="16.5" customHeight="1">
      <c r="B2490" s="36"/>
      <c r="C2490" s="239" t="s">
        <v>2355</v>
      </c>
      <c r="D2490" s="239" t="s">
        <v>455</v>
      </c>
      <c r="E2490" s="240" t="s">
        <v>2356</v>
      </c>
      <c r="F2490" s="241" t="s">
        <v>2357</v>
      </c>
      <c r="G2490" s="242" t="s">
        <v>360</v>
      </c>
      <c r="H2490" s="243">
        <v>27.068999999999999</v>
      </c>
      <c r="I2490" s="244"/>
      <c r="J2490" s="245">
        <f>ROUND(I2490*H2490,2)</f>
        <v>0</v>
      </c>
      <c r="K2490" s="241" t="s">
        <v>161</v>
      </c>
      <c r="L2490" s="246"/>
      <c r="M2490" s="247" t="s">
        <v>35</v>
      </c>
      <c r="N2490" s="248" t="s">
        <v>51</v>
      </c>
      <c r="O2490" s="65"/>
      <c r="P2490" s="191">
        <f>O2490*H2490</f>
        <v>0</v>
      </c>
      <c r="Q2490" s="191">
        <v>4.0000000000000001E-3</v>
      </c>
      <c r="R2490" s="191">
        <f>Q2490*H2490</f>
        <v>0.108276</v>
      </c>
      <c r="S2490" s="191">
        <v>0</v>
      </c>
      <c r="T2490" s="192">
        <f>S2490*H2490</f>
        <v>0</v>
      </c>
      <c r="AR2490" s="193" t="s">
        <v>419</v>
      </c>
      <c r="AT2490" s="193" t="s">
        <v>455</v>
      </c>
      <c r="AU2490" s="193" t="s">
        <v>90</v>
      </c>
      <c r="AY2490" s="18" t="s">
        <v>155</v>
      </c>
      <c r="BE2490" s="194">
        <f>IF(N2490="základní",J2490,0)</f>
        <v>0</v>
      </c>
      <c r="BF2490" s="194">
        <f>IF(N2490="snížená",J2490,0)</f>
        <v>0</v>
      </c>
      <c r="BG2490" s="194">
        <f>IF(N2490="zákl. přenesená",J2490,0)</f>
        <v>0</v>
      </c>
      <c r="BH2490" s="194">
        <f>IF(N2490="sníž. přenesená",J2490,0)</f>
        <v>0</v>
      </c>
      <c r="BI2490" s="194">
        <f>IF(N2490="nulová",J2490,0)</f>
        <v>0</v>
      </c>
      <c r="BJ2490" s="18" t="s">
        <v>88</v>
      </c>
      <c r="BK2490" s="194">
        <f>ROUND(I2490*H2490,2)</f>
        <v>0</v>
      </c>
      <c r="BL2490" s="18" t="s">
        <v>265</v>
      </c>
      <c r="BM2490" s="193" t="s">
        <v>2358</v>
      </c>
    </row>
    <row r="2491" spans="2:65" s="12" customFormat="1">
      <c r="B2491" s="195"/>
      <c r="C2491" s="196"/>
      <c r="D2491" s="197" t="s">
        <v>164</v>
      </c>
      <c r="E2491" s="198" t="s">
        <v>35</v>
      </c>
      <c r="F2491" s="199" t="s">
        <v>2331</v>
      </c>
      <c r="G2491" s="196"/>
      <c r="H2491" s="198" t="s">
        <v>35</v>
      </c>
      <c r="I2491" s="200"/>
      <c r="J2491" s="196"/>
      <c r="K2491" s="196"/>
      <c r="L2491" s="201"/>
      <c r="M2491" s="202"/>
      <c r="N2491" s="203"/>
      <c r="O2491" s="203"/>
      <c r="P2491" s="203"/>
      <c r="Q2491" s="203"/>
      <c r="R2491" s="203"/>
      <c r="S2491" s="203"/>
      <c r="T2491" s="204"/>
      <c r="AT2491" s="205" t="s">
        <v>164</v>
      </c>
      <c r="AU2491" s="205" t="s">
        <v>90</v>
      </c>
      <c r="AV2491" s="12" t="s">
        <v>88</v>
      </c>
      <c r="AW2491" s="12" t="s">
        <v>41</v>
      </c>
      <c r="AX2491" s="12" t="s">
        <v>80</v>
      </c>
      <c r="AY2491" s="205" t="s">
        <v>155</v>
      </c>
    </row>
    <row r="2492" spans="2:65" s="13" customFormat="1">
      <c r="B2492" s="206"/>
      <c r="C2492" s="207"/>
      <c r="D2492" s="197" t="s">
        <v>164</v>
      </c>
      <c r="E2492" s="208" t="s">
        <v>35</v>
      </c>
      <c r="F2492" s="209" t="s">
        <v>2359</v>
      </c>
      <c r="G2492" s="207"/>
      <c r="H2492" s="210">
        <v>5.67</v>
      </c>
      <c r="I2492" s="211"/>
      <c r="J2492" s="207"/>
      <c r="K2492" s="207"/>
      <c r="L2492" s="212"/>
      <c r="M2492" s="213"/>
      <c r="N2492" s="214"/>
      <c r="O2492" s="214"/>
      <c r="P2492" s="214"/>
      <c r="Q2492" s="214"/>
      <c r="R2492" s="214"/>
      <c r="S2492" s="214"/>
      <c r="T2492" s="215"/>
      <c r="AT2492" s="216" t="s">
        <v>164</v>
      </c>
      <c r="AU2492" s="216" t="s">
        <v>90</v>
      </c>
      <c r="AV2492" s="13" t="s">
        <v>90</v>
      </c>
      <c r="AW2492" s="13" t="s">
        <v>41</v>
      </c>
      <c r="AX2492" s="13" t="s">
        <v>80</v>
      </c>
      <c r="AY2492" s="216" t="s">
        <v>155</v>
      </c>
    </row>
    <row r="2493" spans="2:65" s="12" customFormat="1">
      <c r="B2493" s="195"/>
      <c r="C2493" s="196"/>
      <c r="D2493" s="197" t="s">
        <v>164</v>
      </c>
      <c r="E2493" s="198" t="s">
        <v>35</v>
      </c>
      <c r="F2493" s="199" t="s">
        <v>2360</v>
      </c>
      <c r="G2493" s="196"/>
      <c r="H2493" s="198" t="s">
        <v>35</v>
      </c>
      <c r="I2493" s="200"/>
      <c r="J2493" s="196"/>
      <c r="K2493" s="196"/>
      <c r="L2493" s="201"/>
      <c r="M2493" s="202"/>
      <c r="N2493" s="203"/>
      <c r="O2493" s="203"/>
      <c r="P2493" s="203"/>
      <c r="Q2493" s="203"/>
      <c r="R2493" s="203"/>
      <c r="S2493" s="203"/>
      <c r="T2493" s="204"/>
      <c r="AT2493" s="205" t="s">
        <v>164</v>
      </c>
      <c r="AU2493" s="205" t="s">
        <v>90</v>
      </c>
      <c r="AV2493" s="12" t="s">
        <v>88</v>
      </c>
      <c r="AW2493" s="12" t="s">
        <v>41</v>
      </c>
      <c r="AX2493" s="12" t="s">
        <v>80</v>
      </c>
      <c r="AY2493" s="205" t="s">
        <v>155</v>
      </c>
    </row>
    <row r="2494" spans="2:65" s="13" customFormat="1">
      <c r="B2494" s="206"/>
      <c r="C2494" s="207"/>
      <c r="D2494" s="197" t="s">
        <v>164</v>
      </c>
      <c r="E2494" s="208" t="s">
        <v>35</v>
      </c>
      <c r="F2494" s="209" t="s">
        <v>2361</v>
      </c>
      <c r="G2494" s="207"/>
      <c r="H2494" s="210">
        <v>7.56</v>
      </c>
      <c r="I2494" s="211"/>
      <c r="J2494" s="207"/>
      <c r="K2494" s="207"/>
      <c r="L2494" s="212"/>
      <c r="M2494" s="213"/>
      <c r="N2494" s="214"/>
      <c r="O2494" s="214"/>
      <c r="P2494" s="214"/>
      <c r="Q2494" s="214"/>
      <c r="R2494" s="214"/>
      <c r="S2494" s="214"/>
      <c r="T2494" s="215"/>
      <c r="AT2494" s="216" t="s">
        <v>164</v>
      </c>
      <c r="AU2494" s="216" t="s">
        <v>90</v>
      </c>
      <c r="AV2494" s="13" t="s">
        <v>90</v>
      </c>
      <c r="AW2494" s="13" t="s">
        <v>41</v>
      </c>
      <c r="AX2494" s="13" t="s">
        <v>80</v>
      </c>
      <c r="AY2494" s="216" t="s">
        <v>155</v>
      </c>
    </row>
    <row r="2495" spans="2:65" s="12" customFormat="1">
      <c r="B2495" s="195"/>
      <c r="C2495" s="196"/>
      <c r="D2495" s="197" t="s">
        <v>164</v>
      </c>
      <c r="E2495" s="198" t="s">
        <v>35</v>
      </c>
      <c r="F2495" s="199" t="s">
        <v>2362</v>
      </c>
      <c r="G2495" s="196"/>
      <c r="H2495" s="198" t="s">
        <v>35</v>
      </c>
      <c r="I2495" s="200"/>
      <c r="J2495" s="196"/>
      <c r="K2495" s="196"/>
      <c r="L2495" s="201"/>
      <c r="M2495" s="202"/>
      <c r="N2495" s="203"/>
      <c r="O2495" s="203"/>
      <c r="P2495" s="203"/>
      <c r="Q2495" s="203"/>
      <c r="R2495" s="203"/>
      <c r="S2495" s="203"/>
      <c r="T2495" s="204"/>
      <c r="AT2495" s="205" t="s">
        <v>164</v>
      </c>
      <c r="AU2495" s="205" t="s">
        <v>90</v>
      </c>
      <c r="AV2495" s="12" t="s">
        <v>88</v>
      </c>
      <c r="AW2495" s="12" t="s">
        <v>41</v>
      </c>
      <c r="AX2495" s="12" t="s">
        <v>80</v>
      </c>
      <c r="AY2495" s="205" t="s">
        <v>155</v>
      </c>
    </row>
    <row r="2496" spans="2:65" s="13" customFormat="1">
      <c r="B2496" s="206"/>
      <c r="C2496" s="207"/>
      <c r="D2496" s="197" t="s">
        <v>164</v>
      </c>
      <c r="E2496" s="208" t="s">
        <v>35</v>
      </c>
      <c r="F2496" s="209" t="s">
        <v>2363</v>
      </c>
      <c r="G2496" s="207"/>
      <c r="H2496" s="210">
        <v>5.88</v>
      </c>
      <c r="I2496" s="211"/>
      <c r="J2496" s="207"/>
      <c r="K2496" s="207"/>
      <c r="L2496" s="212"/>
      <c r="M2496" s="213"/>
      <c r="N2496" s="214"/>
      <c r="O2496" s="214"/>
      <c r="P2496" s="214"/>
      <c r="Q2496" s="214"/>
      <c r="R2496" s="214"/>
      <c r="S2496" s="214"/>
      <c r="T2496" s="215"/>
      <c r="AT2496" s="216" t="s">
        <v>164</v>
      </c>
      <c r="AU2496" s="216" t="s">
        <v>90</v>
      </c>
      <c r="AV2496" s="13" t="s">
        <v>90</v>
      </c>
      <c r="AW2496" s="13" t="s">
        <v>41</v>
      </c>
      <c r="AX2496" s="13" t="s">
        <v>80</v>
      </c>
      <c r="AY2496" s="216" t="s">
        <v>155</v>
      </c>
    </row>
    <row r="2497" spans="2:65" s="12" customFormat="1">
      <c r="B2497" s="195"/>
      <c r="C2497" s="196"/>
      <c r="D2497" s="197" t="s">
        <v>164</v>
      </c>
      <c r="E2497" s="198" t="s">
        <v>35</v>
      </c>
      <c r="F2497" s="199" t="s">
        <v>2364</v>
      </c>
      <c r="G2497" s="196"/>
      <c r="H2497" s="198" t="s">
        <v>35</v>
      </c>
      <c r="I2497" s="200"/>
      <c r="J2497" s="196"/>
      <c r="K2497" s="196"/>
      <c r="L2497" s="201"/>
      <c r="M2497" s="202"/>
      <c r="N2497" s="203"/>
      <c r="O2497" s="203"/>
      <c r="P2497" s="203"/>
      <c r="Q2497" s="203"/>
      <c r="R2497" s="203"/>
      <c r="S2497" s="203"/>
      <c r="T2497" s="204"/>
      <c r="AT2497" s="205" t="s">
        <v>164</v>
      </c>
      <c r="AU2497" s="205" t="s">
        <v>90</v>
      </c>
      <c r="AV2497" s="12" t="s">
        <v>88</v>
      </c>
      <c r="AW2497" s="12" t="s">
        <v>41</v>
      </c>
      <c r="AX2497" s="12" t="s">
        <v>80</v>
      </c>
      <c r="AY2497" s="205" t="s">
        <v>155</v>
      </c>
    </row>
    <row r="2498" spans="2:65" s="13" customFormat="1">
      <c r="B2498" s="206"/>
      <c r="C2498" s="207"/>
      <c r="D2498" s="197" t="s">
        <v>164</v>
      </c>
      <c r="E2498" s="208" t="s">
        <v>35</v>
      </c>
      <c r="F2498" s="209" t="s">
        <v>2365</v>
      </c>
      <c r="G2498" s="207"/>
      <c r="H2498" s="210">
        <v>3.15</v>
      </c>
      <c r="I2498" s="211"/>
      <c r="J2498" s="207"/>
      <c r="K2498" s="207"/>
      <c r="L2498" s="212"/>
      <c r="M2498" s="213"/>
      <c r="N2498" s="214"/>
      <c r="O2498" s="214"/>
      <c r="P2498" s="214"/>
      <c r="Q2498" s="214"/>
      <c r="R2498" s="214"/>
      <c r="S2498" s="214"/>
      <c r="T2498" s="215"/>
      <c r="AT2498" s="216" t="s">
        <v>164</v>
      </c>
      <c r="AU2498" s="216" t="s">
        <v>90</v>
      </c>
      <c r="AV2498" s="13" t="s">
        <v>90</v>
      </c>
      <c r="AW2498" s="13" t="s">
        <v>41</v>
      </c>
      <c r="AX2498" s="13" t="s">
        <v>80</v>
      </c>
      <c r="AY2498" s="216" t="s">
        <v>155</v>
      </c>
    </row>
    <row r="2499" spans="2:65" s="12" customFormat="1">
      <c r="B2499" s="195"/>
      <c r="C2499" s="196"/>
      <c r="D2499" s="197" t="s">
        <v>164</v>
      </c>
      <c r="E2499" s="198" t="s">
        <v>35</v>
      </c>
      <c r="F2499" s="199" t="s">
        <v>2366</v>
      </c>
      <c r="G2499" s="196"/>
      <c r="H2499" s="198" t="s">
        <v>35</v>
      </c>
      <c r="I2499" s="200"/>
      <c r="J2499" s="196"/>
      <c r="K2499" s="196"/>
      <c r="L2499" s="201"/>
      <c r="M2499" s="202"/>
      <c r="N2499" s="203"/>
      <c r="O2499" s="203"/>
      <c r="P2499" s="203"/>
      <c r="Q2499" s="203"/>
      <c r="R2499" s="203"/>
      <c r="S2499" s="203"/>
      <c r="T2499" s="204"/>
      <c r="AT2499" s="205" t="s">
        <v>164</v>
      </c>
      <c r="AU2499" s="205" t="s">
        <v>90</v>
      </c>
      <c r="AV2499" s="12" t="s">
        <v>88</v>
      </c>
      <c r="AW2499" s="12" t="s">
        <v>41</v>
      </c>
      <c r="AX2499" s="12" t="s">
        <v>80</v>
      </c>
      <c r="AY2499" s="205" t="s">
        <v>155</v>
      </c>
    </row>
    <row r="2500" spans="2:65" s="13" customFormat="1">
      <c r="B2500" s="206"/>
      <c r="C2500" s="207"/>
      <c r="D2500" s="197" t="s">
        <v>164</v>
      </c>
      <c r="E2500" s="208" t="s">
        <v>35</v>
      </c>
      <c r="F2500" s="209" t="s">
        <v>2367</v>
      </c>
      <c r="G2500" s="207"/>
      <c r="H2500" s="210">
        <v>2.919</v>
      </c>
      <c r="I2500" s="211"/>
      <c r="J2500" s="207"/>
      <c r="K2500" s="207"/>
      <c r="L2500" s="212"/>
      <c r="M2500" s="213"/>
      <c r="N2500" s="214"/>
      <c r="O2500" s="214"/>
      <c r="P2500" s="214"/>
      <c r="Q2500" s="214"/>
      <c r="R2500" s="214"/>
      <c r="S2500" s="214"/>
      <c r="T2500" s="215"/>
      <c r="AT2500" s="216" t="s">
        <v>164</v>
      </c>
      <c r="AU2500" s="216" t="s">
        <v>90</v>
      </c>
      <c r="AV2500" s="13" t="s">
        <v>90</v>
      </c>
      <c r="AW2500" s="13" t="s">
        <v>41</v>
      </c>
      <c r="AX2500" s="13" t="s">
        <v>80</v>
      </c>
      <c r="AY2500" s="216" t="s">
        <v>155</v>
      </c>
    </row>
    <row r="2501" spans="2:65" s="12" customFormat="1">
      <c r="B2501" s="195"/>
      <c r="C2501" s="196"/>
      <c r="D2501" s="197" t="s">
        <v>164</v>
      </c>
      <c r="E2501" s="198" t="s">
        <v>35</v>
      </c>
      <c r="F2501" s="199" t="s">
        <v>2368</v>
      </c>
      <c r="G2501" s="196"/>
      <c r="H2501" s="198" t="s">
        <v>35</v>
      </c>
      <c r="I2501" s="200"/>
      <c r="J2501" s="196"/>
      <c r="K2501" s="196"/>
      <c r="L2501" s="201"/>
      <c r="M2501" s="202"/>
      <c r="N2501" s="203"/>
      <c r="O2501" s="203"/>
      <c r="P2501" s="203"/>
      <c r="Q2501" s="203"/>
      <c r="R2501" s="203"/>
      <c r="S2501" s="203"/>
      <c r="T2501" s="204"/>
      <c r="AT2501" s="205" t="s">
        <v>164</v>
      </c>
      <c r="AU2501" s="205" t="s">
        <v>90</v>
      </c>
      <c r="AV2501" s="12" t="s">
        <v>88</v>
      </c>
      <c r="AW2501" s="12" t="s">
        <v>41</v>
      </c>
      <c r="AX2501" s="12" t="s">
        <v>80</v>
      </c>
      <c r="AY2501" s="205" t="s">
        <v>155</v>
      </c>
    </row>
    <row r="2502" spans="2:65" s="13" customFormat="1">
      <c r="B2502" s="206"/>
      <c r="C2502" s="207"/>
      <c r="D2502" s="197" t="s">
        <v>164</v>
      </c>
      <c r="E2502" s="208" t="s">
        <v>35</v>
      </c>
      <c r="F2502" s="209" t="s">
        <v>2369</v>
      </c>
      <c r="G2502" s="207"/>
      <c r="H2502" s="210">
        <v>1.89</v>
      </c>
      <c r="I2502" s="211"/>
      <c r="J2502" s="207"/>
      <c r="K2502" s="207"/>
      <c r="L2502" s="212"/>
      <c r="M2502" s="213"/>
      <c r="N2502" s="214"/>
      <c r="O2502" s="214"/>
      <c r="P2502" s="214"/>
      <c r="Q2502" s="214"/>
      <c r="R2502" s="214"/>
      <c r="S2502" s="214"/>
      <c r="T2502" s="215"/>
      <c r="AT2502" s="216" t="s">
        <v>164</v>
      </c>
      <c r="AU2502" s="216" t="s">
        <v>90</v>
      </c>
      <c r="AV2502" s="13" t="s">
        <v>90</v>
      </c>
      <c r="AW2502" s="13" t="s">
        <v>41</v>
      </c>
      <c r="AX2502" s="13" t="s">
        <v>80</v>
      </c>
      <c r="AY2502" s="216" t="s">
        <v>155</v>
      </c>
    </row>
    <row r="2503" spans="2:65" s="15" customFormat="1">
      <c r="B2503" s="228"/>
      <c r="C2503" s="229"/>
      <c r="D2503" s="197" t="s">
        <v>164</v>
      </c>
      <c r="E2503" s="230" t="s">
        <v>35</v>
      </c>
      <c r="F2503" s="231" t="s">
        <v>177</v>
      </c>
      <c r="G2503" s="229"/>
      <c r="H2503" s="232">
        <v>27.068999999999999</v>
      </c>
      <c r="I2503" s="233"/>
      <c r="J2503" s="229"/>
      <c r="K2503" s="229"/>
      <c r="L2503" s="234"/>
      <c r="M2503" s="235"/>
      <c r="N2503" s="236"/>
      <c r="O2503" s="236"/>
      <c r="P2503" s="236"/>
      <c r="Q2503" s="236"/>
      <c r="R2503" s="236"/>
      <c r="S2503" s="236"/>
      <c r="T2503" s="237"/>
      <c r="AT2503" s="238" t="s">
        <v>164</v>
      </c>
      <c r="AU2503" s="238" t="s">
        <v>90</v>
      </c>
      <c r="AV2503" s="15" t="s">
        <v>162</v>
      </c>
      <c r="AW2503" s="15" t="s">
        <v>41</v>
      </c>
      <c r="AX2503" s="15" t="s">
        <v>88</v>
      </c>
      <c r="AY2503" s="238" t="s">
        <v>155</v>
      </c>
    </row>
    <row r="2504" spans="2:65" s="1" customFormat="1" ht="36" customHeight="1">
      <c r="B2504" s="36"/>
      <c r="C2504" s="182" t="s">
        <v>2370</v>
      </c>
      <c r="D2504" s="182" t="s">
        <v>157</v>
      </c>
      <c r="E2504" s="183" t="s">
        <v>2371</v>
      </c>
      <c r="F2504" s="184" t="s">
        <v>2372</v>
      </c>
      <c r="G2504" s="185" t="s">
        <v>227</v>
      </c>
      <c r="H2504" s="186">
        <v>1</v>
      </c>
      <c r="I2504" s="187"/>
      <c r="J2504" s="188">
        <f>ROUND(I2504*H2504,2)</f>
        <v>0</v>
      </c>
      <c r="K2504" s="184" t="s">
        <v>161</v>
      </c>
      <c r="L2504" s="40"/>
      <c r="M2504" s="189" t="s">
        <v>35</v>
      </c>
      <c r="N2504" s="190" t="s">
        <v>51</v>
      </c>
      <c r="O2504" s="65"/>
      <c r="P2504" s="191">
        <f>O2504*H2504</f>
        <v>0</v>
      </c>
      <c r="Q2504" s="191">
        <v>0</v>
      </c>
      <c r="R2504" s="191">
        <f>Q2504*H2504</f>
        <v>0</v>
      </c>
      <c r="S2504" s="191">
        <v>0</v>
      </c>
      <c r="T2504" s="192">
        <f>S2504*H2504</f>
        <v>0</v>
      </c>
      <c r="AR2504" s="193" t="s">
        <v>265</v>
      </c>
      <c r="AT2504" s="193" t="s">
        <v>157</v>
      </c>
      <c r="AU2504" s="193" t="s">
        <v>90</v>
      </c>
      <c r="AY2504" s="18" t="s">
        <v>155</v>
      </c>
      <c r="BE2504" s="194">
        <f>IF(N2504="základní",J2504,0)</f>
        <v>0</v>
      </c>
      <c r="BF2504" s="194">
        <f>IF(N2504="snížená",J2504,0)</f>
        <v>0</v>
      </c>
      <c r="BG2504" s="194">
        <f>IF(N2504="zákl. přenesená",J2504,0)</f>
        <v>0</v>
      </c>
      <c r="BH2504" s="194">
        <f>IF(N2504="sníž. přenesená",J2504,0)</f>
        <v>0</v>
      </c>
      <c r="BI2504" s="194">
        <f>IF(N2504="nulová",J2504,0)</f>
        <v>0</v>
      </c>
      <c r="BJ2504" s="18" t="s">
        <v>88</v>
      </c>
      <c r="BK2504" s="194">
        <f>ROUND(I2504*H2504,2)</f>
        <v>0</v>
      </c>
      <c r="BL2504" s="18" t="s">
        <v>265</v>
      </c>
      <c r="BM2504" s="193" t="s">
        <v>2373</v>
      </c>
    </row>
    <row r="2505" spans="2:65" s="12" customFormat="1">
      <c r="B2505" s="195"/>
      <c r="C2505" s="196"/>
      <c r="D2505" s="197" t="s">
        <v>164</v>
      </c>
      <c r="E2505" s="198" t="s">
        <v>35</v>
      </c>
      <c r="F2505" s="199" t="s">
        <v>2374</v>
      </c>
      <c r="G2505" s="196"/>
      <c r="H2505" s="198" t="s">
        <v>35</v>
      </c>
      <c r="I2505" s="200"/>
      <c r="J2505" s="196"/>
      <c r="K2505" s="196"/>
      <c r="L2505" s="201"/>
      <c r="M2505" s="202"/>
      <c r="N2505" s="203"/>
      <c r="O2505" s="203"/>
      <c r="P2505" s="203"/>
      <c r="Q2505" s="203"/>
      <c r="R2505" s="203"/>
      <c r="S2505" s="203"/>
      <c r="T2505" s="204"/>
      <c r="AT2505" s="205" t="s">
        <v>164</v>
      </c>
      <c r="AU2505" s="205" t="s">
        <v>90</v>
      </c>
      <c r="AV2505" s="12" t="s">
        <v>88</v>
      </c>
      <c r="AW2505" s="12" t="s">
        <v>41</v>
      </c>
      <c r="AX2505" s="12" t="s">
        <v>80</v>
      </c>
      <c r="AY2505" s="205" t="s">
        <v>155</v>
      </c>
    </row>
    <row r="2506" spans="2:65" s="13" customFormat="1">
      <c r="B2506" s="206"/>
      <c r="C2506" s="207"/>
      <c r="D2506" s="197" t="s">
        <v>164</v>
      </c>
      <c r="E2506" s="208" t="s">
        <v>35</v>
      </c>
      <c r="F2506" s="209" t="s">
        <v>88</v>
      </c>
      <c r="G2506" s="207"/>
      <c r="H2506" s="210">
        <v>1</v>
      </c>
      <c r="I2506" s="211"/>
      <c r="J2506" s="207"/>
      <c r="K2506" s="207"/>
      <c r="L2506" s="212"/>
      <c r="M2506" s="213"/>
      <c r="N2506" s="214"/>
      <c r="O2506" s="214"/>
      <c r="P2506" s="214"/>
      <c r="Q2506" s="214"/>
      <c r="R2506" s="214"/>
      <c r="S2506" s="214"/>
      <c r="T2506" s="215"/>
      <c r="AT2506" s="216" t="s">
        <v>164</v>
      </c>
      <c r="AU2506" s="216" t="s">
        <v>90</v>
      </c>
      <c r="AV2506" s="13" t="s">
        <v>90</v>
      </c>
      <c r="AW2506" s="13" t="s">
        <v>41</v>
      </c>
      <c r="AX2506" s="13" t="s">
        <v>88</v>
      </c>
      <c r="AY2506" s="216" t="s">
        <v>155</v>
      </c>
    </row>
    <row r="2507" spans="2:65" s="1" customFormat="1" ht="24" customHeight="1">
      <c r="B2507" s="36"/>
      <c r="C2507" s="182" t="s">
        <v>2375</v>
      </c>
      <c r="D2507" s="182" t="s">
        <v>157</v>
      </c>
      <c r="E2507" s="183" t="s">
        <v>2376</v>
      </c>
      <c r="F2507" s="184" t="s">
        <v>2377</v>
      </c>
      <c r="G2507" s="185" t="s">
        <v>227</v>
      </c>
      <c r="H2507" s="186">
        <v>3</v>
      </c>
      <c r="I2507" s="187"/>
      <c r="J2507" s="188">
        <f>ROUND(I2507*H2507,2)</f>
        <v>0</v>
      </c>
      <c r="K2507" s="184" t="s">
        <v>161</v>
      </c>
      <c r="L2507" s="40"/>
      <c r="M2507" s="189" t="s">
        <v>35</v>
      </c>
      <c r="N2507" s="190" t="s">
        <v>51</v>
      </c>
      <c r="O2507" s="65"/>
      <c r="P2507" s="191">
        <f>O2507*H2507</f>
        <v>0</v>
      </c>
      <c r="Q2507" s="191">
        <v>0</v>
      </c>
      <c r="R2507" s="191">
        <f>Q2507*H2507</f>
        <v>0</v>
      </c>
      <c r="S2507" s="191">
        <v>0</v>
      </c>
      <c r="T2507" s="192">
        <f>S2507*H2507</f>
        <v>0</v>
      </c>
      <c r="AR2507" s="193" t="s">
        <v>265</v>
      </c>
      <c r="AT2507" s="193" t="s">
        <v>157</v>
      </c>
      <c r="AU2507" s="193" t="s">
        <v>90</v>
      </c>
      <c r="AY2507" s="18" t="s">
        <v>155</v>
      </c>
      <c r="BE2507" s="194">
        <f>IF(N2507="základní",J2507,0)</f>
        <v>0</v>
      </c>
      <c r="BF2507" s="194">
        <f>IF(N2507="snížená",J2507,0)</f>
        <v>0</v>
      </c>
      <c r="BG2507" s="194">
        <f>IF(N2507="zákl. přenesená",J2507,0)</f>
        <v>0</v>
      </c>
      <c r="BH2507" s="194">
        <f>IF(N2507="sníž. přenesená",J2507,0)</f>
        <v>0</v>
      </c>
      <c r="BI2507" s="194">
        <f>IF(N2507="nulová",J2507,0)</f>
        <v>0</v>
      </c>
      <c r="BJ2507" s="18" t="s">
        <v>88</v>
      </c>
      <c r="BK2507" s="194">
        <f>ROUND(I2507*H2507,2)</f>
        <v>0</v>
      </c>
      <c r="BL2507" s="18" t="s">
        <v>265</v>
      </c>
      <c r="BM2507" s="193" t="s">
        <v>2378</v>
      </c>
    </row>
    <row r="2508" spans="2:65" s="12" customFormat="1">
      <c r="B2508" s="195"/>
      <c r="C2508" s="196"/>
      <c r="D2508" s="197" t="s">
        <v>164</v>
      </c>
      <c r="E2508" s="198" t="s">
        <v>35</v>
      </c>
      <c r="F2508" s="199" t="s">
        <v>2379</v>
      </c>
      <c r="G2508" s="196"/>
      <c r="H2508" s="198" t="s">
        <v>35</v>
      </c>
      <c r="I2508" s="200"/>
      <c r="J2508" s="196"/>
      <c r="K2508" s="196"/>
      <c r="L2508" s="201"/>
      <c r="M2508" s="202"/>
      <c r="N2508" s="203"/>
      <c r="O2508" s="203"/>
      <c r="P2508" s="203"/>
      <c r="Q2508" s="203"/>
      <c r="R2508" s="203"/>
      <c r="S2508" s="203"/>
      <c r="T2508" s="204"/>
      <c r="AT2508" s="205" t="s">
        <v>164</v>
      </c>
      <c r="AU2508" s="205" t="s">
        <v>90</v>
      </c>
      <c r="AV2508" s="12" t="s">
        <v>88</v>
      </c>
      <c r="AW2508" s="12" t="s">
        <v>41</v>
      </c>
      <c r="AX2508" s="12" t="s">
        <v>80</v>
      </c>
      <c r="AY2508" s="205" t="s">
        <v>155</v>
      </c>
    </row>
    <row r="2509" spans="2:65" s="12" customFormat="1">
      <c r="B2509" s="195"/>
      <c r="C2509" s="196"/>
      <c r="D2509" s="197" t="s">
        <v>164</v>
      </c>
      <c r="E2509" s="198" t="s">
        <v>35</v>
      </c>
      <c r="F2509" s="199" t="s">
        <v>2380</v>
      </c>
      <c r="G2509" s="196"/>
      <c r="H2509" s="198" t="s">
        <v>35</v>
      </c>
      <c r="I2509" s="200"/>
      <c r="J2509" s="196"/>
      <c r="K2509" s="196"/>
      <c r="L2509" s="201"/>
      <c r="M2509" s="202"/>
      <c r="N2509" s="203"/>
      <c r="O2509" s="203"/>
      <c r="P2509" s="203"/>
      <c r="Q2509" s="203"/>
      <c r="R2509" s="203"/>
      <c r="S2509" s="203"/>
      <c r="T2509" s="204"/>
      <c r="AT2509" s="205" t="s">
        <v>164</v>
      </c>
      <c r="AU2509" s="205" t="s">
        <v>90</v>
      </c>
      <c r="AV2509" s="12" t="s">
        <v>88</v>
      </c>
      <c r="AW2509" s="12" t="s">
        <v>41</v>
      </c>
      <c r="AX2509" s="12" t="s">
        <v>80</v>
      </c>
      <c r="AY2509" s="205" t="s">
        <v>155</v>
      </c>
    </row>
    <row r="2510" spans="2:65" s="13" customFormat="1">
      <c r="B2510" s="206"/>
      <c r="C2510" s="207"/>
      <c r="D2510" s="197" t="s">
        <v>164</v>
      </c>
      <c r="E2510" s="208" t="s">
        <v>35</v>
      </c>
      <c r="F2510" s="209" t="s">
        <v>88</v>
      </c>
      <c r="G2510" s="207"/>
      <c r="H2510" s="210">
        <v>1</v>
      </c>
      <c r="I2510" s="211"/>
      <c r="J2510" s="207"/>
      <c r="K2510" s="207"/>
      <c r="L2510" s="212"/>
      <c r="M2510" s="213"/>
      <c r="N2510" s="214"/>
      <c r="O2510" s="214"/>
      <c r="P2510" s="214"/>
      <c r="Q2510" s="214"/>
      <c r="R2510" s="214"/>
      <c r="S2510" s="214"/>
      <c r="T2510" s="215"/>
      <c r="AT2510" s="216" t="s">
        <v>164</v>
      </c>
      <c r="AU2510" s="216" t="s">
        <v>90</v>
      </c>
      <c r="AV2510" s="13" t="s">
        <v>90</v>
      </c>
      <c r="AW2510" s="13" t="s">
        <v>41</v>
      </c>
      <c r="AX2510" s="13" t="s">
        <v>80</v>
      </c>
      <c r="AY2510" s="216" t="s">
        <v>155</v>
      </c>
    </row>
    <row r="2511" spans="2:65" s="12" customFormat="1">
      <c r="B2511" s="195"/>
      <c r="C2511" s="196"/>
      <c r="D2511" s="197" t="s">
        <v>164</v>
      </c>
      <c r="E2511" s="198" t="s">
        <v>35</v>
      </c>
      <c r="F2511" s="199" t="s">
        <v>2381</v>
      </c>
      <c r="G2511" s="196"/>
      <c r="H2511" s="198" t="s">
        <v>35</v>
      </c>
      <c r="I2511" s="200"/>
      <c r="J2511" s="196"/>
      <c r="K2511" s="196"/>
      <c r="L2511" s="201"/>
      <c r="M2511" s="202"/>
      <c r="N2511" s="203"/>
      <c r="O2511" s="203"/>
      <c r="P2511" s="203"/>
      <c r="Q2511" s="203"/>
      <c r="R2511" s="203"/>
      <c r="S2511" s="203"/>
      <c r="T2511" s="204"/>
      <c r="AT2511" s="205" t="s">
        <v>164</v>
      </c>
      <c r="AU2511" s="205" t="s">
        <v>90</v>
      </c>
      <c r="AV2511" s="12" t="s">
        <v>88</v>
      </c>
      <c r="AW2511" s="12" t="s">
        <v>41</v>
      </c>
      <c r="AX2511" s="12" t="s">
        <v>80</v>
      </c>
      <c r="AY2511" s="205" t="s">
        <v>155</v>
      </c>
    </row>
    <row r="2512" spans="2:65" s="13" customFormat="1">
      <c r="B2512" s="206"/>
      <c r="C2512" s="207"/>
      <c r="D2512" s="197" t="s">
        <v>164</v>
      </c>
      <c r="E2512" s="208" t="s">
        <v>35</v>
      </c>
      <c r="F2512" s="209" t="s">
        <v>2382</v>
      </c>
      <c r="G2512" s="207"/>
      <c r="H2512" s="210">
        <v>2</v>
      </c>
      <c r="I2512" s="211"/>
      <c r="J2512" s="207"/>
      <c r="K2512" s="207"/>
      <c r="L2512" s="212"/>
      <c r="M2512" s="213"/>
      <c r="N2512" s="214"/>
      <c r="O2512" s="214"/>
      <c r="P2512" s="214"/>
      <c r="Q2512" s="214"/>
      <c r="R2512" s="214"/>
      <c r="S2512" s="214"/>
      <c r="T2512" s="215"/>
      <c r="AT2512" s="216" t="s">
        <v>164</v>
      </c>
      <c r="AU2512" s="216" t="s">
        <v>90</v>
      </c>
      <c r="AV2512" s="13" t="s">
        <v>90</v>
      </c>
      <c r="AW2512" s="13" t="s">
        <v>41</v>
      </c>
      <c r="AX2512" s="13" t="s">
        <v>80</v>
      </c>
      <c r="AY2512" s="216" t="s">
        <v>155</v>
      </c>
    </row>
    <row r="2513" spans="2:65" s="15" customFormat="1">
      <c r="B2513" s="228"/>
      <c r="C2513" s="229"/>
      <c r="D2513" s="197" t="s">
        <v>164</v>
      </c>
      <c r="E2513" s="230" t="s">
        <v>35</v>
      </c>
      <c r="F2513" s="231" t="s">
        <v>177</v>
      </c>
      <c r="G2513" s="229"/>
      <c r="H2513" s="232">
        <v>3</v>
      </c>
      <c r="I2513" s="233"/>
      <c r="J2513" s="229"/>
      <c r="K2513" s="229"/>
      <c r="L2513" s="234"/>
      <c r="M2513" s="235"/>
      <c r="N2513" s="236"/>
      <c r="O2513" s="236"/>
      <c r="P2513" s="236"/>
      <c r="Q2513" s="236"/>
      <c r="R2513" s="236"/>
      <c r="S2513" s="236"/>
      <c r="T2513" s="237"/>
      <c r="AT2513" s="238" t="s">
        <v>164</v>
      </c>
      <c r="AU2513" s="238" t="s">
        <v>90</v>
      </c>
      <c r="AV2513" s="15" t="s">
        <v>162</v>
      </c>
      <c r="AW2513" s="15" t="s">
        <v>41</v>
      </c>
      <c r="AX2513" s="15" t="s">
        <v>88</v>
      </c>
      <c r="AY2513" s="238" t="s">
        <v>155</v>
      </c>
    </row>
    <row r="2514" spans="2:65" s="1" customFormat="1" ht="24" customHeight="1">
      <c r="B2514" s="36"/>
      <c r="C2514" s="239" t="s">
        <v>2383</v>
      </c>
      <c r="D2514" s="239" t="s">
        <v>455</v>
      </c>
      <c r="E2514" s="240" t="s">
        <v>2384</v>
      </c>
      <c r="F2514" s="241" t="s">
        <v>2385</v>
      </c>
      <c r="G2514" s="242" t="s">
        <v>227</v>
      </c>
      <c r="H2514" s="243">
        <v>3</v>
      </c>
      <c r="I2514" s="244"/>
      <c r="J2514" s="245">
        <f>ROUND(I2514*H2514,2)</f>
        <v>0</v>
      </c>
      <c r="K2514" s="241" t="s">
        <v>35</v>
      </c>
      <c r="L2514" s="246"/>
      <c r="M2514" s="247" t="s">
        <v>35</v>
      </c>
      <c r="N2514" s="248" t="s">
        <v>51</v>
      </c>
      <c r="O2514" s="65"/>
      <c r="P2514" s="191">
        <f>O2514*H2514</f>
        <v>0</v>
      </c>
      <c r="Q2514" s="191">
        <v>1.3500000000000001E-3</v>
      </c>
      <c r="R2514" s="191">
        <f>Q2514*H2514</f>
        <v>4.0499999999999998E-3</v>
      </c>
      <c r="S2514" s="191">
        <v>0</v>
      </c>
      <c r="T2514" s="192">
        <f>S2514*H2514</f>
        <v>0</v>
      </c>
      <c r="AR2514" s="193" t="s">
        <v>419</v>
      </c>
      <c r="AT2514" s="193" t="s">
        <v>455</v>
      </c>
      <c r="AU2514" s="193" t="s">
        <v>90</v>
      </c>
      <c r="AY2514" s="18" t="s">
        <v>155</v>
      </c>
      <c r="BE2514" s="194">
        <f>IF(N2514="základní",J2514,0)</f>
        <v>0</v>
      </c>
      <c r="BF2514" s="194">
        <f>IF(N2514="snížená",J2514,0)</f>
        <v>0</v>
      </c>
      <c r="BG2514" s="194">
        <f>IF(N2514="zákl. přenesená",J2514,0)</f>
        <v>0</v>
      </c>
      <c r="BH2514" s="194">
        <f>IF(N2514="sníž. přenesená",J2514,0)</f>
        <v>0</v>
      </c>
      <c r="BI2514" s="194">
        <f>IF(N2514="nulová",J2514,0)</f>
        <v>0</v>
      </c>
      <c r="BJ2514" s="18" t="s">
        <v>88</v>
      </c>
      <c r="BK2514" s="194">
        <f>ROUND(I2514*H2514,2)</f>
        <v>0</v>
      </c>
      <c r="BL2514" s="18" t="s">
        <v>265</v>
      </c>
      <c r="BM2514" s="193" t="s">
        <v>2386</v>
      </c>
    </row>
    <row r="2515" spans="2:65" s="1" customFormat="1" ht="24" customHeight="1">
      <c r="B2515" s="36"/>
      <c r="C2515" s="182" t="s">
        <v>2387</v>
      </c>
      <c r="D2515" s="182" t="s">
        <v>157</v>
      </c>
      <c r="E2515" s="183" t="s">
        <v>2388</v>
      </c>
      <c r="F2515" s="184" t="s">
        <v>2389</v>
      </c>
      <c r="G2515" s="185" t="s">
        <v>227</v>
      </c>
      <c r="H2515" s="186">
        <v>5</v>
      </c>
      <c r="I2515" s="187"/>
      <c r="J2515" s="188">
        <f>ROUND(I2515*H2515,2)</f>
        <v>0</v>
      </c>
      <c r="K2515" s="184" t="s">
        <v>161</v>
      </c>
      <c r="L2515" s="40"/>
      <c r="M2515" s="189" t="s">
        <v>35</v>
      </c>
      <c r="N2515" s="190" t="s">
        <v>51</v>
      </c>
      <c r="O2515" s="65"/>
      <c r="P2515" s="191">
        <f>O2515*H2515</f>
        <v>0</v>
      </c>
      <c r="Q2515" s="191">
        <v>0</v>
      </c>
      <c r="R2515" s="191">
        <f>Q2515*H2515</f>
        <v>0</v>
      </c>
      <c r="S2515" s="191">
        <v>0</v>
      </c>
      <c r="T2515" s="192">
        <f>S2515*H2515</f>
        <v>0</v>
      </c>
      <c r="AR2515" s="193" t="s">
        <v>265</v>
      </c>
      <c r="AT2515" s="193" t="s">
        <v>157</v>
      </c>
      <c r="AU2515" s="193" t="s">
        <v>90</v>
      </c>
      <c r="AY2515" s="18" t="s">
        <v>155</v>
      </c>
      <c r="BE2515" s="194">
        <f>IF(N2515="základní",J2515,0)</f>
        <v>0</v>
      </c>
      <c r="BF2515" s="194">
        <f>IF(N2515="snížená",J2515,0)</f>
        <v>0</v>
      </c>
      <c r="BG2515" s="194">
        <f>IF(N2515="zákl. přenesená",J2515,0)</f>
        <v>0</v>
      </c>
      <c r="BH2515" s="194">
        <f>IF(N2515="sníž. přenesená",J2515,0)</f>
        <v>0</v>
      </c>
      <c r="BI2515" s="194">
        <f>IF(N2515="nulová",J2515,0)</f>
        <v>0</v>
      </c>
      <c r="BJ2515" s="18" t="s">
        <v>88</v>
      </c>
      <c r="BK2515" s="194">
        <f>ROUND(I2515*H2515,2)</f>
        <v>0</v>
      </c>
      <c r="BL2515" s="18" t="s">
        <v>265</v>
      </c>
      <c r="BM2515" s="193" t="s">
        <v>2390</v>
      </c>
    </row>
    <row r="2516" spans="2:65" s="12" customFormat="1">
      <c r="B2516" s="195"/>
      <c r="C2516" s="196"/>
      <c r="D2516" s="197" t="s">
        <v>164</v>
      </c>
      <c r="E2516" s="198" t="s">
        <v>35</v>
      </c>
      <c r="F2516" s="199" t="s">
        <v>2379</v>
      </c>
      <c r="G2516" s="196"/>
      <c r="H2516" s="198" t="s">
        <v>35</v>
      </c>
      <c r="I2516" s="200"/>
      <c r="J2516" s="196"/>
      <c r="K2516" s="196"/>
      <c r="L2516" s="201"/>
      <c r="M2516" s="202"/>
      <c r="N2516" s="203"/>
      <c r="O2516" s="203"/>
      <c r="P2516" s="203"/>
      <c r="Q2516" s="203"/>
      <c r="R2516" s="203"/>
      <c r="S2516" s="203"/>
      <c r="T2516" s="204"/>
      <c r="AT2516" s="205" t="s">
        <v>164</v>
      </c>
      <c r="AU2516" s="205" t="s">
        <v>90</v>
      </c>
      <c r="AV2516" s="12" t="s">
        <v>88</v>
      </c>
      <c r="AW2516" s="12" t="s">
        <v>41</v>
      </c>
      <c r="AX2516" s="12" t="s">
        <v>80</v>
      </c>
      <c r="AY2516" s="205" t="s">
        <v>155</v>
      </c>
    </row>
    <row r="2517" spans="2:65" s="12" customFormat="1">
      <c r="B2517" s="195"/>
      <c r="C2517" s="196"/>
      <c r="D2517" s="197" t="s">
        <v>164</v>
      </c>
      <c r="E2517" s="198" t="s">
        <v>35</v>
      </c>
      <c r="F2517" s="199" t="s">
        <v>2391</v>
      </c>
      <c r="G2517" s="196"/>
      <c r="H2517" s="198" t="s">
        <v>35</v>
      </c>
      <c r="I2517" s="200"/>
      <c r="J2517" s="196"/>
      <c r="K2517" s="196"/>
      <c r="L2517" s="201"/>
      <c r="M2517" s="202"/>
      <c r="N2517" s="203"/>
      <c r="O2517" s="203"/>
      <c r="P2517" s="203"/>
      <c r="Q2517" s="203"/>
      <c r="R2517" s="203"/>
      <c r="S2517" s="203"/>
      <c r="T2517" s="204"/>
      <c r="AT2517" s="205" t="s">
        <v>164</v>
      </c>
      <c r="AU2517" s="205" t="s">
        <v>90</v>
      </c>
      <c r="AV2517" s="12" t="s">
        <v>88</v>
      </c>
      <c r="AW2517" s="12" t="s">
        <v>41</v>
      </c>
      <c r="AX2517" s="12" t="s">
        <v>80</v>
      </c>
      <c r="AY2517" s="205" t="s">
        <v>155</v>
      </c>
    </row>
    <row r="2518" spans="2:65" s="13" customFormat="1">
      <c r="B2518" s="206"/>
      <c r="C2518" s="207"/>
      <c r="D2518" s="197" t="s">
        <v>164</v>
      </c>
      <c r="E2518" s="208" t="s">
        <v>35</v>
      </c>
      <c r="F2518" s="209" t="s">
        <v>2392</v>
      </c>
      <c r="G2518" s="207"/>
      <c r="H2518" s="210">
        <v>5</v>
      </c>
      <c r="I2518" s="211"/>
      <c r="J2518" s="207"/>
      <c r="K2518" s="207"/>
      <c r="L2518" s="212"/>
      <c r="M2518" s="213"/>
      <c r="N2518" s="214"/>
      <c r="O2518" s="214"/>
      <c r="P2518" s="214"/>
      <c r="Q2518" s="214"/>
      <c r="R2518" s="214"/>
      <c r="S2518" s="214"/>
      <c r="T2518" s="215"/>
      <c r="AT2518" s="216" t="s">
        <v>164</v>
      </c>
      <c r="AU2518" s="216" t="s">
        <v>90</v>
      </c>
      <c r="AV2518" s="13" t="s">
        <v>90</v>
      </c>
      <c r="AW2518" s="13" t="s">
        <v>41</v>
      </c>
      <c r="AX2518" s="13" t="s">
        <v>88</v>
      </c>
      <c r="AY2518" s="216" t="s">
        <v>155</v>
      </c>
    </row>
    <row r="2519" spans="2:65" s="1" customFormat="1" ht="24" customHeight="1">
      <c r="B2519" s="36"/>
      <c r="C2519" s="239" t="s">
        <v>2393</v>
      </c>
      <c r="D2519" s="239" t="s">
        <v>455</v>
      </c>
      <c r="E2519" s="240" t="s">
        <v>2394</v>
      </c>
      <c r="F2519" s="241" t="s">
        <v>2395</v>
      </c>
      <c r="G2519" s="242" t="s">
        <v>227</v>
      </c>
      <c r="H2519" s="243">
        <v>3</v>
      </c>
      <c r="I2519" s="244"/>
      <c r="J2519" s="245">
        <f>ROUND(I2519*H2519,2)</f>
        <v>0</v>
      </c>
      <c r="K2519" s="241" t="s">
        <v>35</v>
      </c>
      <c r="L2519" s="246"/>
      <c r="M2519" s="247" t="s">
        <v>35</v>
      </c>
      <c r="N2519" s="248" t="s">
        <v>51</v>
      </c>
      <c r="O2519" s="65"/>
      <c r="P2519" s="191">
        <f>O2519*H2519</f>
        <v>0</v>
      </c>
      <c r="Q2519" s="191">
        <v>0</v>
      </c>
      <c r="R2519" s="191">
        <f>Q2519*H2519</f>
        <v>0</v>
      </c>
      <c r="S2519" s="191">
        <v>0</v>
      </c>
      <c r="T2519" s="192">
        <f>S2519*H2519</f>
        <v>0</v>
      </c>
      <c r="AR2519" s="193" t="s">
        <v>419</v>
      </c>
      <c r="AT2519" s="193" t="s">
        <v>455</v>
      </c>
      <c r="AU2519" s="193" t="s">
        <v>90</v>
      </c>
      <c r="AY2519" s="18" t="s">
        <v>155</v>
      </c>
      <c r="BE2519" s="194">
        <f>IF(N2519="základní",J2519,0)</f>
        <v>0</v>
      </c>
      <c r="BF2519" s="194">
        <f>IF(N2519="snížená",J2519,0)</f>
        <v>0</v>
      </c>
      <c r="BG2519" s="194">
        <f>IF(N2519="zákl. přenesená",J2519,0)</f>
        <v>0</v>
      </c>
      <c r="BH2519" s="194">
        <f>IF(N2519="sníž. přenesená",J2519,0)</f>
        <v>0</v>
      </c>
      <c r="BI2519" s="194">
        <f>IF(N2519="nulová",J2519,0)</f>
        <v>0</v>
      </c>
      <c r="BJ2519" s="18" t="s">
        <v>88</v>
      </c>
      <c r="BK2519" s="194">
        <f>ROUND(I2519*H2519,2)</f>
        <v>0</v>
      </c>
      <c r="BL2519" s="18" t="s">
        <v>265</v>
      </c>
      <c r="BM2519" s="193" t="s">
        <v>2396</v>
      </c>
    </row>
    <row r="2520" spans="2:65" s="12" customFormat="1">
      <c r="B2520" s="195"/>
      <c r="C2520" s="196"/>
      <c r="D2520" s="197" t="s">
        <v>164</v>
      </c>
      <c r="E2520" s="198" t="s">
        <v>35</v>
      </c>
      <c r="F2520" s="199" t="s">
        <v>2397</v>
      </c>
      <c r="G2520" s="196"/>
      <c r="H2520" s="198" t="s">
        <v>35</v>
      </c>
      <c r="I2520" s="200"/>
      <c r="J2520" s="196"/>
      <c r="K2520" s="196"/>
      <c r="L2520" s="201"/>
      <c r="M2520" s="202"/>
      <c r="N2520" s="203"/>
      <c r="O2520" s="203"/>
      <c r="P2520" s="203"/>
      <c r="Q2520" s="203"/>
      <c r="R2520" s="203"/>
      <c r="S2520" s="203"/>
      <c r="T2520" s="204"/>
      <c r="AT2520" s="205" t="s">
        <v>164</v>
      </c>
      <c r="AU2520" s="205" t="s">
        <v>90</v>
      </c>
      <c r="AV2520" s="12" t="s">
        <v>88</v>
      </c>
      <c r="AW2520" s="12" t="s">
        <v>41</v>
      </c>
      <c r="AX2520" s="12" t="s">
        <v>80</v>
      </c>
      <c r="AY2520" s="205" t="s">
        <v>155</v>
      </c>
    </row>
    <row r="2521" spans="2:65" s="13" customFormat="1">
      <c r="B2521" s="206"/>
      <c r="C2521" s="207"/>
      <c r="D2521" s="197" t="s">
        <v>164</v>
      </c>
      <c r="E2521" s="208" t="s">
        <v>35</v>
      </c>
      <c r="F2521" s="209" t="s">
        <v>2398</v>
      </c>
      <c r="G2521" s="207"/>
      <c r="H2521" s="210">
        <v>3</v>
      </c>
      <c r="I2521" s="211"/>
      <c r="J2521" s="207"/>
      <c r="K2521" s="207"/>
      <c r="L2521" s="212"/>
      <c r="M2521" s="213"/>
      <c r="N2521" s="214"/>
      <c r="O2521" s="214"/>
      <c r="P2521" s="214"/>
      <c r="Q2521" s="214"/>
      <c r="R2521" s="214"/>
      <c r="S2521" s="214"/>
      <c r="T2521" s="215"/>
      <c r="AT2521" s="216" t="s">
        <v>164</v>
      </c>
      <c r="AU2521" s="216" t="s">
        <v>90</v>
      </c>
      <c r="AV2521" s="13" t="s">
        <v>90</v>
      </c>
      <c r="AW2521" s="13" t="s">
        <v>41</v>
      </c>
      <c r="AX2521" s="13" t="s">
        <v>88</v>
      </c>
      <c r="AY2521" s="216" t="s">
        <v>155</v>
      </c>
    </row>
    <row r="2522" spans="2:65" s="1" customFormat="1" ht="24" customHeight="1">
      <c r="B2522" s="36"/>
      <c r="C2522" s="239" t="s">
        <v>2399</v>
      </c>
      <c r="D2522" s="239" t="s">
        <v>455</v>
      </c>
      <c r="E2522" s="240" t="s">
        <v>2400</v>
      </c>
      <c r="F2522" s="241" t="s">
        <v>2401</v>
      </c>
      <c r="G2522" s="242" t="s">
        <v>227</v>
      </c>
      <c r="H2522" s="243">
        <v>2</v>
      </c>
      <c r="I2522" s="244"/>
      <c r="J2522" s="245">
        <f>ROUND(I2522*H2522,2)</f>
        <v>0</v>
      </c>
      <c r="K2522" s="241" t="s">
        <v>35</v>
      </c>
      <c r="L2522" s="246"/>
      <c r="M2522" s="247" t="s">
        <v>35</v>
      </c>
      <c r="N2522" s="248" t="s">
        <v>51</v>
      </c>
      <c r="O2522" s="65"/>
      <c r="P2522" s="191">
        <f>O2522*H2522</f>
        <v>0</v>
      </c>
      <c r="Q2522" s="191">
        <v>0</v>
      </c>
      <c r="R2522" s="191">
        <f>Q2522*H2522</f>
        <v>0</v>
      </c>
      <c r="S2522" s="191">
        <v>0</v>
      </c>
      <c r="T2522" s="192">
        <f>S2522*H2522</f>
        <v>0</v>
      </c>
      <c r="AR2522" s="193" t="s">
        <v>419</v>
      </c>
      <c r="AT2522" s="193" t="s">
        <v>455</v>
      </c>
      <c r="AU2522" s="193" t="s">
        <v>90</v>
      </c>
      <c r="AY2522" s="18" t="s">
        <v>155</v>
      </c>
      <c r="BE2522" s="194">
        <f>IF(N2522="základní",J2522,0)</f>
        <v>0</v>
      </c>
      <c r="BF2522" s="194">
        <f>IF(N2522="snížená",J2522,0)</f>
        <v>0</v>
      </c>
      <c r="BG2522" s="194">
        <f>IF(N2522="zákl. přenesená",J2522,0)</f>
        <v>0</v>
      </c>
      <c r="BH2522" s="194">
        <f>IF(N2522="sníž. přenesená",J2522,0)</f>
        <v>0</v>
      </c>
      <c r="BI2522" s="194">
        <f>IF(N2522="nulová",J2522,0)</f>
        <v>0</v>
      </c>
      <c r="BJ2522" s="18" t="s">
        <v>88</v>
      </c>
      <c r="BK2522" s="194">
        <f>ROUND(I2522*H2522,2)</f>
        <v>0</v>
      </c>
      <c r="BL2522" s="18" t="s">
        <v>265</v>
      </c>
      <c r="BM2522" s="193" t="s">
        <v>2402</v>
      </c>
    </row>
    <row r="2523" spans="2:65" s="12" customFormat="1">
      <c r="B2523" s="195"/>
      <c r="C2523" s="196"/>
      <c r="D2523" s="197" t="s">
        <v>164</v>
      </c>
      <c r="E2523" s="198" t="s">
        <v>35</v>
      </c>
      <c r="F2523" s="199" t="s">
        <v>2403</v>
      </c>
      <c r="G2523" s="196"/>
      <c r="H2523" s="198" t="s">
        <v>35</v>
      </c>
      <c r="I2523" s="200"/>
      <c r="J2523" s="196"/>
      <c r="K2523" s="196"/>
      <c r="L2523" s="201"/>
      <c r="M2523" s="202"/>
      <c r="N2523" s="203"/>
      <c r="O2523" s="203"/>
      <c r="P2523" s="203"/>
      <c r="Q2523" s="203"/>
      <c r="R2523" s="203"/>
      <c r="S2523" s="203"/>
      <c r="T2523" s="204"/>
      <c r="AT2523" s="205" t="s">
        <v>164</v>
      </c>
      <c r="AU2523" s="205" t="s">
        <v>90</v>
      </c>
      <c r="AV2523" s="12" t="s">
        <v>88</v>
      </c>
      <c r="AW2523" s="12" t="s">
        <v>41</v>
      </c>
      <c r="AX2523" s="12" t="s">
        <v>80</v>
      </c>
      <c r="AY2523" s="205" t="s">
        <v>155</v>
      </c>
    </row>
    <row r="2524" spans="2:65" s="13" customFormat="1">
      <c r="B2524" s="206"/>
      <c r="C2524" s="207"/>
      <c r="D2524" s="197" t="s">
        <v>164</v>
      </c>
      <c r="E2524" s="208" t="s">
        <v>35</v>
      </c>
      <c r="F2524" s="209" t="s">
        <v>90</v>
      </c>
      <c r="G2524" s="207"/>
      <c r="H2524" s="210">
        <v>2</v>
      </c>
      <c r="I2524" s="211"/>
      <c r="J2524" s="207"/>
      <c r="K2524" s="207"/>
      <c r="L2524" s="212"/>
      <c r="M2524" s="213"/>
      <c r="N2524" s="214"/>
      <c r="O2524" s="214"/>
      <c r="P2524" s="214"/>
      <c r="Q2524" s="214"/>
      <c r="R2524" s="214"/>
      <c r="S2524" s="214"/>
      <c r="T2524" s="215"/>
      <c r="AT2524" s="216" t="s">
        <v>164</v>
      </c>
      <c r="AU2524" s="216" t="s">
        <v>90</v>
      </c>
      <c r="AV2524" s="13" t="s">
        <v>90</v>
      </c>
      <c r="AW2524" s="13" t="s">
        <v>41</v>
      </c>
      <c r="AX2524" s="13" t="s">
        <v>88</v>
      </c>
      <c r="AY2524" s="216" t="s">
        <v>155</v>
      </c>
    </row>
    <row r="2525" spans="2:65" s="1" customFormat="1" ht="24" customHeight="1">
      <c r="B2525" s="36"/>
      <c r="C2525" s="182" t="s">
        <v>2404</v>
      </c>
      <c r="D2525" s="182" t="s">
        <v>157</v>
      </c>
      <c r="E2525" s="183" t="s">
        <v>2405</v>
      </c>
      <c r="F2525" s="184" t="s">
        <v>2406</v>
      </c>
      <c r="G2525" s="185" t="s">
        <v>360</v>
      </c>
      <c r="H2525" s="186">
        <v>437</v>
      </c>
      <c r="I2525" s="187"/>
      <c r="J2525" s="188">
        <f>ROUND(I2525*H2525,2)</f>
        <v>0</v>
      </c>
      <c r="K2525" s="184" t="s">
        <v>161</v>
      </c>
      <c r="L2525" s="40"/>
      <c r="M2525" s="189" t="s">
        <v>35</v>
      </c>
      <c r="N2525" s="190" t="s">
        <v>51</v>
      </c>
      <c r="O2525" s="65"/>
      <c r="P2525" s="191">
        <f>O2525*H2525</f>
        <v>0</v>
      </c>
      <c r="Q2525" s="191">
        <v>0</v>
      </c>
      <c r="R2525" s="191">
        <f>Q2525*H2525</f>
        <v>0</v>
      </c>
      <c r="S2525" s="191">
        <v>0</v>
      </c>
      <c r="T2525" s="192">
        <f>S2525*H2525</f>
        <v>0</v>
      </c>
      <c r="AR2525" s="193" t="s">
        <v>265</v>
      </c>
      <c r="AT2525" s="193" t="s">
        <v>157</v>
      </c>
      <c r="AU2525" s="193" t="s">
        <v>90</v>
      </c>
      <c r="AY2525" s="18" t="s">
        <v>155</v>
      </c>
      <c r="BE2525" s="194">
        <f>IF(N2525="základní",J2525,0)</f>
        <v>0</v>
      </c>
      <c r="BF2525" s="194">
        <f>IF(N2525="snížená",J2525,0)</f>
        <v>0</v>
      </c>
      <c r="BG2525" s="194">
        <f>IF(N2525="zákl. přenesená",J2525,0)</f>
        <v>0</v>
      </c>
      <c r="BH2525" s="194">
        <f>IF(N2525="sníž. přenesená",J2525,0)</f>
        <v>0</v>
      </c>
      <c r="BI2525" s="194">
        <f>IF(N2525="nulová",J2525,0)</f>
        <v>0</v>
      </c>
      <c r="BJ2525" s="18" t="s">
        <v>88</v>
      </c>
      <c r="BK2525" s="194">
        <f>ROUND(I2525*H2525,2)</f>
        <v>0</v>
      </c>
      <c r="BL2525" s="18" t="s">
        <v>265</v>
      </c>
      <c r="BM2525" s="193" t="s">
        <v>2407</v>
      </c>
    </row>
    <row r="2526" spans="2:65" s="12" customFormat="1" ht="20.399999999999999">
      <c r="B2526" s="195"/>
      <c r="C2526" s="196"/>
      <c r="D2526" s="197" t="s">
        <v>164</v>
      </c>
      <c r="E2526" s="198" t="s">
        <v>35</v>
      </c>
      <c r="F2526" s="199" t="s">
        <v>2408</v>
      </c>
      <c r="G2526" s="196"/>
      <c r="H2526" s="198" t="s">
        <v>35</v>
      </c>
      <c r="I2526" s="200"/>
      <c r="J2526" s="196"/>
      <c r="K2526" s="196"/>
      <c r="L2526" s="201"/>
      <c r="M2526" s="202"/>
      <c r="N2526" s="203"/>
      <c r="O2526" s="203"/>
      <c r="P2526" s="203"/>
      <c r="Q2526" s="203"/>
      <c r="R2526" s="203"/>
      <c r="S2526" s="203"/>
      <c r="T2526" s="204"/>
      <c r="AT2526" s="205" t="s">
        <v>164</v>
      </c>
      <c r="AU2526" s="205" t="s">
        <v>90</v>
      </c>
      <c r="AV2526" s="12" t="s">
        <v>88</v>
      </c>
      <c r="AW2526" s="12" t="s">
        <v>41</v>
      </c>
      <c r="AX2526" s="12" t="s">
        <v>80</v>
      </c>
      <c r="AY2526" s="205" t="s">
        <v>155</v>
      </c>
    </row>
    <row r="2527" spans="2:65" s="13" customFormat="1">
      <c r="B2527" s="206"/>
      <c r="C2527" s="207"/>
      <c r="D2527" s="197" t="s">
        <v>164</v>
      </c>
      <c r="E2527" s="208" t="s">
        <v>35</v>
      </c>
      <c r="F2527" s="209" t="s">
        <v>2090</v>
      </c>
      <c r="G2527" s="207"/>
      <c r="H2527" s="210">
        <v>437</v>
      </c>
      <c r="I2527" s="211"/>
      <c r="J2527" s="207"/>
      <c r="K2527" s="207"/>
      <c r="L2527" s="212"/>
      <c r="M2527" s="213"/>
      <c r="N2527" s="214"/>
      <c r="O2527" s="214"/>
      <c r="P2527" s="214"/>
      <c r="Q2527" s="214"/>
      <c r="R2527" s="214"/>
      <c r="S2527" s="214"/>
      <c r="T2527" s="215"/>
      <c r="AT2527" s="216" t="s">
        <v>164</v>
      </c>
      <c r="AU2527" s="216" t="s">
        <v>90</v>
      </c>
      <c r="AV2527" s="13" t="s">
        <v>90</v>
      </c>
      <c r="AW2527" s="13" t="s">
        <v>41</v>
      </c>
      <c r="AX2527" s="13" t="s">
        <v>88</v>
      </c>
      <c r="AY2527" s="216" t="s">
        <v>155</v>
      </c>
    </row>
    <row r="2528" spans="2:65" s="1" customFormat="1" ht="16.5" customHeight="1">
      <c r="B2528" s="36"/>
      <c r="C2528" s="239" t="s">
        <v>2409</v>
      </c>
      <c r="D2528" s="239" t="s">
        <v>455</v>
      </c>
      <c r="E2528" s="240" t="s">
        <v>2410</v>
      </c>
      <c r="F2528" s="241" t="s">
        <v>2411</v>
      </c>
      <c r="G2528" s="242" t="s">
        <v>360</v>
      </c>
      <c r="H2528" s="243">
        <v>480.7</v>
      </c>
      <c r="I2528" s="244"/>
      <c r="J2528" s="245">
        <f>ROUND(I2528*H2528,2)</f>
        <v>0</v>
      </c>
      <c r="K2528" s="241" t="s">
        <v>35</v>
      </c>
      <c r="L2528" s="246"/>
      <c r="M2528" s="247" t="s">
        <v>35</v>
      </c>
      <c r="N2528" s="248" t="s">
        <v>51</v>
      </c>
      <c r="O2528" s="65"/>
      <c r="P2528" s="191">
        <f>O2528*H2528</f>
        <v>0</v>
      </c>
      <c r="Q2528" s="191">
        <v>0</v>
      </c>
      <c r="R2528" s="191">
        <f>Q2528*H2528</f>
        <v>0</v>
      </c>
      <c r="S2528" s="191">
        <v>0</v>
      </c>
      <c r="T2528" s="192">
        <f>S2528*H2528</f>
        <v>0</v>
      </c>
      <c r="AR2528" s="193" t="s">
        <v>419</v>
      </c>
      <c r="AT2528" s="193" t="s">
        <v>455</v>
      </c>
      <c r="AU2528" s="193" t="s">
        <v>90</v>
      </c>
      <c r="AY2528" s="18" t="s">
        <v>155</v>
      </c>
      <c r="BE2528" s="194">
        <f>IF(N2528="základní",J2528,0)</f>
        <v>0</v>
      </c>
      <c r="BF2528" s="194">
        <f>IF(N2528="snížená",J2528,0)</f>
        <v>0</v>
      </c>
      <c r="BG2528" s="194">
        <f>IF(N2528="zákl. přenesená",J2528,0)</f>
        <v>0</v>
      </c>
      <c r="BH2528" s="194">
        <f>IF(N2528="sníž. přenesená",J2528,0)</f>
        <v>0</v>
      </c>
      <c r="BI2528" s="194">
        <f>IF(N2528="nulová",J2528,0)</f>
        <v>0</v>
      </c>
      <c r="BJ2528" s="18" t="s">
        <v>88</v>
      </c>
      <c r="BK2528" s="194">
        <f>ROUND(I2528*H2528,2)</f>
        <v>0</v>
      </c>
      <c r="BL2528" s="18" t="s">
        <v>265</v>
      </c>
      <c r="BM2528" s="193" t="s">
        <v>2412</v>
      </c>
    </row>
    <row r="2529" spans="2:65" s="13" customFormat="1">
      <c r="B2529" s="206"/>
      <c r="C2529" s="207"/>
      <c r="D2529" s="197" t="s">
        <v>164</v>
      </c>
      <c r="E2529" s="208" t="s">
        <v>35</v>
      </c>
      <c r="F2529" s="209" t="s">
        <v>2413</v>
      </c>
      <c r="G2529" s="207"/>
      <c r="H2529" s="210">
        <v>480.7</v>
      </c>
      <c r="I2529" s="211"/>
      <c r="J2529" s="207"/>
      <c r="K2529" s="207"/>
      <c r="L2529" s="212"/>
      <c r="M2529" s="213"/>
      <c r="N2529" s="214"/>
      <c r="O2529" s="214"/>
      <c r="P2529" s="214"/>
      <c r="Q2529" s="214"/>
      <c r="R2529" s="214"/>
      <c r="S2529" s="214"/>
      <c r="T2529" s="215"/>
      <c r="AT2529" s="216" t="s">
        <v>164</v>
      </c>
      <c r="AU2529" s="216" t="s">
        <v>90</v>
      </c>
      <c r="AV2529" s="13" t="s">
        <v>90</v>
      </c>
      <c r="AW2529" s="13" t="s">
        <v>41</v>
      </c>
      <c r="AX2529" s="13" t="s">
        <v>88</v>
      </c>
      <c r="AY2529" s="216" t="s">
        <v>155</v>
      </c>
    </row>
    <row r="2530" spans="2:65" s="1" customFormat="1" ht="24" customHeight="1">
      <c r="B2530" s="36"/>
      <c r="C2530" s="182" t="s">
        <v>2414</v>
      </c>
      <c r="D2530" s="182" t="s">
        <v>157</v>
      </c>
      <c r="E2530" s="183" t="s">
        <v>2415</v>
      </c>
      <c r="F2530" s="184" t="s">
        <v>2416</v>
      </c>
      <c r="G2530" s="185" t="s">
        <v>2417</v>
      </c>
      <c r="H2530" s="186">
        <v>55</v>
      </c>
      <c r="I2530" s="187"/>
      <c r="J2530" s="188">
        <f>ROUND(I2530*H2530,2)</f>
        <v>0</v>
      </c>
      <c r="K2530" s="184" t="s">
        <v>35</v>
      </c>
      <c r="L2530" s="40"/>
      <c r="M2530" s="189" t="s">
        <v>35</v>
      </c>
      <c r="N2530" s="190" t="s">
        <v>51</v>
      </c>
      <c r="O2530" s="65"/>
      <c r="P2530" s="191">
        <f>O2530*H2530</f>
        <v>0</v>
      </c>
      <c r="Q2530" s="191">
        <v>0</v>
      </c>
      <c r="R2530" s="191">
        <f>Q2530*H2530</f>
        <v>0</v>
      </c>
      <c r="S2530" s="191">
        <v>0</v>
      </c>
      <c r="T2530" s="192">
        <f>S2530*H2530</f>
        <v>0</v>
      </c>
      <c r="AR2530" s="193" t="s">
        <v>265</v>
      </c>
      <c r="AT2530" s="193" t="s">
        <v>157</v>
      </c>
      <c r="AU2530" s="193" t="s">
        <v>90</v>
      </c>
      <c r="AY2530" s="18" t="s">
        <v>155</v>
      </c>
      <c r="BE2530" s="194">
        <f>IF(N2530="základní",J2530,0)</f>
        <v>0</v>
      </c>
      <c r="BF2530" s="194">
        <f>IF(N2530="snížená",J2530,0)</f>
        <v>0</v>
      </c>
      <c r="BG2530" s="194">
        <f>IF(N2530="zákl. přenesená",J2530,0)</f>
        <v>0</v>
      </c>
      <c r="BH2530" s="194">
        <f>IF(N2530="sníž. přenesená",J2530,0)</f>
        <v>0</v>
      </c>
      <c r="BI2530" s="194">
        <f>IF(N2530="nulová",J2530,0)</f>
        <v>0</v>
      </c>
      <c r="BJ2530" s="18" t="s">
        <v>88</v>
      </c>
      <c r="BK2530" s="194">
        <f>ROUND(I2530*H2530,2)</f>
        <v>0</v>
      </c>
      <c r="BL2530" s="18" t="s">
        <v>265</v>
      </c>
      <c r="BM2530" s="193" t="s">
        <v>2418</v>
      </c>
    </row>
    <row r="2531" spans="2:65" s="1" customFormat="1" ht="36" customHeight="1">
      <c r="B2531" s="36"/>
      <c r="C2531" s="182" t="s">
        <v>2419</v>
      </c>
      <c r="D2531" s="182" t="s">
        <v>157</v>
      </c>
      <c r="E2531" s="183" t="s">
        <v>2420</v>
      </c>
      <c r="F2531" s="184" t="s">
        <v>2421</v>
      </c>
      <c r="G2531" s="185" t="s">
        <v>1514</v>
      </c>
      <c r="H2531" s="249"/>
      <c r="I2531" s="187"/>
      <c r="J2531" s="188">
        <f>ROUND(I2531*H2531,2)</f>
        <v>0</v>
      </c>
      <c r="K2531" s="184" t="s">
        <v>161</v>
      </c>
      <c r="L2531" s="40"/>
      <c r="M2531" s="189" t="s">
        <v>35</v>
      </c>
      <c r="N2531" s="190" t="s">
        <v>51</v>
      </c>
      <c r="O2531" s="65"/>
      <c r="P2531" s="191">
        <f>O2531*H2531</f>
        <v>0</v>
      </c>
      <c r="Q2531" s="191">
        <v>0</v>
      </c>
      <c r="R2531" s="191">
        <f>Q2531*H2531</f>
        <v>0</v>
      </c>
      <c r="S2531" s="191">
        <v>0</v>
      </c>
      <c r="T2531" s="192">
        <f>S2531*H2531</f>
        <v>0</v>
      </c>
      <c r="AR2531" s="193" t="s">
        <v>265</v>
      </c>
      <c r="AT2531" s="193" t="s">
        <v>157</v>
      </c>
      <c r="AU2531" s="193" t="s">
        <v>90</v>
      </c>
      <c r="AY2531" s="18" t="s">
        <v>155</v>
      </c>
      <c r="BE2531" s="194">
        <f>IF(N2531="základní",J2531,0)</f>
        <v>0</v>
      </c>
      <c r="BF2531" s="194">
        <f>IF(N2531="snížená",J2531,0)</f>
        <v>0</v>
      </c>
      <c r="BG2531" s="194">
        <f>IF(N2531="zákl. přenesená",J2531,0)</f>
        <v>0</v>
      </c>
      <c r="BH2531" s="194">
        <f>IF(N2531="sníž. přenesená",J2531,0)</f>
        <v>0</v>
      </c>
      <c r="BI2531" s="194">
        <f>IF(N2531="nulová",J2531,0)</f>
        <v>0</v>
      </c>
      <c r="BJ2531" s="18" t="s">
        <v>88</v>
      </c>
      <c r="BK2531" s="194">
        <f>ROUND(I2531*H2531,2)</f>
        <v>0</v>
      </c>
      <c r="BL2531" s="18" t="s">
        <v>265</v>
      </c>
      <c r="BM2531" s="193" t="s">
        <v>2422</v>
      </c>
    </row>
    <row r="2532" spans="2:65" s="11" customFormat="1" ht="22.95" customHeight="1">
      <c r="B2532" s="166"/>
      <c r="C2532" s="167"/>
      <c r="D2532" s="168" t="s">
        <v>79</v>
      </c>
      <c r="E2532" s="180" t="s">
        <v>2423</v>
      </c>
      <c r="F2532" s="180" t="s">
        <v>2424</v>
      </c>
      <c r="G2532" s="167"/>
      <c r="H2532" s="167"/>
      <c r="I2532" s="170"/>
      <c r="J2532" s="181">
        <f>BK2532</f>
        <v>0</v>
      </c>
      <c r="K2532" s="167"/>
      <c r="L2532" s="172"/>
      <c r="M2532" s="173"/>
      <c r="N2532" s="174"/>
      <c r="O2532" s="174"/>
      <c r="P2532" s="175">
        <f>SUM(P2533:P2571)</f>
        <v>0</v>
      </c>
      <c r="Q2532" s="174"/>
      <c r="R2532" s="175">
        <f>SUM(R2533:R2571)</f>
        <v>1.3488E-3</v>
      </c>
      <c r="S2532" s="174"/>
      <c r="T2532" s="176">
        <f>SUM(T2533:T2571)</f>
        <v>1.8067039999999999</v>
      </c>
      <c r="AR2532" s="177" t="s">
        <v>90</v>
      </c>
      <c r="AT2532" s="178" t="s">
        <v>79</v>
      </c>
      <c r="AU2532" s="178" t="s">
        <v>88</v>
      </c>
      <c r="AY2532" s="177" t="s">
        <v>155</v>
      </c>
      <c r="BK2532" s="179">
        <f>SUM(BK2533:BK2571)</f>
        <v>0</v>
      </c>
    </row>
    <row r="2533" spans="2:65" s="1" customFormat="1" ht="48" customHeight="1">
      <c r="B2533" s="36"/>
      <c r="C2533" s="182" t="s">
        <v>2425</v>
      </c>
      <c r="D2533" s="182" t="s">
        <v>157</v>
      </c>
      <c r="E2533" s="183" t="s">
        <v>2426</v>
      </c>
      <c r="F2533" s="184" t="s">
        <v>2427</v>
      </c>
      <c r="G2533" s="185" t="s">
        <v>227</v>
      </c>
      <c r="H2533" s="186">
        <v>1</v>
      </c>
      <c r="I2533" s="187"/>
      <c r="J2533" s="188">
        <f>ROUND(I2533*H2533,2)</f>
        <v>0</v>
      </c>
      <c r="K2533" s="184" t="s">
        <v>35</v>
      </c>
      <c r="L2533" s="40"/>
      <c r="M2533" s="189" t="s">
        <v>35</v>
      </c>
      <c r="N2533" s="190" t="s">
        <v>51</v>
      </c>
      <c r="O2533" s="65"/>
      <c r="P2533" s="191">
        <f>O2533*H2533</f>
        <v>0</v>
      </c>
      <c r="Q2533" s="191">
        <v>0</v>
      </c>
      <c r="R2533" s="191">
        <f>Q2533*H2533</f>
        <v>0</v>
      </c>
      <c r="S2533" s="191">
        <v>0</v>
      </c>
      <c r="T2533" s="192">
        <f>S2533*H2533</f>
        <v>0</v>
      </c>
      <c r="AR2533" s="193" t="s">
        <v>265</v>
      </c>
      <c r="AT2533" s="193" t="s">
        <v>157</v>
      </c>
      <c r="AU2533" s="193" t="s">
        <v>90</v>
      </c>
      <c r="AY2533" s="18" t="s">
        <v>155</v>
      </c>
      <c r="BE2533" s="194">
        <f>IF(N2533="základní",J2533,0)</f>
        <v>0</v>
      </c>
      <c r="BF2533" s="194">
        <f>IF(N2533="snížená",J2533,0)</f>
        <v>0</v>
      </c>
      <c r="BG2533" s="194">
        <f>IF(N2533="zákl. přenesená",J2533,0)</f>
        <v>0</v>
      </c>
      <c r="BH2533" s="194">
        <f>IF(N2533="sníž. přenesená",J2533,0)</f>
        <v>0</v>
      </c>
      <c r="BI2533" s="194">
        <f>IF(N2533="nulová",J2533,0)</f>
        <v>0</v>
      </c>
      <c r="BJ2533" s="18" t="s">
        <v>88</v>
      </c>
      <c r="BK2533" s="194">
        <f>ROUND(I2533*H2533,2)</f>
        <v>0</v>
      </c>
      <c r="BL2533" s="18" t="s">
        <v>265</v>
      </c>
      <c r="BM2533" s="193" t="s">
        <v>2428</v>
      </c>
    </row>
    <row r="2534" spans="2:65" s="1" customFormat="1" ht="60" customHeight="1">
      <c r="B2534" s="36"/>
      <c r="C2534" s="182" t="s">
        <v>2429</v>
      </c>
      <c r="D2534" s="182" t="s">
        <v>157</v>
      </c>
      <c r="E2534" s="183" t="s">
        <v>2430</v>
      </c>
      <c r="F2534" s="184" t="s">
        <v>4559</v>
      </c>
      <c r="G2534" s="185" t="s">
        <v>227</v>
      </c>
      <c r="H2534" s="186">
        <v>2</v>
      </c>
      <c r="I2534" s="187"/>
      <c r="J2534" s="188">
        <f>ROUND(I2534*H2534,2)</f>
        <v>0</v>
      </c>
      <c r="K2534" s="184" t="s">
        <v>35</v>
      </c>
      <c r="L2534" s="40"/>
      <c r="M2534" s="189" t="s">
        <v>35</v>
      </c>
      <c r="N2534" s="190" t="s">
        <v>51</v>
      </c>
      <c r="O2534" s="65"/>
      <c r="P2534" s="191">
        <f>O2534*H2534</f>
        <v>0</v>
      </c>
      <c r="Q2534" s="191">
        <v>0</v>
      </c>
      <c r="R2534" s="191">
        <f>Q2534*H2534</f>
        <v>0</v>
      </c>
      <c r="S2534" s="191">
        <v>0</v>
      </c>
      <c r="T2534" s="192">
        <f>S2534*H2534</f>
        <v>0</v>
      </c>
      <c r="AR2534" s="193" t="s">
        <v>265</v>
      </c>
      <c r="AT2534" s="193" t="s">
        <v>157</v>
      </c>
      <c r="AU2534" s="193" t="s">
        <v>90</v>
      </c>
      <c r="AY2534" s="18" t="s">
        <v>155</v>
      </c>
      <c r="BE2534" s="194">
        <f>IF(N2534="základní",J2534,0)</f>
        <v>0</v>
      </c>
      <c r="BF2534" s="194">
        <f>IF(N2534="snížená",J2534,0)</f>
        <v>0</v>
      </c>
      <c r="BG2534" s="194">
        <f>IF(N2534="zákl. přenesená",J2534,0)</f>
        <v>0</v>
      </c>
      <c r="BH2534" s="194">
        <f>IF(N2534="sníž. přenesená",J2534,0)</f>
        <v>0</v>
      </c>
      <c r="BI2534" s="194">
        <f>IF(N2534="nulová",J2534,0)</f>
        <v>0</v>
      </c>
      <c r="BJ2534" s="18" t="s">
        <v>88</v>
      </c>
      <c r="BK2534" s="194">
        <f>ROUND(I2534*H2534,2)</f>
        <v>0</v>
      </c>
      <c r="BL2534" s="18" t="s">
        <v>265</v>
      </c>
      <c r="BM2534" s="193" t="s">
        <v>2431</v>
      </c>
    </row>
    <row r="2535" spans="2:65" s="1" customFormat="1" ht="48" customHeight="1">
      <c r="B2535" s="36"/>
      <c r="C2535" s="182" t="s">
        <v>2432</v>
      </c>
      <c r="D2535" s="182" t="s">
        <v>157</v>
      </c>
      <c r="E2535" s="183" t="s">
        <v>2433</v>
      </c>
      <c r="F2535" s="184" t="s">
        <v>4560</v>
      </c>
      <c r="G2535" s="185" t="s">
        <v>227</v>
      </c>
      <c r="H2535" s="186">
        <v>1</v>
      </c>
      <c r="I2535" s="187"/>
      <c r="J2535" s="188">
        <f>ROUND(I2535*H2535,2)</f>
        <v>0</v>
      </c>
      <c r="K2535" s="184" t="s">
        <v>35</v>
      </c>
      <c r="L2535" s="40"/>
      <c r="M2535" s="189" t="s">
        <v>35</v>
      </c>
      <c r="N2535" s="190" t="s">
        <v>51</v>
      </c>
      <c r="O2535" s="65"/>
      <c r="P2535" s="191">
        <f>O2535*H2535</f>
        <v>0</v>
      </c>
      <c r="Q2535" s="191">
        <v>0</v>
      </c>
      <c r="R2535" s="191">
        <f>Q2535*H2535</f>
        <v>0</v>
      </c>
      <c r="S2535" s="191">
        <v>0</v>
      </c>
      <c r="T2535" s="192">
        <f>S2535*H2535</f>
        <v>0</v>
      </c>
      <c r="AR2535" s="193" t="s">
        <v>265</v>
      </c>
      <c r="AT2535" s="193" t="s">
        <v>157</v>
      </c>
      <c r="AU2535" s="193" t="s">
        <v>90</v>
      </c>
      <c r="AY2535" s="18" t="s">
        <v>155</v>
      </c>
      <c r="BE2535" s="194">
        <f>IF(N2535="základní",J2535,0)</f>
        <v>0</v>
      </c>
      <c r="BF2535" s="194">
        <f>IF(N2535="snížená",J2535,0)</f>
        <v>0</v>
      </c>
      <c r="BG2535" s="194">
        <f>IF(N2535="zákl. přenesená",J2535,0)</f>
        <v>0</v>
      </c>
      <c r="BH2535" s="194">
        <f>IF(N2535="sníž. přenesená",J2535,0)</f>
        <v>0</v>
      </c>
      <c r="BI2535" s="194">
        <f>IF(N2535="nulová",J2535,0)</f>
        <v>0</v>
      </c>
      <c r="BJ2535" s="18" t="s">
        <v>88</v>
      </c>
      <c r="BK2535" s="194">
        <f>ROUND(I2535*H2535,2)</f>
        <v>0</v>
      </c>
      <c r="BL2535" s="18" t="s">
        <v>265</v>
      </c>
      <c r="BM2535" s="193" t="s">
        <v>2434</v>
      </c>
    </row>
    <row r="2536" spans="2:65" s="1" customFormat="1" ht="36" customHeight="1">
      <c r="B2536" s="36"/>
      <c r="C2536" s="182" t="s">
        <v>2435</v>
      </c>
      <c r="D2536" s="182" t="s">
        <v>157</v>
      </c>
      <c r="E2536" s="183" t="s">
        <v>2436</v>
      </c>
      <c r="F2536" s="184" t="s">
        <v>2437</v>
      </c>
      <c r="G2536" s="185" t="s">
        <v>227</v>
      </c>
      <c r="H2536" s="186">
        <v>1</v>
      </c>
      <c r="I2536" s="187"/>
      <c r="J2536" s="188">
        <f>ROUND(I2536*H2536,2)</f>
        <v>0</v>
      </c>
      <c r="K2536" s="184" t="s">
        <v>35</v>
      </c>
      <c r="L2536" s="40"/>
      <c r="M2536" s="189" t="s">
        <v>35</v>
      </c>
      <c r="N2536" s="190" t="s">
        <v>51</v>
      </c>
      <c r="O2536" s="65"/>
      <c r="P2536" s="191">
        <f>O2536*H2536</f>
        <v>0</v>
      </c>
      <c r="Q2536" s="191">
        <v>0</v>
      </c>
      <c r="R2536" s="191">
        <f>Q2536*H2536</f>
        <v>0</v>
      </c>
      <c r="S2536" s="191">
        <v>0</v>
      </c>
      <c r="T2536" s="192">
        <f>S2536*H2536</f>
        <v>0</v>
      </c>
      <c r="AR2536" s="193" t="s">
        <v>265</v>
      </c>
      <c r="AT2536" s="193" t="s">
        <v>157</v>
      </c>
      <c r="AU2536" s="193" t="s">
        <v>90</v>
      </c>
      <c r="AY2536" s="18" t="s">
        <v>155</v>
      </c>
      <c r="BE2536" s="194">
        <f>IF(N2536="základní",J2536,0)</f>
        <v>0</v>
      </c>
      <c r="BF2536" s="194">
        <f>IF(N2536="snížená",J2536,0)</f>
        <v>0</v>
      </c>
      <c r="BG2536" s="194">
        <f>IF(N2536="zákl. přenesená",J2536,0)</f>
        <v>0</v>
      </c>
      <c r="BH2536" s="194">
        <f>IF(N2536="sníž. přenesená",J2536,0)</f>
        <v>0</v>
      </c>
      <c r="BI2536" s="194">
        <f>IF(N2536="nulová",J2536,0)</f>
        <v>0</v>
      </c>
      <c r="BJ2536" s="18" t="s">
        <v>88</v>
      </c>
      <c r="BK2536" s="194">
        <f>ROUND(I2536*H2536,2)</f>
        <v>0</v>
      </c>
      <c r="BL2536" s="18" t="s">
        <v>265</v>
      </c>
      <c r="BM2536" s="193" t="s">
        <v>2438</v>
      </c>
    </row>
    <row r="2537" spans="2:65" s="1" customFormat="1" ht="24" customHeight="1">
      <c r="B2537" s="36"/>
      <c r="C2537" s="182" t="s">
        <v>2439</v>
      </c>
      <c r="D2537" s="182" t="s">
        <v>157</v>
      </c>
      <c r="E2537" s="183" t="s">
        <v>2440</v>
      </c>
      <c r="F2537" s="184" t="s">
        <v>2441</v>
      </c>
      <c r="G2537" s="185" t="s">
        <v>360</v>
      </c>
      <c r="H2537" s="186">
        <v>22.48</v>
      </c>
      <c r="I2537" s="187"/>
      <c r="J2537" s="188">
        <f>ROUND(I2537*H2537,2)</f>
        <v>0</v>
      </c>
      <c r="K2537" s="184" t="s">
        <v>161</v>
      </c>
      <c r="L2537" s="40"/>
      <c r="M2537" s="189" t="s">
        <v>35</v>
      </c>
      <c r="N2537" s="190" t="s">
        <v>51</v>
      </c>
      <c r="O2537" s="65"/>
      <c r="P2537" s="191">
        <f>O2537*H2537</f>
        <v>0</v>
      </c>
      <c r="Q2537" s="191">
        <v>6.0000000000000002E-5</v>
      </c>
      <c r="R2537" s="191">
        <f>Q2537*H2537</f>
        <v>1.3488E-3</v>
      </c>
      <c r="S2537" s="191">
        <v>0</v>
      </c>
      <c r="T2537" s="192">
        <f>S2537*H2537</f>
        <v>0</v>
      </c>
      <c r="AR2537" s="193" t="s">
        <v>265</v>
      </c>
      <c r="AT2537" s="193" t="s">
        <v>157</v>
      </c>
      <c r="AU2537" s="193" t="s">
        <v>90</v>
      </c>
      <c r="AY2537" s="18" t="s">
        <v>155</v>
      </c>
      <c r="BE2537" s="194">
        <f>IF(N2537="základní",J2537,0)</f>
        <v>0</v>
      </c>
      <c r="BF2537" s="194">
        <f>IF(N2537="snížená",J2537,0)</f>
        <v>0</v>
      </c>
      <c r="BG2537" s="194">
        <f>IF(N2537="zákl. přenesená",J2537,0)</f>
        <v>0</v>
      </c>
      <c r="BH2537" s="194">
        <f>IF(N2537="sníž. přenesená",J2537,0)</f>
        <v>0</v>
      </c>
      <c r="BI2537" s="194">
        <f>IF(N2537="nulová",J2537,0)</f>
        <v>0</v>
      </c>
      <c r="BJ2537" s="18" t="s">
        <v>88</v>
      </c>
      <c r="BK2537" s="194">
        <f>ROUND(I2537*H2537,2)</f>
        <v>0</v>
      </c>
      <c r="BL2537" s="18" t="s">
        <v>265</v>
      </c>
      <c r="BM2537" s="193" t="s">
        <v>2442</v>
      </c>
    </row>
    <row r="2538" spans="2:65" s="12" customFormat="1">
      <c r="B2538" s="195"/>
      <c r="C2538" s="196"/>
      <c r="D2538" s="197" t="s">
        <v>164</v>
      </c>
      <c r="E2538" s="198" t="s">
        <v>35</v>
      </c>
      <c r="F2538" s="199" t="s">
        <v>2443</v>
      </c>
      <c r="G2538" s="196"/>
      <c r="H2538" s="198" t="s">
        <v>35</v>
      </c>
      <c r="I2538" s="200"/>
      <c r="J2538" s="196"/>
      <c r="K2538" s="196"/>
      <c r="L2538" s="201"/>
      <c r="M2538" s="202"/>
      <c r="N2538" s="203"/>
      <c r="O2538" s="203"/>
      <c r="P2538" s="203"/>
      <c r="Q2538" s="203"/>
      <c r="R2538" s="203"/>
      <c r="S2538" s="203"/>
      <c r="T2538" s="204"/>
      <c r="AT2538" s="205" t="s">
        <v>164</v>
      </c>
      <c r="AU2538" s="205" t="s">
        <v>90</v>
      </c>
      <c r="AV2538" s="12" t="s">
        <v>88</v>
      </c>
      <c r="AW2538" s="12" t="s">
        <v>41</v>
      </c>
      <c r="AX2538" s="12" t="s">
        <v>80</v>
      </c>
      <c r="AY2538" s="205" t="s">
        <v>155</v>
      </c>
    </row>
    <row r="2539" spans="2:65" s="13" customFormat="1">
      <c r="B2539" s="206"/>
      <c r="C2539" s="207"/>
      <c r="D2539" s="197" t="s">
        <v>164</v>
      </c>
      <c r="E2539" s="208" t="s">
        <v>35</v>
      </c>
      <c r="F2539" s="209" t="s">
        <v>2444</v>
      </c>
      <c r="G2539" s="207"/>
      <c r="H2539" s="210">
        <v>22.48</v>
      </c>
      <c r="I2539" s="211"/>
      <c r="J2539" s="207"/>
      <c r="K2539" s="207"/>
      <c r="L2539" s="212"/>
      <c r="M2539" s="213"/>
      <c r="N2539" s="214"/>
      <c r="O2539" s="214"/>
      <c r="P2539" s="214"/>
      <c r="Q2539" s="214"/>
      <c r="R2539" s="214"/>
      <c r="S2539" s="214"/>
      <c r="T2539" s="215"/>
      <c r="AT2539" s="216" t="s">
        <v>164</v>
      </c>
      <c r="AU2539" s="216" t="s">
        <v>90</v>
      </c>
      <c r="AV2539" s="13" t="s">
        <v>90</v>
      </c>
      <c r="AW2539" s="13" t="s">
        <v>41</v>
      </c>
      <c r="AX2539" s="13" t="s">
        <v>88</v>
      </c>
      <c r="AY2539" s="216" t="s">
        <v>155</v>
      </c>
    </row>
    <row r="2540" spans="2:65" s="1" customFormat="1" ht="24" customHeight="1">
      <c r="B2540" s="36"/>
      <c r="C2540" s="239" t="s">
        <v>2445</v>
      </c>
      <c r="D2540" s="239" t="s">
        <v>455</v>
      </c>
      <c r="E2540" s="240" t="s">
        <v>2446</v>
      </c>
      <c r="F2540" s="241" t="s">
        <v>2447</v>
      </c>
      <c r="G2540" s="242" t="s">
        <v>2448</v>
      </c>
      <c r="H2540" s="243">
        <v>806</v>
      </c>
      <c r="I2540" s="244"/>
      <c r="J2540" s="245">
        <f>ROUND(I2540*H2540,2)</f>
        <v>0</v>
      </c>
      <c r="K2540" s="241" t="s">
        <v>35</v>
      </c>
      <c r="L2540" s="246"/>
      <c r="M2540" s="247" t="s">
        <v>35</v>
      </c>
      <c r="N2540" s="248" t="s">
        <v>51</v>
      </c>
      <c r="O2540" s="65"/>
      <c r="P2540" s="191">
        <f>O2540*H2540</f>
        <v>0</v>
      </c>
      <c r="Q2540" s="191">
        <v>0</v>
      </c>
      <c r="R2540" s="191">
        <f>Q2540*H2540</f>
        <v>0</v>
      </c>
      <c r="S2540" s="191">
        <v>0</v>
      </c>
      <c r="T2540" s="192">
        <f>S2540*H2540</f>
        <v>0</v>
      </c>
      <c r="AR2540" s="193" t="s">
        <v>419</v>
      </c>
      <c r="AT2540" s="193" t="s">
        <v>455</v>
      </c>
      <c r="AU2540" s="193" t="s">
        <v>90</v>
      </c>
      <c r="AY2540" s="18" t="s">
        <v>155</v>
      </c>
      <c r="BE2540" s="194">
        <f>IF(N2540="základní",J2540,0)</f>
        <v>0</v>
      </c>
      <c r="BF2540" s="194">
        <f>IF(N2540="snížená",J2540,0)</f>
        <v>0</v>
      </c>
      <c r="BG2540" s="194">
        <f>IF(N2540="zákl. přenesená",J2540,0)</f>
        <v>0</v>
      </c>
      <c r="BH2540" s="194">
        <f>IF(N2540="sníž. přenesená",J2540,0)</f>
        <v>0</v>
      </c>
      <c r="BI2540" s="194">
        <f>IF(N2540="nulová",J2540,0)</f>
        <v>0</v>
      </c>
      <c r="BJ2540" s="18" t="s">
        <v>88</v>
      </c>
      <c r="BK2540" s="194">
        <f>ROUND(I2540*H2540,2)</f>
        <v>0</v>
      </c>
      <c r="BL2540" s="18" t="s">
        <v>265</v>
      </c>
      <c r="BM2540" s="193" t="s">
        <v>2449</v>
      </c>
    </row>
    <row r="2541" spans="2:65" s="12" customFormat="1">
      <c r="B2541" s="195"/>
      <c r="C2541" s="196"/>
      <c r="D2541" s="197" t="s">
        <v>164</v>
      </c>
      <c r="E2541" s="198" t="s">
        <v>35</v>
      </c>
      <c r="F2541" s="199" t="s">
        <v>2450</v>
      </c>
      <c r="G2541" s="196"/>
      <c r="H2541" s="198" t="s">
        <v>35</v>
      </c>
      <c r="I2541" s="200"/>
      <c r="J2541" s="196"/>
      <c r="K2541" s="196"/>
      <c r="L2541" s="201"/>
      <c r="M2541" s="202"/>
      <c r="N2541" s="203"/>
      <c r="O2541" s="203"/>
      <c r="P2541" s="203"/>
      <c r="Q2541" s="203"/>
      <c r="R2541" s="203"/>
      <c r="S2541" s="203"/>
      <c r="T2541" s="204"/>
      <c r="AT2541" s="205" t="s">
        <v>164</v>
      </c>
      <c r="AU2541" s="205" t="s">
        <v>90</v>
      </c>
      <c r="AV2541" s="12" t="s">
        <v>88</v>
      </c>
      <c r="AW2541" s="12" t="s">
        <v>41</v>
      </c>
      <c r="AX2541" s="12" t="s">
        <v>80</v>
      </c>
      <c r="AY2541" s="205" t="s">
        <v>155</v>
      </c>
    </row>
    <row r="2542" spans="2:65" s="13" customFormat="1">
      <c r="B2542" s="206"/>
      <c r="C2542" s="207"/>
      <c r="D2542" s="197" t="s">
        <v>164</v>
      </c>
      <c r="E2542" s="208" t="s">
        <v>35</v>
      </c>
      <c r="F2542" s="209" t="s">
        <v>2451</v>
      </c>
      <c r="G2542" s="207"/>
      <c r="H2542" s="210">
        <v>806</v>
      </c>
      <c r="I2542" s="211"/>
      <c r="J2542" s="207"/>
      <c r="K2542" s="207"/>
      <c r="L2542" s="212"/>
      <c r="M2542" s="213"/>
      <c r="N2542" s="214"/>
      <c r="O2542" s="214"/>
      <c r="P2542" s="214"/>
      <c r="Q2542" s="214"/>
      <c r="R2542" s="214"/>
      <c r="S2542" s="214"/>
      <c r="T2542" s="215"/>
      <c r="AT2542" s="216" t="s">
        <v>164</v>
      </c>
      <c r="AU2542" s="216" t="s">
        <v>90</v>
      </c>
      <c r="AV2542" s="13" t="s">
        <v>90</v>
      </c>
      <c r="AW2542" s="13" t="s">
        <v>41</v>
      </c>
      <c r="AX2542" s="13" t="s">
        <v>88</v>
      </c>
      <c r="AY2542" s="216" t="s">
        <v>155</v>
      </c>
    </row>
    <row r="2543" spans="2:65" s="1" customFormat="1" ht="24" customHeight="1">
      <c r="B2543" s="36"/>
      <c r="C2543" s="182" t="s">
        <v>2452</v>
      </c>
      <c r="D2543" s="182" t="s">
        <v>157</v>
      </c>
      <c r="E2543" s="183" t="s">
        <v>2453</v>
      </c>
      <c r="F2543" s="184" t="s">
        <v>2454</v>
      </c>
      <c r="G2543" s="185" t="s">
        <v>360</v>
      </c>
      <c r="H2543" s="186">
        <v>8.9600000000000009</v>
      </c>
      <c r="I2543" s="187"/>
      <c r="J2543" s="188">
        <f>ROUND(I2543*H2543,2)</f>
        <v>0</v>
      </c>
      <c r="K2543" s="184" t="s">
        <v>161</v>
      </c>
      <c r="L2543" s="40"/>
      <c r="M2543" s="189" t="s">
        <v>35</v>
      </c>
      <c r="N2543" s="190" t="s">
        <v>51</v>
      </c>
      <c r="O2543" s="65"/>
      <c r="P2543" s="191">
        <f>O2543*H2543</f>
        <v>0</v>
      </c>
      <c r="Q2543" s="191">
        <v>0</v>
      </c>
      <c r="R2543" s="191">
        <f>Q2543*H2543</f>
        <v>0</v>
      </c>
      <c r="S2543" s="191">
        <v>2.5000000000000001E-2</v>
      </c>
      <c r="T2543" s="192">
        <f>S2543*H2543</f>
        <v>0.22400000000000003</v>
      </c>
      <c r="AR2543" s="193" t="s">
        <v>265</v>
      </c>
      <c r="AT2543" s="193" t="s">
        <v>157</v>
      </c>
      <c r="AU2543" s="193" t="s">
        <v>90</v>
      </c>
      <c r="AY2543" s="18" t="s">
        <v>155</v>
      </c>
      <c r="BE2543" s="194">
        <f>IF(N2543="základní",J2543,0)</f>
        <v>0</v>
      </c>
      <c r="BF2543" s="194">
        <f>IF(N2543="snížená",J2543,0)</f>
        <v>0</v>
      </c>
      <c r="BG2543" s="194">
        <f>IF(N2543="zákl. přenesená",J2543,0)</f>
        <v>0</v>
      </c>
      <c r="BH2543" s="194">
        <f>IF(N2543="sníž. přenesená",J2543,0)</f>
        <v>0</v>
      </c>
      <c r="BI2543" s="194">
        <f>IF(N2543="nulová",J2543,0)</f>
        <v>0</v>
      </c>
      <c r="BJ2543" s="18" t="s">
        <v>88</v>
      </c>
      <c r="BK2543" s="194">
        <f>ROUND(I2543*H2543,2)</f>
        <v>0</v>
      </c>
      <c r="BL2543" s="18" t="s">
        <v>265</v>
      </c>
      <c r="BM2543" s="193" t="s">
        <v>2455</v>
      </c>
    </row>
    <row r="2544" spans="2:65" s="12" customFormat="1">
      <c r="B2544" s="195"/>
      <c r="C2544" s="196"/>
      <c r="D2544" s="197" t="s">
        <v>164</v>
      </c>
      <c r="E2544" s="198" t="s">
        <v>35</v>
      </c>
      <c r="F2544" s="199" t="s">
        <v>2456</v>
      </c>
      <c r="G2544" s="196"/>
      <c r="H2544" s="198" t="s">
        <v>35</v>
      </c>
      <c r="I2544" s="200"/>
      <c r="J2544" s="196"/>
      <c r="K2544" s="196"/>
      <c r="L2544" s="201"/>
      <c r="M2544" s="202"/>
      <c r="N2544" s="203"/>
      <c r="O2544" s="203"/>
      <c r="P2544" s="203"/>
      <c r="Q2544" s="203"/>
      <c r="R2544" s="203"/>
      <c r="S2544" s="203"/>
      <c r="T2544" s="204"/>
      <c r="AT2544" s="205" t="s">
        <v>164</v>
      </c>
      <c r="AU2544" s="205" t="s">
        <v>90</v>
      </c>
      <c r="AV2544" s="12" t="s">
        <v>88</v>
      </c>
      <c r="AW2544" s="12" t="s">
        <v>41</v>
      </c>
      <c r="AX2544" s="12" t="s">
        <v>80</v>
      </c>
      <c r="AY2544" s="205" t="s">
        <v>155</v>
      </c>
    </row>
    <row r="2545" spans="2:65" s="13" customFormat="1">
      <c r="B2545" s="206"/>
      <c r="C2545" s="207"/>
      <c r="D2545" s="197" t="s">
        <v>164</v>
      </c>
      <c r="E2545" s="208" t="s">
        <v>35</v>
      </c>
      <c r="F2545" s="209" t="s">
        <v>2457</v>
      </c>
      <c r="G2545" s="207"/>
      <c r="H2545" s="210">
        <v>8.9600000000000009</v>
      </c>
      <c r="I2545" s="211"/>
      <c r="J2545" s="207"/>
      <c r="K2545" s="207"/>
      <c r="L2545" s="212"/>
      <c r="M2545" s="213"/>
      <c r="N2545" s="214"/>
      <c r="O2545" s="214"/>
      <c r="P2545" s="214"/>
      <c r="Q2545" s="214"/>
      <c r="R2545" s="214"/>
      <c r="S2545" s="214"/>
      <c r="T2545" s="215"/>
      <c r="AT2545" s="216" t="s">
        <v>164</v>
      </c>
      <c r="AU2545" s="216" t="s">
        <v>90</v>
      </c>
      <c r="AV2545" s="13" t="s">
        <v>90</v>
      </c>
      <c r="AW2545" s="13" t="s">
        <v>41</v>
      </c>
      <c r="AX2545" s="13" t="s">
        <v>88</v>
      </c>
      <c r="AY2545" s="216" t="s">
        <v>155</v>
      </c>
    </row>
    <row r="2546" spans="2:65" s="1" customFormat="1" ht="24" customHeight="1">
      <c r="B2546" s="36"/>
      <c r="C2546" s="182" t="s">
        <v>2458</v>
      </c>
      <c r="D2546" s="182" t="s">
        <v>157</v>
      </c>
      <c r="E2546" s="183" t="s">
        <v>2459</v>
      </c>
      <c r="F2546" s="184" t="s">
        <v>2460</v>
      </c>
      <c r="G2546" s="185" t="s">
        <v>227</v>
      </c>
      <c r="H2546" s="186">
        <v>2</v>
      </c>
      <c r="I2546" s="187"/>
      <c r="J2546" s="188">
        <f>ROUND(I2546*H2546,2)</f>
        <v>0</v>
      </c>
      <c r="K2546" s="184" t="s">
        <v>161</v>
      </c>
      <c r="L2546" s="40"/>
      <c r="M2546" s="189" t="s">
        <v>35</v>
      </c>
      <c r="N2546" s="190" t="s">
        <v>51</v>
      </c>
      <c r="O2546" s="65"/>
      <c r="P2546" s="191">
        <f>O2546*H2546</f>
        <v>0</v>
      </c>
      <c r="Q2546" s="191">
        <v>0</v>
      </c>
      <c r="R2546" s="191">
        <f>Q2546*H2546</f>
        <v>0</v>
      </c>
      <c r="S2546" s="191">
        <v>0</v>
      </c>
      <c r="T2546" s="192">
        <f>S2546*H2546</f>
        <v>0</v>
      </c>
      <c r="AR2546" s="193" t="s">
        <v>265</v>
      </c>
      <c r="AT2546" s="193" t="s">
        <v>157</v>
      </c>
      <c r="AU2546" s="193" t="s">
        <v>90</v>
      </c>
      <c r="AY2546" s="18" t="s">
        <v>155</v>
      </c>
      <c r="BE2546" s="194">
        <f>IF(N2546="základní",J2546,0)</f>
        <v>0</v>
      </c>
      <c r="BF2546" s="194">
        <f>IF(N2546="snížená",J2546,0)</f>
        <v>0</v>
      </c>
      <c r="BG2546" s="194">
        <f>IF(N2546="zákl. přenesená",J2546,0)</f>
        <v>0</v>
      </c>
      <c r="BH2546" s="194">
        <f>IF(N2546="sníž. přenesená",J2546,0)</f>
        <v>0</v>
      </c>
      <c r="BI2546" s="194">
        <f>IF(N2546="nulová",J2546,0)</f>
        <v>0</v>
      </c>
      <c r="BJ2546" s="18" t="s">
        <v>88</v>
      </c>
      <c r="BK2546" s="194">
        <f>ROUND(I2546*H2546,2)</f>
        <v>0</v>
      </c>
      <c r="BL2546" s="18" t="s">
        <v>265</v>
      </c>
      <c r="BM2546" s="193" t="s">
        <v>2461</v>
      </c>
    </row>
    <row r="2547" spans="2:65" s="12" customFormat="1">
      <c r="B2547" s="195"/>
      <c r="C2547" s="196"/>
      <c r="D2547" s="197" t="s">
        <v>164</v>
      </c>
      <c r="E2547" s="198" t="s">
        <v>35</v>
      </c>
      <c r="F2547" s="199" t="s">
        <v>2462</v>
      </c>
      <c r="G2547" s="196"/>
      <c r="H2547" s="198" t="s">
        <v>35</v>
      </c>
      <c r="I2547" s="200"/>
      <c r="J2547" s="196"/>
      <c r="K2547" s="196"/>
      <c r="L2547" s="201"/>
      <c r="M2547" s="202"/>
      <c r="N2547" s="203"/>
      <c r="O2547" s="203"/>
      <c r="P2547" s="203"/>
      <c r="Q2547" s="203"/>
      <c r="R2547" s="203"/>
      <c r="S2547" s="203"/>
      <c r="T2547" s="204"/>
      <c r="AT2547" s="205" t="s">
        <v>164</v>
      </c>
      <c r="AU2547" s="205" t="s">
        <v>90</v>
      </c>
      <c r="AV2547" s="12" t="s">
        <v>88</v>
      </c>
      <c r="AW2547" s="12" t="s">
        <v>41</v>
      </c>
      <c r="AX2547" s="12" t="s">
        <v>80</v>
      </c>
      <c r="AY2547" s="205" t="s">
        <v>155</v>
      </c>
    </row>
    <row r="2548" spans="2:65" s="13" customFormat="1">
      <c r="B2548" s="206"/>
      <c r="C2548" s="207"/>
      <c r="D2548" s="197" t="s">
        <v>164</v>
      </c>
      <c r="E2548" s="208" t="s">
        <v>35</v>
      </c>
      <c r="F2548" s="209" t="s">
        <v>2382</v>
      </c>
      <c r="G2548" s="207"/>
      <c r="H2548" s="210">
        <v>2</v>
      </c>
      <c r="I2548" s="211"/>
      <c r="J2548" s="207"/>
      <c r="K2548" s="207"/>
      <c r="L2548" s="212"/>
      <c r="M2548" s="213"/>
      <c r="N2548" s="214"/>
      <c r="O2548" s="214"/>
      <c r="P2548" s="214"/>
      <c r="Q2548" s="214"/>
      <c r="R2548" s="214"/>
      <c r="S2548" s="214"/>
      <c r="T2548" s="215"/>
      <c r="AT2548" s="216" t="s">
        <v>164</v>
      </c>
      <c r="AU2548" s="216" t="s">
        <v>90</v>
      </c>
      <c r="AV2548" s="13" t="s">
        <v>90</v>
      </c>
      <c r="AW2548" s="13" t="s">
        <v>41</v>
      </c>
      <c r="AX2548" s="13" t="s">
        <v>88</v>
      </c>
      <c r="AY2548" s="216" t="s">
        <v>155</v>
      </c>
    </row>
    <row r="2549" spans="2:65" s="1" customFormat="1" ht="48" customHeight="1">
      <c r="B2549" s="36"/>
      <c r="C2549" s="239" t="s">
        <v>2463</v>
      </c>
      <c r="D2549" s="239" t="s">
        <v>455</v>
      </c>
      <c r="E2549" s="240" t="s">
        <v>2464</v>
      </c>
      <c r="F2549" s="241" t="s">
        <v>4561</v>
      </c>
      <c r="G2549" s="242" t="s">
        <v>227</v>
      </c>
      <c r="H2549" s="243">
        <v>1</v>
      </c>
      <c r="I2549" s="244"/>
      <c r="J2549" s="245">
        <f>ROUND(I2549*H2549,2)</f>
        <v>0</v>
      </c>
      <c r="K2549" s="241" t="s">
        <v>35</v>
      </c>
      <c r="L2549" s="246"/>
      <c r="M2549" s="247" t="s">
        <v>35</v>
      </c>
      <c r="N2549" s="248" t="s">
        <v>51</v>
      </c>
      <c r="O2549" s="65"/>
      <c r="P2549" s="191">
        <f>O2549*H2549</f>
        <v>0</v>
      </c>
      <c r="Q2549" s="191">
        <v>0</v>
      </c>
      <c r="R2549" s="191">
        <f>Q2549*H2549</f>
        <v>0</v>
      </c>
      <c r="S2549" s="191">
        <v>0</v>
      </c>
      <c r="T2549" s="192">
        <f>S2549*H2549</f>
        <v>0</v>
      </c>
      <c r="AR2549" s="193" t="s">
        <v>419</v>
      </c>
      <c r="AT2549" s="193" t="s">
        <v>455</v>
      </c>
      <c r="AU2549" s="193" t="s">
        <v>90</v>
      </c>
      <c r="AY2549" s="18" t="s">
        <v>155</v>
      </c>
      <c r="BE2549" s="194">
        <f>IF(N2549="základní",J2549,0)</f>
        <v>0</v>
      </c>
      <c r="BF2549" s="194">
        <f>IF(N2549="snížená",J2549,0)</f>
        <v>0</v>
      </c>
      <c r="BG2549" s="194">
        <f>IF(N2549="zákl. přenesená",J2549,0)</f>
        <v>0</v>
      </c>
      <c r="BH2549" s="194">
        <f>IF(N2549="sníž. přenesená",J2549,0)</f>
        <v>0</v>
      </c>
      <c r="BI2549" s="194">
        <f>IF(N2549="nulová",J2549,0)</f>
        <v>0</v>
      </c>
      <c r="BJ2549" s="18" t="s">
        <v>88</v>
      </c>
      <c r="BK2549" s="194">
        <f>ROUND(I2549*H2549,2)</f>
        <v>0</v>
      </c>
      <c r="BL2549" s="18" t="s">
        <v>265</v>
      </c>
      <c r="BM2549" s="193" t="s">
        <v>2465</v>
      </c>
    </row>
    <row r="2550" spans="2:65" s="1" customFormat="1" ht="74.25" customHeight="1">
      <c r="B2550" s="36"/>
      <c r="C2550" s="239" t="s">
        <v>2466</v>
      </c>
      <c r="D2550" s="239" t="s">
        <v>455</v>
      </c>
      <c r="E2550" s="240" t="s">
        <v>2467</v>
      </c>
      <c r="F2550" s="241" t="s">
        <v>4562</v>
      </c>
      <c r="G2550" s="242" t="s">
        <v>227</v>
      </c>
      <c r="H2550" s="243">
        <v>1</v>
      </c>
      <c r="I2550" s="244"/>
      <c r="J2550" s="245">
        <f>ROUND(I2550*H2550,2)</f>
        <v>0</v>
      </c>
      <c r="K2550" s="241" t="s">
        <v>35</v>
      </c>
      <c r="L2550" s="246"/>
      <c r="M2550" s="247" t="s">
        <v>35</v>
      </c>
      <c r="N2550" s="248" t="s">
        <v>51</v>
      </c>
      <c r="O2550" s="65"/>
      <c r="P2550" s="191">
        <f>O2550*H2550</f>
        <v>0</v>
      </c>
      <c r="Q2550" s="191">
        <v>0</v>
      </c>
      <c r="R2550" s="191">
        <f>Q2550*H2550</f>
        <v>0</v>
      </c>
      <c r="S2550" s="191">
        <v>0</v>
      </c>
      <c r="T2550" s="192">
        <f>S2550*H2550</f>
        <v>0</v>
      </c>
      <c r="AR2550" s="193" t="s">
        <v>419</v>
      </c>
      <c r="AT2550" s="193" t="s">
        <v>455</v>
      </c>
      <c r="AU2550" s="193" t="s">
        <v>90</v>
      </c>
      <c r="AY2550" s="18" t="s">
        <v>155</v>
      </c>
      <c r="BE2550" s="194">
        <f>IF(N2550="základní",J2550,0)</f>
        <v>0</v>
      </c>
      <c r="BF2550" s="194">
        <f>IF(N2550="snížená",J2550,0)</f>
        <v>0</v>
      </c>
      <c r="BG2550" s="194">
        <f>IF(N2550="zákl. přenesená",J2550,0)</f>
        <v>0</v>
      </c>
      <c r="BH2550" s="194">
        <f>IF(N2550="sníž. přenesená",J2550,0)</f>
        <v>0</v>
      </c>
      <c r="BI2550" s="194">
        <f>IF(N2550="nulová",J2550,0)</f>
        <v>0</v>
      </c>
      <c r="BJ2550" s="18" t="s">
        <v>88</v>
      </c>
      <c r="BK2550" s="194">
        <f>ROUND(I2550*H2550,2)</f>
        <v>0</v>
      </c>
      <c r="BL2550" s="18" t="s">
        <v>265</v>
      </c>
      <c r="BM2550" s="193" t="s">
        <v>2468</v>
      </c>
    </row>
    <row r="2551" spans="2:65" s="1" customFormat="1" ht="24" customHeight="1">
      <c r="B2551" s="36"/>
      <c r="C2551" s="182" t="s">
        <v>2469</v>
      </c>
      <c r="D2551" s="182" t="s">
        <v>157</v>
      </c>
      <c r="E2551" s="183" t="s">
        <v>2470</v>
      </c>
      <c r="F2551" s="184" t="s">
        <v>2471</v>
      </c>
      <c r="G2551" s="185" t="s">
        <v>227</v>
      </c>
      <c r="H2551" s="186">
        <v>5</v>
      </c>
      <c r="I2551" s="187"/>
      <c r="J2551" s="188">
        <f>ROUND(I2551*H2551,2)</f>
        <v>0</v>
      </c>
      <c r="K2551" s="184" t="s">
        <v>161</v>
      </c>
      <c r="L2551" s="40"/>
      <c r="M2551" s="189" t="s">
        <v>35</v>
      </c>
      <c r="N2551" s="190" t="s">
        <v>51</v>
      </c>
      <c r="O2551" s="65"/>
      <c r="P2551" s="191">
        <f>O2551*H2551</f>
        <v>0</v>
      </c>
      <c r="Q2551" s="191">
        <v>0</v>
      </c>
      <c r="R2551" s="191">
        <f>Q2551*H2551</f>
        <v>0</v>
      </c>
      <c r="S2551" s="191">
        <v>0</v>
      </c>
      <c r="T2551" s="192">
        <f>S2551*H2551</f>
        <v>0</v>
      </c>
      <c r="AR2551" s="193" t="s">
        <v>265</v>
      </c>
      <c r="AT2551" s="193" t="s">
        <v>157</v>
      </c>
      <c r="AU2551" s="193" t="s">
        <v>90</v>
      </c>
      <c r="AY2551" s="18" t="s">
        <v>155</v>
      </c>
      <c r="BE2551" s="194">
        <f>IF(N2551="základní",J2551,0)</f>
        <v>0</v>
      </c>
      <c r="BF2551" s="194">
        <f>IF(N2551="snížená",J2551,0)</f>
        <v>0</v>
      </c>
      <c r="BG2551" s="194">
        <f>IF(N2551="zákl. přenesená",J2551,0)</f>
        <v>0</v>
      </c>
      <c r="BH2551" s="194">
        <f>IF(N2551="sníž. přenesená",J2551,0)</f>
        <v>0</v>
      </c>
      <c r="BI2551" s="194">
        <f>IF(N2551="nulová",J2551,0)</f>
        <v>0</v>
      </c>
      <c r="BJ2551" s="18" t="s">
        <v>88</v>
      </c>
      <c r="BK2551" s="194">
        <f>ROUND(I2551*H2551,2)</f>
        <v>0</v>
      </c>
      <c r="BL2551" s="18" t="s">
        <v>265</v>
      </c>
      <c r="BM2551" s="193" t="s">
        <v>2472</v>
      </c>
    </row>
    <row r="2552" spans="2:65" s="12" customFormat="1">
      <c r="B2552" s="195"/>
      <c r="C2552" s="196"/>
      <c r="D2552" s="197" t="s">
        <v>164</v>
      </c>
      <c r="E2552" s="198" t="s">
        <v>35</v>
      </c>
      <c r="F2552" s="199" t="s">
        <v>2473</v>
      </c>
      <c r="G2552" s="196"/>
      <c r="H2552" s="198" t="s">
        <v>35</v>
      </c>
      <c r="I2552" s="200"/>
      <c r="J2552" s="196"/>
      <c r="K2552" s="196"/>
      <c r="L2552" s="201"/>
      <c r="M2552" s="202"/>
      <c r="N2552" s="203"/>
      <c r="O2552" s="203"/>
      <c r="P2552" s="203"/>
      <c r="Q2552" s="203"/>
      <c r="R2552" s="203"/>
      <c r="S2552" s="203"/>
      <c r="T2552" s="204"/>
      <c r="AT2552" s="205" t="s">
        <v>164</v>
      </c>
      <c r="AU2552" s="205" t="s">
        <v>90</v>
      </c>
      <c r="AV2552" s="12" t="s">
        <v>88</v>
      </c>
      <c r="AW2552" s="12" t="s">
        <v>41</v>
      </c>
      <c r="AX2552" s="12" t="s">
        <v>80</v>
      </c>
      <c r="AY2552" s="205" t="s">
        <v>155</v>
      </c>
    </row>
    <row r="2553" spans="2:65" s="13" customFormat="1">
      <c r="B2553" s="206"/>
      <c r="C2553" s="207"/>
      <c r="D2553" s="197" t="s">
        <v>164</v>
      </c>
      <c r="E2553" s="208" t="s">
        <v>35</v>
      </c>
      <c r="F2553" s="209" t="s">
        <v>2392</v>
      </c>
      <c r="G2553" s="207"/>
      <c r="H2553" s="210">
        <v>5</v>
      </c>
      <c r="I2553" s="211"/>
      <c r="J2553" s="207"/>
      <c r="K2553" s="207"/>
      <c r="L2553" s="212"/>
      <c r="M2553" s="213"/>
      <c r="N2553" s="214"/>
      <c r="O2553" s="214"/>
      <c r="P2553" s="214"/>
      <c r="Q2553" s="214"/>
      <c r="R2553" s="214"/>
      <c r="S2553" s="214"/>
      <c r="T2553" s="215"/>
      <c r="AT2553" s="216" t="s">
        <v>164</v>
      </c>
      <c r="AU2553" s="216" t="s">
        <v>90</v>
      </c>
      <c r="AV2553" s="13" t="s">
        <v>90</v>
      </c>
      <c r="AW2553" s="13" t="s">
        <v>41</v>
      </c>
      <c r="AX2553" s="13" t="s">
        <v>88</v>
      </c>
      <c r="AY2553" s="216" t="s">
        <v>155</v>
      </c>
    </row>
    <row r="2554" spans="2:65" s="1" customFormat="1" ht="67.5" customHeight="1">
      <c r="B2554" s="36"/>
      <c r="C2554" s="239" t="s">
        <v>2474</v>
      </c>
      <c r="D2554" s="239" t="s">
        <v>455</v>
      </c>
      <c r="E2554" s="240" t="s">
        <v>2475</v>
      </c>
      <c r="F2554" s="241" t="s">
        <v>4563</v>
      </c>
      <c r="G2554" s="242" t="s">
        <v>227</v>
      </c>
      <c r="H2554" s="243">
        <v>1</v>
      </c>
      <c r="I2554" s="244"/>
      <c r="J2554" s="245">
        <f>ROUND(I2554*H2554,2)</f>
        <v>0</v>
      </c>
      <c r="K2554" s="241" t="s">
        <v>35</v>
      </c>
      <c r="L2554" s="246"/>
      <c r="M2554" s="247" t="s">
        <v>35</v>
      </c>
      <c r="N2554" s="248" t="s">
        <v>51</v>
      </c>
      <c r="O2554" s="65"/>
      <c r="P2554" s="191">
        <f>O2554*H2554</f>
        <v>0</v>
      </c>
      <c r="Q2554" s="191">
        <v>0</v>
      </c>
      <c r="R2554" s="191">
        <f>Q2554*H2554</f>
        <v>0</v>
      </c>
      <c r="S2554" s="191">
        <v>0</v>
      </c>
      <c r="T2554" s="192">
        <f>S2554*H2554</f>
        <v>0</v>
      </c>
      <c r="AR2554" s="193" t="s">
        <v>419</v>
      </c>
      <c r="AT2554" s="193" t="s">
        <v>455</v>
      </c>
      <c r="AU2554" s="193" t="s">
        <v>90</v>
      </c>
      <c r="AY2554" s="18" t="s">
        <v>155</v>
      </c>
      <c r="BE2554" s="194">
        <f>IF(N2554="základní",J2554,0)</f>
        <v>0</v>
      </c>
      <c r="BF2554" s="194">
        <f>IF(N2554="snížená",J2554,0)</f>
        <v>0</v>
      </c>
      <c r="BG2554" s="194">
        <f>IF(N2554="zákl. přenesená",J2554,0)</f>
        <v>0</v>
      </c>
      <c r="BH2554" s="194">
        <f>IF(N2554="sníž. přenesená",J2554,0)</f>
        <v>0</v>
      </c>
      <c r="BI2554" s="194">
        <f>IF(N2554="nulová",J2554,0)</f>
        <v>0</v>
      </c>
      <c r="BJ2554" s="18" t="s">
        <v>88</v>
      </c>
      <c r="BK2554" s="194">
        <f>ROUND(I2554*H2554,2)</f>
        <v>0</v>
      </c>
      <c r="BL2554" s="18" t="s">
        <v>265</v>
      </c>
      <c r="BM2554" s="193" t="s">
        <v>2476</v>
      </c>
    </row>
    <row r="2555" spans="2:65" s="1" customFormat="1" ht="61.5" customHeight="1">
      <c r="B2555" s="36"/>
      <c r="C2555" s="239" t="s">
        <v>2477</v>
      </c>
      <c r="D2555" s="239" t="s">
        <v>455</v>
      </c>
      <c r="E2555" s="240" t="s">
        <v>2478</v>
      </c>
      <c r="F2555" s="241" t="s">
        <v>4564</v>
      </c>
      <c r="G2555" s="242" t="s">
        <v>227</v>
      </c>
      <c r="H2555" s="243">
        <v>1</v>
      </c>
      <c r="I2555" s="244"/>
      <c r="J2555" s="245">
        <f>ROUND(I2555*H2555,2)</f>
        <v>0</v>
      </c>
      <c r="K2555" s="241" t="s">
        <v>35</v>
      </c>
      <c r="L2555" s="246"/>
      <c r="M2555" s="247" t="s">
        <v>35</v>
      </c>
      <c r="N2555" s="248" t="s">
        <v>51</v>
      </c>
      <c r="O2555" s="65"/>
      <c r="P2555" s="191">
        <f>O2555*H2555</f>
        <v>0</v>
      </c>
      <c r="Q2555" s="191">
        <v>0</v>
      </c>
      <c r="R2555" s="191">
        <f>Q2555*H2555</f>
        <v>0</v>
      </c>
      <c r="S2555" s="191">
        <v>0</v>
      </c>
      <c r="T2555" s="192">
        <f>S2555*H2555</f>
        <v>0</v>
      </c>
      <c r="AR2555" s="193" t="s">
        <v>419</v>
      </c>
      <c r="AT2555" s="193" t="s">
        <v>455</v>
      </c>
      <c r="AU2555" s="193" t="s">
        <v>90</v>
      </c>
      <c r="AY2555" s="18" t="s">
        <v>155</v>
      </c>
      <c r="BE2555" s="194">
        <f>IF(N2555="základní",J2555,0)</f>
        <v>0</v>
      </c>
      <c r="BF2555" s="194">
        <f>IF(N2555="snížená",J2555,0)</f>
        <v>0</v>
      </c>
      <c r="BG2555" s="194">
        <f>IF(N2555="zákl. přenesená",J2555,0)</f>
        <v>0</v>
      </c>
      <c r="BH2555" s="194">
        <f>IF(N2555="sníž. přenesená",J2555,0)</f>
        <v>0</v>
      </c>
      <c r="BI2555" s="194">
        <f>IF(N2555="nulová",J2555,0)</f>
        <v>0</v>
      </c>
      <c r="BJ2555" s="18" t="s">
        <v>88</v>
      </c>
      <c r="BK2555" s="194">
        <f>ROUND(I2555*H2555,2)</f>
        <v>0</v>
      </c>
      <c r="BL2555" s="18" t="s">
        <v>265</v>
      </c>
      <c r="BM2555" s="193" t="s">
        <v>2479</v>
      </c>
    </row>
    <row r="2556" spans="2:65" s="1" customFormat="1" ht="60" customHeight="1">
      <c r="B2556" s="36"/>
      <c r="C2556" s="239" t="s">
        <v>2480</v>
      </c>
      <c r="D2556" s="239" t="s">
        <v>455</v>
      </c>
      <c r="E2556" s="240" t="s">
        <v>2481</v>
      </c>
      <c r="F2556" s="241" t="s">
        <v>4564</v>
      </c>
      <c r="G2556" s="242" t="s">
        <v>227</v>
      </c>
      <c r="H2556" s="243">
        <v>1</v>
      </c>
      <c r="I2556" s="244"/>
      <c r="J2556" s="245">
        <f>ROUND(I2556*H2556,2)</f>
        <v>0</v>
      </c>
      <c r="K2556" s="241" t="s">
        <v>35</v>
      </c>
      <c r="L2556" s="246"/>
      <c r="M2556" s="247" t="s">
        <v>35</v>
      </c>
      <c r="N2556" s="248" t="s">
        <v>51</v>
      </c>
      <c r="O2556" s="65"/>
      <c r="P2556" s="191">
        <f>O2556*H2556</f>
        <v>0</v>
      </c>
      <c r="Q2556" s="191">
        <v>0</v>
      </c>
      <c r="R2556" s="191">
        <f>Q2556*H2556</f>
        <v>0</v>
      </c>
      <c r="S2556" s="191">
        <v>0</v>
      </c>
      <c r="T2556" s="192">
        <f>S2556*H2556</f>
        <v>0</v>
      </c>
      <c r="AR2556" s="193" t="s">
        <v>419</v>
      </c>
      <c r="AT2556" s="193" t="s">
        <v>455</v>
      </c>
      <c r="AU2556" s="193" t="s">
        <v>90</v>
      </c>
      <c r="AY2556" s="18" t="s">
        <v>155</v>
      </c>
      <c r="BE2556" s="194">
        <f>IF(N2556="základní",J2556,0)</f>
        <v>0</v>
      </c>
      <c r="BF2556" s="194">
        <f>IF(N2556="snížená",J2556,0)</f>
        <v>0</v>
      </c>
      <c r="BG2556" s="194">
        <f>IF(N2556="zákl. přenesená",J2556,0)</f>
        <v>0</v>
      </c>
      <c r="BH2556" s="194">
        <f>IF(N2556="sníž. přenesená",J2556,0)</f>
        <v>0</v>
      </c>
      <c r="BI2556" s="194">
        <f>IF(N2556="nulová",J2556,0)</f>
        <v>0</v>
      </c>
      <c r="BJ2556" s="18" t="s">
        <v>88</v>
      </c>
      <c r="BK2556" s="194">
        <f>ROUND(I2556*H2556,2)</f>
        <v>0</v>
      </c>
      <c r="BL2556" s="18" t="s">
        <v>265</v>
      </c>
      <c r="BM2556" s="193" t="s">
        <v>2482</v>
      </c>
    </row>
    <row r="2557" spans="2:65" s="1" customFormat="1" ht="48" customHeight="1">
      <c r="B2557" s="36"/>
      <c r="C2557" s="239" t="s">
        <v>2483</v>
      </c>
      <c r="D2557" s="239" t="s">
        <v>455</v>
      </c>
      <c r="E2557" s="240" t="s">
        <v>2484</v>
      </c>
      <c r="F2557" s="241" t="s">
        <v>4565</v>
      </c>
      <c r="G2557" s="242" t="s">
        <v>227</v>
      </c>
      <c r="H2557" s="243">
        <v>2</v>
      </c>
      <c r="I2557" s="244"/>
      <c r="J2557" s="245">
        <f>ROUND(I2557*H2557,2)</f>
        <v>0</v>
      </c>
      <c r="K2557" s="241" t="s">
        <v>35</v>
      </c>
      <c r="L2557" s="246"/>
      <c r="M2557" s="247" t="s">
        <v>35</v>
      </c>
      <c r="N2557" s="248" t="s">
        <v>51</v>
      </c>
      <c r="O2557" s="65"/>
      <c r="P2557" s="191">
        <f>O2557*H2557</f>
        <v>0</v>
      </c>
      <c r="Q2557" s="191">
        <v>0</v>
      </c>
      <c r="R2557" s="191">
        <f>Q2557*H2557</f>
        <v>0</v>
      </c>
      <c r="S2557" s="191">
        <v>0</v>
      </c>
      <c r="T2557" s="192">
        <f>S2557*H2557</f>
        <v>0</v>
      </c>
      <c r="AR2557" s="193" t="s">
        <v>419</v>
      </c>
      <c r="AT2557" s="193" t="s">
        <v>455</v>
      </c>
      <c r="AU2557" s="193" t="s">
        <v>90</v>
      </c>
      <c r="AY2557" s="18" t="s">
        <v>155</v>
      </c>
      <c r="BE2557" s="194">
        <f>IF(N2557="základní",J2557,0)</f>
        <v>0</v>
      </c>
      <c r="BF2557" s="194">
        <f>IF(N2557="snížená",J2557,0)</f>
        <v>0</v>
      </c>
      <c r="BG2557" s="194">
        <f>IF(N2557="zákl. přenesená",J2557,0)</f>
        <v>0</v>
      </c>
      <c r="BH2557" s="194">
        <f>IF(N2557="sníž. přenesená",J2557,0)</f>
        <v>0</v>
      </c>
      <c r="BI2557" s="194">
        <f>IF(N2557="nulová",J2557,0)</f>
        <v>0</v>
      </c>
      <c r="BJ2557" s="18" t="s">
        <v>88</v>
      </c>
      <c r="BK2557" s="194">
        <f>ROUND(I2557*H2557,2)</f>
        <v>0</v>
      </c>
      <c r="BL2557" s="18" t="s">
        <v>265</v>
      </c>
      <c r="BM2557" s="193" t="s">
        <v>2485</v>
      </c>
    </row>
    <row r="2558" spans="2:65" s="1" customFormat="1" ht="36" customHeight="1">
      <c r="B2558" s="36"/>
      <c r="C2558" s="182" t="s">
        <v>2486</v>
      </c>
      <c r="D2558" s="182" t="s">
        <v>157</v>
      </c>
      <c r="E2558" s="183" t="s">
        <v>2487</v>
      </c>
      <c r="F2558" s="184" t="s">
        <v>2488</v>
      </c>
      <c r="G2558" s="185" t="s">
        <v>227</v>
      </c>
      <c r="H2558" s="186">
        <v>21</v>
      </c>
      <c r="I2558" s="187"/>
      <c r="J2558" s="188">
        <f>ROUND(I2558*H2558,2)</f>
        <v>0</v>
      </c>
      <c r="K2558" s="184" t="s">
        <v>161</v>
      </c>
      <c r="L2558" s="40"/>
      <c r="M2558" s="189" t="s">
        <v>35</v>
      </c>
      <c r="N2558" s="190" t="s">
        <v>51</v>
      </c>
      <c r="O2558" s="65"/>
      <c r="P2558" s="191">
        <f>O2558*H2558</f>
        <v>0</v>
      </c>
      <c r="Q2558" s="191">
        <v>0</v>
      </c>
      <c r="R2558" s="191">
        <f>Q2558*H2558</f>
        <v>0</v>
      </c>
      <c r="S2558" s="191">
        <v>0</v>
      </c>
      <c r="T2558" s="192">
        <f>S2558*H2558</f>
        <v>0</v>
      </c>
      <c r="AR2558" s="193" t="s">
        <v>265</v>
      </c>
      <c r="AT2558" s="193" t="s">
        <v>157</v>
      </c>
      <c r="AU2558" s="193" t="s">
        <v>90</v>
      </c>
      <c r="AY2558" s="18" t="s">
        <v>155</v>
      </c>
      <c r="BE2558" s="194">
        <f>IF(N2558="základní",J2558,0)</f>
        <v>0</v>
      </c>
      <c r="BF2558" s="194">
        <f>IF(N2558="snížená",J2558,0)</f>
        <v>0</v>
      </c>
      <c r="BG2558" s="194">
        <f>IF(N2558="zákl. přenesená",J2558,0)</f>
        <v>0</v>
      </c>
      <c r="BH2558" s="194">
        <f>IF(N2558="sníž. přenesená",J2558,0)</f>
        <v>0</v>
      </c>
      <c r="BI2558" s="194">
        <f>IF(N2558="nulová",J2558,0)</f>
        <v>0</v>
      </c>
      <c r="BJ2558" s="18" t="s">
        <v>88</v>
      </c>
      <c r="BK2558" s="194">
        <f>ROUND(I2558*H2558,2)</f>
        <v>0</v>
      </c>
      <c r="BL2558" s="18" t="s">
        <v>265</v>
      </c>
      <c r="BM2558" s="193" t="s">
        <v>2489</v>
      </c>
    </row>
    <row r="2559" spans="2:65" s="12" customFormat="1">
      <c r="B2559" s="195"/>
      <c r="C2559" s="196"/>
      <c r="D2559" s="197" t="s">
        <v>164</v>
      </c>
      <c r="E2559" s="198" t="s">
        <v>35</v>
      </c>
      <c r="F2559" s="199" t="s">
        <v>2490</v>
      </c>
      <c r="G2559" s="196"/>
      <c r="H2559" s="198" t="s">
        <v>35</v>
      </c>
      <c r="I2559" s="200"/>
      <c r="J2559" s="196"/>
      <c r="K2559" s="196"/>
      <c r="L2559" s="201"/>
      <c r="M2559" s="202"/>
      <c r="N2559" s="203"/>
      <c r="O2559" s="203"/>
      <c r="P2559" s="203"/>
      <c r="Q2559" s="203"/>
      <c r="R2559" s="203"/>
      <c r="S2559" s="203"/>
      <c r="T2559" s="204"/>
      <c r="AT2559" s="205" t="s">
        <v>164</v>
      </c>
      <c r="AU2559" s="205" t="s">
        <v>90</v>
      </c>
      <c r="AV2559" s="12" t="s">
        <v>88</v>
      </c>
      <c r="AW2559" s="12" t="s">
        <v>41</v>
      </c>
      <c r="AX2559" s="12" t="s">
        <v>80</v>
      </c>
      <c r="AY2559" s="205" t="s">
        <v>155</v>
      </c>
    </row>
    <row r="2560" spans="2:65" s="13" customFormat="1">
      <c r="B2560" s="206"/>
      <c r="C2560" s="207"/>
      <c r="D2560" s="197" t="s">
        <v>164</v>
      </c>
      <c r="E2560" s="208" t="s">
        <v>35</v>
      </c>
      <c r="F2560" s="209" t="s">
        <v>2491</v>
      </c>
      <c r="G2560" s="207"/>
      <c r="H2560" s="210">
        <v>21</v>
      </c>
      <c r="I2560" s="211"/>
      <c r="J2560" s="207"/>
      <c r="K2560" s="207"/>
      <c r="L2560" s="212"/>
      <c r="M2560" s="213"/>
      <c r="N2560" s="214"/>
      <c r="O2560" s="214"/>
      <c r="P2560" s="214"/>
      <c r="Q2560" s="214"/>
      <c r="R2560" s="214"/>
      <c r="S2560" s="214"/>
      <c r="T2560" s="215"/>
      <c r="AT2560" s="216" t="s">
        <v>164</v>
      </c>
      <c r="AU2560" s="216" t="s">
        <v>90</v>
      </c>
      <c r="AV2560" s="13" t="s">
        <v>90</v>
      </c>
      <c r="AW2560" s="13" t="s">
        <v>41</v>
      </c>
      <c r="AX2560" s="13" t="s">
        <v>88</v>
      </c>
      <c r="AY2560" s="216" t="s">
        <v>155</v>
      </c>
    </row>
    <row r="2561" spans="2:65" s="1" customFormat="1" ht="36" customHeight="1">
      <c r="B2561" s="36"/>
      <c r="C2561" s="182" t="s">
        <v>2492</v>
      </c>
      <c r="D2561" s="182" t="s">
        <v>157</v>
      </c>
      <c r="E2561" s="183" t="s">
        <v>2493</v>
      </c>
      <c r="F2561" s="184" t="s">
        <v>2494</v>
      </c>
      <c r="G2561" s="185" t="s">
        <v>227</v>
      </c>
      <c r="H2561" s="186">
        <v>8</v>
      </c>
      <c r="I2561" s="187"/>
      <c r="J2561" s="188">
        <f>ROUND(I2561*H2561,2)</f>
        <v>0</v>
      </c>
      <c r="K2561" s="184" t="s">
        <v>161</v>
      </c>
      <c r="L2561" s="40"/>
      <c r="M2561" s="189" t="s">
        <v>35</v>
      </c>
      <c r="N2561" s="190" t="s">
        <v>51</v>
      </c>
      <c r="O2561" s="65"/>
      <c r="P2561" s="191">
        <f>O2561*H2561</f>
        <v>0</v>
      </c>
      <c r="Q2561" s="191">
        <v>0</v>
      </c>
      <c r="R2561" s="191">
        <f>Q2561*H2561</f>
        <v>0</v>
      </c>
      <c r="S2561" s="191">
        <v>0</v>
      </c>
      <c r="T2561" s="192">
        <f>S2561*H2561</f>
        <v>0</v>
      </c>
      <c r="AR2561" s="193" t="s">
        <v>265</v>
      </c>
      <c r="AT2561" s="193" t="s">
        <v>157</v>
      </c>
      <c r="AU2561" s="193" t="s">
        <v>90</v>
      </c>
      <c r="AY2561" s="18" t="s">
        <v>155</v>
      </c>
      <c r="BE2561" s="194">
        <f>IF(N2561="základní",J2561,0)</f>
        <v>0</v>
      </c>
      <c r="BF2561" s="194">
        <f>IF(N2561="snížená",J2561,0)</f>
        <v>0</v>
      </c>
      <c r="BG2561" s="194">
        <f>IF(N2561="zákl. přenesená",J2561,0)</f>
        <v>0</v>
      </c>
      <c r="BH2561" s="194">
        <f>IF(N2561="sníž. přenesená",J2561,0)</f>
        <v>0</v>
      </c>
      <c r="BI2561" s="194">
        <f>IF(N2561="nulová",J2561,0)</f>
        <v>0</v>
      </c>
      <c r="BJ2561" s="18" t="s">
        <v>88</v>
      </c>
      <c r="BK2561" s="194">
        <f>ROUND(I2561*H2561,2)</f>
        <v>0</v>
      </c>
      <c r="BL2561" s="18" t="s">
        <v>265</v>
      </c>
      <c r="BM2561" s="193" t="s">
        <v>2495</v>
      </c>
    </row>
    <row r="2562" spans="2:65" s="12" customFormat="1">
      <c r="B2562" s="195"/>
      <c r="C2562" s="196"/>
      <c r="D2562" s="197" t="s">
        <v>164</v>
      </c>
      <c r="E2562" s="198" t="s">
        <v>35</v>
      </c>
      <c r="F2562" s="199" t="s">
        <v>2496</v>
      </c>
      <c r="G2562" s="196"/>
      <c r="H2562" s="198" t="s">
        <v>35</v>
      </c>
      <c r="I2562" s="200"/>
      <c r="J2562" s="196"/>
      <c r="K2562" s="196"/>
      <c r="L2562" s="201"/>
      <c r="M2562" s="202"/>
      <c r="N2562" s="203"/>
      <c r="O2562" s="203"/>
      <c r="P2562" s="203"/>
      <c r="Q2562" s="203"/>
      <c r="R2562" s="203"/>
      <c r="S2562" s="203"/>
      <c r="T2562" s="204"/>
      <c r="AT2562" s="205" t="s">
        <v>164</v>
      </c>
      <c r="AU2562" s="205" t="s">
        <v>90</v>
      </c>
      <c r="AV2562" s="12" t="s">
        <v>88</v>
      </c>
      <c r="AW2562" s="12" t="s">
        <v>41</v>
      </c>
      <c r="AX2562" s="12" t="s">
        <v>80</v>
      </c>
      <c r="AY2562" s="205" t="s">
        <v>155</v>
      </c>
    </row>
    <row r="2563" spans="2:65" s="13" customFormat="1">
      <c r="B2563" s="206"/>
      <c r="C2563" s="207"/>
      <c r="D2563" s="197" t="s">
        <v>164</v>
      </c>
      <c r="E2563" s="208" t="s">
        <v>35</v>
      </c>
      <c r="F2563" s="209" t="s">
        <v>2497</v>
      </c>
      <c r="G2563" s="207"/>
      <c r="H2563" s="210">
        <v>8</v>
      </c>
      <c r="I2563" s="211"/>
      <c r="J2563" s="207"/>
      <c r="K2563" s="207"/>
      <c r="L2563" s="212"/>
      <c r="M2563" s="213"/>
      <c r="N2563" s="214"/>
      <c r="O2563" s="214"/>
      <c r="P2563" s="214"/>
      <c r="Q2563" s="214"/>
      <c r="R2563" s="214"/>
      <c r="S2563" s="214"/>
      <c r="T2563" s="215"/>
      <c r="AT2563" s="216" t="s">
        <v>164</v>
      </c>
      <c r="AU2563" s="216" t="s">
        <v>90</v>
      </c>
      <c r="AV2563" s="13" t="s">
        <v>90</v>
      </c>
      <c r="AW2563" s="13" t="s">
        <v>41</v>
      </c>
      <c r="AX2563" s="13" t="s">
        <v>88</v>
      </c>
      <c r="AY2563" s="216" t="s">
        <v>155</v>
      </c>
    </row>
    <row r="2564" spans="2:65" s="1" customFormat="1" ht="16.5" customHeight="1">
      <c r="B2564" s="36"/>
      <c r="C2564" s="182" t="s">
        <v>2498</v>
      </c>
      <c r="D2564" s="182" t="s">
        <v>157</v>
      </c>
      <c r="E2564" s="183" t="s">
        <v>2499</v>
      </c>
      <c r="F2564" s="184" t="s">
        <v>2500</v>
      </c>
      <c r="G2564" s="185" t="s">
        <v>160</v>
      </c>
      <c r="H2564" s="186">
        <v>87.927999999999997</v>
      </c>
      <c r="I2564" s="187"/>
      <c r="J2564" s="188">
        <f>ROUND(I2564*H2564,2)</f>
        <v>0</v>
      </c>
      <c r="K2564" s="184" t="s">
        <v>161</v>
      </c>
      <c r="L2564" s="40"/>
      <c r="M2564" s="189" t="s">
        <v>35</v>
      </c>
      <c r="N2564" s="190" t="s">
        <v>51</v>
      </c>
      <c r="O2564" s="65"/>
      <c r="P2564" s="191">
        <f>O2564*H2564</f>
        <v>0</v>
      </c>
      <c r="Q2564" s="191">
        <v>0</v>
      </c>
      <c r="R2564" s="191">
        <f>Q2564*H2564</f>
        <v>0</v>
      </c>
      <c r="S2564" s="191">
        <v>1.7999999999999999E-2</v>
      </c>
      <c r="T2564" s="192">
        <f>S2564*H2564</f>
        <v>1.5827039999999999</v>
      </c>
      <c r="AR2564" s="193" t="s">
        <v>265</v>
      </c>
      <c r="AT2564" s="193" t="s">
        <v>157</v>
      </c>
      <c r="AU2564" s="193" t="s">
        <v>90</v>
      </c>
      <c r="AY2564" s="18" t="s">
        <v>155</v>
      </c>
      <c r="BE2564" s="194">
        <f>IF(N2564="základní",J2564,0)</f>
        <v>0</v>
      </c>
      <c r="BF2564" s="194">
        <f>IF(N2564="snížená",J2564,0)</f>
        <v>0</v>
      </c>
      <c r="BG2564" s="194">
        <f>IF(N2564="zákl. přenesená",J2564,0)</f>
        <v>0</v>
      </c>
      <c r="BH2564" s="194">
        <f>IF(N2564="sníž. přenesená",J2564,0)</f>
        <v>0</v>
      </c>
      <c r="BI2564" s="194">
        <f>IF(N2564="nulová",J2564,0)</f>
        <v>0</v>
      </c>
      <c r="BJ2564" s="18" t="s">
        <v>88</v>
      </c>
      <c r="BK2564" s="194">
        <f>ROUND(I2564*H2564,2)</f>
        <v>0</v>
      </c>
      <c r="BL2564" s="18" t="s">
        <v>265</v>
      </c>
      <c r="BM2564" s="193" t="s">
        <v>2501</v>
      </c>
    </row>
    <row r="2565" spans="2:65" s="12" customFormat="1">
      <c r="B2565" s="195"/>
      <c r="C2565" s="196"/>
      <c r="D2565" s="197" t="s">
        <v>164</v>
      </c>
      <c r="E2565" s="198" t="s">
        <v>35</v>
      </c>
      <c r="F2565" s="199" t="s">
        <v>569</v>
      </c>
      <c r="G2565" s="196"/>
      <c r="H2565" s="198" t="s">
        <v>35</v>
      </c>
      <c r="I2565" s="200"/>
      <c r="J2565" s="196"/>
      <c r="K2565" s="196"/>
      <c r="L2565" s="201"/>
      <c r="M2565" s="202"/>
      <c r="N2565" s="203"/>
      <c r="O2565" s="203"/>
      <c r="P2565" s="203"/>
      <c r="Q2565" s="203"/>
      <c r="R2565" s="203"/>
      <c r="S2565" s="203"/>
      <c r="T2565" s="204"/>
      <c r="AT2565" s="205" t="s">
        <v>164</v>
      </c>
      <c r="AU2565" s="205" t="s">
        <v>90</v>
      </c>
      <c r="AV2565" s="12" t="s">
        <v>88</v>
      </c>
      <c r="AW2565" s="12" t="s">
        <v>41</v>
      </c>
      <c r="AX2565" s="12" t="s">
        <v>80</v>
      </c>
      <c r="AY2565" s="205" t="s">
        <v>155</v>
      </c>
    </row>
    <row r="2566" spans="2:65" s="13" customFormat="1">
      <c r="B2566" s="206"/>
      <c r="C2566" s="207"/>
      <c r="D2566" s="197" t="s">
        <v>164</v>
      </c>
      <c r="E2566" s="208" t="s">
        <v>35</v>
      </c>
      <c r="F2566" s="209" t="s">
        <v>2502</v>
      </c>
      <c r="G2566" s="207"/>
      <c r="H2566" s="210">
        <v>57.887999999999998</v>
      </c>
      <c r="I2566" s="211"/>
      <c r="J2566" s="207"/>
      <c r="K2566" s="207"/>
      <c r="L2566" s="212"/>
      <c r="M2566" s="213"/>
      <c r="N2566" s="214"/>
      <c r="O2566" s="214"/>
      <c r="P2566" s="214"/>
      <c r="Q2566" s="214"/>
      <c r="R2566" s="214"/>
      <c r="S2566" s="214"/>
      <c r="T2566" s="215"/>
      <c r="AT2566" s="216" t="s">
        <v>164</v>
      </c>
      <c r="AU2566" s="216" t="s">
        <v>90</v>
      </c>
      <c r="AV2566" s="13" t="s">
        <v>90</v>
      </c>
      <c r="AW2566" s="13" t="s">
        <v>41</v>
      </c>
      <c r="AX2566" s="13" t="s">
        <v>80</v>
      </c>
      <c r="AY2566" s="216" t="s">
        <v>155</v>
      </c>
    </row>
    <row r="2567" spans="2:65" s="12" customFormat="1" ht="20.399999999999999">
      <c r="B2567" s="195"/>
      <c r="C2567" s="196"/>
      <c r="D2567" s="197" t="s">
        <v>164</v>
      </c>
      <c r="E2567" s="198" t="s">
        <v>35</v>
      </c>
      <c r="F2567" s="199" t="s">
        <v>571</v>
      </c>
      <c r="G2567" s="196"/>
      <c r="H2567" s="198" t="s">
        <v>35</v>
      </c>
      <c r="I2567" s="200"/>
      <c r="J2567" s="196"/>
      <c r="K2567" s="196"/>
      <c r="L2567" s="201"/>
      <c r="M2567" s="202"/>
      <c r="N2567" s="203"/>
      <c r="O2567" s="203"/>
      <c r="P2567" s="203"/>
      <c r="Q2567" s="203"/>
      <c r="R2567" s="203"/>
      <c r="S2567" s="203"/>
      <c r="T2567" s="204"/>
      <c r="AT2567" s="205" t="s">
        <v>164</v>
      </c>
      <c r="AU2567" s="205" t="s">
        <v>90</v>
      </c>
      <c r="AV2567" s="12" t="s">
        <v>88</v>
      </c>
      <c r="AW2567" s="12" t="s">
        <v>41</v>
      </c>
      <c r="AX2567" s="12" t="s">
        <v>80</v>
      </c>
      <c r="AY2567" s="205" t="s">
        <v>155</v>
      </c>
    </row>
    <row r="2568" spans="2:65" s="13" customFormat="1">
      <c r="B2568" s="206"/>
      <c r="C2568" s="207"/>
      <c r="D2568" s="197" t="s">
        <v>164</v>
      </c>
      <c r="E2568" s="208" t="s">
        <v>35</v>
      </c>
      <c r="F2568" s="209" t="s">
        <v>2503</v>
      </c>
      <c r="G2568" s="207"/>
      <c r="H2568" s="210">
        <v>30.04</v>
      </c>
      <c r="I2568" s="211"/>
      <c r="J2568" s="207"/>
      <c r="K2568" s="207"/>
      <c r="L2568" s="212"/>
      <c r="M2568" s="213"/>
      <c r="N2568" s="214"/>
      <c r="O2568" s="214"/>
      <c r="P2568" s="214"/>
      <c r="Q2568" s="214"/>
      <c r="R2568" s="214"/>
      <c r="S2568" s="214"/>
      <c r="T2568" s="215"/>
      <c r="AT2568" s="216" t="s">
        <v>164</v>
      </c>
      <c r="AU2568" s="216" t="s">
        <v>90</v>
      </c>
      <c r="AV2568" s="13" t="s">
        <v>90</v>
      </c>
      <c r="AW2568" s="13" t="s">
        <v>41</v>
      </c>
      <c r="AX2568" s="13" t="s">
        <v>80</v>
      </c>
      <c r="AY2568" s="216" t="s">
        <v>155</v>
      </c>
    </row>
    <row r="2569" spans="2:65" s="15" customFormat="1">
      <c r="B2569" s="228"/>
      <c r="C2569" s="229"/>
      <c r="D2569" s="197" t="s">
        <v>164</v>
      </c>
      <c r="E2569" s="230" t="s">
        <v>35</v>
      </c>
      <c r="F2569" s="231" t="s">
        <v>177</v>
      </c>
      <c r="G2569" s="229"/>
      <c r="H2569" s="232">
        <v>87.927999999999997</v>
      </c>
      <c r="I2569" s="233"/>
      <c r="J2569" s="229"/>
      <c r="K2569" s="229"/>
      <c r="L2569" s="234"/>
      <c r="M2569" s="235"/>
      <c r="N2569" s="236"/>
      <c r="O2569" s="236"/>
      <c r="P2569" s="236"/>
      <c r="Q2569" s="236"/>
      <c r="R2569" s="236"/>
      <c r="S2569" s="236"/>
      <c r="T2569" s="237"/>
      <c r="AT2569" s="238" t="s">
        <v>164</v>
      </c>
      <c r="AU2569" s="238" t="s">
        <v>90</v>
      </c>
      <c r="AV2569" s="15" t="s">
        <v>162</v>
      </c>
      <c r="AW2569" s="15" t="s">
        <v>41</v>
      </c>
      <c r="AX2569" s="15" t="s">
        <v>88</v>
      </c>
      <c r="AY2569" s="238" t="s">
        <v>155</v>
      </c>
    </row>
    <row r="2570" spans="2:65" s="1" customFormat="1" ht="24" customHeight="1">
      <c r="B2570" s="36"/>
      <c r="C2570" s="182" t="s">
        <v>2504</v>
      </c>
      <c r="D2570" s="182" t="s">
        <v>157</v>
      </c>
      <c r="E2570" s="183" t="s">
        <v>2505</v>
      </c>
      <c r="F2570" s="184" t="s">
        <v>2506</v>
      </c>
      <c r="G2570" s="185" t="s">
        <v>227</v>
      </c>
      <c r="H2570" s="186">
        <v>1</v>
      </c>
      <c r="I2570" s="187"/>
      <c r="J2570" s="188">
        <f>ROUND(I2570*H2570,2)</f>
        <v>0</v>
      </c>
      <c r="K2570" s="184" t="s">
        <v>35</v>
      </c>
      <c r="L2570" s="40"/>
      <c r="M2570" s="189" t="s">
        <v>35</v>
      </c>
      <c r="N2570" s="190" t="s">
        <v>51</v>
      </c>
      <c r="O2570" s="65"/>
      <c r="P2570" s="191">
        <f>O2570*H2570</f>
        <v>0</v>
      </c>
      <c r="Q2570" s="191">
        <v>0</v>
      </c>
      <c r="R2570" s="191">
        <f>Q2570*H2570</f>
        <v>0</v>
      </c>
      <c r="S2570" s="191">
        <v>0</v>
      </c>
      <c r="T2570" s="192">
        <f>S2570*H2570</f>
        <v>0</v>
      </c>
      <c r="AR2570" s="193" t="s">
        <v>265</v>
      </c>
      <c r="AT2570" s="193" t="s">
        <v>157</v>
      </c>
      <c r="AU2570" s="193" t="s">
        <v>90</v>
      </c>
      <c r="AY2570" s="18" t="s">
        <v>155</v>
      </c>
      <c r="BE2570" s="194">
        <f>IF(N2570="základní",J2570,0)</f>
        <v>0</v>
      </c>
      <c r="BF2570" s="194">
        <f>IF(N2570="snížená",J2570,0)</f>
        <v>0</v>
      </c>
      <c r="BG2570" s="194">
        <f>IF(N2570="zákl. přenesená",J2570,0)</f>
        <v>0</v>
      </c>
      <c r="BH2570" s="194">
        <f>IF(N2570="sníž. přenesená",J2570,0)</f>
        <v>0</v>
      </c>
      <c r="BI2570" s="194">
        <f>IF(N2570="nulová",J2570,0)</f>
        <v>0</v>
      </c>
      <c r="BJ2570" s="18" t="s">
        <v>88</v>
      </c>
      <c r="BK2570" s="194">
        <f>ROUND(I2570*H2570,2)</f>
        <v>0</v>
      </c>
      <c r="BL2570" s="18" t="s">
        <v>265</v>
      </c>
      <c r="BM2570" s="193" t="s">
        <v>2507</v>
      </c>
    </row>
    <row r="2571" spans="2:65" s="1" customFormat="1" ht="36" customHeight="1">
      <c r="B2571" s="36"/>
      <c r="C2571" s="182" t="s">
        <v>2508</v>
      </c>
      <c r="D2571" s="182" t="s">
        <v>157</v>
      </c>
      <c r="E2571" s="183" t="s">
        <v>2509</v>
      </c>
      <c r="F2571" s="184" t="s">
        <v>2510</v>
      </c>
      <c r="G2571" s="185" t="s">
        <v>1514</v>
      </c>
      <c r="H2571" s="249"/>
      <c r="I2571" s="187"/>
      <c r="J2571" s="188">
        <f>ROUND(I2571*H2571,2)</f>
        <v>0</v>
      </c>
      <c r="K2571" s="184" t="s">
        <v>161</v>
      </c>
      <c r="L2571" s="40"/>
      <c r="M2571" s="189" t="s">
        <v>35</v>
      </c>
      <c r="N2571" s="190" t="s">
        <v>51</v>
      </c>
      <c r="O2571" s="65"/>
      <c r="P2571" s="191">
        <f>O2571*H2571</f>
        <v>0</v>
      </c>
      <c r="Q2571" s="191">
        <v>0</v>
      </c>
      <c r="R2571" s="191">
        <f>Q2571*H2571</f>
        <v>0</v>
      </c>
      <c r="S2571" s="191">
        <v>0</v>
      </c>
      <c r="T2571" s="192">
        <f>S2571*H2571</f>
        <v>0</v>
      </c>
      <c r="AR2571" s="193" t="s">
        <v>265</v>
      </c>
      <c r="AT2571" s="193" t="s">
        <v>157</v>
      </c>
      <c r="AU2571" s="193" t="s">
        <v>90</v>
      </c>
      <c r="AY2571" s="18" t="s">
        <v>155</v>
      </c>
      <c r="BE2571" s="194">
        <f>IF(N2571="základní",J2571,0)</f>
        <v>0</v>
      </c>
      <c r="BF2571" s="194">
        <f>IF(N2571="snížená",J2571,0)</f>
        <v>0</v>
      </c>
      <c r="BG2571" s="194">
        <f>IF(N2571="zákl. přenesená",J2571,0)</f>
        <v>0</v>
      </c>
      <c r="BH2571" s="194">
        <f>IF(N2571="sníž. přenesená",J2571,0)</f>
        <v>0</v>
      </c>
      <c r="BI2571" s="194">
        <f>IF(N2571="nulová",J2571,0)</f>
        <v>0</v>
      </c>
      <c r="BJ2571" s="18" t="s">
        <v>88</v>
      </c>
      <c r="BK2571" s="194">
        <f>ROUND(I2571*H2571,2)</f>
        <v>0</v>
      </c>
      <c r="BL2571" s="18" t="s">
        <v>265</v>
      </c>
      <c r="BM2571" s="193" t="s">
        <v>2511</v>
      </c>
    </row>
    <row r="2572" spans="2:65" s="11" customFormat="1" ht="22.95" customHeight="1">
      <c r="B2572" s="166"/>
      <c r="C2572" s="167"/>
      <c r="D2572" s="168" t="s">
        <v>79</v>
      </c>
      <c r="E2572" s="180" t="s">
        <v>2512</v>
      </c>
      <c r="F2572" s="180" t="s">
        <v>2513</v>
      </c>
      <c r="G2572" s="167"/>
      <c r="H2572" s="167"/>
      <c r="I2572" s="170"/>
      <c r="J2572" s="181">
        <f>BK2572</f>
        <v>0</v>
      </c>
      <c r="K2572" s="167"/>
      <c r="L2572" s="172"/>
      <c r="M2572" s="173"/>
      <c r="N2572" s="174"/>
      <c r="O2572" s="174"/>
      <c r="P2572" s="175">
        <f>SUM(P2573:P2600)</f>
        <v>0</v>
      </c>
      <c r="Q2572" s="174"/>
      <c r="R2572" s="175">
        <f>SUM(R2573:R2600)</f>
        <v>0.84949750000000002</v>
      </c>
      <c r="S2572" s="174"/>
      <c r="T2572" s="176">
        <f>SUM(T2573:T2600)</f>
        <v>0</v>
      </c>
      <c r="AR2572" s="177" t="s">
        <v>90</v>
      </c>
      <c r="AT2572" s="178" t="s">
        <v>79</v>
      </c>
      <c r="AU2572" s="178" t="s">
        <v>88</v>
      </c>
      <c r="AY2572" s="177" t="s">
        <v>155</v>
      </c>
      <c r="BK2572" s="179">
        <f>SUM(BK2573:BK2600)</f>
        <v>0</v>
      </c>
    </row>
    <row r="2573" spans="2:65" s="1" customFormat="1" ht="24" customHeight="1">
      <c r="B2573" s="36"/>
      <c r="C2573" s="182" t="s">
        <v>2514</v>
      </c>
      <c r="D2573" s="182" t="s">
        <v>157</v>
      </c>
      <c r="E2573" s="183" t="s">
        <v>2515</v>
      </c>
      <c r="F2573" s="184" t="s">
        <v>2516</v>
      </c>
      <c r="G2573" s="185" t="s">
        <v>360</v>
      </c>
      <c r="H2573" s="186">
        <v>52.27</v>
      </c>
      <c r="I2573" s="187"/>
      <c r="J2573" s="188">
        <f>ROUND(I2573*H2573,2)</f>
        <v>0</v>
      </c>
      <c r="K2573" s="184" t="s">
        <v>161</v>
      </c>
      <c r="L2573" s="40"/>
      <c r="M2573" s="189" t="s">
        <v>35</v>
      </c>
      <c r="N2573" s="190" t="s">
        <v>51</v>
      </c>
      <c r="O2573" s="65"/>
      <c r="P2573" s="191">
        <f>O2573*H2573</f>
        <v>0</v>
      </c>
      <c r="Q2573" s="191">
        <v>6.2E-4</v>
      </c>
      <c r="R2573" s="191">
        <f>Q2573*H2573</f>
        <v>3.2407400000000003E-2</v>
      </c>
      <c r="S2573" s="191">
        <v>0</v>
      </c>
      <c r="T2573" s="192">
        <f>S2573*H2573</f>
        <v>0</v>
      </c>
      <c r="AR2573" s="193" t="s">
        <v>265</v>
      </c>
      <c r="AT2573" s="193" t="s">
        <v>157</v>
      </c>
      <c r="AU2573" s="193" t="s">
        <v>90</v>
      </c>
      <c r="AY2573" s="18" t="s">
        <v>155</v>
      </c>
      <c r="BE2573" s="194">
        <f>IF(N2573="základní",J2573,0)</f>
        <v>0</v>
      </c>
      <c r="BF2573" s="194">
        <f>IF(N2573="snížená",J2573,0)</f>
        <v>0</v>
      </c>
      <c r="BG2573" s="194">
        <f>IF(N2573="zákl. přenesená",J2573,0)</f>
        <v>0</v>
      </c>
      <c r="BH2573" s="194">
        <f>IF(N2573="sníž. přenesená",J2573,0)</f>
        <v>0</v>
      </c>
      <c r="BI2573" s="194">
        <f>IF(N2573="nulová",J2573,0)</f>
        <v>0</v>
      </c>
      <c r="BJ2573" s="18" t="s">
        <v>88</v>
      </c>
      <c r="BK2573" s="194">
        <f>ROUND(I2573*H2573,2)</f>
        <v>0</v>
      </c>
      <c r="BL2573" s="18" t="s">
        <v>265</v>
      </c>
      <c r="BM2573" s="193" t="s">
        <v>2517</v>
      </c>
    </row>
    <row r="2574" spans="2:65" s="12" customFormat="1">
      <c r="B2574" s="195"/>
      <c r="C2574" s="196"/>
      <c r="D2574" s="197" t="s">
        <v>164</v>
      </c>
      <c r="E2574" s="198" t="s">
        <v>35</v>
      </c>
      <c r="F2574" s="199" t="s">
        <v>2518</v>
      </c>
      <c r="G2574" s="196"/>
      <c r="H2574" s="198" t="s">
        <v>35</v>
      </c>
      <c r="I2574" s="200"/>
      <c r="J2574" s="196"/>
      <c r="K2574" s="196"/>
      <c r="L2574" s="201"/>
      <c r="M2574" s="202"/>
      <c r="N2574" s="203"/>
      <c r="O2574" s="203"/>
      <c r="P2574" s="203"/>
      <c r="Q2574" s="203"/>
      <c r="R2574" s="203"/>
      <c r="S2574" s="203"/>
      <c r="T2574" s="204"/>
      <c r="AT2574" s="205" t="s">
        <v>164</v>
      </c>
      <c r="AU2574" s="205" t="s">
        <v>90</v>
      </c>
      <c r="AV2574" s="12" t="s">
        <v>88</v>
      </c>
      <c r="AW2574" s="12" t="s">
        <v>41</v>
      </c>
      <c r="AX2574" s="12" t="s">
        <v>80</v>
      </c>
      <c r="AY2574" s="205" t="s">
        <v>155</v>
      </c>
    </row>
    <row r="2575" spans="2:65" s="13" customFormat="1">
      <c r="B2575" s="206"/>
      <c r="C2575" s="207"/>
      <c r="D2575" s="197" t="s">
        <v>164</v>
      </c>
      <c r="E2575" s="208" t="s">
        <v>35</v>
      </c>
      <c r="F2575" s="209" t="s">
        <v>2519</v>
      </c>
      <c r="G2575" s="207"/>
      <c r="H2575" s="210">
        <v>52.27</v>
      </c>
      <c r="I2575" s="211"/>
      <c r="J2575" s="207"/>
      <c r="K2575" s="207"/>
      <c r="L2575" s="212"/>
      <c r="M2575" s="213"/>
      <c r="N2575" s="214"/>
      <c r="O2575" s="214"/>
      <c r="P2575" s="214"/>
      <c r="Q2575" s="214"/>
      <c r="R2575" s="214"/>
      <c r="S2575" s="214"/>
      <c r="T2575" s="215"/>
      <c r="AT2575" s="216" t="s">
        <v>164</v>
      </c>
      <c r="AU2575" s="216" t="s">
        <v>90</v>
      </c>
      <c r="AV2575" s="13" t="s">
        <v>90</v>
      </c>
      <c r="AW2575" s="13" t="s">
        <v>41</v>
      </c>
      <c r="AX2575" s="13" t="s">
        <v>88</v>
      </c>
      <c r="AY2575" s="216" t="s">
        <v>155</v>
      </c>
    </row>
    <row r="2576" spans="2:65" s="1" customFormat="1" ht="36" customHeight="1">
      <c r="B2576" s="36"/>
      <c r="C2576" s="182" t="s">
        <v>2520</v>
      </c>
      <c r="D2576" s="182" t="s">
        <v>157</v>
      </c>
      <c r="E2576" s="183" t="s">
        <v>2521</v>
      </c>
      <c r="F2576" s="184" t="s">
        <v>2522</v>
      </c>
      <c r="G2576" s="185" t="s">
        <v>160</v>
      </c>
      <c r="H2576" s="186">
        <v>28.27</v>
      </c>
      <c r="I2576" s="187"/>
      <c r="J2576" s="188">
        <f>ROUND(I2576*H2576,2)</f>
        <v>0</v>
      </c>
      <c r="K2576" s="184" t="s">
        <v>161</v>
      </c>
      <c r="L2576" s="40"/>
      <c r="M2576" s="189" t="s">
        <v>35</v>
      </c>
      <c r="N2576" s="190" t="s">
        <v>51</v>
      </c>
      <c r="O2576" s="65"/>
      <c r="P2576" s="191">
        <f>O2576*H2576</f>
        <v>0</v>
      </c>
      <c r="Q2576" s="191">
        <v>3.5000000000000001E-3</v>
      </c>
      <c r="R2576" s="191">
        <f>Q2576*H2576</f>
        <v>9.8945000000000005E-2</v>
      </c>
      <c r="S2576" s="191">
        <v>0</v>
      </c>
      <c r="T2576" s="192">
        <f>S2576*H2576</f>
        <v>0</v>
      </c>
      <c r="AR2576" s="193" t="s">
        <v>265</v>
      </c>
      <c r="AT2576" s="193" t="s">
        <v>157</v>
      </c>
      <c r="AU2576" s="193" t="s">
        <v>90</v>
      </c>
      <c r="AY2576" s="18" t="s">
        <v>155</v>
      </c>
      <c r="BE2576" s="194">
        <f>IF(N2576="základní",J2576,0)</f>
        <v>0</v>
      </c>
      <c r="BF2576" s="194">
        <f>IF(N2576="snížená",J2576,0)</f>
        <v>0</v>
      </c>
      <c r="BG2576" s="194">
        <f>IF(N2576="zákl. přenesená",J2576,0)</f>
        <v>0</v>
      </c>
      <c r="BH2576" s="194">
        <f>IF(N2576="sníž. přenesená",J2576,0)</f>
        <v>0</v>
      </c>
      <c r="BI2576" s="194">
        <f>IF(N2576="nulová",J2576,0)</f>
        <v>0</v>
      </c>
      <c r="BJ2576" s="18" t="s">
        <v>88</v>
      </c>
      <c r="BK2576" s="194">
        <f>ROUND(I2576*H2576,2)</f>
        <v>0</v>
      </c>
      <c r="BL2576" s="18" t="s">
        <v>265</v>
      </c>
      <c r="BM2576" s="193" t="s">
        <v>2523</v>
      </c>
    </row>
    <row r="2577" spans="2:65" s="12" customFormat="1">
      <c r="B2577" s="195"/>
      <c r="C2577" s="196"/>
      <c r="D2577" s="197" t="s">
        <v>164</v>
      </c>
      <c r="E2577" s="198" t="s">
        <v>35</v>
      </c>
      <c r="F2577" s="199" t="s">
        <v>1106</v>
      </c>
      <c r="G2577" s="196"/>
      <c r="H2577" s="198" t="s">
        <v>35</v>
      </c>
      <c r="I2577" s="200"/>
      <c r="J2577" s="196"/>
      <c r="K2577" s="196"/>
      <c r="L2577" s="201"/>
      <c r="M2577" s="202"/>
      <c r="N2577" s="203"/>
      <c r="O2577" s="203"/>
      <c r="P2577" s="203"/>
      <c r="Q2577" s="203"/>
      <c r="R2577" s="203"/>
      <c r="S2577" s="203"/>
      <c r="T2577" s="204"/>
      <c r="AT2577" s="205" t="s">
        <v>164</v>
      </c>
      <c r="AU2577" s="205" t="s">
        <v>90</v>
      </c>
      <c r="AV2577" s="12" t="s">
        <v>88</v>
      </c>
      <c r="AW2577" s="12" t="s">
        <v>41</v>
      </c>
      <c r="AX2577" s="12" t="s">
        <v>80</v>
      </c>
      <c r="AY2577" s="205" t="s">
        <v>155</v>
      </c>
    </row>
    <row r="2578" spans="2:65" s="13" customFormat="1">
      <c r="B2578" s="206"/>
      <c r="C2578" s="207"/>
      <c r="D2578" s="197" t="s">
        <v>164</v>
      </c>
      <c r="E2578" s="208" t="s">
        <v>35</v>
      </c>
      <c r="F2578" s="209" t="s">
        <v>1107</v>
      </c>
      <c r="G2578" s="207"/>
      <c r="H2578" s="210">
        <v>28.27</v>
      </c>
      <c r="I2578" s="211"/>
      <c r="J2578" s="207"/>
      <c r="K2578" s="207"/>
      <c r="L2578" s="212"/>
      <c r="M2578" s="213"/>
      <c r="N2578" s="214"/>
      <c r="O2578" s="214"/>
      <c r="P2578" s="214"/>
      <c r="Q2578" s="214"/>
      <c r="R2578" s="214"/>
      <c r="S2578" s="214"/>
      <c r="T2578" s="215"/>
      <c r="AT2578" s="216" t="s">
        <v>164</v>
      </c>
      <c r="AU2578" s="216" t="s">
        <v>90</v>
      </c>
      <c r="AV2578" s="13" t="s">
        <v>90</v>
      </c>
      <c r="AW2578" s="13" t="s">
        <v>41</v>
      </c>
      <c r="AX2578" s="13" t="s">
        <v>88</v>
      </c>
      <c r="AY2578" s="216" t="s">
        <v>155</v>
      </c>
    </row>
    <row r="2579" spans="2:65" s="1" customFormat="1" ht="24" customHeight="1">
      <c r="B2579" s="36"/>
      <c r="C2579" s="239" t="s">
        <v>2524</v>
      </c>
      <c r="D2579" s="239" t="s">
        <v>455</v>
      </c>
      <c r="E2579" s="240" t="s">
        <v>2525</v>
      </c>
      <c r="F2579" s="241" t="s">
        <v>2526</v>
      </c>
      <c r="G2579" s="242" t="s">
        <v>160</v>
      </c>
      <c r="H2579" s="243">
        <v>36.880000000000003</v>
      </c>
      <c r="I2579" s="244"/>
      <c r="J2579" s="245">
        <f>ROUND(I2579*H2579,2)</f>
        <v>0</v>
      </c>
      <c r="K2579" s="241" t="s">
        <v>161</v>
      </c>
      <c r="L2579" s="246"/>
      <c r="M2579" s="247" t="s">
        <v>35</v>
      </c>
      <c r="N2579" s="248" t="s">
        <v>51</v>
      </c>
      <c r="O2579" s="65"/>
      <c r="P2579" s="191">
        <f>O2579*H2579</f>
        <v>0</v>
      </c>
      <c r="Q2579" s="191">
        <v>1.9199999999999998E-2</v>
      </c>
      <c r="R2579" s="191">
        <f>Q2579*H2579</f>
        <v>0.70809599999999995</v>
      </c>
      <c r="S2579" s="191">
        <v>0</v>
      </c>
      <c r="T2579" s="192">
        <f>S2579*H2579</f>
        <v>0</v>
      </c>
      <c r="AR2579" s="193" t="s">
        <v>419</v>
      </c>
      <c r="AT2579" s="193" t="s">
        <v>455</v>
      </c>
      <c r="AU2579" s="193" t="s">
        <v>90</v>
      </c>
      <c r="AY2579" s="18" t="s">
        <v>155</v>
      </c>
      <c r="BE2579" s="194">
        <f>IF(N2579="základní",J2579,0)</f>
        <v>0</v>
      </c>
      <c r="BF2579" s="194">
        <f>IF(N2579="snížená",J2579,0)</f>
        <v>0</v>
      </c>
      <c r="BG2579" s="194">
        <f>IF(N2579="zákl. přenesená",J2579,0)</f>
        <v>0</v>
      </c>
      <c r="BH2579" s="194">
        <f>IF(N2579="sníž. přenesená",J2579,0)</f>
        <v>0</v>
      </c>
      <c r="BI2579" s="194">
        <f>IF(N2579="nulová",J2579,0)</f>
        <v>0</v>
      </c>
      <c r="BJ2579" s="18" t="s">
        <v>88</v>
      </c>
      <c r="BK2579" s="194">
        <f>ROUND(I2579*H2579,2)</f>
        <v>0</v>
      </c>
      <c r="BL2579" s="18" t="s">
        <v>265</v>
      </c>
      <c r="BM2579" s="193" t="s">
        <v>2527</v>
      </c>
    </row>
    <row r="2580" spans="2:65" s="12" customFormat="1">
      <c r="B2580" s="195"/>
      <c r="C2580" s="196"/>
      <c r="D2580" s="197" t="s">
        <v>164</v>
      </c>
      <c r="E2580" s="198" t="s">
        <v>35</v>
      </c>
      <c r="F2580" s="199" t="s">
        <v>2528</v>
      </c>
      <c r="G2580" s="196"/>
      <c r="H2580" s="198" t="s">
        <v>35</v>
      </c>
      <c r="I2580" s="200"/>
      <c r="J2580" s="196"/>
      <c r="K2580" s="196"/>
      <c r="L2580" s="201"/>
      <c r="M2580" s="202"/>
      <c r="N2580" s="203"/>
      <c r="O2580" s="203"/>
      <c r="P2580" s="203"/>
      <c r="Q2580" s="203"/>
      <c r="R2580" s="203"/>
      <c r="S2580" s="203"/>
      <c r="T2580" s="204"/>
      <c r="AT2580" s="205" t="s">
        <v>164</v>
      </c>
      <c r="AU2580" s="205" t="s">
        <v>90</v>
      </c>
      <c r="AV2580" s="12" t="s">
        <v>88</v>
      </c>
      <c r="AW2580" s="12" t="s">
        <v>41</v>
      </c>
      <c r="AX2580" s="12" t="s">
        <v>80</v>
      </c>
      <c r="AY2580" s="205" t="s">
        <v>155</v>
      </c>
    </row>
    <row r="2581" spans="2:65" s="13" customFormat="1">
      <c r="B2581" s="206"/>
      <c r="C2581" s="207"/>
      <c r="D2581" s="197" t="s">
        <v>164</v>
      </c>
      <c r="E2581" s="208" t="s">
        <v>35</v>
      </c>
      <c r="F2581" s="209" t="s">
        <v>2529</v>
      </c>
      <c r="G2581" s="207"/>
      <c r="H2581" s="210">
        <v>31.097000000000001</v>
      </c>
      <c r="I2581" s="211"/>
      <c r="J2581" s="207"/>
      <c r="K2581" s="207"/>
      <c r="L2581" s="212"/>
      <c r="M2581" s="213"/>
      <c r="N2581" s="214"/>
      <c r="O2581" s="214"/>
      <c r="P2581" s="214"/>
      <c r="Q2581" s="214"/>
      <c r="R2581" s="214"/>
      <c r="S2581" s="214"/>
      <c r="T2581" s="215"/>
      <c r="AT2581" s="216" t="s">
        <v>164</v>
      </c>
      <c r="AU2581" s="216" t="s">
        <v>90</v>
      </c>
      <c r="AV2581" s="13" t="s">
        <v>90</v>
      </c>
      <c r="AW2581" s="13" t="s">
        <v>41</v>
      </c>
      <c r="AX2581" s="13" t="s">
        <v>80</v>
      </c>
      <c r="AY2581" s="216" t="s">
        <v>155</v>
      </c>
    </row>
    <row r="2582" spans="2:65" s="12" customFormat="1">
      <c r="B2582" s="195"/>
      <c r="C2582" s="196"/>
      <c r="D2582" s="197" t="s">
        <v>164</v>
      </c>
      <c r="E2582" s="198" t="s">
        <v>35</v>
      </c>
      <c r="F2582" s="199" t="s">
        <v>2530</v>
      </c>
      <c r="G2582" s="196"/>
      <c r="H2582" s="198" t="s">
        <v>35</v>
      </c>
      <c r="I2582" s="200"/>
      <c r="J2582" s="196"/>
      <c r="K2582" s="196"/>
      <c r="L2582" s="201"/>
      <c r="M2582" s="202"/>
      <c r="N2582" s="203"/>
      <c r="O2582" s="203"/>
      <c r="P2582" s="203"/>
      <c r="Q2582" s="203"/>
      <c r="R2582" s="203"/>
      <c r="S2582" s="203"/>
      <c r="T2582" s="204"/>
      <c r="AT2582" s="205" t="s">
        <v>164</v>
      </c>
      <c r="AU2582" s="205" t="s">
        <v>90</v>
      </c>
      <c r="AV2582" s="12" t="s">
        <v>88</v>
      </c>
      <c r="AW2582" s="12" t="s">
        <v>41</v>
      </c>
      <c r="AX2582" s="12" t="s">
        <v>80</v>
      </c>
      <c r="AY2582" s="205" t="s">
        <v>155</v>
      </c>
    </row>
    <row r="2583" spans="2:65" s="13" customFormat="1">
      <c r="B2583" s="206"/>
      <c r="C2583" s="207"/>
      <c r="D2583" s="197" t="s">
        <v>164</v>
      </c>
      <c r="E2583" s="208" t="s">
        <v>35</v>
      </c>
      <c r="F2583" s="209" t="s">
        <v>2531</v>
      </c>
      <c r="G2583" s="207"/>
      <c r="H2583" s="210">
        <v>5.75</v>
      </c>
      <c r="I2583" s="211"/>
      <c r="J2583" s="207"/>
      <c r="K2583" s="207"/>
      <c r="L2583" s="212"/>
      <c r="M2583" s="213"/>
      <c r="N2583" s="214"/>
      <c r="O2583" s="214"/>
      <c r="P2583" s="214"/>
      <c r="Q2583" s="214"/>
      <c r="R2583" s="214"/>
      <c r="S2583" s="214"/>
      <c r="T2583" s="215"/>
      <c r="AT2583" s="216" t="s">
        <v>164</v>
      </c>
      <c r="AU2583" s="216" t="s">
        <v>90</v>
      </c>
      <c r="AV2583" s="13" t="s">
        <v>90</v>
      </c>
      <c r="AW2583" s="13" t="s">
        <v>41</v>
      </c>
      <c r="AX2583" s="13" t="s">
        <v>80</v>
      </c>
      <c r="AY2583" s="216" t="s">
        <v>155</v>
      </c>
    </row>
    <row r="2584" spans="2:65" s="14" customFormat="1">
      <c r="B2584" s="217"/>
      <c r="C2584" s="218"/>
      <c r="D2584" s="197" t="s">
        <v>164</v>
      </c>
      <c r="E2584" s="219" t="s">
        <v>35</v>
      </c>
      <c r="F2584" s="220" t="s">
        <v>173</v>
      </c>
      <c r="G2584" s="218"/>
      <c r="H2584" s="221">
        <v>36.847000000000001</v>
      </c>
      <c r="I2584" s="222"/>
      <c r="J2584" s="218"/>
      <c r="K2584" s="218"/>
      <c r="L2584" s="223"/>
      <c r="M2584" s="224"/>
      <c r="N2584" s="225"/>
      <c r="O2584" s="225"/>
      <c r="P2584" s="225"/>
      <c r="Q2584" s="225"/>
      <c r="R2584" s="225"/>
      <c r="S2584" s="225"/>
      <c r="T2584" s="226"/>
      <c r="AT2584" s="227" t="s">
        <v>164</v>
      </c>
      <c r="AU2584" s="227" t="s">
        <v>90</v>
      </c>
      <c r="AV2584" s="14" t="s">
        <v>174</v>
      </c>
      <c r="AW2584" s="14" t="s">
        <v>41</v>
      </c>
      <c r="AX2584" s="14" t="s">
        <v>80</v>
      </c>
      <c r="AY2584" s="227" t="s">
        <v>155</v>
      </c>
    </row>
    <row r="2585" spans="2:65" s="12" customFormat="1">
      <c r="B2585" s="195"/>
      <c r="C2585" s="196"/>
      <c r="D2585" s="197" t="s">
        <v>164</v>
      </c>
      <c r="E2585" s="198" t="s">
        <v>35</v>
      </c>
      <c r="F2585" s="199" t="s">
        <v>461</v>
      </c>
      <c r="G2585" s="196"/>
      <c r="H2585" s="198" t="s">
        <v>35</v>
      </c>
      <c r="I2585" s="200"/>
      <c r="J2585" s="196"/>
      <c r="K2585" s="196"/>
      <c r="L2585" s="201"/>
      <c r="M2585" s="202"/>
      <c r="N2585" s="203"/>
      <c r="O2585" s="203"/>
      <c r="P2585" s="203"/>
      <c r="Q2585" s="203"/>
      <c r="R2585" s="203"/>
      <c r="S2585" s="203"/>
      <c r="T2585" s="204"/>
      <c r="AT2585" s="205" t="s">
        <v>164</v>
      </c>
      <c r="AU2585" s="205" t="s">
        <v>90</v>
      </c>
      <c r="AV2585" s="12" t="s">
        <v>88</v>
      </c>
      <c r="AW2585" s="12" t="s">
        <v>41</v>
      </c>
      <c r="AX2585" s="12" t="s">
        <v>80</v>
      </c>
      <c r="AY2585" s="205" t="s">
        <v>155</v>
      </c>
    </row>
    <row r="2586" spans="2:65" s="13" customFormat="1">
      <c r="B2586" s="206"/>
      <c r="C2586" s="207"/>
      <c r="D2586" s="197" t="s">
        <v>164</v>
      </c>
      <c r="E2586" s="208" t="s">
        <v>35</v>
      </c>
      <c r="F2586" s="209" t="s">
        <v>2532</v>
      </c>
      <c r="G2586" s="207"/>
      <c r="H2586" s="210">
        <v>36.880000000000003</v>
      </c>
      <c r="I2586" s="211"/>
      <c r="J2586" s="207"/>
      <c r="K2586" s="207"/>
      <c r="L2586" s="212"/>
      <c r="M2586" s="213"/>
      <c r="N2586" s="214"/>
      <c r="O2586" s="214"/>
      <c r="P2586" s="214"/>
      <c r="Q2586" s="214"/>
      <c r="R2586" s="214"/>
      <c r="S2586" s="214"/>
      <c r="T2586" s="215"/>
      <c r="AT2586" s="216" t="s">
        <v>164</v>
      </c>
      <c r="AU2586" s="216" t="s">
        <v>90</v>
      </c>
      <c r="AV2586" s="13" t="s">
        <v>90</v>
      </c>
      <c r="AW2586" s="13" t="s">
        <v>41</v>
      </c>
      <c r="AX2586" s="13" t="s">
        <v>88</v>
      </c>
      <c r="AY2586" s="216" t="s">
        <v>155</v>
      </c>
    </row>
    <row r="2587" spans="2:65" s="1" customFormat="1" ht="24" customHeight="1">
      <c r="B2587" s="36"/>
      <c r="C2587" s="182" t="s">
        <v>2533</v>
      </c>
      <c r="D2587" s="182" t="s">
        <v>157</v>
      </c>
      <c r="E2587" s="183" t="s">
        <v>2534</v>
      </c>
      <c r="F2587" s="184" t="s">
        <v>2535</v>
      </c>
      <c r="G2587" s="185" t="s">
        <v>160</v>
      </c>
      <c r="H2587" s="186">
        <v>28.27</v>
      </c>
      <c r="I2587" s="187"/>
      <c r="J2587" s="188">
        <f>ROUND(I2587*H2587,2)</f>
        <v>0</v>
      </c>
      <c r="K2587" s="184" t="s">
        <v>161</v>
      </c>
      <c r="L2587" s="40"/>
      <c r="M2587" s="189" t="s">
        <v>35</v>
      </c>
      <c r="N2587" s="190" t="s">
        <v>51</v>
      </c>
      <c r="O2587" s="65"/>
      <c r="P2587" s="191">
        <f>O2587*H2587</f>
        <v>0</v>
      </c>
      <c r="Q2587" s="191">
        <v>0</v>
      </c>
      <c r="R2587" s="191">
        <f>Q2587*H2587</f>
        <v>0</v>
      </c>
      <c r="S2587" s="191">
        <v>0</v>
      </c>
      <c r="T2587" s="192">
        <f>S2587*H2587</f>
        <v>0</v>
      </c>
      <c r="AR2587" s="193" t="s">
        <v>265</v>
      </c>
      <c r="AT2587" s="193" t="s">
        <v>157</v>
      </c>
      <c r="AU2587" s="193" t="s">
        <v>90</v>
      </c>
      <c r="AY2587" s="18" t="s">
        <v>155</v>
      </c>
      <c r="BE2587" s="194">
        <f>IF(N2587="základní",J2587,0)</f>
        <v>0</v>
      </c>
      <c r="BF2587" s="194">
        <f>IF(N2587="snížená",J2587,0)</f>
        <v>0</v>
      </c>
      <c r="BG2587" s="194">
        <f>IF(N2587="zákl. přenesená",J2587,0)</f>
        <v>0</v>
      </c>
      <c r="BH2587" s="194">
        <f>IF(N2587="sníž. přenesená",J2587,0)</f>
        <v>0</v>
      </c>
      <c r="BI2587" s="194">
        <f>IF(N2587="nulová",J2587,0)</f>
        <v>0</v>
      </c>
      <c r="BJ2587" s="18" t="s">
        <v>88</v>
      </c>
      <c r="BK2587" s="194">
        <f>ROUND(I2587*H2587,2)</f>
        <v>0</v>
      </c>
      <c r="BL2587" s="18" t="s">
        <v>265</v>
      </c>
      <c r="BM2587" s="193" t="s">
        <v>2536</v>
      </c>
    </row>
    <row r="2588" spans="2:65" s="12" customFormat="1">
      <c r="B2588" s="195"/>
      <c r="C2588" s="196"/>
      <c r="D2588" s="197" t="s">
        <v>164</v>
      </c>
      <c r="E2588" s="198" t="s">
        <v>35</v>
      </c>
      <c r="F2588" s="199" t="s">
        <v>2528</v>
      </c>
      <c r="G2588" s="196"/>
      <c r="H2588" s="198" t="s">
        <v>35</v>
      </c>
      <c r="I2588" s="200"/>
      <c r="J2588" s="196"/>
      <c r="K2588" s="196"/>
      <c r="L2588" s="201"/>
      <c r="M2588" s="202"/>
      <c r="N2588" s="203"/>
      <c r="O2588" s="203"/>
      <c r="P2588" s="203"/>
      <c r="Q2588" s="203"/>
      <c r="R2588" s="203"/>
      <c r="S2588" s="203"/>
      <c r="T2588" s="204"/>
      <c r="AT2588" s="205" t="s">
        <v>164</v>
      </c>
      <c r="AU2588" s="205" t="s">
        <v>90</v>
      </c>
      <c r="AV2588" s="12" t="s">
        <v>88</v>
      </c>
      <c r="AW2588" s="12" t="s">
        <v>41</v>
      </c>
      <c r="AX2588" s="12" t="s">
        <v>80</v>
      </c>
      <c r="AY2588" s="205" t="s">
        <v>155</v>
      </c>
    </row>
    <row r="2589" spans="2:65" s="13" customFormat="1">
      <c r="B2589" s="206"/>
      <c r="C2589" s="207"/>
      <c r="D2589" s="197" t="s">
        <v>164</v>
      </c>
      <c r="E2589" s="208" t="s">
        <v>35</v>
      </c>
      <c r="F2589" s="209" t="s">
        <v>2537</v>
      </c>
      <c r="G2589" s="207"/>
      <c r="H2589" s="210">
        <v>28.27</v>
      </c>
      <c r="I2589" s="211"/>
      <c r="J2589" s="207"/>
      <c r="K2589" s="207"/>
      <c r="L2589" s="212"/>
      <c r="M2589" s="213"/>
      <c r="N2589" s="214"/>
      <c r="O2589" s="214"/>
      <c r="P2589" s="214"/>
      <c r="Q2589" s="214"/>
      <c r="R2589" s="214"/>
      <c r="S2589" s="214"/>
      <c r="T2589" s="215"/>
      <c r="AT2589" s="216" t="s">
        <v>164</v>
      </c>
      <c r="AU2589" s="216" t="s">
        <v>90</v>
      </c>
      <c r="AV2589" s="13" t="s">
        <v>90</v>
      </c>
      <c r="AW2589" s="13" t="s">
        <v>41</v>
      </c>
      <c r="AX2589" s="13" t="s">
        <v>88</v>
      </c>
      <c r="AY2589" s="216" t="s">
        <v>155</v>
      </c>
    </row>
    <row r="2590" spans="2:65" s="1" customFormat="1" ht="24" customHeight="1">
      <c r="B2590" s="36"/>
      <c r="C2590" s="182" t="s">
        <v>2538</v>
      </c>
      <c r="D2590" s="182" t="s">
        <v>157</v>
      </c>
      <c r="E2590" s="183" t="s">
        <v>2539</v>
      </c>
      <c r="F2590" s="184" t="s">
        <v>2540</v>
      </c>
      <c r="G2590" s="185" t="s">
        <v>160</v>
      </c>
      <c r="H2590" s="186">
        <v>28.27</v>
      </c>
      <c r="I2590" s="187"/>
      <c r="J2590" s="188">
        <f>ROUND(I2590*H2590,2)</f>
        <v>0</v>
      </c>
      <c r="K2590" s="184" t="s">
        <v>161</v>
      </c>
      <c r="L2590" s="40"/>
      <c r="M2590" s="189" t="s">
        <v>35</v>
      </c>
      <c r="N2590" s="190" t="s">
        <v>51</v>
      </c>
      <c r="O2590" s="65"/>
      <c r="P2590" s="191">
        <f>O2590*H2590</f>
        <v>0</v>
      </c>
      <c r="Q2590" s="191">
        <v>0</v>
      </c>
      <c r="R2590" s="191">
        <f>Q2590*H2590</f>
        <v>0</v>
      </c>
      <c r="S2590" s="191">
        <v>0</v>
      </c>
      <c r="T2590" s="192">
        <f>S2590*H2590</f>
        <v>0</v>
      </c>
      <c r="AR2590" s="193" t="s">
        <v>265</v>
      </c>
      <c r="AT2590" s="193" t="s">
        <v>157</v>
      </c>
      <c r="AU2590" s="193" t="s">
        <v>90</v>
      </c>
      <c r="AY2590" s="18" t="s">
        <v>155</v>
      </c>
      <c r="BE2590" s="194">
        <f>IF(N2590="základní",J2590,0)</f>
        <v>0</v>
      </c>
      <c r="BF2590" s="194">
        <f>IF(N2590="snížená",J2590,0)</f>
        <v>0</v>
      </c>
      <c r="BG2590" s="194">
        <f>IF(N2590="zákl. přenesená",J2590,0)</f>
        <v>0</v>
      </c>
      <c r="BH2590" s="194">
        <f>IF(N2590="sníž. přenesená",J2590,0)</f>
        <v>0</v>
      </c>
      <c r="BI2590" s="194">
        <f>IF(N2590="nulová",J2590,0)</f>
        <v>0</v>
      </c>
      <c r="BJ2590" s="18" t="s">
        <v>88</v>
      </c>
      <c r="BK2590" s="194">
        <f>ROUND(I2590*H2590,2)</f>
        <v>0</v>
      </c>
      <c r="BL2590" s="18" t="s">
        <v>265</v>
      </c>
      <c r="BM2590" s="193" t="s">
        <v>2541</v>
      </c>
    </row>
    <row r="2591" spans="2:65" s="1" customFormat="1" ht="16.5" customHeight="1">
      <c r="B2591" s="36"/>
      <c r="C2591" s="182" t="s">
        <v>2542</v>
      </c>
      <c r="D2591" s="182" t="s">
        <v>157</v>
      </c>
      <c r="E2591" s="183" t="s">
        <v>2543</v>
      </c>
      <c r="F2591" s="184" t="s">
        <v>2544</v>
      </c>
      <c r="G2591" s="185" t="s">
        <v>160</v>
      </c>
      <c r="H2591" s="186">
        <v>33.497</v>
      </c>
      <c r="I2591" s="187"/>
      <c r="J2591" s="188">
        <f>ROUND(I2591*H2591,2)</f>
        <v>0</v>
      </c>
      <c r="K2591" s="184" t="s">
        <v>161</v>
      </c>
      <c r="L2591" s="40"/>
      <c r="M2591" s="189" t="s">
        <v>35</v>
      </c>
      <c r="N2591" s="190" t="s">
        <v>51</v>
      </c>
      <c r="O2591" s="65"/>
      <c r="P2591" s="191">
        <f>O2591*H2591</f>
        <v>0</v>
      </c>
      <c r="Q2591" s="191">
        <v>2.9999999999999997E-4</v>
      </c>
      <c r="R2591" s="191">
        <f>Q2591*H2591</f>
        <v>1.0049099999999998E-2</v>
      </c>
      <c r="S2591" s="191">
        <v>0</v>
      </c>
      <c r="T2591" s="192">
        <f>S2591*H2591</f>
        <v>0</v>
      </c>
      <c r="AR2591" s="193" t="s">
        <v>265</v>
      </c>
      <c r="AT2591" s="193" t="s">
        <v>157</v>
      </c>
      <c r="AU2591" s="193" t="s">
        <v>90</v>
      </c>
      <c r="AY2591" s="18" t="s">
        <v>155</v>
      </c>
      <c r="BE2591" s="194">
        <f>IF(N2591="základní",J2591,0)</f>
        <v>0</v>
      </c>
      <c r="BF2591" s="194">
        <f>IF(N2591="snížená",J2591,0)</f>
        <v>0</v>
      </c>
      <c r="BG2591" s="194">
        <f>IF(N2591="zákl. přenesená",J2591,0)</f>
        <v>0</v>
      </c>
      <c r="BH2591" s="194">
        <f>IF(N2591="sníž. přenesená",J2591,0)</f>
        <v>0</v>
      </c>
      <c r="BI2591" s="194">
        <f>IF(N2591="nulová",J2591,0)</f>
        <v>0</v>
      </c>
      <c r="BJ2591" s="18" t="s">
        <v>88</v>
      </c>
      <c r="BK2591" s="194">
        <f>ROUND(I2591*H2591,2)</f>
        <v>0</v>
      </c>
      <c r="BL2591" s="18" t="s">
        <v>265</v>
      </c>
      <c r="BM2591" s="193" t="s">
        <v>2545</v>
      </c>
    </row>
    <row r="2592" spans="2:65" s="12" customFormat="1">
      <c r="B2592" s="195"/>
      <c r="C2592" s="196"/>
      <c r="D2592" s="197" t="s">
        <v>164</v>
      </c>
      <c r="E2592" s="198" t="s">
        <v>35</v>
      </c>
      <c r="F2592" s="199" t="s">
        <v>2528</v>
      </c>
      <c r="G2592" s="196"/>
      <c r="H2592" s="198" t="s">
        <v>35</v>
      </c>
      <c r="I2592" s="200"/>
      <c r="J2592" s="196"/>
      <c r="K2592" s="196"/>
      <c r="L2592" s="201"/>
      <c r="M2592" s="202"/>
      <c r="N2592" s="203"/>
      <c r="O2592" s="203"/>
      <c r="P2592" s="203"/>
      <c r="Q2592" s="203"/>
      <c r="R2592" s="203"/>
      <c r="S2592" s="203"/>
      <c r="T2592" s="204"/>
      <c r="AT2592" s="205" t="s">
        <v>164</v>
      </c>
      <c r="AU2592" s="205" t="s">
        <v>90</v>
      </c>
      <c r="AV2592" s="12" t="s">
        <v>88</v>
      </c>
      <c r="AW2592" s="12" t="s">
        <v>41</v>
      </c>
      <c r="AX2592" s="12" t="s">
        <v>80</v>
      </c>
      <c r="AY2592" s="205" t="s">
        <v>155</v>
      </c>
    </row>
    <row r="2593" spans="2:65" s="13" customFormat="1">
      <c r="B2593" s="206"/>
      <c r="C2593" s="207"/>
      <c r="D2593" s="197" t="s">
        <v>164</v>
      </c>
      <c r="E2593" s="208" t="s">
        <v>35</v>
      </c>
      <c r="F2593" s="209" t="s">
        <v>2546</v>
      </c>
      <c r="G2593" s="207"/>
      <c r="H2593" s="210">
        <v>28.27</v>
      </c>
      <c r="I2593" s="211"/>
      <c r="J2593" s="207"/>
      <c r="K2593" s="207"/>
      <c r="L2593" s="212"/>
      <c r="M2593" s="213"/>
      <c r="N2593" s="214"/>
      <c r="O2593" s="214"/>
      <c r="P2593" s="214"/>
      <c r="Q2593" s="214"/>
      <c r="R2593" s="214"/>
      <c r="S2593" s="214"/>
      <c r="T2593" s="215"/>
      <c r="AT2593" s="216" t="s">
        <v>164</v>
      </c>
      <c r="AU2593" s="216" t="s">
        <v>90</v>
      </c>
      <c r="AV2593" s="13" t="s">
        <v>90</v>
      </c>
      <c r="AW2593" s="13" t="s">
        <v>41</v>
      </c>
      <c r="AX2593" s="13" t="s">
        <v>80</v>
      </c>
      <c r="AY2593" s="216" t="s">
        <v>155</v>
      </c>
    </row>
    <row r="2594" spans="2:65" s="12" customFormat="1">
      <c r="B2594" s="195"/>
      <c r="C2594" s="196"/>
      <c r="D2594" s="197" t="s">
        <v>164</v>
      </c>
      <c r="E2594" s="198" t="s">
        <v>35</v>
      </c>
      <c r="F2594" s="199" t="s">
        <v>2530</v>
      </c>
      <c r="G2594" s="196"/>
      <c r="H2594" s="198" t="s">
        <v>35</v>
      </c>
      <c r="I2594" s="200"/>
      <c r="J2594" s="196"/>
      <c r="K2594" s="196"/>
      <c r="L2594" s="201"/>
      <c r="M2594" s="202"/>
      <c r="N2594" s="203"/>
      <c r="O2594" s="203"/>
      <c r="P2594" s="203"/>
      <c r="Q2594" s="203"/>
      <c r="R2594" s="203"/>
      <c r="S2594" s="203"/>
      <c r="T2594" s="204"/>
      <c r="AT2594" s="205" t="s">
        <v>164</v>
      </c>
      <c r="AU2594" s="205" t="s">
        <v>90</v>
      </c>
      <c r="AV2594" s="12" t="s">
        <v>88</v>
      </c>
      <c r="AW2594" s="12" t="s">
        <v>41</v>
      </c>
      <c r="AX2594" s="12" t="s">
        <v>80</v>
      </c>
      <c r="AY2594" s="205" t="s">
        <v>155</v>
      </c>
    </row>
    <row r="2595" spans="2:65" s="13" customFormat="1">
      <c r="B2595" s="206"/>
      <c r="C2595" s="207"/>
      <c r="D2595" s="197" t="s">
        <v>164</v>
      </c>
      <c r="E2595" s="208" t="s">
        <v>35</v>
      </c>
      <c r="F2595" s="209" t="s">
        <v>2547</v>
      </c>
      <c r="G2595" s="207"/>
      <c r="H2595" s="210">
        <v>5.2270000000000003</v>
      </c>
      <c r="I2595" s="211"/>
      <c r="J2595" s="207"/>
      <c r="K2595" s="207"/>
      <c r="L2595" s="212"/>
      <c r="M2595" s="213"/>
      <c r="N2595" s="214"/>
      <c r="O2595" s="214"/>
      <c r="P2595" s="214"/>
      <c r="Q2595" s="214"/>
      <c r="R2595" s="214"/>
      <c r="S2595" s="214"/>
      <c r="T2595" s="215"/>
      <c r="AT2595" s="216" t="s">
        <v>164</v>
      </c>
      <c r="AU2595" s="216" t="s">
        <v>90</v>
      </c>
      <c r="AV2595" s="13" t="s">
        <v>90</v>
      </c>
      <c r="AW2595" s="13" t="s">
        <v>41</v>
      </c>
      <c r="AX2595" s="13" t="s">
        <v>80</v>
      </c>
      <c r="AY2595" s="216" t="s">
        <v>155</v>
      </c>
    </row>
    <row r="2596" spans="2:65" s="15" customFormat="1">
      <c r="B2596" s="228"/>
      <c r="C2596" s="229"/>
      <c r="D2596" s="197" t="s">
        <v>164</v>
      </c>
      <c r="E2596" s="230" t="s">
        <v>35</v>
      </c>
      <c r="F2596" s="231" t="s">
        <v>177</v>
      </c>
      <c r="G2596" s="229"/>
      <c r="H2596" s="232">
        <v>33.497</v>
      </c>
      <c r="I2596" s="233"/>
      <c r="J2596" s="229"/>
      <c r="K2596" s="229"/>
      <c r="L2596" s="234"/>
      <c r="M2596" s="235"/>
      <c r="N2596" s="236"/>
      <c r="O2596" s="236"/>
      <c r="P2596" s="236"/>
      <c r="Q2596" s="236"/>
      <c r="R2596" s="236"/>
      <c r="S2596" s="236"/>
      <c r="T2596" s="237"/>
      <c r="AT2596" s="238" t="s">
        <v>164</v>
      </c>
      <c r="AU2596" s="238" t="s">
        <v>90</v>
      </c>
      <c r="AV2596" s="15" t="s">
        <v>162</v>
      </c>
      <c r="AW2596" s="15" t="s">
        <v>41</v>
      </c>
      <c r="AX2596" s="15" t="s">
        <v>88</v>
      </c>
      <c r="AY2596" s="238" t="s">
        <v>155</v>
      </c>
    </row>
    <row r="2597" spans="2:65" s="1" customFormat="1" ht="24" customHeight="1">
      <c r="B2597" s="36"/>
      <c r="C2597" s="182" t="s">
        <v>2548</v>
      </c>
      <c r="D2597" s="182" t="s">
        <v>157</v>
      </c>
      <c r="E2597" s="183" t="s">
        <v>2549</v>
      </c>
      <c r="F2597" s="184" t="s">
        <v>2550</v>
      </c>
      <c r="G2597" s="185" t="s">
        <v>227</v>
      </c>
      <c r="H2597" s="186">
        <v>131</v>
      </c>
      <c r="I2597" s="187"/>
      <c r="J2597" s="188">
        <f>ROUND(I2597*H2597,2)</f>
        <v>0</v>
      </c>
      <c r="K2597" s="184" t="s">
        <v>161</v>
      </c>
      <c r="L2597" s="40"/>
      <c r="M2597" s="189" t="s">
        <v>35</v>
      </c>
      <c r="N2597" s="190" t="s">
        <v>51</v>
      </c>
      <c r="O2597" s="65"/>
      <c r="P2597" s="191">
        <f>O2597*H2597</f>
        <v>0</v>
      </c>
      <c r="Q2597" s="191">
        <v>0</v>
      </c>
      <c r="R2597" s="191">
        <f>Q2597*H2597</f>
        <v>0</v>
      </c>
      <c r="S2597" s="191">
        <v>0</v>
      </c>
      <c r="T2597" s="192">
        <f>S2597*H2597</f>
        <v>0</v>
      </c>
      <c r="AR2597" s="193" t="s">
        <v>265</v>
      </c>
      <c r="AT2597" s="193" t="s">
        <v>157</v>
      </c>
      <c r="AU2597" s="193" t="s">
        <v>90</v>
      </c>
      <c r="AY2597" s="18" t="s">
        <v>155</v>
      </c>
      <c r="BE2597" s="194">
        <f>IF(N2597="základní",J2597,0)</f>
        <v>0</v>
      </c>
      <c r="BF2597" s="194">
        <f>IF(N2597="snížená",J2597,0)</f>
        <v>0</v>
      </c>
      <c r="BG2597" s="194">
        <f>IF(N2597="zákl. přenesená",J2597,0)</f>
        <v>0</v>
      </c>
      <c r="BH2597" s="194">
        <f>IF(N2597="sníž. přenesená",J2597,0)</f>
        <v>0</v>
      </c>
      <c r="BI2597" s="194">
        <f>IF(N2597="nulová",J2597,0)</f>
        <v>0</v>
      </c>
      <c r="BJ2597" s="18" t="s">
        <v>88</v>
      </c>
      <c r="BK2597" s="194">
        <f>ROUND(I2597*H2597,2)</f>
        <v>0</v>
      </c>
      <c r="BL2597" s="18" t="s">
        <v>265</v>
      </c>
      <c r="BM2597" s="193" t="s">
        <v>2551</v>
      </c>
    </row>
    <row r="2598" spans="2:65" s="12" customFormat="1">
      <c r="B2598" s="195"/>
      <c r="C2598" s="196"/>
      <c r="D2598" s="197" t="s">
        <v>164</v>
      </c>
      <c r="E2598" s="198" t="s">
        <v>35</v>
      </c>
      <c r="F2598" s="199" t="s">
        <v>2552</v>
      </c>
      <c r="G2598" s="196"/>
      <c r="H2598" s="198" t="s">
        <v>35</v>
      </c>
      <c r="I2598" s="200"/>
      <c r="J2598" s="196"/>
      <c r="K2598" s="196"/>
      <c r="L2598" s="201"/>
      <c r="M2598" s="202"/>
      <c r="N2598" s="203"/>
      <c r="O2598" s="203"/>
      <c r="P2598" s="203"/>
      <c r="Q2598" s="203"/>
      <c r="R2598" s="203"/>
      <c r="S2598" s="203"/>
      <c r="T2598" s="204"/>
      <c r="AT2598" s="205" t="s">
        <v>164</v>
      </c>
      <c r="AU2598" s="205" t="s">
        <v>90</v>
      </c>
      <c r="AV2598" s="12" t="s">
        <v>88</v>
      </c>
      <c r="AW2598" s="12" t="s">
        <v>41</v>
      </c>
      <c r="AX2598" s="12" t="s">
        <v>80</v>
      </c>
      <c r="AY2598" s="205" t="s">
        <v>155</v>
      </c>
    </row>
    <row r="2599" spans="2:65" s="13" customFormat="1">
      <c r="B2599" s="206"/>
      <c r="C2599" s="207"/>
      <c r="D2599" s="197" t="s">
        <v>164</v>
      </c>
      <c r="E2599" s="208" t="s">
        <v>35</v>
      </c>
      <c r="F2599" s="209" t="s">
        <v>2553</v>
      </c>
      <c r="G2599" s="207"/>
      <c r="H2599" s="210">
        <v>131</v>
      </c>
      <c r="I2599" s="211"/>
      <c r="J2599" s="207"/>
      <c r="K2599" s="207"/>
      <c r="L2599" s="212"/>
      <c r="M2599" s="213"/>
      <c r="N2599" s="214"/>
      <c r="O2599" s="214"/>
      <c r="P2599" s="214"/>
      <c r="Q2599" s="214"/>
      <c r="R2599" s="214"/>
      <c r="S2599" s="214"/>
      <c r="T2599" s="215"/>
      <c r="AT2599" s="216" t="s">
        <v>164</v>
      </c>
      <c r="AU2599" s="216" t="s">
        <v>90</v>
      </c>
      <c r="AV2599" s="13" t="s">
        <v>90</v>
      </c>
      <c r="AW2599" s="13" t="s">
        <v>41</v>
      </c>
      <c r="AX2599" s="13" t="s">
        <v>88</v>
      </c>
      <c r="AY2599" s="216" t="s">
        <v>155</v>
      </c>
    </row>
    <row r="2600" spans="2:65" s="1" customFormat="1" ht="36" customHeight="1">
      <c r="B2600" s="36"/>
      <c r="C2600" s="182" t="s">
        <v>2554</v>
      </c>
      <c r="D2600" s="182" t="s">
        <v>157</v>
      </c>
      <c r="E2600" s="183" t="s">
        <v>2555</v>
      </c>
      <c r="F2600" s="184" t="s">
        <v>2556</v>
      </c>
      <c r="G2600" s="185" t="s">
        <v>1514</v>
      </c>
      <c r="H2600" s="249"/>
      <c r="I2600" s="187"/>
      <c r="J2600" s="188">
        <f>ROUND(I2600*H2600,2)</f>
        <v>0</v>
      </c>
      <c r="K2600" s="184" t="s">
        <v>161</v>
      </c>
      <c r="L2600" s="40"/>
      <c r="M2600" s="189" t="s">
        <v>35</v>
      </c>
      <c r="N2600" s="190" t="s">
        <v>51</v>
      </c>
      <c r="O2600" s="65"/>
      <c r="P2600" s="191">
        <f>O2600*H2600</f>
        <v>0</v>
      </c>
      <c r="Q2600" s="191">
        <v>0</v>
      </c>
      <c r="R2600" s="191">
        <f>Q2600*H2600</f>
        <v>0</v>
      </c>
      <c r="S2600" s="191">
        <v>0</v>
      </c>
      <c r="T2600" s="192">
        <f>S2600*H2600</f>
        <v>0</v>
      </c>
      <c r="AR2600" s="193" t="s">
        <v>265</v>
      </c>
      <c r="AT2600" s="193" t="s">
        <v>157</v>
      </c>
      <c r="AU2600" s="193" t="s">
        <v>90</v>
      </c>
      <c r="AY2600" s="18" t="s">
        <v>155</v>
      </c>
      <c r="BE2600" s="194">
        <f>IF(N2600="základní",J2600,0)</f>
        <v>0</v>
      </c>
      <c r="BF2600" s="194">
        <f>IF(N2600="snížená",J2600,0)</f>
        <v>0</v>
      </c>
      <c r="BG2600" s="194">
        <f>IF(N2600="zákl. přenesená",J2600,0)</f>
        <v>0</v>
      </c>
      <c r="BH2600" s="194">
        <f>IF(N2600="sníž. přenesená",J2600,0)</f>
        <v>0</v>
      </c>
      <c r="BI2600" s="194">
        <f>IF(N2600="nulová",J2600,0)</f>
        <v>0</v>
      </c>
      <c r="BJ2600" s="18" t="s">
        <v>88</v>
      </c>
      <c r="BK2600" s="194">
        <f>ROUND(I2600*H2600,2)</f>
        <v>0</v>
      </c>
      <c r="BL2600" s="18" t="s">
        <v>265</v>
      </c>
      <c r="BM2600" s="193" t="s">
        <v>2557</v>
      </c>
    </row>
    <row r="2601" spans="2:65" s="11" customFormat="1" ht="22.95" customHeight="1">
      <c r="B2601" s="166"/>
      <c r="C2601" s="167"/>
      <c r="D2601" s="168" t="s">
        <v>79</v>
      </c>
      <c r="E2601" s="180" t="s">
        <v>2558</v>
      </c>
      <c r="F2601" s="180" t="s">
        <v>2559</v>
      </c>
      <c r="G2601" s="167"/>
      <c r="H2601" s="167"/>
      <c r="I2601" s="170"/>
      <c r="J2601" s="181">
        <f>BK2601</f>
        <v>0</v>
      </c>
      <c r="K2601" s="167"/>
      <c r="L2601" s="172"/>
      <c r="M2601" s="173"/>
      <c r="N2601" s="174"/>
      <c r="O2601" s="174"/>
      <c r="P2601" s="175">
        <f>SUM(P2602:P2643)</f>
        <v>0</v>
      </c>
      <c r="Q2601" s="174"/>
      <c r="R2601" s="175">
        <f>SUM(R2602:R2643)</f>
        <v>0.51739999999999997</v>
      </c>
      <c r="S2601" s="174"/>
      <c r="T2601" s="176">
        <f>SUM(T2602:T2643)</f>
        <v>0</v>
      </c>
      <c r="AR2601" s="177" t="s">
        <v>90</v>
      </c>
      <c r="AT2601" s="178" t="s">
        <v>79</v>
      </c>
      <c r="AU2601" s="178" t="s">
        <v>88</v>
      </c>
      <c r="AY2601" s="177" t="s">
        <v>155</v>
      </c>
      <c r="BK2601" s="179">
        <f>SUM(BK2602:BK2643)</f>
        <v>0</v>
      </c>
    </row>
    <row r="2602" spans="2:65" s="1" customFormat="1" ht="36" customHeight="1">
      <c r="B2602" s="36"/>
      <c r="C2602" s="182" t="s">
        <v>2560</v>
      </c>
      <c r="D2602" s="182" t="s">
        <v>157</v>
      </c>
      <c r="E2602" s="183" t="s">
        <v>2561</v>
      </c>
      <c r="F2602" s="184" t="s">
        <v>2562</v>
      </c>
      <c r="G2602" s="185" t="s">
        <v>160</v>
      </c>
      <c r="H2602" s="186">
        <v>4.92</v>
      </c>
      <c r="I2602" s="187"/>
      <c r="J2602" s="188">
        <f>ROUND(I2602*H2602,2)</f>
        <v>0</v>
      </c>
      <c r="K2602" s="184" t="s">
        <v>161</v>
      </c>
      <c r="L2602" s="40"/>
      <c r="M2602" s="189" t="s">
        <v>35</v>
      </c>
      <c r="N2602" s="190" t="s">
        <v>51</v>
      </c>
      <c r="O2602" s="65"/>
      <c r="P2602" s="191">
        <f>O2602*H2602</f>
        <v>0</v>
      </c>
      <c r="Q2602" s="191">
        <v>3.0000000000000001E-3</v>
      </c>
      <c r="R2602" s="191">
        <f>Q2602*H2602</f>
        <v>1.4760000000000001E-2</v>
      </c>
      <c r="S2602" s="191">
        <v>0</v>
      </c>
      <c r="T2602" s="192">
        <f>S2602*H2602</f>
        <v>0</v>
      </c>
      <c r="AR2602" s="193" t="s">
        <v>265</v>
      </c>
      <c r="AT2602" s="193" t="s">
        <v>157</v>
      </c>
      <c r="AU2602" s="193" t="s">
        <v>90</v>
      </c>
      <c r="AY2602" s="18" t="s">
        <v>155</v>
      </c>
      <c r="BE2602" s="194">
        <f>IF(N2602="základní",J2602,0)</f>
        <v>0</v>
      </c>
      <c r="BF2602" s="194">
        <f>IF(N2602="snížená",J2602,0)</f>
        <v>0</v>
      </c>
      <c r="BG2602" s="194">
        <f>IF(N2602="zákl. přenesená",J2602,0)</f>
        <v>0</v>
      </c>
      <c r="BH2602" s="194">
        <f>IF(N2602="sníž. přenesená",J2602,0)</f>
        <v>0</v>
      </c>
      <c r="BI2602" s="194">
        <f>IF(N2602="nulová",J2602,0)</f>
        <v>0</v>
      </c>
      <c r="BJ2602" s="18" t="s">
        <v>88</v>
      </c>
      <c r="BK2602" s="194">
        <f>ROUND(I2602*H2602,2)</f>
        <v>0</v>
      </c>
      <c r="BL2602" s="18" t="s">
        <v>265</v>
      </c>
      <c r="BM2602" s="193" t="s">
        <v>2563</v>
      </c>
    </row>
    <row r="2603" spans="2:65" s="12" customFormat="1" ht="20.399999999999999">
      <c r="B2603" s="195"/>
      <c r="C2603" s="196"/>
      <c r="D2603" s="197" t="s">
        <v>164</v>
      </c>
      <c r="E2603" s="198" t="s">
        <v>35</v>
      </c>
      <c r="F2603" s="199" t="s">
        <v>2564</v>
      </c>
      <c r="G2603" s="196"/>
      <c r="H2603" s="198" t="s">
        <v>35</v>
      </c>
      <c r="I2603" s="200"/>
      <c r="J2603" s="196"/>
      <c r="K2603" s="196"/>
      <c r="L2603" s="201"/>
      <c r="M2603" s="202"/>
      <c r="N2603" s="203"/>
      <c r="O2603" s="203"/>
      <c r="P2603" s="203"/>
      <c r="Q2603" s="203"/>
      <c r="R2603" s="203"/>
      <c r="S2603" s="203"/>
      <c r="T2603" s="204"/>
      <c r="AT2603" s="205" t="s">
        <v>164</v>
      </c>
      <c r="AU2603" s="205" t="s">
        <v>90</v>
      </c>
      <c r="AV2603" s="12" t="s">
        <v>88</v>
      </c>
      <c r="AW2603" s="12" t="s">
        <v>41</v>
      </c>
      <c r="AX2603" s="12" t="s">
        <v>80</v>
      </c>
      <c r="AY2603" s="205" t="s">
        <v>155</v>
      </c>
    </row>
    <row r="2604" spans="2:65" s="12" customFormat="1">
      <c r="B2604" s="195"/>
      <c r="C2604" s="196"/>
      <c r="D2604" s="197" t="s">
        <v>164</v>
      </c>
      <c r="E2604" s="198" t="s">
        <v>35</v>
      </c>
      <c r="F2604" s="199" t="s">
        <v>368</v>
      </c>
      <c r="G2604" s="196"/>
      <c r="H2604" s="198" t="s">
        <v>35</v>
      </c>
      <c r="I2604" s="200"/>
      <c r="J2604" s="196"/>
      <c r="K2604" s="196"/>
      <c r="L2604" s="201"/>
      <c r="M2604" s="202"/>
      <c r="N2604" s="203"/>
      <c r="O2604" s="203"/>
      <c r="P2604" s="203"/>
      <c r="Q2604" s="203"/>
      <c r="R2604" s="203"/>
      <c r="S2604" s="203"/>
      <c r="T2604" s="204"/>
      <c r="AT2604" s="205" t="s">
        <v>164</v>
      </c>
      <c r="AU2604" s="205" t="s">
        <v>90</v>
      </c>
      <c r="AV2604" s="12" t="s">
        <v>88</v>
      </c>
      <c r="AW2604" s="12" t="s">
        <v>41</v>
      </c>
      <c r="AX2604" s="12" t="s">
        <v>80</v>
      </c>
      <c r="AY2604" s="205" t="s">
        <v>155</v>
      </c>
    </row>
    <row r="2605" spans="2:65" s="13" customFormat="1">
      <c r="B2605" s="206"/>
      <c r="C2605" s="207"/>
      <c r="D2605" s="197" t="s">
        <v>164</v>
      </c>
      <c r="E2605" s="208" t="s">
        <v>35</v>
      </c>
      <c r="F2605" s="209" t="s">
        <v>2565</v>
      </c>
      <c r="G2605" s="207"/>
      <c r="H2605" s="210">
        <v>1.56</v>
      </c>
      <c r="I2605" s="211"/>
      <c r="J2605" s="207"/>
      <c r="K2605" s="207"/>
      <c r="L2605" s="212"/>
      <c r="M2605" s="213"/>
      <c r="N2605" s="214"/>
      <c r="O2605" s="214"/>
      <c r="P2605" s="214"/>
      <c r="Q2605" s="214"/>
      <c r="R2605" s="214"/>
      <c r="S2605" s="214"/>
      <c r="T2605" s="215"/>
      <c r="AT2605" s="216" t="s">
        <v>164</v>
      </c>
      <c r="AU2605" s="216" t="s">
        <v>90</v>
      </c>
      <c r="AV2605" s="13" t="s">
        <v>90</v>
      </c>
      <c r="AW2605" s="13" t="s">
        <v>41</v>
      </c>
      <c r="AX2605" s="13" t="s">
        <v>80</v>
      </c>
      <c r="AY2605" s="216" t="s">
        <v>155</v>
      </c>
    </row>
    <row r="2606" spans="2:65" s="12" customFormat="1">
      <c r="B2606" s="195"/>
      <c r="C2606" s="196"/>
      <c r="D2606" s="197" t="s">
        <v>164</v>
      </c>
      <c r="E2606" s="198" t="s">
        <v>35</v>
      </c>
      <c r="F2606" s="199" t="s">
        <v>373</v>
      </c>
      <c r="G2606" s="196"/>
      <c r="H2606" s="198" t="s">
        <v>35</v>
      </c>
      <c r="I2606" s="200"/>
      <c r="J2606" s="196"/>
      <c r="K2606" s="196"/>
      <c r="L2606" s="201"/>
      <c r="M2606" s="202"/>
      <c r="N2606" s="203"/>
      <c r="O2606" s="203"/>
      <c r="P2606" s="203"/>
      <c r="Q2606" s="203"/>
      <c r="R2606" s="203"/>
      <c r="S2606" s="203"/>
      <c r="T2606" s="204"/>
      <c r="AT2606" s="205" t="s">
        <v>164</v>
      </c>
      <c r="AU2606" s="205" t="s">
        <v>90</v>
      </c>
      <c r="AV2606" s="12" t="s">
        <v>88</v>
      </c>
      <c r="AW2606" s="12" t="s">
        <v>41</v>
      </c>
      <c r="AX2606" s="12" t="s">
        <v>80</v>
      </c>
      <c r="AY2606" s="205" t="s">
        <v>155</v>
      </c>
    </row>
    <row r="2607" spans="2:65" s="13" customFormat="1">
      <c r="B2607" s="206"/>
      <c r="C2607" s="207"/>
      <c r="D2607" s="197" t="s">
        <v>164</v>
      </c>
      <c r="E2607" s="208" t="s">
        <v>35</v>
      </c>
      <c r="F2607" s="209" t="s">
        <v>2566</v>
      </c>
      <c r="G2607" s="207"/>
      <c r="H2607" s="210">
        <v>3</v>
      </c>
      <c r="I2607" s="211"/>
      <c r="J2607" s="207"/>
      <c r="K2607" s="207"/>
      <c r="L2607" s="212"/>
      <c r="M2607" s="213"/>
      <c r="N2607" s="214"/>
      <c r="O2607" s="214"/>
      <c r="P2607" s="214"/>
      <c r="Q2607" s="214"/>
      <c r="R2607" s="214"/>
      <c r="S2607" s="214"/>
      <c r="T2607" s="215"/>
      <c r="AT2607" s="216" t="s">
        <v>164</v>
      </c>
      <c r="AU2607" s="216" t="s">
        <v>90</v>
      </c>
      <c r="AV2607" s="13" t="s">
        <v>90</v>
      </c>
      <c r="AW2607" s="13" t="s">
        <v>41</v>
      </c>
      <c r="AX2607" s="13" t="s">
        <v>80</v>
      </c>
      <c r="AY2607" s="216" t="s">
        <v>155</v>
      </c>
    </row>
    <row r="2608" spans="2:65" s="12" customFormat="1">
      <c r="B2608" s="195"/>
      <c r="C2608" s="196"/>
      <c r="D2608" s="197" t="s">
        <v>164</v>
      </c>
      <c r="E2608" s="198" t="s">
        <v>35</v>
      </c>
      <c r="F2608" s="199" t="s">
        <v>377</v>
      </c>
      <c r="G2608" s="196"/>
      <c r="H2608" s="198" t="s">
        <v>35</v>
      </c>
      <c r="I2608" s="200"/>
      <c r="J2608" s="196"/>
      <c r="K2608" s="196"/>
      <c r="L2608" s="201"/>
      <c r="M2608" s="202"/>
      <c r="N2608" s="203"/>
      <c r="O2608" s="203"/>
      <c r="P2608" s="203"/>
      <c r="Q2608" s="203"/>
      <c r="R2608" s="203"/>
      <c r="S2608" s="203"/>
      <c r="T2608" s="204"/>
      <c r="AT2608" s="205" t="s">
        <v>164</v>
      </c>
      <c r="AU2608" s="205" t="s">
        <v>90</v>
      </c>
      <c r="AV2608" s="12" t="s">
        <v>88</v>
      </c>
      <c r="AW2608" s="12" t="s">
        <v>41</v>
      </c>
      <c r="AX2608" s="12" t="s">
        <v>80</v>
      </c>
      <c r="AY2608" s="205" t="s">
        <v>155</v>
      </c>
    </row>
    <row r="2609" spans="2:65" s="13" customFormat="1">
      <c r="B2609" s="206"/>
      <c r="C2609" s="207"/>
      <c r="D2609" s="197" t="s">
        <v>164</v>
      </c>
      <c r="E2609" s="208" t="s">
        <v>35</v>
      </c>
      <c r="F2609" s="209" t="s">
        <v>2567</v>
      </c>
      <c r="G2609" s="207"/>
      <c r="H2609" s="210">
        <v>0.36</v>
      </c>
      <c r="I2609" s="211"/>
      <c r="J2609" s="207"/>
      <c r="K2609" s="207"/>
      <c r="L2609" s="212"/>
      <c r="M2609" s="213"/>
      <c r="N2609" s="214"/>
      <c r="O2609" s="214"/>
      <c r="P2609" s="214"/>
      <c r="Q2609" s="214"/>
      <c r="R2609" s="214"/>
      <c r="S2609" s="214"/>
      <c r="T2609" s="215"/>
      <c r="AT2609" s="216" t="s">
        <v>164</v>
      </c>
      <c r="AU2609" s="216" t="s">
        <v>90</v>
      </c>
      <c r="AV2609" s="13" t="s">
        <v>90</v>
      </c>
      <c r="AW2609" s="13" t="s">
        <v>41</v>
      </c>
      <c r="AX2609" s="13" t="s">
        <v>80</v>
      </c>
      <c r="AY2609" s="216" t="s">
        <v>155</v>
      </c>
    </row>
    <row r="2610" spans="2:65" s="15" customFormat="1">
      <c r="B2610" s="228"/>
      <c r="C2610" s="229"/>
      <c r="D2610" s="197" t="s">
        <v>164</v>
      </c>
      <c r="E2610" s="230" t="s">
        <v>35</v>
      </c>
      <c r="F2610" s="231" t="s">
        <v>177</v>
      </c>
      <c r="G2610" s="229"/>
      <c r="H2610" s="232">
        <v>4.92</v>
      </c>
      <c r="I2610" s="233"/>
      <c r="J2610" s="229"/>
      <c r="K2610" s="229"/>
      <c r="L2610" s="234"/>
      <c r="M2610" s="235"/>
      <c r="N2610" s="236"/>
      <c r="O2610" s="236"/>
      <c r="P2610" s="236"/>
      <c r="Q2610" s="236"/>
      <c r="R2610" s="236"/>
      <c r="S2610" s="236"/>
      <c r="T2610" s="237"/>
      <c r="AT2610" s="238" t="s">
        <v>164</v>
      </c>
      <c r="AU2610" s="238" t="s">
        <v>90</v>
      </c>
      <c r="AV2610" s="15" t="s">
        <v>162</v>
      </c>
      <c r="AW2610" s="15" t="s">
        <v>41</v>
      </c>
      <c r="AX2610" s="15" t="s">
        <v>88</v>
      </c>
      <c r="AY2610" s="238" t="s">
        <v>155</v>
      </c>
    </row>
    <row r="2611" spans="2:65" s="1" customFormat="1" ht="36" customHeight="1">
      <c r="B2611" s="36"/>
      <c r="C2611" s="182" t="s">
        <v>2568</v>
      </c>
      <c r="D2611" s="182" t="s">
        <v>157</v>
      </c>
      <c r="E2611" s="183" t="s">
        <v>2569</v>
      </c>
      <c r="F2611" s="184" t="s">
        <v>2570</v>
      </c>
      <c r="G2611" s="185" t="s">
        <v>360</v>
      </c>
      <c r="H2611" s="186">
        <v>48</v>
      </c>
      <c r="I2611" s="187"/>
      <c r="J2611" s="188">
        <f>ROUND(I2611*H2611,2)</f>
        <v>0</v>
      </c>
      <c r="K2611" s="184" t="s">
        <v>161</v>
      </c>
      <c r="L2611" s="40"/>
      <c r="M2611" s="189" t="s">
        <v>35</v>
      </c>
      <c r="N2611" s="190" t="s">
        <v>51</v>
      </c>
      <c r="O2611" s="65"/>
      <c r="P2611" s="191">
        <f>O2611*H2611</f>
        <v>0</v>
      </c>
      <c r="Q2611" s="191">
        <v>1.0399999999999999E-3</v>
      </c>
      <c r="R2611" s="191">
        <f>Q2611*H2611</f>
        <v>4.9919999999999992E-2</v>
      </c>
      <c r="S2611" s="191">
        <v>0</v>
      </c>
      <c r="T2611" s="192">
        <f>S2611*H2611</f>
        <v>0</v>
      </c>
      <c r="AR2611" s="193" t="s">
        <v>265</v>
      </c>
      <c r="AT2611" s="193" t="s">
        <v>157</v>
      </c>
      <c r="AU2611" s="193" t="s">
        <v>90</v>
      </c>
      <c r="AY2611" s="18" t="s">
        <v>155</v>
      </c>
      <c r="BE2611" s="194">
        <f>IF(N2611="základní",J2611,0)</f>
        <v>0</v>
      </c>
      <c r="BF2611" s="194">
        <f>IF(N2611="snížená",J2611,0)</f>
        <v>0</v>
      </c>
      <c r="BG2611" s="194">
        <f>IF(N2611="zákl. přenesená",J2611,0)</f>
        <v>0</v>
      </c>
      <c r="BH2611" s="194">
        <f>IF(N2611="sníž. přenesená",J2611,0)</f>
        <v>0</v>
      </c>
      <c r="BI2611" s="194">
        <f>IF(N2611="nulová",J2611,0)</f>
        <v>0</v>
      </c>
      <c r="BJ2611" s="18" t="s">
        <v>88</v>
      </c>
      <c r="BK2611" s="194">
        <f>ROUND(I2611*H2611,2)</f>
        <v>0</v>
      </c>
      <c r="BL2611" s="18" t="s">
        <v>265</v>
      </c>
      <c r="BM2611" s="193" t="s">
        <v>2571</v>
      </c>
    </row>
    <row r="2612" spans="2:65" s="12" customFormat="1" ht="30.6">
      <c r="B2612" s="195"/>
      <c r="C2612" s="196"/>
      <c r="D2612" s="197" t="s">
        <v>164</v>
      </c>
      <c r="E2612" s="198" t="s">
        <v>35</v>
      </c>
      <c r="F2612" s="199" t="s">
        <v>2572</v>
      </c>
      <c r="G2612" s="196"/>
      <c r="H2612" s="198" t="s">
        <v>35</v>
      </c>
      <c r="I2612" s="200"/>
      <c r="J2612" s="196"/>
      <c r="K2612" s="196"/>
      <c r="L2612" s="201"/>
      <c r="M2612" s="202"/>
      <c r="N2612" s="203"/>
      <c r="O2612" s="203"/>
      <c r="P2612" s="203"/>
      <c r="Q2612" s="203"/>
      <c r="R2612" s="203"/>
      <c r="S2612" s="203"/>
      <c r="T2612" s="204"/>
      <c r="AT2612" s="205" t="s">
        <v>164</v>
      </c>
      <c r="AU2612" s="205" t="s">
        <v>90</v>
      </c>
      <c r="AV2612" s="12" t="s">
        <v>88</v>
      </c>
      <c r="AW2612" s="12" t="s">
        <v>41</v>
      </c>
      <c r="AX2612" s="12" t="s">
        <v>80</v>
      </c>
      <c r="AY2612" s="205" t="s">
        <v>155</v>
      </c>
    </row>
    <row r="2613" spans="2:65" s="12" customFormat="1">
      <c r="B2613" s="195"/>
      <c r="C2613" s="196"/>
      <c r="D2613" s="197" t="s">
        <v>164</v>
      </c>
      <c r="E2613" s="198" t="s">
        <v>35</v>
      </c>
      <c r="F2613" s="199" t="s">
        <v>363</v>
      </c>
      <c r="G2613" s="196"/>
      <c r="H2613" s="198" t="s">
        <v>35</v>
      </c>
      <c r="I2613" s="200"/>
      <c r="J2613" s="196"/>
      <c r="K2613" s="196"/>
      <c r="L2613" s="201"/>
      <c r="M2613" s="202"/>
      <c r="N2613" s="203"/>
      <c r="O2613" s="203"/>
      <c r="P2613" s="203"/>
      <c r="Q2613" s="203"/>
      <c r="R2613" s="203"/>
      <c r="S2613" s="203"/>
      <c r="T2613" s="204"/>
      <c r="AT2613" s="205" t="s">
        <v>164</v>
      </c>
      <c r="AU2613" s="205" t="s">
        <v>90</v>
      </c>
      <c r="AV2613" s="12" t="s">
        <v>88</v>
      </c>
      <c r="AW2613" s="12" t="s">
        <v>41</v>
      </c>
      <c r="AX2613" s="12" t="s">
        <v>80</v>
      </c>
      <c r="AY2613" s="205" t="s">
        <v>155</v>
      </c>
    </row>
    <row r="2614" spans="2:65" s="13" customFormat="1">
      <c r="B2614" s="206"/>
      <c r="C2614" s="207"/>
      <c r="D2614" s="197" t="s">
        <v>164</v>
      </c>
      <c r="E2614" s="208" t="s">
        <v>35</v>
      </c>
      <c r="F2614" s="209" t="s">
        <v>2573</v>
      </c>
      <c r="G2614" s="207"/>
      <c r="H2614" s="210">
        <v>4.8</v>
      </c>
      <c r="I2614" s="211"/>
      <c r="J2614" s="207"/>
      <c r="K2614" s="207"/>
      <c r="L2614" s="212"/>
      <c r="M2614" s="213"/>
      <c r="N2614" s="214"/>
      <c r="O2614" s="214"/>
      <c r="P2614" s="214"/>
      <c r="Q2614" s="214"/>
      <c r="R2614" s="214"/>
      <c r="S2614" s="214"/>
      <c r="T2614" s="215"/>
      <c r="AT2614" s="216" t="s">
        <v>164</v>
      </c>
      <c r="AU2614" s="216" t="s">
        <v>90</v>
      </c>
      <c r="AV2614" s="13" t="s">
        <v>90</v>
      </c>
      <c r="AW2614" s="13" t="s">
        <v>41</v>
      </c>
      <c r="AX2614" s="13" t="s">
        <v>80</v>
      </c>
      <c r="AY2614" s="216" t="s">
        <v>155</v>
      </c>
    </row>
    <row r="2615" spans="2:65" s="12" customFormat="1">
      <c r="B2615" s="195"/>
      <c r="C2615" s="196"/>
      <c r="D2615" s="197" t="s">
        <v>164</v>
      </c>
      <c r="E2615" s="198" t="s">
        <v>35</v>
      </c>
      <c r="F2615" s="199" t="s">
        <v>368</v>
      </c>
      <c r="G2615" s="196"/>
      <c r="H2615" s="198" t="s">
        <v>35</v>
      </c>
      <c r="I2615" s="200"/>
      <c r="J2615" s="196"/>
      <c r="K2615" s="196"/>
      <c r="L2615" s="201"/>
      <c r="M2615" s="202"/>
      <c r="N2615" s="203"/>
      <c r="O2615" s="203"/>
      <c r="P2615" s="203"/>
      <c r="Q2615" s="203"/>
      <c r="R2615" s="203"/>
      <c r="S2615" s="203"/>
      <c r="T2615" s="204"/>
      <c r="AT2615" s="205" t="s">
        <v>164</v>
      </c>
      <c r="AU2615" s="205" t="s">
        <v>90</v>
      </c>
      <c r="AV2615" s="12" t="s">
        <v>88</v>
      </c>
      <c r="AW2615" s="12" t="s">
        <v>41</v>
      </c>
      <c r="AX2615" s="12" t="s">
        <v>80</v>
      </c>
      <c r="AY2615" s="205" t="s">
        <v>155</v>
      </c>
    </row>
    <row r="2616" spans="2:65" s="13" customFormat="1">
      <c r="B2616" s="206"/>
      <c r="C2616" s="207"/>
      <c r="D2616" s="197" t="s">
        <v>164</v>
      </c>
      <c r="E2616" s="208" t="s">
        <v>35</v>
      </c>
      <c r="F2616" s="209" t="s">
        <v>2574</v>
      </c>
      <c r="G2616" s="207"/>
      <c r="H2616" s="210">
        <v>14.4</v>
      </c>
      <c r="I2616" s="211"/>
      <c r="J2616" s="207"/>
      <c r="K2616" s="207"/>
      <c r="L2616" s="212"/>
      <c r="M2616" s="213"/>
      <c r="N2616" s="214"/>
      <c r="O2616" s="214"/>
      <c r="P2616" s="214"/>
      <c r="Q2616" s="214"/>
      <c r="R2616" s="214"/>
      <c r="S2616" s="214"/>
      <c r="T2616" s="215"/>
      <c r="AT2616" s="216" t="s">
        <v>164</v>
      </c>
      <c r="AU2616" s="216" t="s">
        <v>90</v>
      </c>
      <c r="AV2616" s="13" t="s">
        <v>90</v>
      </c>
      <c r="AW2616" s="13" t="s">
        <v>41</v>
      </c>
      <c r="AX2616" s="13" t="s">
        <v>80</v>
      </c>
      <c r="AY2616" s="216" t="s">
        <v>155</v>
      </c>
    </row>
    <row r="2617" spans="2:65" s="12" customFormat="1">
      <c r="B2617" s="195"/>
      <c r="C2617" s="196"/>
      <c r="D2617" s="197" t="s">
        <v>164</v>
      </c>
      <c r="E2617" s="198" t="s">
        <v>35</v>
      </c>
      <c r="F2617" s="199" t="s">
        <v>373</v>
      </c>
      <c r="G2617" s="196"/>
      <c r="H2617" s="198" t="s">
        <v>35</v>
      </c>
      <c r="I2617" s="200"/>
      <c r="J2617" s="196"/>
      <c r="K2617" s="196"/>
      <c r="L2617" s="201"/>
      <c r="M2617" s="202"/>
      <c r="N2617" s="203"/>
      <c r="O2617" s="203"/>
      <c r="P2617" s="203"/>
      <c r="Q2617" s="203"/>
      <c r="R2617" s="203"/>
      <c r="S2617" s="203"/>
      <c r="T2617" s="204"/>
      <c r="AT2617" s="205" t="s">
        <v>164</v>
      </c>
      <c r="AU2617" s="205" t="s">
        <v>90</v>
      </c>
      <c r="AV2617" s="12" t="s">
        <v>88</v>
      </c>
      <c r="AW2617" s="12" t="s">
        <v>41</v>
      </c>
      <c r="AX2617" s="12" t="s">
        <v>80</v>
      </c>
      <c r="AY2617" s="205" t="s">
        <v>155</v>
      </c>
    </row>
    <row r="2618" spans="2:65" s="13" customFormat="1">
      <c r="B2618" s="206"/>
      <c r="C2618" s="207"/>
      <c r="D2618" s="197" t="s">
        <v>164</v>
      </c>
      <c r="E2618" s="208" t="s">
        <v>35</v>
      </c>
      <c r="F2618" s="209" t="s">
        <v>2575</v>
      </c>
      <c r="G2618" s="207"/>
      <c r="H2618" s="210">
        <v>24</v>
      </c>
      <c r="I2618" s="211"/>
      <c r="J2618" s="207"/>
      <c r="K2618" s="207"/>
      <c r="L2618" s="212"/>
      <c r="M2618" s="213"/>
      <c r="N2618" s="214"/>
      <c r="O2618" s="214"/>
      <c r="P2618" s="214"/>
      <c r="Q2618" s="214"/>
      <c r="R2618" s="214"/>
      <c r="S2618" s="214"/>
      <c r="T2618" s="215"/>
      <c r="AT2618" s="216" t="s">
        <v>164</v>
      </c>
      <c r="AU2618" s="216" t="s">
        <v>90</v>
      </c>
      <c r="AV2618" s="13" t="s">
        <v>90</v>
      </c>
      <c r="AW2618" s="13" t="s">
        <v>41</v>
      </c>
      <c r="AX2618" s="13" t="s">
        <v>80</v>
      </c>
      <c r="AY2618" s="216" t="s">
        <v>155</v>
      </c>
    </row>
    <row r="2619" spans="2:65" s="12" customFormat="1">
      <c r="B2619" s="195"/>
      <c r="C2619" s="196"/>
      <c r="D2619" s="197" t="s">
        <v>164</v>
      </c>
      <c r="E2619" s="198" t="s">
        <v>35</v>
      </c>
      <c r="F2619" s="199" t="s">
        <v>377</v>
      </c>
      <c r="G2619" s="196"/>
      <c r="H2619" s="198" t="s">
        <v>35</v>
      </c>
      <c r="I2619" s="200"/>
      <c r="J2619" s="196"/>
      <c r="K2619" s="196"/>
      <c r="L2619" s="201"/>
      <c r="M2619" s="202"/>
      <c r="N2619" s="203"/>
      <c r="O2619" s="203"/>
      <c r="P2619" s="203"/>
      <c r="Q2619" s="203"/>
      <c r="R2619" s="203"/>
      <c r="S2619" s="203"/>
      <c r="T2619" s="204"/>
      <c r="AT2619" s="205" t="s">
        <v>164</v>
      </c>
      <c r="AU2619" s="205" t="s">
        <v>90</v>
      </c>
      <c r="AV2619" s="12" t="s">
        <v>88</v>
      </c>
      <c r="AW2619" s="12" t="s">
        <v>41</v>
      </c>
      <c r="AX2619" s="12" t="s">
        <v>80</v>
      </c>
      <c r="AY2619" s="205" t="s">
        <v>155</v>
      </c>
    </row>
    <row r="2620" spans="2:65" s="13" customFormat="1">
      <c r="B2620" s="206"/>
      <c r="C2620" s="207"/>
      <c r="D2620" s="197" t="s">
        <v>164</v>
      </c>
      <c r="E2620" s="208" t="s">
        <v>35</v>
      </c>
      <c r="F2620" s="209" t="s">
        <v>2573</v>
      </c>
      <c r="G2620" s="207"/>
      <c r="H2620" s="210">
        <v>4.8</v>
      </c>
      <c r="I2620" s="211"/>
      <c r="J2620" s="207"/>
      <c r="K2620" s="207"/>
      <c r="L2620" s="212"/>
      <c r="M2620" s="213"/>
      <c r="N2620" s="214"/>
      <c r="O2620" s="214"/>
      <c r="P2620" s="214"/>
      <c r="Q2620" s="214"/>
      <c r="R2620" s="214"/>
      <c r="S2620" s="214"/>
      <c r="T2620" s="215"/>
      <c r="AT2620" s="216" t="s">
        <v>164</v>
      </c>
      <c r="AU2620" s="216" t="s">
        <v>90</v>
      </c>
      <c r="AV2620" s="13" t="s">
        <v>90</v>
      </c>
      <c r="AW2620" s="13" t="s">
        <v>41</v>
      </c>
      <c r="AX2620" s="13" t="s">
        <v>80</v>
      </c>
      <c r="AY2620" s="216" t="s">
        <v>155</v>
      </c>
    </row>
    <row r="2621" spans="2:65" s="15" customFormat="1">
      <c r="B2621" s="228"/>
      <c r="C2621" s="229"/>
      <c r="D2621" s="197" t="s">
        <v>164</v>
      </c>
      <c r="E2621" s="230" t="s">
        <v>35</v>
      </c>
      <c r="F2621" s="231" t="s">
        <v>177</v>
      </c>
      <c r="G2621" s="229"/>
      <c r="H2621" s="232">
        <v>48</v>
      </c>
      <c r="I2621" s="233"/>
      <c r="J2621" s="229"/>
      <c r="K2621" s="229"/>
      <c r="L2621" s="234"/>
      <c r="M2621" s="235"/>
      <c r="N2621" s="236"/>
      <c r="O2621" s="236"/>
      <c r="P2621" s="236"/>
      <c r="Q2621" s="236"/>
      <c r="R2621" s="236"/>
      <c r="S2621" s="236"/>
      <c r="T2621" s="237"/>
      <c r="AT2621" s="238" t="s">
        <v>164</v>
      </c>
      <c r="AU2621" s="238" t="s">
        <v>90</v>
      </c>
      <c r="AV2621" s="15" t="s">
        <v>162</v>
      </c>
      <c r="AW2621" s="15" t="s">
        <v>41</v>
      </c>
      <c r="AX2621" s="15" t="s">
        <v>88</v>
      </c>
      <c r="AY2621" s="238" t="s">
        <v>155</v>
      </c>
    </row>
    <row r="2622" spans="2:65" s="1" customFormat="1" ht="36" customHeight="1">
      <c r="B2622" s="36"/>
      <c r="C2622" s="182" t="s">
        <v>2576</v>
      </c>
      <c r="D2622" s="182" t="s">
        <v>157</v>
      </c>
      <c r="E2622" s="183" t="s">
        <v>2577</v>
      </c>
      <c r="F2622" s="184" t="s">
        <v>2578</v>
      </c>
      <c r="G2622" s="185" t="s">
        <v>360</v>
      </c>
      <c r="H2622" s="186">
        <v>35.5</v>
      </c>
      <c r="I2622" s="187"/>
      <c r="J2622" s="188">
        <f>ROUND(I2622*H2622,2)</f>
        <v>0</v>
      </c>
      <c r="K2622" s="184" t="s">
        <v>161</v>
      </c>
      <c r="L2622" s="40"/>
      <c r="M2622" s="189" t="s">
        <v>35</v>
      </c>
      <c r="N2622" s="190" t="s">
        <v>51</v>
      </c>
      <c r="O2622" s="65"/>
      <c r="P2622" s="191">
        <f>O2622*H2622</f>
        <v>0</v>
      </c>
      <c r="Q2622" s="191">
        <v>1.0399999999999999E-3</v>
      </c>
      <c r="R2622" s="191">
        <f>Q2622*H2622</f>
        <v>3.6919999999999994E-2</v>
      </c>
      <c r="S2622" s="191">
        <v>0</v>
      </c>
      <c r="T2622" s="192">
        <f>S2622*H2622</f>
        <v>0</v>
      </c>
      <c r="AR2622" s="193" t="s">
        <v>265</v>
      </c>
      <c r="AT2622" s="193" t="s">
        <v>157</v>
      </c>
      <c r="AU2622" s="193" t="s">
        <v>90</v>
      </c>
      <c r="AY2622" s="18" t="s">
        <v>155</v>
      </c>
      <c r="BE2622" s="194">
        <f>IF(N2622="základní",J2622,0)</f>
        <v>0</v>
      </c>
      <c r="BF2622" s="194">
        <f>IF(N2622="snížená",J2622,0)</f>
        <v>0</v>
      </c>
      <c r="BG2622" s="194">
        <f>IF(N2622="zákl. přenesená",J2622,0)</f>
        <v>0</v>
      </c>
      <c r="BH2622" s="194">
        <f>IF(N2622="sníž. přenesená",J2622,0)</f>
        <v>0</v>
      </c>
      <c r="BI2622" s="194">
        <f>IF(N2622="nulová",J2622,0)</f>
        <v>0</v>
      </c>
      <c r="BJ2622" s="18" t="s">
        <v>88</v>
      </c>
      <c r="BK2622" s="194">
        <f>ROUND(I2622*H2622,2)</f>
        <v>0</v>
      </c>
      <c r="BL2622" s="18" t="s">
        <v>265</v>
      </c>
      <c r="BM2622" s="193" t="s">
        <v>2579</v>
      </c>
    </row>
    <row r="2623" spans="2:65" s="12" customFormat="1" ht="20.399999999999999">
      <c r="B2623" s="195"/>
      <c r="C2623" s="196"/>
      <c r="D2623" s="197" t="s">
        <v>164</v>
      </c>
      <c r="E2623" s="198" t="s">
        <v>35</v>
      </c>
      <c r="F2623" s="199" t="s">
        <v>2580</v>
      </c>
      <c r="G2623" s="196"/>
      <c r="H2623" s="198" t="s">
        <v>35</v>
      </c>
      <c r="I2623" s="200"/>
      <c r="J2623" s="196"/>
      <c r="K2623" s="196"/>
      <c r="L2623" s="201"/>
      <c r="M2623" s="202"/>
      <c r="N2623" s="203"/>
      <c r="O2623" s="203"/>
      <c r="P2623" s="203"/>
      <c r="Q2623" s="203"/>
      <c r="R2623" s="203"/>
      <c r="S2623" s="203"/>
      <c r="T2623" s="204"/>
      <c r="AT2623" s="205" t="s">
        <v>164</v>
      </c>
      <c r="AU2623" s="205" t="s">
        <v>90</v>
      </c>
      <c r="AV2623" s="12" t="s">
        <v>88</v>
      </c>
      <c r="AW2623" s="12" t="s">
        <v>41</v>
      </c>
      <c r="AX2623" s="12" t="s">
        <v>80</v>
      </c>
      <c r="AY2623" s="205" t="s">
        <v>155</v>
      </c>
    </row>
    <row r="2624" spans="2:65" s="12" customFormat="1">
      <c r="B2624" s="195"/>
      <c r="C2624" s="196"/>
      <c r="D2624" s="197" t="s">
        <v>164</v>
      </c>
      <c r="E2624" s="198" t="s">
        <v>35</v>
      </c>
      <c r="F2624" s="199" t="s">
        <v>363</v>
      </c>
      <c r="G2624" s="196"/>
      <c r="H2624" s="198" t="s">
        <v>35</v>
      </c>
      <c r="I2624" s="200"/>
      <c r="J2624" s="196"/>
      <c r="K2624" s="196"/>
      <c r="L2624" s="201"/>
      <c r="M2624" s="202"/>
      <c r="N2624" s="203"/>
      <c r="O2624" s="203"/>
      <c r="P2624" s="203"/>
      <c r="Q2624" s="203"/>
      <c r="R2624" s="203"/>
      <c r="S2624" s="203"/>
      <c r="T2624" s="204"/>
      <c r="AT2624" s="205" t="s">
        <v>164</v>
      </c>
      <c r="AU2624" s="205" t="s">
        <v>90</v>
      </c>
      <c r="AV2624" s="12" t="s">
        <v>88</v>
      </c>
      <c r="AW2624" s="12" t="s">
        <v>41</v>
      </c>
      <c r="AX2624" s="12" t="s">
        <v>80</v>
      </c>
      <c r="AY2624" s="205" t="s">
        <v>155</v>
      </c>
    </row>
    <row r="2625" spans="2:65" s="13" customFormat="1">
      <c r="B2625" s="206"/>
      <c r="C2625" s="207"/>
      <c r="D2625" s="197" t="s">
        <v>164</v>
      </c>
      <c r="E2625" s="208" t="s">
        <v>35</v>
      </c>
      <c r="F2625" s="209" t="s">
        <v>2581</v>
      </c>
      <c r="G2625" s="207"/>
      <c r="H2625" s="210">
        <v>3.6</v>
      </c>
      <c r="I2625" s="211"/>
      <c r="J2625" s="207"/>
      <c r="K2625" s="207"/>
      <c r="L2625" s="212"/>
      <c r="M2625" s="213"/>
      <c r="N2625" s="214"/>
      <c r="O2625" s="214"/>
      <c r="P2625" s="214"/>
      <c r="Q2625" s="214"/>
      <c r="R2625" s="214"/>
      <c r="S2625" s="214"/>
      <c r="T2625" s="215"/>
      <c r="AT2625" s="216" t="s">
        <v>164</v>
      </c>
      <c r="AU2625" s="216" t="s">
        <v>90</v>
      </c>
      <c r="AV2625" s="13" t="s">
        <v>90</v>
      </c>
      <c r="AW2625" s="13" t="s">
        <v>41</v>
      </c>
      <c r="AX2625" s="13" t="s">
        <v>80</v>
      </c>
      <c r="AY2625" s="216" t="s">
        <v>155</v>
      </c>
    </row>
    <row r="2626" spans="2:65" s="12" customFormat="1">
      <c r="B2626" s="195"/>
      <c r="C2626" s="196"/>
      <c r="D2626" s="197" t="s">
        <v>164</v>
      </c>
      <c r="E2626" s="198" t="s">
        <v>35</v>
      </c>
      <c r="F2626" s="199" t="s">
        <v>368</v>
      </c>
      <c r="G2626" s="196"/>
      <c r="H2626" s="198" t="s">
        <v>35</v>
      </c>
      <c r="I2626" s="200"/>
      <c r="J2626" s="196"/>
      <c r="K2626" s="196"/>
      <c r="L2626" s="201"/>
      <c r="M2626" s="202"/>
      <c r="N2626" s="203"/>
      <c r="O2626" s="203"/>
      <c r="P2626" s="203"/>
      <c r="Q2626" s="203"/>
      <c r="R2626" s="203"/>
      <c r="S2626" s="203"/>
      <c r="T2626" s="204"/>
      <c r="AT2626" s="205" t="s">
        <v>164</v>
      </c>
      <c r="AU2626" s="205" t="s">
        <v>90</v>
      </c>
      <c r="AV2626" s="12" t="s">
        <v>88</v>
      </c>
      <c r="AW2626" s="12" t="s">
        <v>41</v>
      </c>
      <c r="AX2626" s="12" t="s">
        <v>80</v>
      </c>
      <c r="AY2626" s="205" t="s">
        <v>155</v>
      </c>
    </row>
    <row r="2627" spans="2:65" s="13" customFormat="1">
      <c r="B2627" s="206"/>
      <c r="C2627" s="207"/>
      <c r="D2627" s="197" t="s">
        <v>164</v>
      </c>
      <c r="E2627" s="208" t="s">
        <v>35</v>
      </c>
      <c r="F2627" s="209" t="s">
        <v>2582</v>
      </c>
      <c r="G2627" s="207"/>
      <c r="H2627" s="210">
        <v>11.3</v>
      </c>
      <c r="I2627" s="211"/>
      <c r="J2627" s="207"/>
      <c r="K2627" s="207"/>
      <c r="L2627" s="212"/>
      <c r="M2627" s="213"/>
      <c r="N2627" s="214"/>
      <c r="O2627" s="214"/>
      <c r="P2627" s="214"/>
      <c r="Q2627" s="214"/>
      <c r="R2627" s="214"/>
      <c r="S2627" s="214"/>
      <c r="T2627" s="215"/>
      <c r="AT2627" s="216" t="s">
        <v>164</v>
      </c>
      <c r="AU2627" s="216" t="s">
        <v>90</v>
      </c>
      <c r="AV2627" s="13" t="s">
        <v>90</v>
      </c>
      <c r="AW2627" s="13" t="s">
        <v>41</v>
      </c>
      <c r="AX2627" s="13" t="s">
        <v>80</v>
      </c>
      <c r="AY2627" s="216" t="s">
        <v>155</v>
      </c>
    </row>
    <row r="2628" spans="2:65" s="12" customFormat="1">
      <c r="B2628" s="195"/>
      <c r="C2628" s="196"/>
      <c r="D2628" s="197" t="s">
        <v>164</v>
      </c>
      <c r="E2628" s="198" t="s">
        <v>35</v>
      </c>
      <c r="F2628" s="199" t="s">
        <v>373</v>
      </c>
      <c r="G2628" s="196"/>
      <c r="H2628" s="198" t="s">
        <v>35</v>
      </c>
      <c r="I2628" s="200"/>
      <c r="J2628" s="196"/>
      <c r="K2628" s="196"/>
      <c r="L2628" s="201"/>
      <c r="M2628" s="202"/>
      <c r="N2628" s="203"/>
      <c r="O2628" s="203"/>
      <c r="P2628" s="203"/>
      <c r="Q2628" s="203"/>
      <c r="R2628" s="203"/>
      <c r="S2628" s="203"/>
      <c r="T2628" s="204"/>
      <c r="AT2628" s="205" t="s">
        <v>164</v>
      </c>
      <c r="AU2628" s="205" t="s">
        <v>90</v>
      </c>
      <c r="AV2628" s="12" t="s">
        <v>88</v>
      </c>
      <c r="AW2628" s="12" t="s">
        <v>41</v>
      </c>
      <c r="AX2628" s="12" t="s">
        <v>80</v>
      </c>
      <c r="AY2628" s="205" t="s">
        <v>155</v>
      </c>
    </row>
    <row r="2629" spans="2:65" s="13" customFormat="1">
      <c r="B2629" s="206"/>
      <c r="C2629" s="207"/>
      <c r="D2629" s="197" t="s">
        <v>164</v>
      </c>
      <c r="E2629" s="208" t="s">
        <v>35</v>
      </c>
      <c r="F2629" s="209" t="s">
        <v>2583</v>
      </c>
      <c r="G2629" s="207"/>
      <c r="H2629" s="210">
        <v>17</v>
      </c>
      <c r="I2629" s="211"/>
      <c r="J2629" s="207"/>
      <c r="K2629" s="207"/>
      <c r="L2629" s="212"/>
      <c r="M2629" s="213"/>
      <c r="N2629" s="214"/>
      <c r="O2629" s="214"/>
      <c r="P2629" s="214"/>
      <c r="Q2629" s="214"/>
      <c r="R2629" s="214"/>
      <c r="S2629" s="214"/>
      <c r="T2629" s="215"/>
      <c r="AT2629" s="216" t="s">
        <v>164</v>
      </c>
      <c r="AU2629" s="216" t="s">
        <v>90</v>
      </c>
      <c r="AV2629" s="13" t="s">
        <v>90</v>
      </c>
      <c r="AW2629" s="13" t="s">
        <v>41</v>
      </c>
      <c r="AX2629" s="13" t="s">
        <v>80</v>
      </c>
      <c r="AY2629" s="216" t="s">
        <v>155</v>
      </c>
    </row>
    <row r="2630" spans="2:65" s="12" customFormat="1">
      <c r="B2630" s="195"/>
      <c r="C2630" s="196"/>
      <c r="D2630" s="197" t="s">
        <v>164</v>
      </c>
      <c r="E2630" s="198" t="s">
        <v>35</v>
      </c>
      <c r="F2630" s="199" t="s">
        <v>377</v>
      </c>
      <c r="G2630" s="196"/>
      <c r="H2630" s="198" t="s">
        <v>35</v>
      </c>
      <c r="I2630" s="200"/>
      <c r="J2630" s="196"/>
      <c r="K2630" s="196"/>
      <c r="L2630" s="201"/>
      <c r="M2630" s="202"/>
      <c r="N2630" s="203"/>
      <c r="O2630" s="203"/>
      <c r="P2630" s="203"/>
      <c r="Q2630" s="203"/>
      <c r="R2630" s="203"/>
      <c r="S2630" s="203"/>
      <c r="T2630" s="204"/>
      <c r="AT2630" s="205" t="s">
        <v>164</v>
      </c>
      <c r="AU2630" s="205" t="s">
        <v>90</v>
      </c>
      <c r="AV2630" s="12" t="s">
        <v>88</v>
      </c>
      <c r="AW2630" s="12" t="s">
        <v>41</v>
      </c>
      <c r="AX2630" s="12" t="s">
        <v>80</v>
      </c>
      <c r="AY2630" s="205" t="s">
        <v>155</v>
      </c>
    </row>
    <row r="2631" spans="2:65" s="13" customFormat="1">
      <c r="B2631" s="206"/>
      <c r="C2631" s="207"/>
      <c r="D2631" s="197" t="s">
        <v>164</v>
      </c>
      <c r="E2631" s="208" t="s">
        <v>35</v>
      </c>
      <c r="F2631" s="209" t="s">
        <v>2581</v>
      </c>
      <c r="G2631" s="207"/>
      <c r="H2631" s="210">
        <v>3.6</v>
      </c>
      <c r="I2631" s="211"/>
      <c r="J2631" s="207"/>
      <c r="K2631" s="207"/>
      <c r="L2631" s="212"/>
      <c r="M2631" s="213"/>
      <c r="N2631" s="214"/>
      <c r="O2631" s="214"/>
      <c r="P2631" s="214"/>
      <c r="Q2631" s="214"/>
      <c r="R2631" s="214"/>
      <c r="S2631" s="214"/>
      <c r="T2631" s="215"/>
      <c r="AT2631" s="216" t="s">
        <v>164</v>
      </c>
      <c r="AU2631" s="216" t="s">
        <v>90</v>
      </c>
      <c r="AV2631" s="13" t="s">
        <v>90</v>
      </c>
      <c r="AW2631" s="13" t="s">
        <v>41</v>
      </c>
      <c r="AX2631" s="13" t="s">
        <v>80</v>
      </c>
      <c r="AY2631" s="216" t="s">
        <v>155</v>
      </c>
    </row>
    <row r="2632" spans="2:65" s="15" customFormat="1">
      <c r="B2632" s="228"/>
      <c r="C2632" s="229"/>
      <c r="D2632" s="197" t="s">
        <v>164</v>
      </c>
      <c r="E2632" s="230" t="s">
        <v>35</v>
      </c>
      <c r="F2632" s="231" t="s">
        <v>177</v>
      </c>
      <c r="G2632" s="229"/>
      <c r="H2632" s="232">
        <v>35.5</v>
      </c>
      <c r="I2632" s="233"/>
      <c r="J2632" s="229"/>
      <c r="K2632" s="229"/>
      <c r="L2632" s="234"/>
      <c r="M2632" s="235"/>
      <c r="N2632" s="236"/>
      <c r="O2632" s="236"/>
      <c r="P2632" s="236"/>
      <c r="Q2632" s="236"/>
      <c r="R2632" s="236"/>
      <c r="S2632" s="236"/>
      <c r="T2632" s="237"/>
      <c r="AT2632" s="238" t="s">
        <v>164</v>
      </c>
      <c r="AU2632" s="238" t="s">
        <v>90</v>
      </c>
      <c r="AV2632" s="15" t="s">
        <v>162</v>
      </c>
      <c r="AW2632" s="15" t="s">
        <v>41</v>
      </c>
      <c r="AX2632" s="15" t="s">
        <v>88</v>
      </c>
      <c r="AY2632" s="238" t="s">
        <v>155</v>
      </c>
    </row>
    <row r="2633" spans="2:65" s="1" customFormat="1" ht="24" customHeight="1">
      <c r="B2633" s="36"/>
      <c r="C2633" s="239" t="s">
        <v>2584</v>
      </c>
      <c r="D2633" s="239" t="s">
        <v>455</v>
      </c>
      <c r="E2633" s="240" t="s">
        <v>2585</v>
      </c>
      <c r="F2633" s="241" t="s">
        <v>2586</v>
      </c>
      <c r="G2633" s="242" t="s">
        <v>160</v>
      </c>
      <c r="H2633" s="243">
        <v>33</v>
      </c>
      <c r="I2633" s="244"/>
      <c r="J2633" s="245">
        <f>ROUND(I2633*H2633,2)</f>
        <v>0</v>
      </c>
      <c r="K2633" s="241" t="s">
        <v>161</v>
      </c>
      <c r="L2633" s="246"/>
      <c r="M2633" s="247" t="s">
        <v>35</v>
      </c>
      <c r="N2633" s="248" t="s">
        <v>51</v>
      </c>
      <c r="O2633" s="65"/>
      <c r="P2633" s="191">
        <f>O2633*H2633</f>
        <v>0</v>
      </c>
      <c r="Q2633" s="191">
        <v>1.26E-2</v>
      </c>
      <c r="R2633" s="191">
        <f>Q2633*H2633</f>
        <v>0.4158</v>
      </c>
      <c r="S2633" s="191">
        <v>0</v>
      </c>
      <c r="T2633" s="192">
        <f>S2633*H2633</f>
        <v>0</v>
      </c>
      <c r="AR2633" s="193" t="s">
        <v>419</v>
      </c>
      <c r="AT2633" s="193" t="s">
        <v>455</v>
      </c>
      <c r="AU2633" s="193" t="s">
        <v>90</v>
      </c>
      <c r="AY2633" s="18" t="s">
        <v>155</v>
      </c>
      <c r="BE2633" s="194">
        <f>IF(N2633="základní",J2633,0)</f>
        <v>0</v>
      </c>
      <c r="BF2633" s="194">
        <f>IF(N2633="snížená",J2633,0)</f>
        <v>0</v>
      </c>
      <c r="BG2633" s="194">
        <f>IF(N2633="zákl. přenesená",J2633,0)</f>
        <v>0</v>
      </c>
      <c r="BH2633" s="194">
        <f>IF(N2633="sníž. přenesená",J2633,0)</f>
        <v>0</v>
      </c>
      <c r="BI2633" s="194">
        <f>IF(N2633="nulová",J2633,0)</f>
        <v>0</v>
      </c>
      <c r="BJ2633" s="18" t="s">
        <v>88</v>
      </c>
      <c r="BK2633" s="194">
        <f>ROUND(I2633*H2633,2)</f>
        <v>0</v>
      </c>
      <c r="BL2633" s="18" t="s">
        <v>265</v>
      </c>
      <c r="BM2633" s="193" t="s">
        <v>2587</v>
      </c>
    </row>
    <row r="2634" spans="2:65" s="12" customFormat="1">
      <c r="B2634" s="195"/>
      <c r="C2634" s="196"/>
      <c r="D2634" s="197" t="s">
        <v>164</v>
      </c>
      <c r="E2634" s="198" t="s">
        <v>35</v>
      </c>
      <c r="F2634" s="199" t="s">
        <v>2588</v>
      </c>
      <c r="G2634" s="196"/>
      <c r="H2634" s="198" t="s">
        <v>35</v>
      </c>
      <c r="I2634" s="200"/>
      <c r="J2634" s="196"/>
      <c r="K2634" s="196"/>
      <c r="L2634" s="201"/>
      <c r="M2634" s="202"/>
      <c r="N2634" s="203"/>
      <c r="O2634" s="203"/>
      <c r="P2634" s="203"/>
      <c r="Q2634" s="203"/>
      <c r="R2634" s="203"/>
      <c r="S2634" s="203"/>
      <c r="T2634" s="204"/>
      <c r="AT2634" s="205" t="s">
        <v>164</v>
      </c>
      <c r="AU2634" s="205" t="s">
        <v>90</v>
      </c>
      <c r="AV2634" s="12" t="s">
        <v>88</v>
      </c>
      <c r="AW2634" s="12" t="s">
        <v>41</v>
      </c>
      <c r="AX2634" s="12" t="s">
        <v>80</v>
      </c>
      <c r="AY2634" s="205" t="s">
        <v>155</v>
      </c>
    </row>
    <row r="2635" spans="2:65" s="13" customFormat="1">
      <c r="B2635" s="206"/>
      <c r="C2635" s="207"/>
      <c r="D2635" s="197" t="s">
        <v>164</v>
      </c>
      <c r="E2635" s="208" t="s">
        <v>35</v>
      </c>
      <c r="F2635" s="209" t="s">
        <v>2589</v>
      </c>
      <c r="G2635" s="207"/>
      <c r="H2635" s="210">
        <v>5.4119999999999999</v>
      </c>
      <c r="I2635" s="211"/>
      <c r="J2635" s="207"/>
      <c r="K2635" s="207"/>
      <c r="L2635" s="212"/>
      <c r="M2635" s="213"/>
      <c r="N2635" s="214"/>
      <c r="O2635" s="214"/>
      <c r="P2635" s="214"/>
      <c r="Q2635" s="214"/>
      <c r="R2635" s="214"/>
      <c r="S2635" s="214"/>
      <c r="T2635" s="215"/>
      <c r="AT2635" s="216" t="s">
        <v>164</v>
      </c>
      <c r="AU2635" s="216" t="s">
        <v>90</v>
      </c>
      <c r="AV2635" s="13" t="s">
        <v>90</v>
      </c>
      <c r="AW2635" s="13" t="s">
        <v>41</v>
      </c>
      <c r="AX2635" s="13" t="s">
        <v>80</v>
      </c>
      <c r="AY2635" s="216" t="s">
        <v>155</v>
      </c>
    </row>
    <row r="2636" spans="2:65" s="12" customFormat="1">
      <c r="B2636" s="195"/>
      <c r="C2636" s="196"/>
      <c r="D2636" s="197" t="s">
        <v>164</v>
      </c>
      <c r="E2636" s="198" t="s">
        <v>35</v>
      </c>
      <c r="F2636" s="199" t="s">
        <v>2590</v>
      </c>
      <c r="G2636" s="196"/>
      <c r="H2636" s="198" t="s">
        <v>35</v>
      </c>
      <c r="I2636" s="200"/>
      <c r="J2636" s="196"/>
      <c r="K2636" s="196"/>
      <c r="L2636" s="201"/>
      <c r="M2636" s="202"/>
      <c r="N2636" s="203"/>
      <c r="O2636" s="203"/>
      <c r="P2636" s="203"/>
      <c r="Q2636" s="203"/>
      <c r="R2636" s="203"/>
      <c r="S2636" s="203"/>
      <c r="T2636" s="204"/>
      <c r="AT2636" s="205" t="s">
        <v>164</v>
      </c>
      <c r="AU2636" s="205" t="s">
        <v>90</v>
      </c>
      <c r="AV2636" s="12" t="s">
        <v>88</v>
      </c>
      <c r="AW2636" s="12" t="s">
        <v>41</v>
      </c>
      <c r="AX2636" s="12" t="s">
        <v>80</v>
      </c>
      <c r="AY2636" s="205" t="s">
        <v>155</v>
      </c>
    </row>
    <row r="2637" spans="2:65" s="13" customFormat="1">
      <c r="B2637" s="206"/>
      <c r="C2637" s="207"/>
      <c r="D2637" s="197" t="s">
        <v>164</v>
      </c>
      <c r="E2637" s="208" t="s">
        <v>35</v>
      </c>
      <c r="F2637" s="209" t="s">
        <v>2591</v>
      </c>
      <c r="G2637" s="207"/>
      <c r="H2637" s="210">
        <v>15.84</v>
      </c>
      <c r="I2637" s="211"/>
      <c r="J2637" s="207"/>
      <c r="K2637" s="207"/>
      <c r="L2637" s="212"/>
      <c r="M2637" s="213"/>
      <c r="N2637" s="214"/>
      <c r="O2637" s="214"/>
      <c r="P2637" s="214"/>
      <c r="Q2637" s="214"/>
      <c r="R2637" s="214"/>
      <c r="S2637" s="214"/>
      <c r="T2637" s="215"/>
      <c r="AT2637" s="216" t="s">
        <v>164</v>
      </c>
      <c r="AU2637" s="216" t="s">
        <v>90</v>
      </c>
      <c r="AV2637" s="13" t="s">
        <v>90</v>
      </c>
      <c r="AW2637" s="13" t="s">
        <v>41</v>
      </c>
      <c r="AX2637" s="13" t="s">
        <v>80</v>
      </c>
      <c r="AY2637" s="216" t="s">
        <v>155</v>
      </c>
    </row>
    <row r="2638" spans="2:65" s="12" customFormat="1">
      <c r="B2638" s="195"/>
      <c r="C2638" s="196"/>
      <c r="D2638" s="197" t="s">
        <v>164</v>
      </c>
      <c r="E2638" s="198" t="s">
        <v>35</v>
      </c>
      <c r="F2638" s="199" t="s">
        <v>2592</v>
      </c>
      <c r="G2638" s="196"/>
      <c r="H2638" s="198" t="s">
        <v>35</v>
      </c>
      <c r="I2638" s="200"/>
      <c r="J2638" s="196"/>
      <c r="K2638" s="196"/>
      <c r="L2638" s="201"/>
      <c r="M2638" s="202"/>
      <c r="N2638" s="203"/>
      <c r="O2638" s="203"/>
      <c r="P2638" s="203"/>
      <c r="Q2638" s="203"/>
      <c r="R2638" s="203"/>
      <c r="S2638" s="203"/>
      <c r="T2638" s="204"/>
      <c r="AT2638" s="205" t="s">
        <v>164</v>
      </c>
      <c r="AU2638" s="205" t="s">
        <v>90</v>
      </c>
      <c r="AV2638" s="12" t="s">
        <v>88</v>
      </c>
      <c r="AW2638" s="12" t="s">
        <v>41</v>
      </c>
      <c r="AX2638" s="12" t="s">
        <v>80</v>
      </c>
      <c r="AY2638" s="205" t="s">
        <v>155</v>
      </c>
    </row>
    <row r="2639" spans="2:65" s="13" customFormat="1">
      <c r="B2639" s="206"/>
      <c r="C2639" s="207"/>
      <c r="D2639" s="197" t="s">
        <v>164</v>
      </c>
      <c r="E2639" s="208" t="s">
        <v>35</v>
      </c>
      <c r="F2639" s="209" t="s">
        <v>2593</v>
      </c>
      <c r="G2639" s="207"/>
      <c r="H2639" s="210">
        <v>11.715</v>
      </c>
      <c r="I2639" s="211"/>
      <c r="J2639" s="207"/>
      <c r="K2639" s="207"/>
      <c r="L2639" s="212"/>
      <c r="M2639" s="213"/>
      <c r="N2639" s="214"/>
      <c r="O2639" s="214"/>
      <c r="P2639" s="214"/>
      <c r="Q2639" s="214"/>
      <c r="R2639" s="214"/>
      <c r="S2639" s="214"/>
      <c r="T2639" s="215"/>
      <c r="AT2639" s="216" t="s">
        <v>164</v>
      </c>
      <c r="AU2639" s="216" t="s">
        <v>90</v>
      </c>
      <c r="AV2639" s="13" t="s">
        <v>90</v>
      </c>
      <c r="AW2639" s="13" t="s">
        <v>41</v>
      </c>
      <c r="AX2639" s="13" t="s">
        <v>80</v>
      </c>
      <c r="AY2639" s="216" t="s">
        <v>155</v>
      </c>
    </row>
    <row r="2640" spans="2:65" s="14" customFormat="1">
      <c r="B2640" s="217"/>
      <c r="C2640" s="218"/>
      <c r="D2640" s="197" t="s">
        <v>164</v>
      </c>
      <c r="E2640" s="219" t="s">
        <v>35</v>
      </c>
      <c r="F2640" s="220" t="s">
        <v>173</v>
      </c>
      <c r="G2640" s="218"/>
      <c r="H2640" s="221">
        <v>32.966999999999999</v>
      </c>
      <c r="I2640" s="222"/>
      <c r="J2640" s="218"/>
      <c r="K2640" s="218"/>
      <c r="L2640" s="223"/>
      <c r="M2640" s="224"/>
      <c r="N2640" s="225"/>
      <c r="O2640" s="225"/>
      <c r="P2640" s="225"/>
      <c r="Q2640" s="225"/>
      <c r="R2640" s="225"/>
      <c r="S2640" s="225"/>
      <c r="T2640" s="226"/>
      <c r="AT2640" s="227" t="s">
        <v>164</v>
      </c>
      <c r="AU2640" s="227" t="s">
        <v>90</v>
      </c>
      <c r="AV2640" s="14" t="s">
        <v>174</v>
      </c>
      <c r="AW2640" s="14" t="s">
        <v>41</v>
      </c>
      <c r="AX2640" s="14" t="s">
        <v>80</v>
      </c>
      <c r="AY2640" s="227" t="s">
        <v>155</v>
      </c>
    </row>
    <row r="2641" spans="2:65" s="12" customFormat="1">
      <c r="B2641" s="195"/>
      <c r="C2641" s="196"/>
      <c r="D2641" s="197" t="s">
        <v>164</v>
      </c>
      <c r="E2641" s="198" t="s">
        <v>35</v>
      </c>
      <c r="F2641" s="199" t="s">
        <v>2594</v>
      </c>
      <c r="G2641" s="196"/>
      <c r="H2641" s="198" t="s">
        <v>35</v>
      </c>
      <c r="I2641" s="200"/>
      <c r="J2641" s="196"/>
      <c r="K2641" s="196"/>
      <c r="L2641" s="201"/>
      <c r="M2641" s="202"/>
      <c r="N2641" s="203"/>
      <c r="O2641" s="203"/>
      <c r="P2641" s="203"/>
      <c r="Q2641" s="203"/>
      <c r="R2641" s="203"/>
      <c r="S2641" s="203"/>
      <c r="T2641" s="204"/>
      <c r="AT2641" s="205" t="s">
        <v>164</v>
      </c>
      <c r="AU2641" s="205" t="s">
        <v>90</v>
      </c>
      <c r="AV2641" s="12" t="s">
        <v>88</v>
      </c>
      <c r="AW2641" s="12" t="s">
        <v>41</v>
      </c>
      <c r="AX2641" s="12" t="s">
        <v>80</v>
      </c>
      <c r="AY2641" s="205" t="s">
        <v>155</v>
      </c>
    </row>
    <row r="2642" spans="2:65" s="13" customFormat="1">
      <c r="B2642" s="206"/>
      <c r="C2642" s="207"/>
      <c r="D2642" s="197" t="s">
        <v>164</v>
      </c>
      <c r="E2642" s="208" t="s">
        <v>35</v>
      </c>
      <c r="F2642" s="209" t="s">
        <v>2595</v>
      </c>
      <c r="G2642" s="207"/>
      <c r="H2642" s="210">
        <v>33</v>
      </c>
      <c r="I2642" s="211"/>
      <c r="J2642" s="207"/>
      <c r="K2642" s="207"/>
      <c r="L2642" s="212"/>
      <c r="M2642" s="213"/>
      <c r="N2642" s="214"/>
      <c r="O2642" s="214"/>
      <c r="P2642" s="214"/>
      <c r="Q2642" s="214"/>
      <c r="R2642" s="214"/>
      <c r="S2642" s="214"/>
      <c r="T2642" s="215"/>
      <c r="AT2642" s="216" t="s">
        <v>164</v>
      </c>
      <c r="AU2642" s="216" t="s">
        <v>90</v>
      </c>
      <c r="AV2642" s="13" t="s">
        <v>90</v>
      </c>
      <c r="AW2642" s="13" t="s">
        <v>41</v>
      </c>
      <c r="AX2642" s="13" t="s">
        <v>88</v>
      </c>
      <c r="AY2642" s="216" t="s">
        <v>155</v>
      </c>
    </row>
    <row r="2643" spans="2:65" s="1" customFormat="1" ht="36" customHeight="1">
      <c r="B2643" s="36"/>
      <c r="C2643" s="182" t="s">
        <v>2596</v>
      </c>
      <c r="D2643" s="182" t="s">
        <v>157</v>
      </c>
      <c r="E2643" s="183" t="s">
        <v>2597</v>
      </c>
      <c r="F2643" s="184" t="s">
        <v>2598</v>
      </c>
      <c r="G2643" s="185" t="s">
        <v>1514</v>
      </c>
      <c r="H2643" s="249"/>
      <c r="I2643" s="187"/>
      <c r="J2643" s="188">
        <f>ROUND(I2643*H2643,2)</f>
        <v>0</v>
      </c>
      <c r="K2643" s="184" t="s">
        <v>161</v>
      </c>
      <c r="L2643" s="40"/>
      <c r="M2643" s="189" t="s">
        <v>35</v>
      </c>
      <c r="N2643" s="190" t="s">
        <v>51</v>
      </c>
      <c r="O2643" s="65"/>
      <c r="P2643" s="191">
        <f>O2643*H2643</f>
        <v>0</v>
      </c>
      <c r="Q2643" s="191">
        <v>0</v>
      </c>
      <c r="R2643" s="191">
        <f>Q2643*H2643</f>
        <v>0</v>
      </c>
      <c r="S2643" s="191">
        <v>0</v>
      </c>
      <c r="T2643" s="192">
        <f>S2643*H2643</f>
        <v>0</v>
      </c>
      <c r="AR2643" s="193" t="s">
        <v>265</v>
      </c>
      <c r="AT2643" s="193" t="s">
        <v>157</v>
      </c>
      <c r="AU2643" s="193" t="s">
        <v>90</v>
      </c>
      <c r="AY2643" s="18" t="s">
        <v>155</v>
      </c>
      <c r="BE2643" s="194">
        <f>IF(N2643="základní",J2643,0)</f>
        <v>0</v>
      </c>
      <c r="BF2643" s="194">
        <f>IF(N2643="snížená",J2643,0)</f>
        <v>0</v>
      </c>
      <c r="BG2643" s="194">
        <f>IF(N2643="zákl. přenesená",J2643,0)</f>
        <v>0</v>
      </c>
      <c r="BH2643" s="194">
        <f>IF(N2643="sníž. přenesená",J2643,0)</f>
        <v>0</v>
      </c>
      <c r="BI2643" s="194">
        <f>IF(N2643="nulová",J2643,0)</f>
        <v>0</v>
      </c>
      <c r="BJ2643" s="18" t="s">
        <v>88</v>
      </c>
      <c r="BK2643" s="194">
        <f>ROUND(I2643*H2643,2)</f>
        <v>0</v>
      </c>
      <c r="BL2643" s="18" t="s">
        <v>265</v>
      </c>
      <c r="BM2643" s="193" t="s">
        <v>2599</v>
      </c>
    </row>
    <row r="2644" spans="2:65" s="11" customFormat="1" ht="22.95" customHeight="1">
      <c r="B2644" s="166"/>
      <c r="C2644" s="167"/>
      <c r="D2644" s="168" t="s">
        <v>79</v>
      </c>
      <c r="E2644" s="180" t="s">
        <v>2600</v>
      </c>
      <c r="F2644" s="180" t="s">
        <v>2601</v>
      </c>
      <c r="G2644" s="167"/>
      <c r="H2644" s="167"/>
      <c r="I2644" s="170"/>
      <c r="J2644" s="181">
        <f>BK2644</f>
        <v>0</v>
      </c>
      <c r="K2644" s="167"/>
      <c r="L2644" s="172"/>
      <c r="M2644" s="173"/>
      <c r="N2644" s="174"/>
      <c r="O2644" s="174"/>
      <c r="P2644" s="175">
        <f>SUM(P2645:P2706)</f>
        <v>0</v>
      </c>
      <c r="Q2644" s="174"/>
      <c r="R2644" s="175">
        <f>SUM(R2645:R2706)</f>
        <v>0.37948282000000005</v>
      </c>
      <c r="S2644" s="174"/>
      <c r="T2644" s="176">
        <f>SUM(T2645:T2706)</f>
        <v>0</v>
      </c>
      <c r="AR2644" s="177" t="s">
        <v>90</v>
      </c>
      <c r="AT2644" s="178" t="s">
        <v>79</v>
      </c>
      <c r="AU2644" s="178" t="s">
        <v>88</v>
      </c>
      <c r="AY2644" s="177" t="s">
        <v>155</v>
      </c>
      <c r="BK2644" s="179">
        <f>SUM(BK2645:BK2706)</f>
        <v>0</v>
      </c>
    </row>
    <row r="2645" spans="2:65" s="1" customFormat="1" ht="24" customHeight="1">
      <c r="B2645" s="36"/>
      <c r="C2645" s="182" t="s">
        <v>2602</v>
      </c>
      <c r="D2645" s="182" t="s">
        <v>157</v>
      </c>
      <c r="E2645" s="183" t="s">
        <v>2603</v>
      </c>
      <c r="F2645" s="184" t="s">
        <v>2604</v>
      </c>
      <c r="G2645" s="185" t="s">
        <v>360</v>
      </c>
      <c r="H2645" s="186">
        <v>470.5</v>
      </c>
      <c r="I2645" s="187"/>
      <c r="J2645" s="188">
        <f>ROUND(I2645*H2645,2)</f>
        <v>0</v>
      </c>
      <c r="K2645" s="184" t="s">
        <v>161</v>
      </c>
      <c r="L2645" s="40"/>
      <c r="M2645" s="189" t="s">
        <v>35</v>
      </c>
      <c r="N2645" s="190" t="s">
        <v>51</v>
      </c>
      <c r="O2645" s="65"/>
      <c r="P2645" s="191">
        <f>O2645*H2645</f>
        <v>0</v>
      </c>
      <c r="Q2645" s="191">
        <v>0</v>
      </c>
      <c r="R2645" s="191">
        <f>Q2645*H2645</f>
        <v>0</v>
      </c>
      <c r="S2645" s="191">
        <v>0</v>
      </c>
      <c r="T2645" s="192">
        <f>S2645*H2645</f>
        <v>0</v>
      </c>
      <c r="AR2645" s="193" t="s">
        <v>265</v>
      </c>
      <c r="AT2645" s="193" t="s">
        <v>157</v>
      </c>
      <c r="AU2645" s="193" t="s">
        <v>90</v>
      </c>
      <c r="AY2645" s="18" t="s">
        <v>155</v>
      </c>
      <c r="BE2645" s="194">
        <f>IF(N2645="základní",J2645,0)</f>
        <v>0</v>
      </c>
      <c r="BF2645" s="194">
        <f>IF(N2645="snížená",J2645,0)</f>
        <v>0</v>
      </c>
      <c r="BG2645" s="194">
        <f>IF(N2645="zákl. přenesená",J2645,0)</f>
        <v>0</v>
      </c>
      <c r="BH2645" s="194">
        <f>IF(N2645="sníž. přenesená",J2645,0)</f>
        <v>0</v>
      </c>
      <c r="BI2645" s="194">
        <f>IF(N2645="nulová",J2645,0)</f>
        <v>0</v>
      </c>
      <c r="BJ2645" s="18" t="s">
        <v>88</v>
      </c>
      <c r="BK2645" s="194">
        <f>ROUND(I2645*H2645,2)</f>
        <v>0</v>
      </c>
      <c r="BL2645" s="18" t="s">
        <v>265</v>
      </c>
      <c r="BM2645" s="193" t="s">
        <v>2605</v>
      </c>
    </row>
    <row r="2646" spans="2:65" s="12" customFormat="1">
      <c r="B2646" s="195"/>
      <c r="C2646" s="196"/>
      <c r="D2646" s="197" t="s">
        <v>164</v>
      </c>
      <c r="E2646" s="198" t="s">
        <v>35</v>
      </c>
      <c r="F2646" s="199" t="s">
        <v>2606</v>
      </c>
      <c r="G2646" s="196"/>
      <c r="H2646" s="198" t="s">
        <v>35</v>
      </c>
      <c r="I2646" s="200"/>
      <c r="J2646" s="196"/>
      <c r="K2646" s="196"/>
      <c r="L2646" s="201"/>
      <c r="M2646" s="202"/>
      <c r="N2646" s="203"/>
      <c r="O2646" s="203"/>
      <c r="P2646" s="203"/>
      <c r="Q2646" s="203"/>
      <c r="R2646" s="203"/>
      <c r="S2646" s="203"/>
      <c r="T2646" s="204"/>
      <c r="AT2646" s="205" t="s">
        <v>164</v>
      </c>
      <c r="AU2646" s="205" t="s">
        <v>90</v>
      </c>
      <c r="AV2646" s="12" t="s">
        <v>88</v>
      </c>
      <c r="AW2646" s="12" t="s">
        <v>41</v>
      </c>
      <c r="AX2646" s="12" t="s">
        <v>80</v>
      </c>
      <c r="AY2646" s="205" t="s">
        <v>155</v>
      </c>
    </row>
    <row r="2647" spans="2:65" s="12" customFormat="1">
      <c r="B2647" s="195"/>
      <c r="C2647" s="196"/>
      <c r="D2647" s="197" t="s">
        <v>164</v>
      </c>
      <c r="E2647" s="198" t="s">
        <v>35</v>
      </c>
      <c r="F2647" s="199" t="s">
        <v>2607</v>
      </c>
      <c r="G2647" s="196"/>
      <c r="H2647" s="198" t="s">
        <v>35</v>
      </c>
      <c r="I2647" s="200"/>
      <c r="J2647" s="196"/>
      <c r="K2647" s="196"/>
      <c r="L2647" s="201"/>
      <c r="M2647" s="202"/>
      <c r="N2647" s="203"/>
      <c r="O2647" s="203"/>
      <c r="P2647" s="203"/>
      <c r="Q2647" s="203"/>
      <c r="R2647" s="203"/>
      <c r="S2647" s="203"/>
      <c r="T2647" s="204"/>
      <c r="AT2647" s="205" t="s">
        <v>164</v>
      </c>
      <c r="AU2647" s="205" t="s">
        <v>90</v>
      </c>
      <c r="AV2647" s="12" t="s">
        <v>88</v>
      </c>
      <c r="AW2647" s="12" t="s">
        <v>41</v>
      </c>
      <c r="AX2647" s="12" t="s">
        <v>80</v>
      </c>
      <c r="AY2647" s="205" t="s">
        <v>155</v>
      </c>
    </row>
    <row r="2648" spans="2:65" s="13" customFormat="1">
      <c r="B2648" s="206"/>
      <c r="C2648" s="207"/>
      <c r="D2648" s="197" t="s">
        <v>164</v>
      </c>
      <c r="E2648" s="208" t="s">
        <v>35</v>
      </c>
      <c r="F2648" s="209" t="s">
        <v>2608</v>
      </c>
      <c r="G2648" s="207"/>
      <c r="H2648" s="210">
        <v>193</v>
      </c>
      <c r="I2648" s="211"/>
      <c r="J2648" s="207"/>
      <c r="K2648" s="207"/>
      <c r="L2648" s="212"/>
      <c r="M2648" s="213"/>
      <c r="N2648" s="214"/>
      <c r="O2648" s="214"/>
      <c r="P2648" s="214"/>
      <c r="Q2648" s="214"/>
      <c r="R2648" s="214"/>
      <c r="S2648" s="214"/>
      <c r="T2648" s="215"/>
      <c r="AT2648" s="216" t="s">
        <v>164</v>
      </c>
      <c r="AU2648" s="216" t="s">
        <v>90</v>
      </c>
      <c r="AV2648" s="13" t="s">
        <v>90</v>
      </c>
      <c r="AW2648" s="13" t="s">
        <v>41</v>
      </c>
      <c r="AX2648" s="13" t="s">
        <v>80</v>
      </c>
      <c r="AY2648" s="216" t="s">
        <v>155</v>
      </c>
    </row>
    <row r="2649" spans="2:65" s="12" customFormat="1">
      <c r="B2649" s="195"/>
      <c r="C2649" s="196"/>
      <c r="D2649" s="197" t="s">
        <v>164</v>
      </c>
      <c r="E2649" s="198" t="s">
        <v>35</v>
      </c>
      <c r="F2649" s="199" t="s">
        <v>2609</v>
      </c>
      <c r="G2649" s="196"/>
      <c r="H2649" s="198" t="s">
        <v>35</v>
      </c>
      <c r="I2649" s="200"/>
      <c r="J2649" s="196"/>
      <c r="K2649" s="196"/>
      <c r="L2649" s="201"/>
      <c r="M2649" s="202"/>
      <c r="N2649" s="203"/>
      <c r="O2649" s="203"/>
      <c r="P2649" s="203"/>
      <c r="Q2649" s="203"/>
      <c r="R2649" s="203"/>
      <c r="S2649" s="203"/>
      <c r="T2649" s="204"/>
      <c r="AT2649" s="205" t="s">
        <v>164</v>
      </c>
      <c r="AU2649" s="205" t="s">
        <v>90</v>
      </c>
      <c r="AV2649" s="12" t="s">
        <v>88</v>
      </c>
      <c r="AW2649" s="12" t="s">
        <v>41</v>
      </c>
      <c r="AX2649" s="12" t="s">
        <v>80</v>
      </c>
      <c r="AY2649" s="205" t="s">
        <v>155</v>
      </c>
    </row>
    <row r="2650" spans="2:65" s="13" customFormat="1">
      <c r="B2650" s="206"/>
      <c r="C2650" s="207"/>
      <c r="D2650" s="197" t="s">
        <v>164</v>
      </c>
      <c r="E2650" s="208" t="s">
        <v>35</v>
      </c>
      <c r="F2650" s="209" t="s">
        <v>2610</v>
      </c>
      <c r="G2650" s="207"/>
      <c r="H2650" s="210">
        <v>277.5</v>
      </c>
      <c r="I2650" s="211"/>
      <c r="J2650" s="207"/>
      <c r="K2650" s="207"/>
      <c r="L2650" s="212"/>
      <c r="M2650" s="213"/>
      <c r="N2650" s="214"/>
      <c r="O2650" s="214"/>
      <c r="P2650" s="214"/>
      <c r="Q2650" s="214"/>
      <c r="R2650" s="214"/>
      <c r="S2650" s="214"/>
      <c r="T2650" s="215"/>
      <c r="AT2650" s="216" t="s">
        <v>164</v>
      </c>
      <c r="AU2650" s="216" t="s">
        <v>90</v>
      </c>
      <c r="AV2650" s="13" t="s">
        <v>90</v>
      </c>
      <c r="AW2650" s="13" t="s">
        <v>41</v>
      </c>
      <c r="AX2650" s="13" t="s">
        <v>80</v>
      </c>
      <c r="AY2650" s="216" t="s">
        <v>155</v>
      </c>
    </row>
    <row r="2651" spans="2:65" s="15" customFormat="1">
      <c r="B2651" s="228"/>
      <c r="C2651" s="229"/>
      <c r="D2651" s="197" t="s">
        <v>164</v>
      </c>
      <c r="E2651" s="230" t="s">
        <v>35</v>
      </c>
      <c r="F2651" s="231" t="s">
        <v>177</v>
      </c>
      <c r="G2651" s="229"/>
      <c r="H2651" s="232">
        <v>470.5</v>
      </c>
      <c r="I2651" s="233"/>
      <c r="J2651" s="229"/>
      <c r="K2651" s="229"/>
      <c r="L2651" s="234"/>
      <c r="M2651" s="235"/>
      <c r="N2651" s="236"/>
      <c r="O2651" s="236"/>
      <c r="P2651" s="236"/>
      <c r="Q2651" s="236"/>
      <c r="R2651" s="236"/>
      <c r="S2651" s="236"/>
      <c r="T2651" s="237"/>
      <c r="AT2651" s="238" t="s">
        <v>164</v>
      </c>
      <c r="AU2651" s="238" t="s">
        <v>90</v>
      </c>
      <c r="AV2651" s="15" t="s">
        <v>162</v>
      </c>
      <c r="AW2651" s="15" t="s">
        <v>41</v>
      </c>
      <c r="AX2651" s="15" t="s">
        <v>88</v>
      </c>
      <c r="AY2651" s="238" t="s">
        <v>155</v>
      </c>
    </row>
    <row r="2652" spans="2:65" s="1" customFormat="1" ht="24" customHeight="1">
      <c r="B2652" s="36"/>
      <c r="C2652" s="239" t="s">
        <v>2611</v>
      </c>
      <c r="D2652" s="239" t="s">
        <v>455</v>
      </c>
      <c r="E2652" s="240" t="s">
        <v>2612</v>
      </c>
      <c r="F2652" s="241" t="s">
        <v>2613</v>
      </c>
      <c r="G2652" s="242" t="s">
        <v>360</v>
      </c>
      <c r="H2652" s="243">
        <v>494.02499999999998</v>
      </c>
      <c r="I2652" s="244"/>
      <c r="J2652" s="245">
        <f>ROUND(I2652*H2652,2)</f>
        <v>0</v>
      </c>
      <c r="K2652" s="241" t="s">
        <v>161</v>
      </c>
      <c r="L2652" s="246"/>
      <c r="M2652" s="247" t="s">
        <v>35</v>
      </c>
      <c r="N2652" s="248" t="s">
        <v>51</v>
      </c>
      <c r="O2652" s="65"/>
      <c r="P2652" s="191">
        <f>O2652*H2652</f>
        <v>0</v>
      </c>
      <c r="Q2652" s="191">
        <v>0</v>
      </c>
      <c r="R2652" s="191">
        <f>Q2652*H2652</f>
        <v>0</v>
      </c>
      <c r="S2652" s="191">
        <v>0</v>
      </c>
      <c r="T2652" s="192">
        <f>S2652*H2652</f>
        <v>0</v>
      </c>
      <c r="AR2652" s="193" t="s">
        <v>419</v>
      </c>
      <c r="AT2652" s="193" t="s">
        <v>455</v>
      </c>
      <c r="AU2652" s="193" t="s">
        <v>90</v>
      </c>
      <c r="AY2652" s="18" t="s">
        <v>155</v>
      </c>
      <c r="BE2652" s="194">
        <f>IF(N2652="základní",J2652,0)</f>
        <v>0</v>
      </c>
      <c r="BF2652" s="194">
        <f>IF(N2652="snížená",J2652,0)</f>
        <v>0</v>
      </c>
      <c r="BG2652" s="194">
        <f>IF(N2652="zákl. přenesená",J2652,0)</f>
        <v>0</v>
      </c>
      <c r="BH2652" s="194">
        <f>IF(N2652="sníž. přenesená",J2652,0)</f>
        <v>0</v>
      </c>
      <c r="BI2652" s="194">
        <f>IF(N2652="nulová",J2652,0)</f>
        <v>0</v>
      </c>
      <c r="BJ2652" s="18" t="s">
        <v>88</v>
      </c>
      <c r="BK2652" s="194">
        <f>ROUND(I2652*H2652,2)</f>
        <v>0</v>
      </c>
      <c r="BL2652" s="18" t="s">
        <v>265</v>
      </c>
      <c r="BM2652" s="193" t="s">
        <v>2614</v>
      </c>
    </row>
    <row r="2653" spans="2:65" s="13" customFormat="1">
      <c r="B2653" s="206"/>
      <c r="C2653" s="207"/>
      <c r="D2653" s="197" t="s">
        <v>164</v>
      </c>
      <c r="E2653" s="208" t="s">
        <v>35</v>
      </c>
      <c r="F2653" s="209" t="s">
        <v>2615</v>
      </c>
      <c r="G2653" s="207"/>
      <c r="H2653" s="210">
        <v>494.02499999999998</v>
      </c>
      <c r="I2653" s="211"/>
      <c r="J2653" s="207"/>
      <c r="K2653" s="207"/>
      <c r="L2653" s="212"/>
      <c r="M2653" s="213"/>
      <c r="N2653" s="214"/>
      <c r="O2653" s="214"/>
      <c r="P2653" s="214"/>
      <c r="Q2653" s="214"/>
      <c r="R2653" s="214"/>
      <c r="S2653" s="214"/>
      <c r="T2653" s="215"/>
      <c r="AT2653" s="216" t="s">
        <v>164</v>
      </c>
      <c r="AU2653" s="216" t="s">
        <v>90</v>
      </c>
      <c r="AV2653" s="13" t="s">
        <v>90</v>
      </c>
      <c r="AW2653" s="13" t="s">
        <v>41</v>
      </c>
      <c r="AX2653" s="13" t="s">
        <v>88</v>
      </c>
      <c r="AY2653" s="216" t="s">
        <v>155</v>
      </c>
    </row>
    <row r="2654" spans="2:65" s="1" customFormat="1" ht="24" customHeight="1">
      <c r="B2654" s="36"/>
      <c r="C2654" s="182" t="s">
        <v>2616</v>
      </c>
      <c r="D2654" s="182" t="s">
        <v>157</v>
      </c>
      <c r="E2654" s="183" t="s">
        <v>2617</v>
      </c>
      <c r="F2654" s="184" t="s">
        <v>2618</v>
      </c>
      <c r="G2654" s="185" t="s">
        <v>160</v>
      </c>
      <c r="H2654" s="186">
        <v>264.05</v>
      </c>
      <c r="I2654" s="187"/>
      <c r="J2654" s="188">
        <f>ROUND(I2654*H2654,2)</f>
        <v>0</v>
      </c>
      <c r="K2654" s="184" t="s">
        <v>161</v>
      </c>
      <c r="L2654" s="40"/>
      <c r="M2654" s="189" t="s">
        <v>35</v>
      </c>
      <c r="N2654" s="190" t="s">
        <v>51</v>
      </c>
      <c r="O2654" s="65"/>
      <c r="P2654" s="191">
        <f>O2654*H2654</f>
        <v>0</v>
      </c>
      <c r="Q2654" s="191">
        <v>2.0000000000000002E-5</v>
      </c>
      <c r="R2654" s="191">
        <f>Q2654*H2654</f>
        <v>5.281000000000001E-3</v>
      </c>
      <c r="S2654" s="191">
        <v>0</v>
      </c>
      <c r="T2654" s="192">
        <f>S2654*H2654</f>
        <v>0</v>
      </c>
      <c r="AR2654" s="193" t="s">
        <v>265</v>
      </c>
      <c r="AT2654" s="193" t="s">
        <v>157</v>
      </c>
      <c r="AU2654" s="193" t="s">
        <v>90</v>
      </c>
      <c r="AY2654" s="18" t="s">
        <v>155</v>
      </c>
      <c r="BE2654" s="194">
        <f>IF(N2654="základní",J2654,0)</f>
        <v>0</v>
      </c>
      <c r="BF2654" s="194">
        <f>IF(N2654="snížená",J2654,0)</f>
        <v>0</v>
      </c>
      <c r="BG2654" s="194">
        <f>IF(N2654="zákl. přenesená",J2654,0)</f>
        <v>0</v>
      </c>
      <c r="BH2654" s="194">
        <f>IF(N2654="sníž. přenesená",J2654,0)</f>
        <v>0</v>
      </c>
      <c r="BI2654" s="194">
        <f>IF(N2654="nulová",J2654,0)</f>
        <v>0</v>
      </c>
      <c r="BJ2654" s="18" t="s">
        <v>88</v>
      </c>
      <c r="BK2654" s="194">
        <f>ROUND(I2654*H2654,2)</f>
        <v>0</v>
      </c>
      <c r="BL2654" s="18" t="s">
        <v>265</v>
      </c>
      <c r="BM2654" s="193" t="s">
        <v>2619</v>
      </c>
    </row>
    <row r="2655" spans="2:65" s="12" customFormat="1">
      <c r="B2655" s="195"/>
      <c r="C2655" s="196"/>
      <c r="D2655" s="197" t="s">
        <v>164</v>
      </c>
      <c r="E2655" s="198" t="s">
        <v>35</v>
      </c>
      <c r="F2655" s="199" t="s">
        <v>2620</v>
      </c>
      <c r="G2655" s="196"/>
      <c r="H2655" s="198" t="s">
        <v>35</v>
      </c>
      <c r="I2655" s="200"/>
      <c r="J2655" s="196"/>
      <c r="K2655" s="196"/>
      <c r="L2655" s="201"/>
      <c r="M2655" s="202"/>
      <c r="N2655" s="203"/>
      <c r="O2655" s="203"/>
      <c r="P2655" s="203"/>
      <c r="Q2655" s="203"/>
      <c r="R2655" s="203"/>
      <c r="S2655" s="203"/>
      <c r="T2655" s="204"/>
      <c r="AT2655" s="205" t="s">
        <v>164</v>
      </c>
      <c r="AU2655" s="205" t="s">
        <v>90</v>
      </c>
      <c r="AV2655" s="12" t="s">
        <v>88</v>
      </c>
      <c r="AW2655" s="12" t="s">
        <v>41</v>
      </c>
      <c r="AX2655" s="12" t="s">
        <v>80</v>
      </c>
      <c r="AY2655" s="205" t="s">
        <v>155</v>
      </c>
    </row>
    <row r="2656" spans="2:65" s="12" customFormat="1">
      <c r="B2656" s="195"/>
      <c r="C2656" s="196"/>
      <c r="D2656" s="197" t="s">
        <v>164</v>
      </c>
      <c r="E2656" s="198" t="s">
        <v>35</v>
      </c>
      <c r="F2656" s="199" t="s">
        <v>2607</v>
      </c>
      <c r="G2656" s="196"/>
      <c r="H2656" s="198" t="s">
        <v>35</v>
      </c>
      <c r="I2656" s="200"/>
      <c r="J2656" s="196"/>
      <c r="K2656" s="196"/>
      <c r="L2656" s="201"/>
      <c r="M2656" s="202"/>
      <c r="N2656" s="203"/>
      <c r="O2656" s="203"/>
      <c r="P2656" s="203"/>
      <c r="Q2656" s="203"/>
      <c r="R2656" s="203"/>
      <c r="S2656" s="203"/>
      <c r="T2656" s="204"/>
      <c r="AT2656" s="205" t="s">
        <v>164</v>
      </c>
      <c r="AU2656" s="205" t="s">
        <v>90</v>
      </c>
      <c r="AV2656" s="12" t="s">
        <v>88</v>
      </c>
      <c r="AW2656" s="12" t="s">
        <v>41</v>
      </c>
      <c r="AX2656" s="12" t="s">
        <v>80</v>
      </c>
      <c r="AY2656" s="205" t="s">
        <v>155</v>
      </c>
    </row>
    <row r="2657" spans="2:65" s="13" customFormat="1">
      <c r="B2657" s="206"/>
      <c r="C2657" s="207"/>
      <c r="D2657" s="197" t="s">
        <v>164</v>
      </c>
      <c r="E2657" s="208" t="s">
        <v>35</v>
      </c>
      <c r="F2657" s="209" t="s">
        <v>2621</v>
      </c>
      <c r="G2657" s="207"/>
      <c r="H2657" s="210">
        <v>125.3</v>
      </c>
      <c r="I2657" s="211"/>
      <c r="J2657" s="207"/>
      <c r="K2657" s="207"/>
      <c r="L2657" s="212"/>
      <c r="M2657" s="213"/>
      <c r="N2657" s="214"/>
      <c r="O2657" s="214"/>
      <c r="P2657" s="214"/>
      <c r="Q2657" s="214"/>
      <c r="R2657" s="214"/>
      <c r="S2657" s="214"/>
      <c r="T2657" s="215"/>
      <c r="AT2657" s="216" t="s">
        <v>164</v>
      </c>
      <c r="AU2657" s="216" t="s">
        <v>90</v>
      </c>
      <c r="AV2657" s="13" t="s">
        <v>90</v>
      </c>
      <c r="AW2657" s="13" t="s">
        <v>41</v>
      </c>
      <c r="AX2657" s="13" t="s">
        <v>80</v>
      </c>
      <c r="AY2657" s="216" t="s">
        <v>155</v>
      </c>
    </row>
    <row r="2658" spans="2:65" s="12" customFormat="1">
      <c r="B2658" s="195"/>
      <c r="C2658" s="196"/>
      <c r="D2658" s="197" t="s">
        <v>164</v>
      </c>
      <c r="E2658" s="198" t="s">
        <v>35</v>
      </c>
      <c r="F2658" s="199" t="s">
        <v>2609</v>
      </c>
      <c r="G2658" s="196"/>
      <c r="H2658" s="198" t="s">
        <v>35</v>
      </c>
      <c r="I2658" s="200"/>
      <c r="J2658" s="196"/>
      <c r="K2658" s="196"/>
      <c r="L2658" s="201"/>
      <c r="M2658" s="202"/>
      <c r="N2658" s="203"/>
      <c r="O2658" s="203"/>
      <c r="P2658" s="203"/>
      <c r="Q2658" s="203"/>
      <c r="R2658" s="203"/>
      <c r="S2658" s="203"/>
      <c r="T2658" s="204"/>
      <c r="AT2658" s="205" t="s">
        <v>164</v>
      </c>
      <c r="AU2658" s="205" t="s">
        <v>90</v>
      </c>
      <c r="AV2658" s="12" t="s">
        <v>88</v>
      </c>
      <c r="AW2658" s="12" t="s">
        <v>41</v>
      </c>
      <c r="AX2658" s="12" t="s">
        <v>80</v>
      </c>
      <c r="AY2658" s="205" t="s">
        <v>155</v>
      </c>
    </row>
    <row r="2659" spans="2:65" s="13" customFormat="1">
      <c r="B2659" s="206"/>
      <c r="C2659" s="207"/>
      <c r="D2659" s="197" t="s">
        <v>164</v>
      </c>
      <c r="E2659" s="208" t="s">
        <v>35</v>
      </c>
      <c r="F2659" s="209" t="s">
        <v>2622</v>
      </c>
      <c r="G2659" s="207"/>
      <c r="H2659" s="210">
        <v>138.75</v>
      </c>
      <c r="I2659" s="211"/>
      <c r="J2659" s="207"/>
      <c r="K2659" s="207"/>
      <c r="L2659" s="212"/>
      <c r="M2659" s="213"/>
      <c r="N2659" s="214"/>
      <c r="O2659" s="214"/>
      <c r="P2659" s="214"/>
      <c r="Q2659" s="214"/>
      <c r="R2659" s="214"/>
      <c r="S2659" s="214"/>
      <c r="T2659" s="215"/>
      <c r="AT2659" s="216" t="s">
        <v>164</v>
      </c>
      <c r="AU2659" s="216" t="s">
        <v>90</v>
      </c>
      <c r="AV2659" s="13" t="s">
        <v>90</v>
      </c>
      <c r="AW2659" s="13" t="s">
        <v>41</v>
      </c>
      <c r="AX2659" s="13" t="s">
        <v>80</v>
      </c>
      <c r="AY2659" s="216" t="s">
        <v>155</v>
      </c>
    </row>
    <row r="2660" spans="2:65" s="15" customFormat="1">
      <c r="B2660" s="228"/>
      <c r="C2660" s="229"/>
      <c r="D2660" s="197" t="s">
        <v>164</v>
      </c>
      <c r="E2660" s="230" t="s">
        <v>35</v>
      </c>
      <c r="F2660" s="231" t="s">
        <v>177</v>
      </c>
      <c r="G2660" s="229"/>
      <c r="H2660" s="232">
        <v>264.05</v>
      </c>
      <c r="I2660" s="233"/>
      <c r="J2660" s="229"/>
      <c r="K2660" s="229"/>
      <c r="L2660" s="234"/>
      <c r="M2660" s="235"/>
      <c r="N2660" s="236"/>
      <c r="O2660" s="236"/>
      <c r="P2660" s="236"/>
      <c r="Q2660" s="236"/>
      <c r="R2660" s="236"/>
      <c r="S2660" s="236"/>
      <c r="T2660" s="237"/>
      <c r="AT2660" s="238" t="s">
        <v>164</v>
      </c>
      <c r="AU2660" s="238" t="s">
        <v>90</v>
      </c>
      <c r="AV2660" s="15" t="s">
        <v>162</v>
      </c>
      <c r="AW2660" s="15" t="s">
        <v>41</v>
      </c>
      <c r="AX2660" s="15" t="s">
        <v>88</v>
      </c>
      <c r="AY2660" s="238" t="s">
        <v>155</v>
      </c>
    </row>
    <row r="2661" spans="2:65" s="1" customFormat="1" ht="36" customHeight="1">
      <c r="B2661" s="36"/>
      <c r="C2661" s="182" t="s">
        <v>2623</v>
      </c>
      <c r="D2661" s="182" t="s">
        <v>157</v>
      </c>
      <c r="E2661" s="183" t="s">
        <v>2624</v>
      </c>
      <c r="F2661" s="184" t="s">
        <v>2625</v>
      </c>
      <c r="G2661" s="185" t="s">
        <v>160</v>
      </c>
      <c r="H2661" s="186">
        <v>835.64599999999996</v>
      </c>
      <c r="I2661" s="187"/>
      <c r="J2661" s="188">
        <f>ROUND(I2661*H2661,2)</f>
        <v>0</v>
      </c>
      <c r="K2661" s="184" t="s">
        <v>161</v>
      </c>
      <c r="L2661" s="40"/>
      <c r="M2661" s="189" t="s">
        <v>35</v>
      </c>
      <c r="N2661" s="190" t="s">
        <v>51</v>
      </c>
      <c r="O2661" s="65"/>
      <c r="P2661" s="191">
        <f>O2661*H2661</f>
        <v>0</v>
      </c>
      <c r="Q2661" s="191">
        <v>2.2000000000000001E-4</v>
      </c>
      <c r="R2661" s="191">
        <f>Q2661*H2661</f>
        <v>0.18384212</v>
      </c>
      <c r="S2661" s="191">
        <v>0</v>
      </c>
      <c r="T2661" s="192">
        <f>S2661*H2661</f>
        <v>0</v>
      </c>
      <c r="AR2661" s="193" t="s">
        <v>265</v>
      </c>
      <c r="AT2661" s="193" t="s">
        <v>157</v>
      </c>
      <c r="AU2661" s="193" t="s">
        <v>90</v>
      </c>
      <c r="AY2661" s="18" t="s">
        <v>155</v>
      </c>
      <c r="BE2661" s="194">
        <f>IF(N2661="základní",J2661,0)</f>
        <v>0</v>
      </c>
      <c r="BF2661" s="194">
        <f>IF(N2661="snížená",J2661,0)</f>
        <v>0</v>
      </c>
      <c r="BG2661" s="194">
        <f>IF(N2661="zákl. přenesená",J2661,0)</f>
        <v>0</v>
      </c>
      <c r="BH2661" s="194">
        <f>IF(N2661="sníž. přenesená",J2661,0)</f>
        <v>0</v>
      </c>
      <c r="BI2661" s="194">
        <f>IF(N2661="nulová",J2661,0)</f>
        <v>0</v>
      </c>
      <c r="BJ2661" s="18" t="s">
        <v>88</v>
      </c>
      <c r="BK2661" s="194">
        <f>ROUND(I2661*H2661,2)</f>
        <v>0</v>
      </c>
      <c r="BL2661" s="18" t="s">
        <v>265</v>
      </c>
      <c r="BM2661" s="193" t="s">
        <v>2626</v>
      </c>
    </row>
    <row r="2662" spans="2:65" s="12" customFormat="1">
      <c r="B2662" s="195"/>
      <c r="C2662" s="196"/>
      <c r="D2662" s="197" t="s">
        <v>164</v>
      </c>
      <c r="E2662" s="198" t="s">
        <v>35</v>
      </c>
      <c r="F2662" s="199" t="s">
        <v>1832</v>
      </c>
      <c r="G2662" s="196"/>
      <c r="H2662" s="198" t="s">
        <v>35</v>
      </c>
      <c r="I2662" s="200"/>
      <c r="J2662" s="196"/>
      <c r="K2662" s="196"/>
      <c r="L2662" s="201"/>
      <c r="M2662" s="202"/>
      <c r="N2662" s="203"/>
      <c r="O2662" s="203"/>
      <c r="P2662" s="203"/>
      <c r="Q2662" s="203"/>
      <c r="R2662" s="203"/>
      <c r="S2662" s="203"/>
      <c r="T2662" s="204"/>
      <c r="AT2662" s="205" t="s">
        <v>164</v>
      </c>
      <c r="AU2662" s="205" t="s">
        <v>90</v>
      </c>
      <c r="AV2662" s="12" t="s">
        <v>88</v>
      </c>
      <c r="AW2662" s="12" t="s">
        <v>41</v>
      </c>
      <c r="AX2662" s="12" t="s">
        <v>80</v>
      </c>
      <c r="AY2662" s="205" t="s">
        <v>155</v>
      </c>
    </row>
    <row r="2663" spans="2:65" s="13" customFormat="1">
      <c r="B2663" s="206"/>
      <c r="C2663" s="207"/>
      <c r="D2663" s="197" t="s">
        <v>164</v>
      </c>
      <c r="E2663" s="208" t="s">
        <v>35</v>
      </c>
      <c r="F2663" s="209" t="s">
        <v>1626</v>
      </c>
      <c r="G2663" s="207"/>
      <c r="H2663" s="210">
        <v>207.07300000000001</v>
      </c>
      <c r="I2663" s="211"/>
      <c r="J2663" s="207"/>
      <c r="K2663" s="207"/>
      <c r="L2663" s="212"/>
      <c r="M2663" s="213"/>
      <c r="N2663" s="214"/>
      <c r="O2663" s="214"/>
      <c r="P2663" s="214"/>
      <c r="Q2663" s="214"/>
      <c r="R2663" s="214"/>
      <c r="S2663" s="214"/>
      <c r="T2663" s="215"/>
      <c r="AT2663" s="216" t="s">
        <v>164</v>
      </c>
      <c r="AU2663" s="216" t="s">
        <v>90</v>
      </c>
      <c r="AV2663" s="13" t="s">
        <v>90</v>
      </c>
      <c r="AW2663" s="13" t="s">
        <v>41</v>
      </c>
      <c r="AX2663" s="13" t="s">
        <v>80</v>
      </c>
      <c r="AY2663" s="216" t="s">
        <v>155</v>
      </c>
    </row>
    <row r="2664" spans="2:65" s="12" customFormat="1">
      <c r="B2664" s="195"/>
      <c r="C2664" s="196"/>
      <c r="D2664" s="197" t="s">
        <v>164</v>
      </c>
      <c r="E2664" s="198" t="s">
        <v>35</v>
      </c>
      <c r="F2664" s="199" t="s">
        <v>1708</v>
      </c>
      <c r="G2664" s="196"/>
      <c r="H2664" s="198" t="s">
        <v>35</v>
      </c>
      <c r="I2664" s="200"/>
      <c r="J2664" s="196"/>
      <c r="K2664" s="196"/>
      <c r="L2664" s="201"/>
      <c r="M2664" s="202"/>
      <c r="N2664" s="203"/>
      <c r="O2664" s="203"/>
      <c r="P2664" s="203"/>
      <c r="Q2664" s="203"/>
      <c r="R2664" s="203"/>
      <c r="S2664" s="203"/>
      <c r="T2664" s="204"/>
      <c r="AT2664" s="205" t="s">
        <v>164</v>
      </c>
      <c r="AU2664" s="205" t="s">
        <v>90</v>
      </c>
      <c r="AV2664" s="12" t="s">
        <v>88</v>
      </c>
      <c r="AW2664" s="12" t="s">
        <v>41</v>
      </c>
      <c r="AX2664" s="12" t="s">
        <v>80</v>
      </c>
      <c r="AY2664" s="205" t="s">
        <v>155</v>
      </c>
    </row>
    <row r="2665" spans="2:65" s="13" customFormat="1">
      <c r="B2665" s="206"/>
      <c r="C2665" s="207"/>
      <c r="D2665" s="197" t="s">
        <v>164</v>
      </c>
      <c r="E2665" s="208" t="s">
        <v>35</v>
      </c>
      <c r="F2665" s="209" t="s">
        <v>1630</v>
      </c>
      <c r="G2665" s="207"/>
      <c r="H2665" s="210">
        <v>270.25900000000001</v>
      </c>
      <c r="I2665" s="211"/>
      <c r="J2665" s="207"/>
      <c r="K2665" s="207"/>
      <c r="L2665" s="212"/>
      <c r="M2665" s="213"/>
      <c r="N2665" s="214"/>
      <c r="O2665" s="214"/>
      <c r="P2665" s="214"/>
      <c r="Q2665" s="214"/>
      <c r="R2665" s="214"/>
      <c r="S2665" s="214"/>
      <c r="T2665" s="215"/>
      <c r="AT2665" s="216" t="s">
        <v>164</v>
      </c>
      <c r="AU2665" s="216" t="s">
        <v>90</v>
      </c>
      <c r="AV2665" s="13" t="s">
        <v>90</v>
      </c>
      <c r="AW2665" s="13" t="s">
        <v>41</v>
      </c>
      <c r="AX2665" s="13" t="s">
        <v>80</v>
      </c>
      <c r="AY2665" s="216" t="s">
        <v>155</v>
      </c>
    </row>
    <row r="2666" spans="2:65" s="12" customFormat="1">
      <c r="B2666" s="195"/>
      <c r="C2666" s="196"/>
      <c r="D2666" s="197" t="s">
        <v>164</v>
      </c>
      <c r="E2666" s="198" t="s">
        <v>35</v>
      </c>
      <c r="F2666" s="199" t="s">
        <v>2627</v>
      </c>
      <c r="G2666" s="196"/>
      <c r="H2666" s="198" t="s">
        <v>35</v>
      </c>
      <c r="I2666" s="200"/>
      <c r="J2666" s="196"/>
      <c r="K2666" s="196"/>
      <c r="L2666" s="201"/>
      <c r="M2666" s="202"/>
      <c r="N2666" s="203"/>
      <c r="O2666" s="203"/>
      <c r="P2666" s="203"/>
      <c r="Q2666" s="203"/>
      <c r="R2666" s="203"/>
      <c r="S2666" s="203"/>
      <c r="T2666" s="204"/>
      <c r="AT2666" s="205" t="s">
        <v>164</v>
      </c>
      <c r="AU2666" s="205" t="s">
        <v>90</v>
      </c>
      <c r="AV2666" s="12" t="s">
        <v>88</v>
      </c>
      <c r="AW2666" s="12" t="s">
        <v>41</v>
      </c>
      <c r="AX2666" s="12" t="s">
        <v>80</v>
      </c>
      <c r="AY2666" s="205" t="s">
        <v>155</v>
      </c>
    </row>
    <row r="2667" spans="2:65" s="12" customFormat="1">
      <c r="B2667" s="195"/>
      <c r="C2667" s="196"/>
      <c r="D2667" s="197" t="s">
        <v>164</v>
      </c>
      <c r="E2667" s="198" t="s">
        <v>35</v>
      </c>
      <c r="F2667" s="199" t="s">
        <v>1848</v>
      </c>
      <c r="G2667" s="196"/>
      <c r="H2667" s="198" t="s">
        <v>35</v>
      </c>
      <c r="I2667" s="200"/>
      <c r="J2667" s="196"/>
      <c r="K2667" s="196"/>
      <c r="L2667" s="201"/>
      <c r="M2667" s="202"/>
      <c r="N2667" s="203"/>
      <c r="O2667" s="203"/>
      <c r="P2667" s="203"/>
      <c r="Q2667" s="203"/>
      <c r="R2667" s="203"/>
      <c r="S2667" s="203"/>
      <c r="T2667" s="204"/>
      <c r="AT2667" s="205" t="s">
        <v>164</v>
      </c>
      <c r="AU2667" s="205" t="s">
        <v>90</v>
      </c>
      <c r="AV2667" s="12" t="s">
        <v>88</v>
      </c>
      <c r="AW2667" s="12" t="s">
        <v>41</v>
      </c>
      <c r="AX2667" s="12" t="s">
        <v>80</v>
      </c>
      <c r="AY2667" s="205" t="s">
        <v>155</v>
      </c>
    </row>
    <row r="2668" spans="2:65" s="13" customFormat="1">
      <c r="B2668" s="206"/>
      <c r="C2668" s="207"/>
      <c r="D2668" s="197" t="s">
        <v>164</v>
      </c>
      <c r="E2668" s="208" t="s">
        <v>35</v>
      </c>
      <c r="F2668" s="209" t="s">
        <v>2628</v>
      </c>
      <c r="G2668" s="207"/>
      <c r="H2668" s="210">
        <v>164.624</v>
      </c>
      <c r="I2668" s="211"/>
      <c r="J2668" s="207"/>
      <c r="K2668" s="207"/>
      <c r="L2668" s="212"/>
      <c r="M2668" s="213"/>
      <c r="N2668" s="214"/>
      <c r="O2668" s="214"/>
      <c r="P2668" s="214"/>
      <c r="Q2668" s="214"/>
      <c r="R2668" s="214"/>
      <c r="S2668" s="214"/>
      <c r="T2668" s="215"/>
      <c r="AT2668" s="216" t="s">
        <v>164</v>
      </c>
      <c r="AU2668" s="216" t="s">
        <v>90</v>
      </c>
      <c r="AV2668" s="13" t="s">
        <v>90</v>
      </c>
      <c r="AW2668" s="13" t="s">
        <v>41</v>
      </c>
      <c r="AX2668" s="13" t="s">
        <v>80</v>
      </c>
      <c r="AY2668" s="216" t="s">
        <v>155</v>
      </c>
    </row>
    <row r="2669" spans="2:65" s="12" customFormat="1">
      <c r="B2669" s="195"/>
      <c r="C2669" s="196"/>
      <c r="D2669" s="197" t="s">
        <v>164</v>
      </c>
      <c r="E2669" s="198" t="s">
        <v>35</v>
      </c>
      <c r="F2669" s="199" t="s">
        <v>1854</v>
      </c>
      <c r="G2669" s="196"/>
      <c r="H2669" s="198" t="s">
        <v>35</v>
      </c>
      <c r="I2669" s="200"/>
      <c r="J2669" s="196"/>
      <c r="K2669" s="196"/>
      <c r="L2669" s="201"/>
      <c r="M2669" s="202"/>
      <c r="N2669" s="203"/>
      <c r="O2669" s="203"/>
      <c r="P2669" s="203"/>
      <c r="Q2669" s="203"/>
      <c r="R2669" s="203"/>
      <c r="S2669" s="203"/>
      <c r="T2669" s="204"/>
      <c r="AT2669" s="205" t="s">
        <v>164</v>
      </c>
      <c r="AU2669" s="205" t="s">
        <v>90</v>
      </c>
      <c r="AV2669" s="12" t="s">
        <v>88</v>
      </c>
      <c r="AW2669" s="12" t="s">
        <v>41</v>
      </c>
      <c r="AX2669" s="12" t="s">
        <v>80</v>
      </c>
      <c r="AY2669" s="205" t="s">
        <v>155</v>
      </c>
    </row>
    <row r="2670" spans="2:65" s="13" customFormat="1">
      <c r="B2670" s="206"/>
      <c r="C2670" s="207"/>
      <c r="D2670" s="197" t="s">
        <v>164</v>
      </c>
      <c r="E2670" s="208" t="s">
        <v>35</v>
      </c>
      <c r="F2670" s="209" t="s">
        <v>2629</v>
      </c>
      <c r="G2670" s="207"/>
      <c r="H2670" s="210">
        <v>193.69</v>
      </c>
      <c r="I2670" s="211"/>
      <c r="J2670" s="207"/>
      <c r="K2670" s="207"/>
      <c r="L2670" s="212"/>
      <c r="M2670" s="213"/>
      <c r="N2670" s="214"/>
      <c r="O2670" s="214"/>
      <c r="P2670" s="214"/>
      <c r="Q2670" s="214"/>
      <c r="R2670" s="214"/>
      <c r="S2670" s="214"/>
      <c r="T2670" s="215"/>
      <c r="AT2670" s="216" t="s">
        <v>164</v>
      </c>
      <c r="AU2670" s="216" t="s">
        <v>90</v>
      </c>
      <c r="AV2670" s="13" t="s">
        <v>90</v>
      </c>
      <c r="AW2670" s="13" t="s">
        <v>41</v>
      </c>
      <c r="AX2670" s="13" t="s">
        <v>80</v>
      </c>
      <c r="AY2670" s="216" t="s">
        <v>155</v>
      </c>
    </row>
    <row r="2671" spans="2:65" s="15" customFormat="1">
      <c r="B2671" s="228"/>
      <c r="C2671" s="229"/>
      <c r="D2671" s="197" t="s">
        <v>164</v>
      </c>
      <c r="E2671" s="230" t="s">
        <v>35</v>
      </c>
      <c r="F2671" s="231" t="s">
        <v>177</v>
      </c>
      <c r="G2671" s="229"/>
      <c r="H2671" s="232">
        <v>835.64599999999996</v>
      </c>
      <c r="I2671" s="233"/>
      <c r="J2671" s="229"/>
      <c r="K2671" s="229"/>
      <c r="L2671" s="234"/>
      <c r="M2671" s="235"/>
      <c r="N2671" s="236"/>
      <c r="O2671" s="236"/>
      <c r="P2671" s="236"/>
      <c r="Q2671" s="236"/>
      <c r="R2671" s="236"/>
      <c r="S2671" s="236"/>
      <c r="T2671" s="237"/>
      <c r="AT2671" s="238" t="s">
        <v>164</v>
      </c>
      <c r="AU2671" s="238" t="s">
        <v>90</v>
      </c>
      <c r="AV2671" s="15" t="s">
        <v>162</v>
      </c>
      <c r="AW2671" s="15" t="s">
        <v>41</v>
      </c>
      <c r="AX2671" s="15" t="s">
        <v>88</v>
      </c>
      <c r="AY2671" s="238" t="s">
        <v>155</v>
      </c>
    </row>
    <row r="2672" spans="2:65" s="1" customFormat="1" ht="24" customHeight="1">
      <c r="B2672" s="36"/>
      <c r="C2672" s="182" t="s">
        <v>2630</v>
      </c>
      <c r="D2672" s="182" t="s">
        <v>157</v>
      </c>
      <c r="E2672" s="183" t="s">
        <v>2631</v>
      </c>
      <c r="F2672" s="184" t="s">
        <v>2632</v>
      </c>
      <c r="G2672" s="185" t="s">
        <v>160</v>
      </c>
      <c r="H2672" s="186">
        <v>264.05</v>
      </c>
      <c r="I2672" s="187"/>
      <c r="J2672" s="188">
        <f>ROUND(I2672*H2672,2)</f>
        <v>0</v>
      </c>
      <c r="K2672" s="184" t="s">
        <v>161</v>
      </c>
      <c r="L2672" s="40"/>
      <c r="M2672" s="189" t="s">
        <v>35</v>
      </c>
      <c r="N2672" s="190" t="s">
        <v>51</v>
      </c>
      <c r="O2672" s="65"/>
      <c r="P2672" s="191">
        <f>O2672*H2672</f>
        <v>0</v>
      </c>
      <c r="Q2672" s="191">
        <v>1.2999999999999999E-4</v>
      </c>
      <c r="R2672" s="191">
        <f>Q2672*H2672</f>
        <v>3.4326499999999996E-2</v>
      </c>
      <c r="S2672" s="191">
        <v>0</v>
      </c>
      <c r="T2672" s="192">
        <f>S2672*H2672</f>
        <v>0</v>
      </c>
      <c r="AR2672" s="193" t="s">
        <v>265</v>
      </c>
      <c r="AT2672" s="193" t="s">
        <v>157</v>
      </c>
      <c r="AU2672" s="193" t="s">
        <v>90</v>
      </c>
      <c r="AY2672" s="18" t="s">
        <v>155</v>
      </c>
      <c r="BE2672" s="194">
        <f>IF(N2672="základní",J2672,0)</f>
        <v>0</v>
      </c>
      <c r="BF2672" s="194">
        <f>IF(N2672="snížená",J2672,0)</f>
        <v>0</v>
      </c>
      <c r="BG2672" s="194">
        <f>IF(N2672="zákl. přenesená",J2672,0)</f>
        <v>0</v>
      </c>
      <c r="BH2672" s="194">
        <f>IF(N2672="sníž. přenesená",J2672,0)</f>
        <v>0</v>
      </c>
      <c r="BI2672" s="194">
        <f>IF(N2672="nulová",J2672,0)</f>
        <v>0</v>
      </c>
      <c r="BJ2672" s="18" t="s">
        <v>88</v>
      </c>
      <c r="BK2672" s="194">
        <f>ROUND(I2672*H2672,2)</f>
        <v>0</v>
      </c>
      <c r="BL2672" s="18" t="s">
        <v>265</v>
      </c>
      <c r="BM2672" s="193" t="s">
        <v>2633</v>
      </c>
    </row>
    <row r="2673" spans="2:65" s="12" customFormat="1">
      <c r="B2673" s="195"/>
      <c r="C2673" s="196"/>
      <c r="D2673" s="197" t="s">
        <v>164</v>
      </c>
      <c r="E2673" s="198" t="s">
        <v>35</v>
      </c>
      <c r="F2673" s="199" t="s">
        <v>2620</v>
      </c>
      <c r="G2673" s="196"/>
      <c r="H2673" s="198" t="s">
        <v>35</v>
      </c>
      <c r="I2673" s="200"/>
      <c r="J2673" s="196"/>
      <c r="K2673" s="196"/>
      <c r="L2673" s="201"/>
      <c r="M2673" s="202"/>
      <c r="N2673" s="203"/>
      <c r="O2673" s="203"/>
      <c r="P2673" s="203"/>
      <c r="Q2673" s="203"/>
      <c r="R2673" s="203"/>
      <c r="S2673" s="203"/>
      <c r="T2673" s="204"/>
      <c r="AT2673" s="205" t="s">
        <v>164</v>
      </c>
      <c r="AU2673" s="205" t="s">
        <v>90</v>
      </c>
      <c r="AV2673" s="12" t="s">
        <v>88</v>
      </c>
      <c r="AW2673" s="12" t="s">
        <v>41</v>
      </c>
      <c r="AX2673" s="12" t="s">
        <v>80</v>
      </c>
      <c r="AY2673" s="205" t="s">
        <v>155</v>
      </c>
    </row>
    <row r="2674" spans="2:65" s="12" customFormat="1">
      <c r="B2674" s="195"/>
      <c r="C2674" s="196"/>
      <c r="D2674" s="197" t="s">
        <v>164</v>
      </c>
      <c r="E2674" s="198" t="s">
        <v>35</v>
      </c>
      <c r="F2674" s="199" t="s">
        <v>2607</v>
      </c>
      <c r="G2674" s="196"/>
      <c r="H2674" s="198" t="s">
        <v>35</v>
      </c>
      <c r="I2674" s="200"/>
      <c r="J2674" s="196"/>
      <c r="K2674" s="196"/>
      <c r="L2674" s="201"/>
      <c r="M2674" s="202"/>
      <c r="N2674" s="203"/>
      <c r="O2674" s="203"/>
      <c r="P2674" s="203"/>
      <c r="Q2674" s="203"/>
      <c r="R2674" s="203"/>
      <c r="S2674" s="203"/>
      <c r="T2674" s="204"/>
      <c r="AT2674" s="205" t="s">
        <v>164</v>
      </c>
      <c r="AU2674" s="205" t="s">
        <v>90</v>
      </c>
      <c r="AV2674" s="12" t="s">
        <v>88</v>
      </c>
      <c r="AW2674" s="12" t="s">
        <v>41</v>
      </c>
      <c r="AX2674" s="12" t="s">
        <v>80</v>
      </c>
      <c r="AY2674" s="205" t="s">
        <v>155</v>
      </c>
    </row>
    <row r="2675" spans="2:65" s="13" customFormat="1">
      <c r="B2675" s="206"/>
      <c r="C2675" s="207"/>
      <c r="D2675" s="197" t="s">
        <v>164</v>
      </c>
      <c r="E2675" s="208" t="s">
        <v>35</v>
      </c>
      <c r="F2675" s="209" t="s">
        <v>2621</v>
      </c>
      <c r="G2675" s="207"/>
      <c r="H2675" s="210">
        <v>125.3</v>
      </c>
      <c r="I2675" s="211"/>
      <c r="J2675" s="207"/>
      <c r="K2675" s="207"/>
      <c r="L2675" s="212"/>
      <c r="M2675" s="213"/>
      <c r="N2675" s="214"/>
      <c r="O2675" s="214"/>
      <c r="P2675" s="214"/>
      <c r="Q2675" s="214"/>
      <c r="R2675" s="214"/>
      <c r="S2675" s="214"/>
      <c r="T2675" s="215"/>
      <c r="AT2675" s="216" t="s">
        <v>164</v>
      </c>
      <c r="AU2675" s="216" t="s">
        <v>90</v>
      </c>
      <c r="AV2675" s="13" t="s">
        <v>90</v>
      </c>
      <c r="AW2675" s="13" t="s">
        <v>41</v>
      </c>
      <c r="AX2675" s="13" t="s">
        <v>80</v>
      </c>
      <c r="AY2675" s="216" t="s">
        <v>155</v>
      </c>
    </row>
    <row r="2676" spans="2:65" s="12" customFormat="1">
      <c r="B2676" s="195"/>
      <c r="C2676" s="196"/>
      <c r="D2676" s="197" t="s">
        <v>164</v>
      </c>
      <c r="E2676" s="198" t="s">
        <v>35</v>
      </c>
      <c r="F2676" s="199" t="s">
        <v>2609</v>
      </c>
      <c r="G2676" s="196"/>
      <c r="H2676" s="198" t="s">
        <v>35</v>
      </c>
      <c r="I2676" s="200"/>
      <c r="J2676" s="196"/>
      <c r="K2676" s="196"/>
      <c r="L2676" s="201"/>
      <c r="M2676" s="202"/>
      <c r="N2676" s="203"/>
      <c r="O2676" s="203"/>
      <c r="P2676" s="203"/>
      <c r="Q2676" s="203"/>
      <c r="R2676" s="203"/>
      <c r="S2676" s="203"/>
      <c r="T2676" s="204"/>
      <c r="AT2676" s="205" t="s">
        <v>164</v>
      </c>
      <c r="AU2676" s="205" t="s">
        <v>90</v>
      </c>
      <c r="AV2676" s="12" t="s">
        <v>88</v>
      </c>
      <c r="AW2676" s="12" t="s">
        <v>41</v>
      </c>
      <c r="AX2676" s="12" t="s">
        <v>80</v>
      </c>
      <c r="AY2676" s="205" t="s">
        <v>155</v>
      </c>
    </row>
    <row r="2677" spans="2:65" s="13" customFormat="1">
      <c r="B2677" s="206"/>
      <c r="C2677" s="207"/>
      <c r="D2677" s="197" t="s">
        <v>164</v>
      </c>
      <c r="E2677" s="208" t="s">
        <v>35</v>
      </c>
      <c r="F2677" s="209" t="s">
        <v>2622</v>
      </c>
      <c r="G2677" s="207"/>
      <c r="H2677" s="210">
        <v>138.75</v>
      </c>
      <c r="I2677" s="211"/>
      <c r="J2677" s="207"/>
      <c r="K2677" s="207"/>
      <c r="L2677" s="212"/>
      <c r="M2677" s="213"/>
      <c r="N2677" s="214"/>
      <c r="O2677" s="214"/>
      <c r="P2677" s="214"/>
      <c r="Q2677" s="214"/>
      <c r="R2677" s="214"/>
      <c r="S2677" s="214"/>
      <c r="T2677" s="215"/>
      <c r="AT2677" s="216" t="s">
        <v>164</v>
      </c>
      <c r="AU2677" s="216" t="s">
        <v>90</v>
      </c>
      <c r="AV2677" s="13" t="s">
        <v>90</v>
      </c>
      <c r="AW2677" s="13" t="s">
        <v>41</v>
      </c>
      <c r="AX2677" s="13" t="s">
        <v>80</v>
      </c>
      <c r="AY2677" s="216" t="s">
        <v>155</v>
      </c>
    </row>
    <row r="2678" spans="2:65" s="15" customFormat="1">
      <c r="B2678" s="228"/>
      <c r="C2678" s="229"/>
      <c r="D2678" s="197" t="s">
        <v>164</v>
      </c>
      <c r="E2678" s="230" t="s">
        <v>35</v>
      </c>
      <c r="F2678" s="231" t="s">
        <v>177</v>
      </c>
      <c r="G2678" s="229"/>
      <c r="H2678" s="232">
        <v>264.05</v>
      </c>
      <c r="I2678" s="233"/>
      <c r="J2678" s="229"/>
      <c r="K2678" s="229"/>
      <c r="L2678" s="234"/>
      <c r="M2678" s="235"/>
      <c r="N2678" s="236"/>
      <c r="O2678" s="236"/>
      <c r="P2678" s="236"/>
      <c r="Q2678" s="236"/>
      <c r="R2678" s="236"/>
      <c r="S2678" s="236"/>
      <c r="T2678" s="237"/>
      <c r="AT2678" s="238" t="s">
        <v>164</v>
      </c>
      <c r="AU2678" s="238" t="s">
        <v>90</v>
      </c>
      <c r="AV2678" s="15" t="s">
        <v>162</v>
      </c>
      <c r="AW2678" s="15" t="s">
        <v>41</v>
      </c>
      <c r="AX2678" s="15" t="s">
        <v>88</v>
      </c>
      <c r="AY2678" s="238" t="s">
        <v>155</v>
      </c>
    </row>
    <row r="2679" spans="2:65" s="1" customFormat="1" ht="24" customHeight="1">
      <c r="B2679" s="36"/>
      <c r="C2679" s="182" t="s">
        <v>2634</v>
      </c>
      <c r="D2679" s="182" t="s">
        <v>157</v>
      </c>
      <c r="E2679" s="183" t="s">
        <v>2635</v>
      </c>
      <c r="F2679" s="184" t="s">
        <v>2636</v>
      </c>
      <c r="G2679" s="185" t="s">
        <v>160</v>
      </c>
      <c r="H2679" s="186">
        <v>264.05</v>
      </c>
      <c r="I2679" s="187"/>
      <c r="J2679" s="188">
        <f>ROUND(I2679*H2679,2)</f>
        <v>0</v>
      </c>
      <c r="K2679" s="184" t="s">
        <v>161</v>
      </c>
      <c r="L2679" s="40"/>
      <c r="M2679" s="189" t="s">
        <v>35</v>
      </c>
      <c r="N2679" s="190" t="s">
        <v>51</v>
      </c>
      <c r="O2679" s="65"/>
      <c r="P2679" s="191">
        <f>O2679*H2679</f>
        <v>0</v>
      </c>
      <c r="Q2679" s="191">
        <v>3.4000000000000002E-4</v>
      </c>
      <c r="R2679" s="191">
        <f>Q2679*H2679</f>
        <v>8.977700000000001E-2</v>
      </c>
      <c r="S2679" s="191">
        <v>0</v>
      </c>
      <c r="T2679" s="192">
        <f>S2679*H2679</f>
        <v>0</v>
      </c>
      <c r="AR2679" s="193" t="s">
        <v>265</v>
      </c>
      <c r="AT2679" s="193" t="s">
        <v>157</v>
      </c>
      <c r="AU2679" s="193" t="s">
        <v>90</v>
      </c>
      <c r="AY2679" s="18" t="s">
        <v>155</v>
      </c>
      <c r="BE2679" s="194">
        <f>IF(N2679="základní",J2679,0)</f>
        <v>0</v>
      </c>
      <c r="BF2679" s="194">
        <f>IF(N2679="snížená",J2679,0)</f>
        <v>0</v>
      </c>
      <c r="BG2679" s="194">
        <f>IF(N2679="zákl. přenesená",J2679,0)</f>
        <v>0</v>
      </c>
      <c r="BH2679" s="194">
        <f>IF(N2679="sníž. přenesená",J2679,0)</f>
        <v>0</v>
      </c>
      <c r="BI2679" s="194">
        <f>IF(N2679="nulová",J2679,0)</f>
        <v>0</v>
      </c>
      <c r="BJ2679" s="18" t="s">
        <v>88</v>
      </c>
      <c r="BK2679" s="194">
        <f>ROUND(I2679*H2679,2)</f>
        <v>0</v>
      </c>
      <c r="BL2679" s="18" t="s">
        <v>265</v>
      </c>
      <c r="BM2679" s="193" t="s">
        <v>2637</v>
      </c>
    </row>
    <row r="2680" spans="2:65" s="12" customFormat="1">
      <c r="B2680" s="195"/>
      <c r="C2680" s="196"/>
      <c r="D2680" s="197" t="s">
        <v>164</v>
      </c>
      <c r="E2680" s="198" t="s">
        <v>35</v>
      </c>
      <c r="F2680" s="199" t="s">
        <v>2620</v>
      </c>
      <c r="G2680" s="196"/>
      <c r="H2680" s="198" t="s">
        <v>35</v>
      </c>
      <c r="I2680" s="200"/>
      <c r="J2680" s="196"/>
      <c r="K2680" s="196"/>
      <c r="L2680" s="201"/>
      <c r="M2680" s="202"/>
      <c r="N2680" s="203"/>
      <c r="O2680" s="203"/>
      <c r="P2680" s="203"/>
      <c r="Q2680" s="203"/>
      <c r="R2680" s="203"/>
      <c r="S2680" s="203"/>
      <c r="T2680" s="204"/>
      <c r="AT2680" s="205" t="s">
        <v>164</v>
      </c>
      <c r="AU2680" s="205" t="s">
        <v>90</v>
      </c>
      <c r="AV2680" s="12" t="s">
        <v>88</v>
      </c>
      <c r="AW2680" s="12" t="s">
        <v>41</v>
      </c>
      <c r="AX2680" s="12" t="s">
        <v>80</v>
      </c>
      <c r="AY2680" s="205" t="s">
        <v>155</v>
      </c>
    </row>
    <row r="2681" spans="2:65" s="12" customFormat="1">
      <c r="B2681" s="195"/>
      <c r="C2681" s="196"/>
      <c r="D2681" s="197" t="s">
        <v>164</v>
      </c>
      <c r="E2681" s="198" t="s">
        <v>35</v>
      </c>
      <c r="F2681" s="199" t="s">
        <v>2607</v>
      </c>
      <c r="G2681" s="196"/>
      <c r="H2681" s="198" t="s">
        <v>35</v>
      </c>
      <c r="I2681" s="200"/>
      <c r="J2681" s="196"/>
      <c r="K2681" s="196"/>
      <c r="L2681" s="201"/>
      <c r="M2681" s="202"/>
      <c r="N2681" s="203"/>
      <c r="O2681" s="203"/>
      <c r="P2681" s="203"/>
      <c r="Q2681" s="203"/>
      <c r="R2681" s="203"/>
      <c r="S2681" s="203"/>
      <c r="T2681" s="204"/>
      <c r="AT2681" s="205" t="s">
        <v>164</v>
      </c>
      <c r="AU2681" s="205" t="s">
        <v>90</v>
      </c>
      <c r="AV2681" s="12" t="s">
        <v>88</v>
      </c>
      <c r="AW2681" s="12" t="s">
        <v>41</v>
      </c>
      <c r="AX2681" s="12" t="s">
        <v>80</v>
      </c>
      <c r="AY2681" s="205" t="s">
        <v>155</v>
      </c>
    </row>
    <row r="2682" spans="2:65" s="13" customFormat="1">
      <c r="B2682" s="206"/>
      <c r="C2682" s="207"/>
      <c r="D2682" s="197" t="s">
        <v>164</v>
      </c>
      <c r="E2682" s="208" t="s">
        <v>35</v>
      </c>
      <c r="F2682" s="209" t="s">
        <v>2621</v>
      </c>
      <c r="G2682" s="207"/>
      <c r="H2682" s="210">
        <v>125.3</v>
      </c>
      <c r="I2682" s="211"/>
      <c r="J2682" s="207"/>
      <c r="K2682" s="207"/>
      <c r="L2682" s="212"/>
      <c r="M2682" s="213"/>
      <c r="N2682" s="214"/>
      <c r="O2682" s="214"/>
      <c r="P2682" s="214"/>
      <c r="Q2682" s="214"/>
      <c r="R2682" s="214"/>
      <c r="S2682" s="214"/>
      <c r="T2682" s="215"/>
      <c r="AT2682" s="216" t="s">
        <v>164</v>
      </c>
      <c r="AU2682" s="216" t="s">
        <v>90</v>
      </c>
      <c r="AV2682" s="13" t="s">
        <v>90</v>
      </c>
      <c r="AW2682" s="13" t="s">
        <v>41</v>
      </c>
      <c r="AX2682" s="13" t="s">
        <v>80</v>
      </c>
      <c r="AY2682" s="216" t="s">
        <v>155</v>
      </c>
    </row>
    <row r="2683" spans="2:65" s="12" customFormat="1">
      <c r="B2683" s="195"/>
      <c r="C2683" s="196"/>
      <c r="D2683" s="197" t="s">
        <v>164</v>
      </c>
      <c r="E2683" s="198" t="s">
        <v>35</v>
      </c>
      <c r="F2683" s="199" t="s">
        <v>2609</v>
      </c>
      <c r="G2683" s="196"/>
      <c r="H2683" s="198" t="s">
        <v>35</v>
      </c>
      <c r="I2683" s="200"/>
      <c r="J2683" s="196"/>
      <c r="K2683" s="196"/>
      <c r="L2683" s="201"/>
      <c r="M2683" s="202"/>
      <c r="N2683" s="203"/>
      <c r="O2683" s="203"/>
      <c r="P2683" s="203"/>
      <c r="Q2683" s="203"/>
      <c r="R2683" s="203"/>
      <c r="S2683" s="203"/>
      <c r="T2683" s="204"/>
      <c r="AT2683" s="205" t="s">
        <v>164</v>
      </c>
      <c r="AU2683" s="205" t="s">
        <v>90</v>
      </c>
      <c r="AV2683" s="12" t="s">
        <v>88</v>
      </c>
      <c r="AW2683" s="12" t="s">
        <v>41</v>
      </c>
      <c r="AX2683" s="12" t="s">
        <v>80</v>
      </c>
      <c r="AY2683" s="205" t="s">
        <v>155</v>
      </c>
    </row>
    <row r="2684" spans="2:65" s="13" customFormat="1">
      <c r="B2684" s="206"/>
      <c r="C2684" s="207"/>
      <c r="D2684" s="197" t="s">
        <v>164</v>
      </c>
      <c r="E2684" s="208" t="s">
        <v>35</v>
      </c>
      <c r="F2684" s="209" t="s">
        <v>2622</v>
      </c>
      <c r="G2684" s="207"/>
      <c r="H2684" s="210">
        <v>138.75</v>
      </c>
      <c r="I2684" s="211"/>
      <c r="J2684" s="207"/>
      <c r="K2684" s="207"/>
      <c r="L2684" s="212"/>
      <c r="M2684" s="213"/>
      <c r="N2684" s="214"/>
      <c r="O2684" s="214"/>
      <c r="P2684" s="214"/>
      <c r="Q2684" s="214"/>
      <c r="R2684" s="214"/>
      <c r="S2684" s="214"/>
      <c r="T2684" s="215"/>
      <c r="AT2684" s="216" t="s">
        <v>164</v>
      </c>
      <c r="AU2684" s="216" t="s">
        <v>90</v>
      </c>
      <c r="AV2684" s="13" t="s">
        <v>90</v>
      </c>
      <c r="AW2684" s="13" t="s">
        <v>41</v>
      </c>
      <c r="AX2684" s="13" t="s">
        <v>80</v>
      </c>
      <c r="AY2684" s="216" t="s">
        <v>155</v>
      </c>
    </row>
    <row r="2685" spans="2:65" s="15" customFormat="1">
      <c r="B2685" s="228"/>
      <c r="C2685" s="229"/>
      <c r="D2685" s="197" t="s">
        <v>164</v>
      </c>
      <c r="E2685" s="230" t="s">
        <v>35</v>
      </c>
      <c r="F2685" s="231" t="s">
        <v>177</v>
      </c>
      <c r="G2685" s="229"/>
      <c r="H2685" s="232">
        <v>264.05</v>
      </c>
      <c r="I2685" s="233"/>
      <c r="J2685" s="229"/>
      <c r="K2685" s="229"/>
      <c r="L2685" s="234"/>
      <c r="M2685" s="235"/>
      <c r="N2685" s="236"/>
      <c r="O2685" s="236"/>
      <c r="P2685" s="236"/>
      <c r="Q2685" s="236"/>
      <c r="R2685" s="236"/>
      <c r="S2685" s="236"/>
      <c r="T2685" s="237"/>
      <c r="AT2685" s="238" t="s">
        <v>164</v>
      </c>
      <c r="AU2685" s="238" t="s">
        <v>90</v>
      </c>
      <c r="AV2685" s="15" t="s">
        <v>162</v>
      </c>
      <c r="AW2685" s="15" t="s">
        <v>41</v>
      </c>
      <c r="AX2685" s="15" t="s">
        <v>88</v>
      </c>
      <c r="AY2685" s="238" t="s">
        <v>155</v>
      </c>
    </row>
    <row r="2686" spans="2:65" s="1" customFormat="1" ht="36" customHeight="1">
      <c r="B2686" s="36"/>
      <c r="C2686" s="182" t="s">
        <v>2638</v>
      </c>
      <c r="D2686" s="182" t="s">
        <v>157</v>
      </c>
      <c r="E2686" s="183" t="s">
        <v>2639</v>
      </c>
      <c r="F2686" s="184" t="s">
        <v>2640</v>
      </c>
      <c r="G2686" s="185" t="s">
        <v>160</v>
      </c>
      <c r="H2686" s="186">
        <v>92.34</v>
      </c>
      <c r="I2686" s="187"/>
      <c r="J2686" s="188">
        <f>ROUND(I2686*H2686,2)</f>
        <v>0</v>
      </c>
      <c r="K2686" s="184" t="s">
        <v>161</v>
      </c>
      <c r="L2686" s="40"/>
      <c r="M2686" s="189" t="s">
        <v>35</v>
      </c>
      <c r="N2686" s="190" t="s">
        <v>51</v>
      </c>
      <c r="O2686" s="65"/>
      <c r="P2686" s="191">
        <f>O2686*H2686</f>
        <v>0</v>
      </c>
      <c r="Q2686" s="191">
        <v>6.9999999999999994E-5</v>
      </c>
      <c r="R2686" s="191">
        <f>Q2686*H2686</f>
        <v>6.4637999999999996E-3</v>
      </c>
      <c r="S2686" s="191">
        <v>0</v>
      </c>
      <c r="T2686" s="192">
        <f>S2686*H2686</f>
        <v>0</v>
      </c>
      <c r="AR2686" s="193" t="s">
        <v>265</v>
      </c>
      <c r="AT2686" s="193" t="s">
        <v>157</v>
      </c>
      <c r="AU2686" s="193" t="s">
        <v>90</v>
      </c>
      <c r="AY2686" s="18" t="s">
        <v>155</v>
      </c>
      <c r="BE2686" s="194">
        <f>IF(N2686="základní",J2686,0)</f>
        <v>0</v>
      </c>
      <c r="BF2686" s="194">
        <f>IF(N2686="snížená",J2686,0)</f>
        <v>0</v>
      </c>
      <c r="BG2686" s="194">
        <f>IF(N2686="zákl. přenesená",J2686,0)</f>
        <v>0</v>
      </c>
      <c r="BH2686" s="194">
        <f>IF(N2686="sníž. přenesená",J2686,0)</f>
        <v>0</v>
      </c>
      <c r="BI2686" s="194">
        <f>IF(N2686="nulová",J2686,0)</f>
        <v>0</v>
      </c>
      <c r="BJ2686" s="18" t="s">
        <v>88</v>
      </c>
      <c r="BK2686" s="194">
        <f>ROUND(I2686*H2686,2)</f>
        <v>0</v>
      </c>
      <c r="BL2686" s="18" t="s">
        <v>265</v>
      </c>
      <c r="BM2686" s="193" t="s">
        <v>2641</v>
      </c>
    </row>
    <row r="2687" spans="2:65" s="12" customFormat="1">
      <c r="B2687" s="195"/>
      <c r="C2687" s="196"/>
      <c r="D2687" s="197" t="s">
        <v>164</v>
      </c>
      <c r="E2687" s="198" t="s">
        <v>35</v>
      </c>
      <c r="F2687" s="199" t="s">
        <v>2642</v>
      </c>
      <c r="G2687" s="196"/>
      <c r="H2687" s="198" t="s">
        <v>35</v>
      </c>
      <c r="I2687" s="200"/>
      <c r="J2687" s="196"/>
      <c r="K2687" s="196"/>
      <c r="L2687" s="201"/>
      <c r="M2687" s="202"/>
      <c r="N2687" s="203"/>
      <c r="O2687" s="203"/>
      <c r="P2687" s="203"/>
      <c r="Q2687" s="203"/>
      <c r="R2687" s="203"/>
      <c r="S2687" s="203"/>
      <c r="T2687" s="204"/>
      <c r="AT2687" s="205" t="s">
        <v>164</v>
      </c>
      <c r="AU2687" s="205" t="s">
        <v>90</v>
      </c>
      <c r="AV2687" s="12" t="s">
        <v>88</v>
      </c>
      <c r="AW2687" s="12" t="s">
        <v>41</v>
      </c>
      <c r="AX2687" s="12" t="s">
        <v>80</v>
      </c>
      <c r="AY2687" s="205" t="s">
        <v>155</v>
      </c>
    </row>
    <row r="2688" spans="2:65" s="13" customFormat="1">
      <c r="B2688" s="206"/>
      <c r="C2688" s="207"/>
      <c r="D2688" s="197" t="s">
        <v>164</v>
      </c>
      <c r="E2688" s="208" t="s">
        <v>35</v>
      </c>
      <c r="F2688" s="209" t="s">
        <v>2643</v>
      </c>
      <c r="G2688" s="207"/>
      <c r="H2688" s="210">
        <v>92.34</v>
      </c>
      <c r="I2688" s="211"/>
      <c r="J2688" s="207"/>
      <c r="K2688" s="207"/>
      <c r="L2688" s="212"/>
      <c r="M2688" s="213"/>
      <c r="N2688" s="214"/>
      <c r="O2688" s="214"/>
      <c r="P2688" s="214"/>
      <c r="Q2688" s="214"/>
      <c r="R2688" s="214"/>
      <c r="S2688" s="214"/>
      <c r="T2688" s="215"/>
      <c r="AT2688" s="216" t="s">
        <v>164</v>
      </c>
      <c r="AU2688" s="216" t="s">
        <v>90</v>
      </c>
      <c r="AV2688" s="13" t="s">
        <v>90</v>
      </c>
      <c r="AW2688" s="13" t="s">
        <v>41</v>
      </c>
      <c r="AX2688" s="13" t="s">
        <v>88</v>
      </c>
      <c r="AY2688" s="216" t="s">
        <v>155</v>
      </c>
    </row>
    <row r="2689" spans="2:65" s="1" customFormat="1" ht="24" customHeight="1">
      <c r="B2689" s="36"/>
      <c r="C2689" s="182" t="s">
        <v>2644</v>
      </c>
      <c r="D2689" s="182" t="s">
        <v>157</v>
      </c>
      <c r="E2689" s="183" t="s">
        <v>2645</v>
      </c>
      <c r="F2689" s="184" t="s">
        <v>2646</v>
      </c>
      <c r="G2689" s="185" t="s">
        <v>160</v>
      </c>
      <c r="H2689" s="186">
        <v>92.34</v>
      </c>
      <c r="I2689" s="187"/>
      <c r="J2689" s="188">
        <f>ROUND(I2689*H2689,2)</f>
        <v>0</v>
      </c>
      <c r="K2689" s="184" t="s">
        <v>161</v>
      </c>
      <c r="L2689" s="40"/>
      <c r="M2689" s="189" t="s">
        <v>35</v>
      </c>
      <c r="N2689" s="190" t="s">
        <v>51</v>
      </c>
      <c r="O2689" s="65"/>
      <c r="P2689" s="191">
        <f>O2689*H2689</f>
        <v>0</v>
      </c>
      <c r="Q2689" s="191">
        <v>1.7000000000000001E-4</v>
      </c>
      <c r="R2689" s="191">
        <f>Q2689*H2689</f>
        <v>1.5697800000000001E-2</v>
      </c>
      <c r="S2689" s="191">
        <v>0</v>
      </c>
      <c r="T2689" s="192">
        <f>S2689*H2689</f>
        <v>0</v>
      </c>
      <c r="AR2689" s="193" t="s">
        <v>265</v>
      </c>
      <c r="AT2689" s="193" t="s">
        <v>157</v>
      </c>
      <c r="AU2689" s="193" t="s">
        <v>90</v>
      </c>
      <c r="AY2689" s="18" t="s">
        <v>155</v>
      </c>
      <c r="BE2689" s="194">
        <f>IF(N2689="základní",J2689,0)</f>
        <v>0</v>
      </c>
      <c r="BF2689" s="194">
        <f>IF(N2689="snížená",J2689,0)</f>
        <v>0</v>
      </c>
      <c r="BG2689" s="194">
        <f>IF(N2689="zákl. přenesená",J2689,0)</f>
        <v>0</v>
      </c>
      <c r="BH2689" s="194">
        <f>IF(N2689="sníž. přenesená",J2689,0)</f>
        <v>0</v>
      </c>
      <c r="BI2689" s="194">
        <f>IF(N2689="nulová",J2689,0)</f>
        <v>0</v>
      </c>
      <c r="BJ2689" s="18" t="s">
        <v>88</v>
      </c>
      <c r="BK2689" s="194">
        <f>ROUND(I2689*H2689,2)</f>
        <v>0</v>
      </c>
      <c r="BL2689" s="18" t="s">
        <v>265</v>
      </c>
      <c r="BM2689" s="193" t="s">
        <v>2647</v>
      </c>
    </row>
    <row r="2690" spans="2:65" s="1" customFormat="1" ht="24" customHeight="1">
      <c r="B2690" s="36"/>
      <c r="C2690" s="182" t="s">
        <v>2648</v>
      </c>
      <c r="D2690" s="182" t="s">
        <v>157</v>
      </c>
      <c r="E2690" s="183" t="s">
        <v>2649</v>
      </c>
      <c r="F2690" s="184" t="s">
        <v>2650</v>
      </c>
      <c r="G2690" s="185" t="s">
        <v>160</v>
      </c>
      <c r="H2690" s="186">
        <v>92.34</v>
      </c>
      <c r="I2690" s="187"/>
      <c r="J2690" s="188">
        <f>ROUND(I2690*H2690,2)</f>
        <v>0</v>
      </c>
      <c r="K2690" s="184" t="s">
        <v>161</v>
      </c>
      <c r="L2690" s="40"/>
      <c r="M2690" s="189" t="s">
        <v>35</v>
      </c>
      <c r="N2690" s="190" t="s">
        <v>51</v>
      </c>
      <c r="O2690" s="65"/>
      <c r="P2690" s="191">
        <f>O2690*H2690</f>
        <v>0</v>
      </c>
      <c r="Q2690" s="191">
        <v>1.2E-4</v>
      </c>
      <c r="R2690" s="191">
        <f>Q2690*H2690</f>
        <v>1.10808E-2</v>
      </c>
      <c r="S2690" s="191">
        <v>0</v>
      </c>
      <c r="T2690" s="192">
        <f>S2690*H2690</f>
        <v>0</v>
      </c>
      <c r="AR2690" s="193" t="s">
        <v>265</v>
      </c>
      <c r="AT2690" s="193" t="s">
        <v>157</v>
      </c>
      <c r="AU2690" s="193" t="s">
        <v>90</v>
      </c>
      <c r="AY2690" s="18" t="s">
        <v>155</v>
      </c>
      <c r="BE2690" s="194">
        <f>IF(N2690="základní",J2690,0)</f>
        <v>0</v>
      </c>
      <c r="BF2690" s="194">
        <f>IF(N2690="snížená",J2690,0)</f>
        <v>0</v>
      </c>
      <c r="BG2690" s="194">
        <f>IF(N2690="zákl. přenesená",J2690,0)</f>
        <v>0</v>
      </c>
      <c r="BH2690" s="194">
        <f>IF(N2690="sníž. přenesená",J2690,0)</f>
        <v>0</v>
      </c>
      <c r="BI2690" s="194">
        <f>IF(N2690="nulová",J2690,0)</f>
        <v>0</v>
      </c>
      <c r="BJ2690" s="18" t="s">
        <v>88</v>
      </c>
      <c r="BK2690" s="194">
        <f>ROUND(I2690*H2690,2)</f>
        <v>0</v>
      </c>
      <c r="BL2690" s="18" t="s">
        <v>265</v>
      </c>
      <c r="BM2690" s="193" t="s">
        <v>2651</v>
      </c>
    </row>
    <row r="2691" spans="2:65" s="1" customFormat="1" ht="24" customHeight="1">
      <c r="B2691" s="36"/>
      <c r="C2691" s="182" t="s">
        <v>2652</v>
      </c>
      <c r="D2691" s="182" t="s">
        <v>157</v>
      </c>
      <c r="E2691" s="183" t="s">
        <v>2653</v>
      </c>
      <c r="F2691" s="184" t="s">
        <v>2654</v>
      </c>
      <c r="G2691" s="185" t="s">
        <v>160</v>
      </c>
      <c r="H2691" s="186">
        <v>92.34</v>
      </c>
      <c r="I2691" s="187"/>
      <c r="J2691" s="188">
        <f>ROUND(I2691*H2691,2)</f>
        <v>0</v>
      </c>
      <c r="K2691" s="184" t="s">
        <v>161</v>
      </c>
      <c r="L2691" s="40"/>
      <c r="M2691" s="189" t="s">
        <v>35</v>
      </c>
      <c r="N2691" s="190" t="s">
        <v>51</v>
      </c>
      <c r="O2691" s="65"/>
      <c r="P2691" s="191">
        <f>O2691*H2691</f>
        <v>0</v>
      </c>
      <c r="Q2691" s="191">
        <v>1.2E-4</v>
      </c>
      <c r="R2691" s="191">
        <f>Q2691*H2691</f>
        <v>1.10808E-2</v>
      </c>
      <c r="S2691" s="191">
        <v>0</v>
      </c>
      <c r="T2691" s="192">
        <f>S2691*H2691</f>
        <v>0</v>
      </c>
      <c r="AR2691" s="193" t="s">
        <v>265</v>
      </c>
      <c r="AT2691" s="193" t="s">
        <v>157</v>
      </c>
      <c r="AU2691" s="193" t="s">
        <v>90</v>
      </c>
      <c r="AY2691" s="18" t="s">
        <v>155</v>
      </c>
      <c r="BE2691" s="194">
        <f>IF(N2691="základní",J2691,0)</f>
        <v>0</v>
      </c>
      <c r="BF2691" s="194">
        <f>IF(N2691="snížená",J2691,0)</f>
        <v>0</v>
      </c>
      <c r="BG2691" s="194">
        <f>IF(N2691="zákl. přenesená",J2691,0)</f>
        <v>0</v>
      </c>
      <c r="BH2691" s="194">
        <f>IF(N2691="sníž. přenesená",J2691,0)</f>
        <v>0</v>
      </c>
      <c r="BI2691" s="194">
        <f>IF(N2691="nulová",J2691,0)</f>
        <v>0</v>
      </c>
      <c r="BJ2691" s="18" t="s">
        <v>88</v>
      </c>
      <c r="BK2691" s="194">
        <f>ROUND(I2691*H2691,2)</f>
        <v>0</v>
      </c>
      <c r="BL2691" s="18" t="s">
        <v>265</v>
      </c>
      <c r="BM2691" s="193" t="s">
        <v>2655</v>
      </c>
    </row>
    <row r="2692" spans="2:65" s="1" customFormat="1" ht="36" customHeight="1">
      <c r="B2692" s="36"/>
      <c r="C2692" s="182" t="s">
        <v>2656</v>
      </c>
      <c r="D2692" s="182" t="s">
        <v>157</v>
      </c>
      <c r="E2692" s="183" t="s">
        <v>2657</v>
      </c>
      <c r="F2692" s="184" t="s">
        <v>2658</v>
      </c>
      <c r="G2692" s="185" t="s">
        <v>160</v>
      </c>
      <c r="H2692" s="186">
        <v>114.408</v>
      </c>
      <c r="I2692" s="187"/>
      <c r="J2692" s="188">
        <f>ROUND(I2692*H2692,2)</f>
        <v>0</v>
      </c>
      <c r="K2692" s="184" t="s">
        <v>161</v>
      </c>
      <c r="L2692" s="40"/>
      <c r="M2692" s="189" t="s">
        <v>35</v>
      </c>
      <c r="N2692" s="190" t="s">
        <v>51</v>
      </c>
      <c r="O2692" s="65"/>
      <c r="P2692" s="191">
        <f>O2692*H2692</f>
        <v>0</v>
      </c>
      <c r="Q2692" s="191">
        <v>1E-4</v>
      </c>
      <c r="R2692" s="191">
        <f>Q2692*H2692</f>
        <v>1.1440800000000001E-2</v>
      </c>
      <c r="S2692" s="191">
        <v>0</v>
      </c>
      <c r="T2692" s="192">
        <f>S2692*H2692</f>
        <v>0</v>
      </c>
      <c r="AR2692" s="193" t="s">
        <v>265</v>
      </c>
      <c r="AT2692" s="193" t="s">
        <v>157</v>
      </c>
      <c r="AU2692" s="193" t="s">
        <v>90</v>
      </c>
      <c r="AY2692" s="18" t="s">
        <v>155</v>
      </c>
      <c r="BE2692" s="194">
        <f>IF(N2692="základní",J2692,0)</f>
        <v>0</v>
      </c>
      <c r="BF2692" s="194">
        <f>IF(N2692="snížená",J2692,0)</f>
        <v>0</v>
      </c>
      <c r="BG2692" s="194">
        <f>IF(N2692="zákl. přenesená",J2692,0)</f>
        <v>0</v>
      </c>
      <c r="BH2692" s="194">
        <f>IF(N2692="sníž. přenesená",J2692,0)</f>
        <v>0</v>
      </c>
      <c r="BI2692" s="194">
        <f>IF(N2692="nulová",J2692,0)</f>
        <v>0</v>
      </c>
      <c r="BJ2692" s="18" t="s">
        <v>88</v>
      </c>
      <c r="BK2692" s="194">
        <f>ROUND(I2692*H2692,2)</f>
        <v>0</v>
      </c>
      <c r="BL2692" s="18" t="s">
        <v>265</v>
      </c>
      <c r="BM2692" s="193" t="s">
        <v>2659</v>
      </c>
    </row>
    <row r="2693" spans="2:65" s="12" customFormat="1" ht="20.399999999999999">
      <c r="B2693" s="195"/>
      <c r="C2693" s="196"/>
      <c r="D2693" s="197" t="s">
        <v>164</v>
      </c>
      <c r="E2693" s="198" t="s">
        <v>35</v>
      </c>
      <c r="F2693" s="199" t="s">
        <v>2660</v>
      </c>
      <c r="G2693" s="196"/>
      <c r="H2693" s="198" t="s">
        <v>35</v>
      </c>
      <c r="I2693" s="200"/>
      <c r="J2693" s="196"/>
      <c r="K2693" s="196"/>
      <c r="L2693" s="201"/>
      <c r="M2693" s="202"/>
      <c r="N2693" s="203"/>
      <c r="O2693" s="203"/>
      <c r="P2693" s="203"/>
      <c r="Q2693" s="203"/>
      <c r="R2693" s="203"/>
      <c r="S2693" s="203"/>
      <c r="T2693" s="204"/>
      <c r="AT2693" s="205" t="s">
        <v>164</v>
      </c>
      <c r="AU2693" s="205" t="s">
        <v>90</v>
      </c>
      <c r="AV2693" s="12" t="s">
        <v>88</v>
      </c>
      <c r="AW2693" s="12" t="s">
        <v>41</v>
      </c>
      <c r="AX2693" s="12" t="s">
        <v>80</v>
      </c>
      <c r="AY2693" s="205" t="s">
        <v>155</v>
      </c>
    </row>
    <row r="2694" spans="2:65" s="12" customFormat="1">
      <c r="B2694" s="195"/>
      <c r="C2694" s="196"/>
      <c r="D2694" s="197" t="s">
        <v>164</v>
      </c>
      <c r="E2694" s="198" t="s">
        <v>35</v>
      </c>
      <c r="F2694" s="199" t="s">
        <v>201</v>
      </c>
      <c r="G2694" s="196"/>
      <c r="H2694" s="198" t="s">
        <v>35</v>
      </c>
      <c r="I2694" s="200"/>
      <c r="J2694" s="196"/>
      <c r="K2694" s="196"/>
      <c r="L2694" s="201"/>
      <c r="M2694" s="202"/>
      <c r="N2694" s="203"/>
      <c r="O2694" s="203"/>
      <c r="P2694" s="203"/>
      <c r="Q2694" s="203"/>
      <c r="R2694" s="203"/>
      <c r="S2694" s="203"/>
      <c r="T2694" s="204"/>
      <c r="AT2694" s="205" t="s">
        <v>164</v>
      </c>
      <c r="AU2694" s="205" t="s">
        <v>90</v>
      </c>
      <c r="AV2694" s="12" t="s">
        <v>88</v>
      </c>
      <c r="AW2694" s="12" t="s">
        <v>41</v>
      </c>
      <c r="AX2694" s="12" t="s">
        <v>80</v>
      </c>
      <c r="AY2694" s="205" t="s">
        <v>155</v>
      </c>
    </row>
    <row r="2695" spans="2:65" s="13" customFormat="1">
      <c r="B2695" s="206"/>
      <c r="C2695" s="207"/>
      <c r="D2695" s="197" t="s">
        <v>164</v>
      </c>
      <c r="E2695" s="208" t="s">
        <v>35</v>
      </c>
      <c r="F2695" s="209" t="s">
        <v>2661</v>
      </c>
      <c r="G2695" s="207"/>
      <c r="H2695" s="210">
        <v>43.64</v>
      </c>
      <c r="I2695" s="211"/>
      <c r="J2695" s="207"/>
      <c r="K2695" s="207"/>
      <c r="L2695" s="212"/>
      <c r="M2695" s="213"/>
      <c r="N2695" s="214"/>
      <c r="O2695" s="214"/>
      <c r="P2695" s="214"/>
      <c r="Q2695" s="214"/>
      <c r="R2695" s="214"/>
      <c r="S2695" s="214"/>
      <c r="T2695" s="215"/>
      <c r="AT2695" s="216" t="s">
        <v>164</v>
      </c>
      <c r="AU2695" s="216" t="s">
        <v>90</v>
      </c>
      <c r="AV2695" s="13" t="s">
        <v>90</v>
      </c>
      <c r="AW2695" s="13" t="s">
        <v>41</v>
      </c>
      <c r="AX2695" s="13" t="s">
        <v>80</v>
      </c>
      <c r="AY2695" s="216" t="s">
        <v>155</v>
      </c>
    </row>
    <row r="2696" spans="2:65" s="12" customFormat="1">
      <c r="B2696" s="195"/>
      <c r="C2696" s="196"/>
      <c r="D2696" s="197" t="s">
        <v>164</v>
      </c>
      <c r="E2696" s="198" t="s">
        <v>35</v>
      </c>
      <c r="F2696" s="199" t="s">
        <v>203</v>
      </c>
      <c r="G2696" s="196"/>
      <c r="H2696" s="198" t="s">
        <v>35</v>
      </c>
      <c r="I2696" s="200"/>
      <c r="J2696" s="196"/>
      <c r="K2696" s="196"/>
      <c r="L2696" s="201"/>
      <c r="M2696" s="202"/>
      <c r="N2696" s="203"/>
      <c r="O2696" s="203"/>
      <c r="P2696" s="203"/>
      <c r="Q2696" s="203"/>
      <c r="R2696" s="203"/>
      <c r="S2696" s="203"/>
      <c r="T2696" s="204"/>
      <c r="AT2696" s="205" t="s">
        <v>164</v>
      </c>
      <c r="AU2696" s="205" t="s">
        <v>90</v>
      </c>
      <c r="AV2696" s="12" t="s">
        <v>88</v>
      </c>
      <c r="AW2696" s="12" t="s">
        <v>41</v>
      </c>
      <c r="AX2696" s="12" t="s">
        <v>80</v>
      </c>
      <c r="AY2696" s="205" t="s">
        <v>155</v>
      </c>
    </row>
    <row r="2697" spans="2:65" s="13" customFormat="1" ht="30.6">
      <c r="B2697" s="206"/>
      <c r="C2697" s="207"/>
      <c r="D2697" s="197" t="s">
        <v>164</v>
      </c>
      <c r="E2697" s="208" t="s">
        <v>35</v>
      </c>
      <c r="F2697" s="209" t="s">
        <v>2662</v>
      </c>
      <c r="G2697" s="207"/>
      <c r="H2697" s="210">
        <v>53.103999999999999</v>
      </c>
      <c r="I2697" s="211"/>
      <c r="J2697" s="207"/>
      <c r="K2697" s="207"/>
      <c r="L2697" s="212"/>
      <c r="M2697" s="213"/>
      <c r="N2697" s="214"/>
      <c r="O2697" s="214"/>
      <c r="P2697" s="214"/>
      <c r="Q2697" s="214"/>
      <c r="R2697" s="214"/>
      <c r="S2697" s="214"/>
      <c r="T2697" s="215"/>
      <c r="AT2697" s="216" t="s">
        <v>164</v>
      </c>
      <c r="AU2697" s="216" t="s">
        <v>90</v>
      </c>
      <c r="AV2697" s="13" t="s">
        <v>90</v>
      </c>
      <c r="AW2697" s="13" t="s">
        <v>41</v>
      </c>
      <c r="AX2697" s="13" t="s">
        <v>80</v>
      </c>
      <c r="AY2697" s="216" t="s">
        <v>155</v>
      </c>
    </row>
    <row r="2698" spans="2:65" s="12" customFormat="1">
      <c r="B2698" s="195"/>
      <c r="C2698" s="196"/>
      <c r="D2698" s="197" t="s">
        <v>164</v>
      </c>
      <c r="E2698" s="198" t="s">
        <v>35</v>
      </c>
      <c r="F2698" s="199" t="s">
        <v>205</v>
      </c>
      <c r="G2698" s="196"/>
      <c r="H2698" s="198" t="s">
        <v>35</v>
      </c>
      <c r="I2698" s="200"/>
      <c r="J2698" s="196"/>
      <c r="K2698" s="196"/>
      <c r="L2698" s="201"/>
      <c r="M2698" s="202"/>
      <c r="N2698" s="203"/>
      <c r="O2698" s="203"/>
      <c r="P2698" s="203"/>
      <c r="Q2698" s="203"/>
      <c r="R2698" s="203"/>
      <c r="S2698" s="203"/>
      <c r="T2698" s="204"/>
      <c r="AT2698" s="205" t="s">
        <v>164</v>
      </c>
      <c r="AU2698" s="205" t="s">
        <v>90</v>
      </c>
      <c r="AV2698" s="12" t="s">
        <v>88</v>
      </c>
      <c r="AW2698" s="12" t="s">
        <v>41</v>
      </c>
      <c r="AX2698" s="12" t="s">
        <v>80</v>
      </c>
      <c r="AY2698" s="205" t="s">
        <v>155</v>
      </c>
    </row>
    <row r="2699" spans="2:65" s="13" customFormat="1">
      <c r="B2699" s="206"/>
      <c r="C2699" s="207"/>
      <c r="D2699" s="197" t="s">
        <v>164</v>
      </c>
      <c r="E2699" s="208" t="s">
        <v>35</v>
      </c>
      <c r="F2699" s="209" t="s">
        <v>2663</v>
      </c>
      <c r="G2699" s="207"/>
      <c r="H2699" s="210">
        <v>30.8</v>
      </c>
      <c r="I2699" s="211"/>
      <c r="J2699" s="207"/>
      <c r="K2699" s="207"/>
      <c r="L2699" s="212"/>
      <c r="M2699" s="213"/>
      <c r="N2699" s="214"/>
      <c r="O2699" s="214"/>
      <c r="P2699" s="214"/>
      <c r="Q2699" s="214"/>
      <c r="R2699" s="214"/>
      <c r="S2699" s="214"/>
      <c r="T2699" s="215"/>
      <c r="AT2699" s="216" t="s">
        <v>164</v>
      </c>
      <c r="AU2699" s="216" t="s">
        <v>90</v>
      </c>
      <c r="AV2699" s="13" t="s">
        <v>90</v>
      </c>
      <c r="AW2699" s="13" t="s">
        <v>41</v>
      </c>
      <c r="AX2699" s="13" t="s">
        <v>80</v>
      </c>
      <c r="AY2699" s="216" t="s">
        <v>155</v>
      </c>
    </row>
    <row r="2700" spans="2:65" s="12" customFormat="1">
      <c r="B2700" s="195"/>
      <c r="C2700" s="196"/>
      <c r="D2700" s="197" t="s">
        <v>164</v>
      </c>
      <c r="E2700" s="198" t="s">
        <v>35</v>
      </c>
      <c r="F2700" s="199" t="s">
        <v>771</v>
      </c>
      <c r="G2700" s="196"/>
      <c r="H2700" s="198" t="s">
        <v>35</v>
      </c>
      <c r="I2700" s="200"/>
      <c r="J2700" s="196"/>
      <c r="K2700" s="196"/>
      <c r="L2700" s="201"/>
      <c r="M2700" s="202"/>
      <c r="N2700" s="203"/>
      <c r="O2700" s="203"/>
      <c r="P2700" s="203"/>
      <c r="Q2700" s="203"/>
      <c r="R2700" s="203"/>
      <c r="S2700" s="203"/>
      <c r="T2700" s="204"/>
      <c r="AT2700" s="205" t="s">
        <v>164</v>
      </c>
      <c r="AU2700" s="205" t="s">
        <v>90</v>
      </c>
      <c r="AV2700" s="12" t="s">
        <v>88</v>
      </c>
      <c r="AW2700" s="12" t="s">
        <v>41</v>
      </c>
      <c r="AX2700" s="12" t="s">
        <v>80</v>
      </c>
      <c r="AY2700" s="205" t="s">
        <v>155</v>
      </c>
    </row>
    <row r="2701" spans="2:65" s="13" customFormat="1">
      <c r="B2701" s="206"/>
      <c r="C2701" s="207"/>
      <c r="D2701" s="197" t="s">
        <v>164</v>
      </c>
      <c r="E2701" s="208" t="s">
        <v>35</v>
      </c>
      <c r="F2701" s="209" t="s">
        <v>2664</v>
      </c>
      <c r="G2701" s="207"/>
      <c r="H2701" s="210">
        <v>-13.135999999999999</v>
      </c>
      <c r="I2701" s="211"/>
      <c r="J2701" s="207"/>
      <c r="K2701" s="207"/>
      <c r="L2701" s="212"/>
      <c r="M2701" s="213"/>
      <c r="N2701" s="214"/>
      <c r="O2701" s="214"/>
      <c r="P2701" s="214"/>
      <c r="Q2701" s="214"/>
      <c r="R2701" s="214"/>
      <c r="S2701" s="214"/>
      <c r="T2701" s="215"/>
      <c r="AT2701" s="216" t="s">
        <v>164</v>
      </c>
      <c r="AU2701" s="216" t="s">
        <v>90</v>
      </c>
      <c r="AV2701" s="13" t="s">
        <v>90</v>
      </c>
      <c r="AW2701" s="13" t="s">
        <v>41</v>
      </c>
      <c r="AX2701" s="13" t="s">
        <v>80</v>
      </c>
      <c r="AY2701" s="216" t="s">
        <v>155</v>
      </c>
    </row>
    <row r="2702" spans="2:65" s="15" customFormat="1">
      <c r="B2702" s="228"/>
      <c r="C2702" s="229"/>
      <c r="D2702" s="197" t="s">
        <v>164</v>
      </c>
      <c r="E2702" s="230" t="s">
        <v>35</v>
      </c>
      <c r="F2702" s="231" t="s">
        <v>177</v>
      </c>
      <c r="G2702" s="229"/>
      <c r="H2702" s="232">
        <v>114.408</v>
      </c>
      <c r="I2702" s="233"/>
      <c r="J2702" s="229"/>
      <c r="K2702" s="229"/>
      <c r="L2702" s="234"/>
      <c r="M2702" s="235"/>
      <c r="N2702" s="236"/>
      <c r="O2702" s="236"/>
      <c r="P2702" s="236"/>
      <c r="Q2702" s="236"/>
      <c r="R2702" s="236"/>
      <c r="S2702" s="236"/>
      <c r="T2702" s="237"/>
      <c r="AT2702" s="238" t="s">
        <v>164</v>
      </c>
      <c r="AU2702" s="238" t="s">
        <v>90</v>
      </c>
      <c r="AV2702" s="15" t="s">
        <v>162</v>
      </c>
      <c r="AW2702" s="15" t="s">
        <v>41</v>
      </c>
      <c r="AX2702" s="15" t="s">
        <v>88</v>
      </c>
      <c r="AY2702" s="238" t="s">
        <v>155</v>
      </c>
    </row>
    <row r="2703" spans="2:65" s="1" customFormat="1" ht="16.5" customHeight="1">
      <c r="B2703" s="36"/>
      <c r="C2703" s="182" t="s">
        <v>2665</v>
      </c>
      <c r="D2703" s="182" t="s">
        <v>157</v>
      </c>
      <c r="E2703" s="183" t="s">
        <v>2666</v>
      </c>
      <c r="F2703" s="184" t="s">
        <v>2667</v>
      </c>
      <c r="G2703" s="185" t="s">
        <v>160</v>
      </c>
      <c r="H2703" s="186">
        <v>18.09</v>
      </c>
      <c r="I2703" s="187"/>
      <c r="J2703" s="188">
        <f>ROUND(I2703*H2703,2)</f>
        <v>0</v>
      </c>
      <c r="K2703" s="184" t="s">
        <v>161</v>
      </c>
      <c r="L2703" s="40"/>
      <c r="M2703" s="189" t="s">
        <v>35</v>
      </c>
      <c r="N2703" s="190" t="s">
        <v>51</v>
      </c>
      <c r="O2703" s="65"/>
      <c r="P2703" s="191">
        <f>O2703*H2703</f>
        <v>0</v>
      </c>
      <c r="Q2703" s="191">
        <v>2.5000000000000001E-4</v>
      </c>
      <c r="R2703" s="191">
        <f>Q2703*H2703</f>
        <v>4.5225000000000005E-3</v>
      </c>
      <c r="S2703" s="191">
        <v>0</v>
      </c>
      <c r="T2703" s="192">
        <f>S2703*H2703</f>
        <v>0</v>
      </c>
      <c r="AR2703" s="193" t="s">
        <v>265</v>
      </c>
      <c r="AT2703" s="193" t="s">
        <v>157</v>
      </c>
      <c r="AU2703" s="193" t="s">
        <v>90</v>
      </c>
      <c r="AY2703" s="18" t="s">
        <v>155</v>
      </c>
      <c r="BE2703" s="194">
        <f>IF(N2703="základní",J2703,0)</f>
        <v>0</v>
      </c>
      <c r="BF2703" s="194">
        <f>IF(N2703="snížená",J2703,0)</f>
        <v>0</v>
      </c>
      <c r="BG2703" s="194">
        <f>IF(N2703="zákl. přenesená",J2703,0)</f>
        <v>0</v>
      </c>
      <c r="BH2703" s="194">
        <f>IF(N2703="sníž. přenesená",J2703,0)</f>
        <v>0</v>
      </c>
      <c r="BI2703" s="194">
        <f>IF(N2703="nulová",J2703,0)</f>
        <v>0</v>
      </c>
      <c r="BJ2703" s="18" t="s">
        <v>88</v>
      </c>
      <c r="BK2703" s="194">
        <f>ROUND(I2703*H2703,2)</f>
        <v>0</v>
      </c>
      <c r="BL2703" s="18" t="s">
        <v>265</v>
      </c>
      <c r="BM2703" s="193" t="s">
        <v>2668</v>
      </c>
    </row>
    <row r="2704" spans="2:65" s="12" customFormat="1">
      <c r="B2704" s="195"/>
      <c r="C2704" s="196"/>
      <c r="D2704" s="197" t="s">
        <v>164</v>
      </c>
      <c r="E2704" s="198" t="s">
        <v>35</v>
      </c>
      <c r="F2704" s="199" t="s">
        <v>2669</v>
      </c>
      <c r="G2704" s="196"/>
      <c r="H2704" s="198" t="s">
        <v>35</v>
      </c>
      <c r="I2704" s="200"/>
      <c r="J2704" s="196"/>
      <c r="K2704" s="196"/>
      <c r="L2704" s="201"/>
      <c r="M2704" s="202"/>
      <c r="N2704" s="203"/>
      <c r="O2704" s="203"/>
      <c r="P2704" s="203"/>
      <c r="Q2704" s="203"/>
      <c r="R2704" s="203"/>
      <c r="S2704" s="203"/>
      <c r="T2704" s="204"/>
      <c r="AT2704" s="205" t="s">
        <v>164</v>
      </c>
      <c r="AU2704" s="205" t="s">
        <v>90</v>
      </c>
      <c r="AV2704" s="12" t="s">
        <v>88</v>
      </c>
      <c r="AW2704" s="12" t="s">
        <v>41</v>
      </c>
      <c r="AX2704" s="12" t="s">
        <v>80</v>
      </c>
      <c r="AY2704" s="205" t="s">
        <v>155</v>
      </c>
    </row>
    <row r="2705" spans="2:65" s="13" customFormat="1">
      <c r="B2705" s="206"/>
      <c r="C2705" s="207"/>
      <c r="D2705" s="197" t="s">
        <v>164</v>
      </c>
      <c r="E2705" s="208" t="s">
        <v>35</v>
      </c>
      <c r="F2705" s="209" t="s">
        <v>2670</v>
      </c>
      <c r="G2705" s="207"/>
      <c r="H2705" s="210">
        <v>18.09</v>
      </c>
      <c r="I2705" s="211"/>
      <c r="J2705" s="207"/>
      <c r="K2705" s="207"/>
      <c r="L2705" s="212"/>
      <c r="M2705" s="213"/>
      <c r="N2705" s="214"/>
      <c r="O2705" s="214"/>
      <c r="P2705" s="214"/>
      <c r="Q2705" s="214"/>
      <c r="R2705" s="214"/>
      <c r="S2705" s="214"/>
      <c r="T2705" s="215"/>
      <c r="AT2705" s="216" t="s">
        <v>164</v>
      </c>
      <c r="AU2705" s="216" t="s">
        <v>90</v>
      </c>
      <c r="AV2705" s="13" t="s">
        <v>90</v>
      </c>
      <c r="AW2705" s="13" t="s">
        <v>41</v>
      </c>
      <c r="AX2705" s="13" t="s">
        <v>88</v>
      </c>
      <c r="AY2705" s="216" t="s">
        <v>155</v>
      </c>
    </row>
    <row r="2706" spans="2:65" s="1" customFormat="1" ht="24" customHeight="1">
      <c r="B2706" s="36"/>
      <c r="C2706" s="182" t="s">
        <v>2671</v>
      </c>
      <c r="D2706" s="182" t="s">
        <v>157</v>
      </c>
      <c r="E2706" s="183" t="s">
        <v>2672</v>
      </c>
      <c r="F2706" s="184" t="s">
        <v>2673</v>
      </c>
      <c r="G2706" s="185" t="s">
        <v>160</v>
      </c>
      <c r="H2706" s="186">
        <v>18.09</v>
      </c>
      <c r="I2706" s="187"/>
      <c r="J2706" s="188">
        <f>ROUND(I2706*H2706,2)</f>
        <v>0</v>
      </c>
      <c r="K2706" s="184" t="s">
        <v>161</v>
      </c>
      <c r="L2706" s="40"/>
      <c r="M2706" s="189" t="s">
        <v>35</v>
      </c>
      <c r="N2706" s="190" t="s">
        <v>51</v>
      </c>
      <c r="O2706" s="65"/>
      <c r="P2706" s="191">
        <f>O2706*H2706</f>
        <v>0</v>
      </c>
      <c r="Q2706" s="191">
        <v>3.3E-4</v>
      </c>
      <c r="R2706" s="191">
        <f>Q2706*H2706</f>
        <v>5.9696999999999997E-3</v>
      </c>
      <c r="S2706" s="191">
        <v>0</v>
      </c>
      <c r="T2706" s="192">
        <f>S2706*H2706</f>
        <v>0</v>
      </c>
      <c r="AR2706" s="193" t="s">
        <v>265</v>
      </c>
      <c r="AT2706" s="193" t="s">
        <v>157</v>
      </c>
      <c r="AU2706" s="193" t="s">
        <v>90</v>
      </c>
      <c r="AY2706" s="18" t="s">
        <v>155</v>
      </c>
      <c r="BE2706" s="194">
        <f>IF(N2706="základní",J2706,0)</f>
        <v>0</v>
      </c>
      <c r="BF2706" s="194">
        <f>IF(N2706="snížená",J2706,0)</f>
        <v>0</v>
      </c>
      <c r="BG2706" s="194">
        <f>IF(N2706="zákl. přenesená",J2706,0)</f>
        <v>0</v>
      </c>
      <c r="BH2706" s="194">
        <f>IF(N2706="sníž. přenesená",J2706,0)</f>
        <v>0</v>
      </c>
      <c r="BI2706" s="194">
        <f>IF(N2706="nulová",J2706,0)</f>
        <v>0</v>
      </c>
      <c r="BJ2706" s="18" t="s">
        <v>88</v>
      </c>
      <c r="BK2706" s="194">
        <f>ROUND(I2706*H2706,2)</f>
        <v>0</v>
      </c>
      <c r="BL2706" s="18" t="s">
        <v>265</v>
      </c>
      <c r="BM2706" s="193" t="s">
        <v>2674</v>
      </c>
    </row>
    <row r="2707" spans="2:65" s="11" customFormat="1" ht="22.95" customHeight="1">
      <c r="B2707" s="166"/>
      <c r="C2707" s="167"/>
      <c r="D2707" s="168" t="s">
        <v>79</v>
      </c>
      <c r="E2707" s="180" t="s">
        <v>2675</v>
      </c>
      <c r="F2707" s="180" t="s">
        <v>2676</v>
      </c>
      <c r="G2707" s="167"/>
      <c r="H2707" s="167"/>
      <c r="I2707" s="170"/>
      <c r="J2707" s="181">
        <f>BK2707</f>
        <v>0</v>
      </c>
      <c r="K2707" s="167"/>
      <c r="L2707" s="172"/>
      <c r="M2707" s="173"/>
      <c r="N2707" s="174"/>
      <c r="O2707" s="174"/>
      <c r="P2707" s="175">
        <f>SUM(P2708:P2779)</f>
        <v>0</v>
      </c>
      <c r="Q2707" s="174"/>
      <c r="R2707" s="175">
        <f>SUM(R2708:R2779)</f>
        <v>1.77422312</v>
      </c>
      <c r="S2707" s="174"/>
      <c r="T2707" s="176">
        <f>SUM(T2708:T2779)</f>
        <v>0.12510112000000001</v>
      </c>
      <c r="AR2707" s="177" t="s">
        <v>90</v>
      </c>
      <c r="AT2707" s="178" t="s">
        <v>79</v>
      </c>
      <c r="AU2707" s="178" t="s">
        <v>88</v>
      </c>
      <c r="AY2707" s="177" t="s">
        <v>155</v>
      </c>
      <c r="BK2707" s="179">
        <f>SUM(BK2708:BK2779)</f>
        <v>0</v>
      </c>
    </row>
    <row r="2708" spans="2:65" s="1" customFormat="1" ht="16.5" customHeight="1">
      <c r="B2708" s="36"/>
      <c r="C2708" s="182" t="s">
        <v>2677</v>
      </c>
      <c r="D2708" s="182" t="s">
        <v>157</v>
      </c>
      <c r="E2708" s="183" t="s">
        <v>2678</v>
      </c>
      <c r="F2708" s="184" t="s">
        <v>2679</v>
      </c>
      <c r="G2708" s="185" t="s">
        <v>160</v>
      </c>
      <c r="H2708" s="186">
        <v>403.55200000000002</v>
      </c>
      <c r="I2708" s="187"/>
      <c r="J2708" s="188">
        <f>ROUND(I2708*H2708,2)</f>
        <v>0</v>
      </c>
      <c r="K2708" s="184" t="s">
        <v>161</v>
      </c>
      <c r="L2708" s="40"/>
      <c r="M2708" s="189" t="s">
        <v>35</v>
      </c>
      <c r="N2708" s="190" t="s">
        <v>51</v>
      </c>
      <c r="O2708" s="65"/>
      <c r="P2708" s="191">
        <f>O2708*H2708</f>
        <v>0</v>
      </c>
      <c r="Q2708" s="191">
        <v>1E-3</v>
      </c>
      <c r="R2708" s="191">
        <f>Q2708*H2708</f>
        <v>0.40355200000000002</v>
      </c>
      <c r="S2708" s="191">
        <v>3.1E-4</v>
      </c>
      <c r="T2708" s="192">
        <f>S2708*H2708</f>
        <v>0.12510112000000001</v>
      </c>
      <c r="AR2708" s="193" t="s">
        <v>265</v>
      </c>
      <c r="AT2708" s="193" t="s">
        <v>157</v>
      </c>
      <c r="AU2708" s="193" t="s">
        <v>90</v>
      </c>
      <c r="AY2708" s="18" t="s">
        <v>155</v>
      </c>
      <c r="BE2708" s="194">
        <f>IF(N2708="základní",J2708,0)</f>
        <v>0</v>
      </c>
      <c r="BF2708" s="194">
        <f>IF(N2708="snížená",J2708,0)</f>
        <v>0</v>
      </c>
      <c r="BG2708" s="194">
        <f>IF(N2708="zákl. přenesená",J2708,0)</f>
        <v>0</v>
      </c>
      <c r="BH2708" s="194">
        <f>IF(N2708="sníž. přenesená",J2708,0)</f>
        <v>0</v>
      </c>
      <c r="BI2708" s="194">
        <f>IF(N2708="nulová",J2708,0)</f>
        <v>0</v>
      </c>
      <c r="BJ2708" s="18" t="s">
        <v>88</v>
      </c>
      <c r="BK2708" s="194">
        <f>ROUND(I2708*H2708,2)</f>
        <v>0</v>
      </c>
      <c r="BL2708" s="18" t="s">
        <v>265</v>
      </c>
      <c r="BM2708" s="193" t="s">
        <v>2680</v>
      </c>
    </row>
    <row r="2709" spans="2:65" s="12" customFormat="1">
      <c r="B2709" s="195"/>
      <c r="C2709" s="196"/>
      <c r="D2709" s="197" t="s">
        <v>164</v>
      </c>
      <c r="E2709" s="198" t="s">
        <v>35</v>
      </c>
      <c r="F2709" s="199" t="s">
        <v>2681</v>
      </c>
      <c r="G2709" s="196"/>
      <c r="H2709" s="198" t="s">
        <v>35</v>
      </c>
      <c r="I2709" s="200"/>
      <c r="J2709" s="196"/>
      <c r="K2709" s="196"/>
      <c r="L2709" s="201"/>
      <c r="M2709" s="202"/>
      <c r="N2709" s="203"/>
      <c r="O2709" s="203"/>
      <c r="P2709" s="203"/>
      <c r="Q2709" s="203"/>
      <c r="R2709" s="203"/>
      <c r="S2709" s="203"/>
      <c r="T2709" s="204"/>
      <c r="AT2709" s="205" t="s">
        <v>164</v>
      </c>
      <c r="AU2709" s="205" t="s">
        <v>90</v>
      </c>
      <c r="AV2709" s="12" t="s">
        <v>88</v>
      </c>
      <c r="AW2709" s="12" t="s">
        <v>41</v>
      </c>
      <c r="AX2709" s="12" t="s">
        <v>80</v>
      </c>
      <c r="AY2709" s="205" t="s">
        <v>155</v>
      </c>
    </row>
    <row r="2710" spans="2:65" s="13" customFormat="1" ht="30.6">
      <c r="B2710" s="206"/>
      <c r="C2710" s="207"/>
      <c r="D2710" s="197" t="s">
        <v>164</v>
      </c>
      <c r="E2710" s="208" t="s">
        <v>35</v>
      </c>
      <c r="F2710" s="209" t="s">
        <v>2682</v>
      </c>
      <c r="G2710" s="207"/>
      <c r="H2710" s="210">
        <v>35.991999999999997</v>
      </c>
      <c r="I2710" s="211"/>
      <c r="J2710" s="207"/>
      <c r="K2710" s="207"/>
      <c r="L2710" s="212"/>
      <c r="M2710" s="213"/>
      <c r="N2710" s="214"/>
      <c r="O2710" s="214"/>
      <c r="P2710" s="214"/>
      <c r="Q2710" s="214"/>
      <c r="R2710" s="214"/>
      <c r="S2710" s="214"/>
      <c r="T2710" s="215"/>
      <c r="AT2710" s="216" t="s">
        <v>164</v>
      </c>
      <c r="AU2710" s="216" t="s">
        <v>90</v>
      </c>
      <c r="AV2710" s="13" t="s">
        <v>90</v>
      </c>
      <c r="AW2710" s="13" t="s">
        <v>41</v>
      </c>
      <c r="AX2710" s="13" t="s">
        <v>80</v>
      </c>
      <c r="AY2710" s="216" t="s">
        <v>155</v>
      </c>
    </row>
    <row r="2711" spans="2:65" s="12" customFormat="1">
      <c r="B2711" s="195"/>
      <c r="C2711" s="196"/>
      <c r="D2711" s="197" t="s">
        <v>164</v>
      </c>
      <c r="E2711" s="198" t="s">
        <v>35</v>
      </c>
      <c r="F2711" s="199" t="s">
        <v>363</v>
      </c>
      <c r="G2711" s="196"/>
      <c r="H2711" s="198" t="s">
        <v>35</v>
      </c>
      <c r="I2711" s="200"/>
      <c r="J2711" s="196"/>
      <c r="K2711" s="196"/>
      <c r="L2711" s="201"/>
      <c r="M2711" s="202"/>
      <c r="N2711" s="203"/>
      <c r="O2711" s="203"/>
      <c r="P2711" s="203"/>
      <c r="Q2711" s="203"/>
      <c r="R2711" s="203"/>
      <c r="S2711" s="203"/>
      <c r="T2711" s="204"/>
      <c r="AT2711" s="205" t="s">
        <v>164</v>
      </c>
      <c r="AU2711" s="205" t="s">
        <v>90</v>
      </c>
      <c r="AV2711" s="12" t="s">
        <v>88</v>
      </c>
      <c r="AW2711" s="12" t="s">
        <v>41</v>
      </c>
      <c r="AX2711" s="12" t="s">
        <v>80</v>
      </c>
      <c r="AY2711" s="205" t="s">
        <v>155</v>
      </c>
    </row>
    <row r="2712" spans="2:65" s="13" customFormat="1" ht="30.6">
      <c r="B2712" s="206"/>
      <c r="C2712" s="207"/>
      <c r="D2712" s="197" t="s">
        <v>164</v>
      </c>
      <c r="E2712" s="208" t="s">
        <v>35</v>
      </c>
      <c r="F2712" s="209" t="s">
        <v>2683</v>
      </c>
      <c r="G2712" s="207"/>
      <c r="H2712" s="210">
        <v>37.048000000000002</v>
      </c>
      <c r="I2712" s="211"/>
      <c r="J2712" s="207"/>
      <c r="K2712" s="207"/>
      <c r="L2712" s="212"/>
      <c r="M2712" s="213"/>
      <c r="N2712" s="214"/>
      <c r="O2712" s="214"/>
      <c r="P2712" s="214"/>
      <c r="Q2712" s="214"/>
      <c r="R2712" s="214"/>
      <c r="S2712" s="214"/>
      <c r="T2712" s="215"/>
      <c r="AT2712" s="216" t="s">
        <v>164</v>
      </c>
      <c r="AU2712" s="216" t="s">
        <v>90</v>
      </c>
      <c r="AV2712" s="13" t="s">
        <v>90</v>
      </c>
      <c r="AW2712" s="13" t="s">
        <v>41</v>
      </c>
      <c r="AX2712" s="13" t="s">
        <v>80</v>
      </c>
      <c r="AY2712" s="216" t="s">
        <v>155</v>
      </c>
    </row>
    <row r="2713" spans="2:65" s="12" customFormat="1">
      <c r="B2713" s="195"/>
      <c r="C2713" s="196"/>
      <c r="D2713" s="197" t="s">
        <v>164</v>
      </c>
      <c r="E2713" s="198" t="s">
        <v>35</v>
      </c>
      <c r="F2713" s="199" t="s">
        <v>497</v>
      </c>
      <c r="G2713" s="196"/>
      <c r="H2713" s="198" t="s">
        <v>35</v>
      </c>
      <c r="I2713" s="200"/>
      <c r="J2713" s="196"/>
      <c r="K2713" s="196"/>
      <c r="L2713" s="201"/>
      <c r="M2713" s="202"/>
      <c r="N2713" s="203"/>
      <c r="O2713" s="203"/>
      <c r="P2713" s="203"/>
      <c r="Q2713" s="203"/>
      <c r="R2713" s="203"/>
      <c r="S2713" s="203"/>
      <c r="T2713" s="204"/>
      <c r="AT2713" s="205" t="s">
        <v>164</v>
      </c>
      <c r="AU2713" s="205" t="s">
        <v>90</v>
      </c>
      <c r="AV2713" s="12" t="s">
        <v>88</v>
      </c>
      <c r="AW2713" s="12" t="s">
        <v>41</v>
      </c>
      <c r="AX2713" s="12" t="s">
        <v>80</v>
      </c>
      <c r="AY2713" s="205" t="s">
        <v>155</v>
      </c>
    </row>
    <row r="2714" spans="2:65" s="13" customFormat="1" ht="20.399999999999999">
      <c r="B2714" s="206"/>
      <c r="C2714" s="207"/>
      <c r="D2714" s="197" t="s">
        <v>164</v>
      </c>
      <c r="E2714" s="208" t="s">
        <v>35</v>
      </c>
      <c r="F2714" s="209" t="s">
        <v>2684</v>
      </c>
      <c r="G2714" s="207"/>
      <c r="H2714" s="210">
        <v>45.244</v>
      </c>
      <c r="I2714" s="211"/>
      <c r="J2714" s="207"/>
      <c r="K2714" s="207"/>
      <c r="L2714" s="212"/>
      <c r="M2714" s="213"/>
      <c r="N2714" s="214"/>
      <c r="O2714" s="214"/>
      <c r="P2714" s="214"/>
      <c r="Q2714" s="214"/>
      <c r="R2714" s="214"/>
      <c r="S2714" s="214"/>
      <c r="T2714" s="215"/>
      <c r="AT2714" s="216" t="s">
        <v>164</v>
      </c>
      <c r="AU2714" s="216" t="s">
        <v>90</v>
      </c>
      <c r="AV2714" s="13" t="s">
        <v>90</v>
      </c>
      <c r="AW2714" s="13" t="s">
        <v>41</v>
      </c>
      <c r="AX2714" s="13" t="s">
        <v>80</v>
      </c>
      <c r="AY2714" s="216" t="s">
        <v>155</v>
      </c>
    </row>
    <row r="2715" spans="2:65" s="13" customFormat="1" ht="20.399999999999999">
      <c r="B2715" s="206"/>
      <c r="C2715" s="207"/>
      <c r="D2715" s="197" t="s">
        <v>164</v>
      </c>
      <c r="E2715" s="208" t="s">
        <v>35</v>
      </c>
      <c r="F2715" s="209" t="s">
        <v>2685</v>
      </c>
      <c r="G2715" s="207"/>
      <c r="H2715" s="210">
        <v>32.512</v>
      </c>
      <c r="I2715" s="211"/>
      <c r="J2715" s="207"/>
      <c r="K2715" s="207"/>
      <c r="L2715" s="212"/>
      <c r="M2715" s="213"/>
      <c r="N2715" s="214"/>
      <c r="O2715" s="214"/>
      <c r="P2715" s="214"/>
      <c r="Q2715" s="214"/>
      <c r="R2715" s="214"/>
      <c r="S2715" s="214"/>
      <c r="T2715" s="215"/>
      <c r="AT2715" s="216" t="s">
        <v>164</v>
      </c>
      <c r="AU2715" s="216" t="s">
        <v>90</v>
      </c>
      <c r="AV2715" s="13" t="s">
        <v>90</v>
      </c>
      <c r="AW2715" s="13" t="s">
        <v>41</v>
      </c>
      <c r="AX2715" s="13" t="s">
        <v>80</v>
      </c>
      <c r="AY2715" s="216" t="s">
        <v>155</v>
      </c>
    </row>
    <row r="2716" spans="2:65" s="13" customFormat="1">
      <c r="B2716" s="206"/>
      <c r="C2716" s="207"/>
      <c r="D2716" s="197" t="s">
        <v>164</v>
      </c>
      <c r="E2716" s="208" t="s">
        <v>35</v>
      </c>
      <c r="F2716" s="209" t="s">
        <v>2686</v>
      </c>
      <c r="G2716" s="207"/>
      <c r="H2716" s="210">
        <v>6.62</v>
      </c>
      <c r="I2716" s="211"/>
      <c r="J2716" s="207"/>
      <c r="K2716" s="207"/>
      <c r="L2716" s="212"/>
      <c r="M2716" s="213"/>
      <c r="N2716" s="214"/>
      <c r="O2716" s="214"/>
      <c r="P2716" s="214"/>
      <c r="Q2716" s="214"/>
      <c r="R2716" s="214"/>
      <c r="S2716" s="214"/>
      <c r="T2716" s="215"/>
      <c r="AT2716" s="216" t="s">
        <v>164</v>
      </c>
      <c r="AU2716" s="216" t="s">
        <v>90</v>
      </c>
      <c r="AV2716" s="13" t="s">
        <v>90</v>
      </c>
      <c r="AW2716" s="13" t="s">
        <v>41</v>
      </c>
      <c r="AX2716" s="13" t="s">
        <v>80</v>
      </c>
      <c r="AY2716" s="216" t="s">
        <v>155</v>
      </c>
    </row>
    <row r="2717" spans="2:65" s="13" customFormat="1">
      <c r="B2717" s="206"/>
      <c r="C2717" s="207"/>
      <c r="D2717" s="197" t="s">
        <v>164</v>
      </c>
      <c r="E2717" s="208" t="s">
        <v>35</v>
      </c>
      <c r="F2717" s="209" t="s">
        <v>2687</v>
      </c>
      <c r="G2717" s="207"/>
      <c r="H2717" s="210">
        <v>6.64</v>
      </c>
      <c r="I2717" s="211"/>
      <c r="J2717" s="207"/>
      <c r="K2717" s="207"/>
      <c r="L2717" s="212"/>
      <c r="M2717" s="213"/>
      <c r="N2717" s="214"/>
      <c r="O2717" s="214"/>
      <c r="P2717" s="214"/>
      <c r="Q2717" s="214"/>
      <c r="R2717" s="214"/>
      <c r="S2717" s="214"/>
      <c r="T2717" s="215"/>
      <c r="AT2717" s="216" t="s">
        <v>164</v>
      </c>
      <c r="AU2717" s="216" t="s">
        <v>90</v>
      </c>
      <c r="AV2717" s="13" t="s">
        <v>90</v>
      </c>
      <c r="AW2717" s="13" t="s">
        <v>41</v>
      </c>
      <c r="AX2717" s="13" t="s">
        <v>80</v>
      </c>
      <c r="AY2717" s="216" t="s">
        <v>155</v>
      </c>
    </row>
    <row r="2718" spans="2:65" s="12" customFormat="1">
      <c r="B2718" s="195"/>
      <c r="C2718" s="196"/>
      <c r="D2718" s="197" t="s">
        <v>164</v>
      </c>
      <c r="E2718" s="198" t="s">
        <v>35</v>
      </c>
      <c r="F2718" s="199" t="s">
        <v>308</v>
      </c>
      <c r="G2718" s="196"/>
      <c r="H2718" s="198" t="s">
        <v>35</v>
      </c>
      <c r="I2718" s="200"/>
      <c r="J2718" s="196"/>
      <c r="K2718" s="196"/>
      <c r="L2718" s="201"/>
      <c r="M2718" s="202"/>
      <c r="N2718" s="203"/>
      <c r="O2718" s="203"/>
      <c r="P2718" s="203"/>
      <c r="Q2718" s="203"/>
      <c r="R2718" s="203"/>
      <c r="S2718" s="203"/>
      <c r="T2718" s="204"/>
      <c r="AT2718" s="205" t="s">
        <v>164</v>
      </c>
      <c r="AU2718" s="205" t="s">
        <v>90</v>
      </c>
      <c r="AV2718" s="12" t="s">
        <v>88</v>
      </c>
      <c r="AW2718" s="12" t="s">
        <v>41</v>
      </c>
      <c r="AX2718" s="12" t="s">
        <v>80</v>
      </c>
      <c r="AY2718" s="205" t="s">
        <v>155</v>
      </c>
    </row>
    <row r="2719" spans="2:65" s="13" customFormat="1">
      <c r="B2719" s="206"/>
      <c r="C2719" s="207"/>
      <c r="D2719" s="197" t="s">
        <v>164</v>
      </c>
      <c r="E2719" s="208" t="s">
        <v>35</v>
      </c>
      <c r="F2719" s="209" t="s">
        <v>2688</v>
      </c>
      <c r="G2719" s="207"/>
      <c r="H2719" s="210">
        <v>10.6</v>
      </c>
      <c r="I2719" s="211"/>
      <c r="J2719" s="207"/>
      <c r="K2719" s="207"/>
      <c r="L2719" s="212"/>
      <c r="M2719" s="213"/>
      <c r="N2719" s="214"/>
      <c r="O2719" s="214"/>
      <c r="P2719" s="214"/>
      <c r="Q2719" s="214"/>
      <c r="R2719" s="214"/>
      <c r="S2719" s="214"/>
      <c r="T2719" s="215"/>
      <c r="AT2719" s="216" t="s">
        <v>164</v>
      </c>
      <c r="AU2719" s="216" t="s">
        <v>90</v>
      </c>
      <c r="AV2719" s="13" t="s">
        <v>90</v>
      </c>
      <c r="AW2719" s="13" t="s">
        <v>41</v>
      </c>
      <c r="AX2719" s="13" t="s">
        <v>80</v>
      </c>
      <c r="AY2719" s="216" t="s">
        <v>155</v>
      </c>
    </row>
    <row r="2720" spans="2:65" s="13" customFormat="1">
      <c r="B2720" s="206"/>
      <c r="C2720" s="207"/>
      <c r="D2720" s="197" t="s">
        <v>164</v>
      </c>
      <c r="E2720" s="208" t="s">
        <v>35</v>
      </c>
      <c r="F2720" s="209" t="s">
        <v>2689</v>
      </c>
      <c r="G2720" s="207"/>
      <c r="H2720" s="210">
        <v>11.52</v>
      </c>
      <c r="I2720" s="211"/>
      <c r="J2720" s="207"/>
      <c r="K2720" s="207"/>
      <c r="L2720" s="212"/>
      <c r="M2720" s="213"/>
      <c r="N2720" s="214"/>
      <c r="O2720" s="214"/>
      <c r="P2720" s="214"/>
      <c r="Q2720" s="214"/>
      <c r="R2720" s="214"/>
      <c r="S2720" s="214"/>
      <c r="T2720" s="215"/>
      <c r="AT2720" s="216" t="s">
        <v>164</v>
      </c>
      <c r="AU2720" s="216" t="s">
        <v>90</v>
      </c>
      <c r="AV2720" s="13" t="s">
        <v>90</v>
      </c>
      <c r="AW2720" s="13" t="s">
        <v>41</v>
      </c>
      <c r="AX2720" s="13" t="s">
        <v>80</v>
      </c>
      <c r="AY2720" s="216" t="s">
        <v>155</v>
      </c>
    </row>
    <row r="2721" spans="2:51" s="12" customFormat="1">
      <c r="B2721" s="195"/>
      <c r="C2721" s="196"/>
      <c r="D2721" s="197" t="s">
        <v>164</v>
      </c>
      <c r="E2721" s="198" t="s">
        <v>35</v>
      </c>
      <c r="F2721" s="199" t="s">
        <v>373</v>
      </c>
      <c r="G2721" s="196"/>
      <c r="H2721" s="198" t="s">
        <v>35</v>
      </c>
      <c r="I2721" s="200"/>
      <c r="J2721" s="196"/>
      <c r="K2721" s="196"/>
      <c r="L2721" s="201"/>
      <c r="M2721" s="202"/>
      <c r="N2721" s="203"/>
      <c r="O2721" s="203"/>
      <c r="P2721" s="203"/>
      <c r="Q2721" s="203"/>
      <c r="R2721" s="203"/>
      <c r="S2721" s="203"/>
      <c r="T2721" s="204"/>
      <c r="AT2721" s="205" t="s">
        <v>164</v>
      </c>
      <c r="AU2721" s="205" t="s">
        <v>90</v>
      </c>
      <c r="AV2721" s="12" t="s">
        <v>88</v>
      </c>
      <c r="AW2721" s="12" t="s">
        <v>41</v>
      </c>
      <c r="AX2721" s="12" t="s">
        <v>80</v>
      </c>
      <c r="AY2721" s="205" t="s">
        <v>155</v>
      </c>
    </row>
    <row r="2722" spans="2:51" s="13" customFormat="1" ht="20.399999999999999">
      <c r="B2722" s="206"/>
      <c r="C2722" s="207"/>
      <c r="D2722" s="197" t="s">
        <v>164</v>
      </c>
      <c r="E2722" s="208" t="s">
        <v>35</v>
      </c>
      <c r="F2722" s="209" t="s">
        <v>2690</v>
      </c>
      <c r="G2722" s="207"/>
      <c r="H2722" s="210">
        <v>47.143999999999998</v>
      </c>
      <c r="I2722" s="211"/>
      <c r="J2722" s="207"/>
      <c r="K2722" s="207"/>
      <c r="L2722" s="212"/>
      <c r="M2722" s="213"/>
      <c r="N2722" s="214"/>
      <c r="O2722" s="214"/>
      <c r="P2722" s="214"/>
      <c r="Q2722" s="214"/>
      <c r="R2722" s="214"/>
      <c r="S2722" s="214"/>
      <c r="T2722" s="215"/>
      <c r="AT2722" s="216" t="s">
        <v>164</v>
      </c>
      <c r="AU2722" s="216" t="s">
        <v>90</v>
      </c>
      <c r="AV2722" s="13" t="s">
        <v>90</v>
      </c>
      <c r="AW2722" s="13" t="s">
        <v>41</v>
      </c>
      <c r="AX2722" s="13" t="s">
        <v>80</v>
      </c>
      <c r="AY2722" s="216" t="s">
        <v>155</v>
      </c>
    </row>
    <row r="2723" spans="2:51" s="13" customFormat="1" ht="20.399999999999999">
      <c r="B2723" s="206"/>
      <c r="C2723" s="207"/>
      <c r="D2723" s="197" t="s">
        <v>164</v>
      </c>
      <c r="E2723" s="208" t="s">
        <v>35</v>
      </c>
      <c r="F2723" s="209" t="s">
        <v>2691</v>
      </c>
      <c r="G2723" s="207"/>
      <c r="H2723" s="210">
        <v>47.872</v>
      </c>
      <c r="I2723" s="211"/>
      <c r="J2723" s="207"/>
      <c r="K2723" s="207"/>
      <c r="L2723" s="212"/>
      <c r="M2723" s="213"/>
      <c r="N2723" s="214"/>
      <c r="O2723" s="214"/>
      <c r="P2723" s="214"/>
      <c r="Q2723" s="214"/>
      <c r="R2723" s="214"/>
      <c r="S2723" s="214"/>
      <c r="T2723" s="215"/>
      <c r="AT2723" s="216" t="s">
        <v>164</v>
      </c>
      <c r="AU2723" s="216" t="s">
        <v>90</v>
      </c>
      <c r="AV2723" s="13" t="s">
        <v>90</v>
      </c>
      <c r="AW2723" s="13" t="s">
        <v>41</v>
      </c>
      <c r="AX2723" s="13" t="s">
        <v>80</v>
      </c>
      <c r="AY2723" s="216" t="s">
        <v>155</v>
      </c>
    </row>
    <row r="2724" spans="2:51" s="13" customFormat="1">
      <c r="B2724" s="206"/>
      <c r="C2724" s="207"/>
      <c r="D2724" s="197" t="s">
        <v>164</v>
      </c>
      <c r="E2724" s="208" t="s">
        <v>35</v>
      </c>
      <c r="F2724" s="209" t="s">
        <v>2692</v>
      </c>
      <c r="G2724" s="207"/>
      <c r="H2724" s="210">
        <v>5.88</v>
      </c>
      <c r="I2724" s="211"/>
      <c r="J2724" s="207"/>
      <c r="K2724" s="207"/>
      <c r="L2724" s="212"/>
      <c r="M2724" s="213"/>
      <c r="N2724" s="214"/>
      <c r="O2724" s="214"/>
      <c r="P2724" s="214"/>
      <c r="Q2724" s="214"/>
      <c r="R2724" s="214"/>
      <c r="S2724" s="214"/>
      <c r="T2724" s="215"/>
      <c r="AT2724" s="216" t="s">
        <v>164</v>
      </c>
      <c r="AU2724" s="216" t="s">
        <v>90</v>
      </c>
      <c r="AV2724" s="13" t="s">
        <v>90</v>
      </c>
      <c r="AW2724" s="13" t="s">
        <v>41</v>
      </c>
      <c r="AX2724" s="13" t="s">
        <v>80</v>
      </c>
      <c r="AY2724" s="216" t="s">
        <v>155</v>
      </c>
    </row>
    <row r="2725" spans="2:51" s="13" customFormat="1">
      <c r="B2725" s="206"/>
      <c r="C2725" s="207"/>
      <c r="D2725" s="197" t="s">
        <v>164</v>
      </c>
      <c r="E2725" s="208" t="s">
        <v>35</v>
      </c>
      <c r="F2725" s="209" t="s">
        <v>2693</v>
      </c>
      <c r="G2725" s="207"/>
      <c r="H2725" s="210">
        <v>5.88</v>
      </c>
      <c r="I2725" s="211"/>
      <c r="J2725" s="207"/>
      <c r="K2725" s="207"/>
      <c r="L2725" s="212"/>
      <c r="M2725" s="213"/>
      <c r="N2725" s="214"/>
      <c r="O2725" s="214"/>
      <c r="P2725" s="214"/>
      <c r="Q2725" s="214"/>
      <c r="R2725" s="214"/>
      <c r="S2725" s="214"/>
      <c r="T2725" s="215"/>
      <c r="AT2725" s="216" t="s">
        <v>164</v>
      </c>
      <c r="AU2725" s="216" t="s">
        <v>90</v>
      </c>
      <c r="AV2725" s="13" t="s">
        <v>90</v>
      </c>
      <c r="AW2725" s="13" t="s">
        <v>41</v>
      </c>
      <c r="AX2725" s="13" t="s">
        <v>80</v>
      </c>
      <c r="AY2725" s="216" t="s">
        <v>155</v>
      </c>
    </row>
    <row r="2726" spans="2:51" s="12" customFormat="1">
      <c r="B2726" s="195"/>
      <c r="C2726" s="196"/>
      <c r="D2726" s="197" t="s">
        <v>164</v>
      </c>
      <c r="E2726" s="198" t="s">
        <v>35</v>
      </c>
      <c r="F2726" s="199" t="s">
        <v>308</v>
      </c>
      <c r="G2726" s="196"/>
      <c r="H2726" s="198" t="s">
        <v>35</v>
      </c>
      <c r="I2726" s="200"/>
      <c r="J2726" s="196"/>
      <c r="K2726" s="196"/>
      <c r="L2726" s="201"/>
      <c r="M2726" s="202"/>
      <c r="N2726" s="203"/>
      <c r="O2726" s="203"/>
      <c r="P2726" s="203"/>
      <c r="Q2726" s="203"/>
      <c r="R2726" s="203"/>
      <c r="S2726" s="203"/>
      <c r="T2726" s="204"/>
      <c r="AT2726" s="205" t="s">
        <v>164</v>
      </c>
      <c r="AU2726" s="205" t="s">
        <v>90</v>
      </c>
      <c r="AV2726" s="12" t="s">
        <v>88</v>
      </c>
      <c r="AW2726" s="12" t="s">
        <v>41</v>
      </c>
      <c r="AX2726" s="12" t="s">
        <v>80</v>
      </c>
      <c r="AY2726" s="205" t="s">
        <v>155</v>
      </c>
    </row>
    <row r="2727" spans="2:51" s="13" customFormat="1">
      <c r="B2727" s="206"/>
      <c r="C2727" s="207"/>
      <c r="D2727" s="197" t="s">
        <v>164</v>
      </c>
      <c r="E2727" s="208" t="s">
        <v>35</v>
      </c>
      <c r="F2727" s="209" t="s">
        <v>2694</v>
      </c>
      <c r="G2727" s="207"/>
      <c r="H2727" s="210">
        <v>19.68</v>
      </c>
      <c r="I2727" s="211"/>
      <c r="J2727" s="207"/>
      <c r="K2727" s="207"/>
      <c r="L2727" s="212"/>
      <c r="M2727" s="213"/>
      <c r="N2727" s="214"/>
      <c r="O2727" s="214"/>
      <c r="P2727" s="214"/>
      <c r="Q2727" s="214"/>
      <c r="R2727" s="214"/>
      <c r="S2727" s="214"/>
      <c r="T2727" s="215"/>
      <c r="AT2727" s="216" t="s">
        <v>164</v>
      </c>
      <c r="AU2727" s="216" t="s">
        <v>90</v>
      </c>
      <c r="AV2727" s="13" t="s">
        <v>90</v>
      </c>
      <c r="AW2727" s="13" t="s">
        <v>41</v>
      </c>
      <c r="AX2727" s="13" t="s">
        <v>80</v>
      </c>
      <c r="AY2727" s="216" t="s">
        <v>155</v>
      </c>
    </row>
    <row r="2728" spans="2:51" s="12" customFormat="1">
      <c r="B2728" s="195"/>
      <c r="C2728" s="196"/>
      <c r="D2728" s="197" t="s">
        <v>164</v>
      </c>
      <c r="E2728" s="198" t="s">
        <v>35</v>
      </c>
      <c r="F2728" s="199" t="s">
        <v>377</v>
      </c>
      <c r="G2728" s="196"/>
      <c r="H2728" s="198" t="s">
        <v>35</v>
      </c>
      <c r="I2728" s="200"/>
      <c r="J2728" s="196"/>
      <c r="K2728" s="196"/>
      <c r="L2728" s="201"/>
      <c r="M2728" s="202"/>
      <c r="N2728" s="203"/>
      <c r="O2728" s="203"/>
      <c r="P2728" s="203"/>
      <c r="Q2728" s="203"/>
      <c r="R2728" s="203"/>
      <c r="S2728" s="203"/>
      <c r="T2728" s="204"/>
      <c r="AT2728" s="205" t="s">
        <v>164</v>
      </c>
      <c r="AU2728" s="205" t="s">
        <v>90</v>
      </c>
      <c r="AV2728" s="12" t="s">
        <v>88</v>
      </c>
      <c r="AW2728" s="12" t="s">
        <v>41</v>
      </c>
      <c r="AX2728" s="12" t="s">
        <v>80</v>
      </c>
      <c r="AY2728" s="205" t="s">
        <v>155</v>
      </c>
    </row>
    <row r="2729" spans="2:51" s="13" customFormat="1">
      <c r="B2729" s="206"/>
      <c r="C2729" s="207"/>
      <c r="D2729" s="197" t="s">
        <v>164</v>
      </c>
      <c r="E2729" s="208" t="s">
        <v>35</v>
      </c>
      <c r="F2729" s="209" t="s">
        <v>2695</v>
      </c>
      <c r="G2729" s="207"/>
      <c r="H2729" s="210">
        <v>25.111999999999998</v>
      </c>
      <c r="I2729" s="211"/>
      <c r="J2729" s="207"/>
      <c r="K2729" s="207"/>
      <c r="L2729" s="212"/>
      <c r="M2729" s="213"/>
      <c r="N2729" s="214"/>
      <c r="O2729" s="214"/>
      <c r="P2729" s="214"/>
      <c r="Q2729" s="214"/>
      <c r="R2729" s="214"/>
      <c r="S2729" s="214"/>
      <c r="T2729" s="215"/>
      <c r="AT2729" s="216" t="s">
        <v>164</v>
      </c>
      <c r="AU2729" s="216" t="s">
        <v>90</v>
      </c>
      <c r="AV2729" s="13" t="s">
        <v>90</v>
      </c>
      <c r="AW2729" s="13" t="s">
        <v>41</v>
      </c>
      <c r="AX2729" s="13" t="s">
        <v>80</v>
      </c>
      <c r="AY2729" s="216" t="s">
        <v>155</v>
      </c>
    </row>
    <row r="2730" spans="2:51" s="13" customFormat="1" ht="20.399999999999999">
      <c r="B2730" s="206"/>
      <c r="C2730" s="207"/>
      <c r="D2730" s="197" t="s">
        <v>164</v>
      </c>
      <c r="E2730" s="208" t="s">
        <v>35</v>
      </c>
      <c r="F2730" s="209" t="s">
        <v>2696</v>
      </c>
      <c r="G2730" s="207"/>
      <c r="H2730" s="210">
        <v>23.728000000000002</v>
      </c>
      <c r="I2730" s="211"/>
      <c r="J2730" s="207"/>
      <c r="K2730" s="207"/>
      <c r="L2730" s="212"/>
      <c r="M2730" s="213"/>
      <c r="N2730" s="214"/>
      <c r="O2730" s="214"/>
      <c r="P2730" s="214"/>
      <c r="Q2730" s="214"/>
      <c r="R2730" s="214"/>
      <c r="S2730" s="214"/>
      <c r="T2730" s="215"/>
      <c r="AT2730" s="216" t="s">
        <v>164</v>
      </c>
      <c r="AU2730" s="216" t="s">
        <v>90</v>
      </c>
      <c r="AV2730" s="13" t="s">
        <v>90</v>
      </c>
      <c r="AW2730" s="13" t="s">
        <v>41</v>
      </c>
      <c r="AX2730" s="13" t="s">
        <v>80</v>
      </c>
      <c r="AY2730" s="216" t="s">
        <v>155</v>
      </c>
    </row>
    <row r="2731" spans="2:51" s="13" customFormat="1">
      <c r="B2731" s="206"/>
      <c r="C2731" s="207"/>
      <c r="D2731" s="197" t="s">
        <v>164</v>
      </c>
      <c r="E2731" s="208" t="s">
        <v>35</v>
      </c>
      <c r="F2731" s="209" t="s">
        <v>2697</v>
      </c>
      <c r="G2731" s="207"/>
      <c r="H2731" s="210">
        <v>1.08</v>
      </c>
      <c r="I2731" s="211"/>
      <c r="J2731" s="207"/>
      <c r="K2731" s="207"/>
      <c r="L2731" s="212"/>
      <c r="M2731" s="213"/>
      <c r="N2731" s="214"/>
      <c r="O2731" s="214"/>
      <c r="P2731" s="214"/>
      <c r="Q2731" s="214"/>
      <c r="R2731" s="214"/>
      <c r="S2731" s="214"/>
      <c r="T2731" s="215"/>
      <c r="AT2731" s="216" t="s">
        <v>164</v>
      </c>
      <c r="AU2731" s="216" t="s">
        <v>90</v>
      </c>
      <c r="AV2731" s="13" t="s">
        <v>90</v>
      </c>
      <c r="AW2731" s="13" t="s">
        <v>41</v>
      </c>
      <c r="AX2731" s="13" t="s">
        <v>80</v>
      </c>
      <c r="AY2731" s="216" t="s">
        <v>155</v>
      </c>
    </row>
    <row r="2732" spans="2:51" s="13" customFormat="1">
      <c r="B2732" s="206"/>
      <c r="C2732" s="207"/>
      <c r="D2732" s="197" t="s">
        <v>164</v>
      </c>
      <c r="E2732" s="208" t="s">
        <v>35</v>
      </c>
      <c r="F2732" s="209" t="s">
        <v>2693</v>
      </c>
      <c r="G2732" s="207"/>
      <c r="H2732" s="210">
        <v>5.88</v>
      </c>
      <c r="I2732" s="211"/>
      <c r="J2732" s="207"/>
      <c r="K2732" s="207"/>
      <c r="L2732" s="212"/>
      <c r="M2732" s="213"/>
      <c r="N2732" s="214"/>
      <c r="O2732" s="214"/>
      <c r="P2732" s="214"/>
      <c r="Q2732" s="214"/>
      <c r="R2732" s="214"/>
      <c r="S2732" s="214"/>
      <c r="T2732" s="215"/>
      <c r="AT2732" s="216" t="s">
        <v>164</v>
      </c>
      <c r="AU2732" s="216" t="s">
        <v>90</v>
      </c>
      <c r="AV2732" s="13" t="s">
        <v>90</v>
      </c>
      <c r="AW2732" s="13" t="s">
        <v>41</v>
      </c>
      <c r="AX2732" s="13" t="s">
        <v>80</v>
      </c>
      <c r="AY2732" s="216" t="s">
        <v>155</v>
      </c>
    </row>
    <row r="2733" spans="2:51" s="12" customFormat="1">
      <c r="B2733" s="195"/>
      <c r="C2733" s="196"/>
      <c r="D2733" s="197" t="s">
        <v>164</v>
      </c>
      <c r="E2733" s="198" t="s">
        <v>35</v>
      </c>
      <c r="F2733" s="199" t="s">
        <v>308</v>
      </c>
      <c r="G2733" s="196"/>
      <c r="H2733" s="198" t="s">
        <v>35</v>
      </c>
      <c r="I2733" s="200"/>
      <c r="J2733" s="196"/>
      <c r="K2733" s="196"/>
      <c r="L2733" s="201"/>
      <c r="M2733" s="202"/>
      <c r="N2733" s="203"/>
      <c r="O2733" s="203"/>
      <c r="P2733" s="203"/>
      <c r="Q2733" s="203"/>
      <c r="R2733" s="203"/>
      <c r="S2733" s="203"/>
      <c r="T2733" s="204"/>
      <c r="AT2733" s="205" t="s">
        <v>164</v>
      </c>
      <c r="AU2733" s="205" t="s">
        <v>90</v>
      </c>
      <c r="AV2733" s="12" t="s">
        <v>88</v>
      </c>
      <c r="AW2733" s="12" t="s">
        <v>41</v>
      </c>
      <c r="AX2733" s="12" t="s">
        <v>80</v>
      </c>
      <c r="AY2733" s="205" t="s">
        <v>155</v>
      </c>
    </row>
    <row r="2734" spans="2:51" s="13" customFormat="1">
      <c r="B2734" s="206"/>
      <c r="C2734" s="207"/>
      <c r="D2734" s="197" t="s">
        <v>164</v>
      </c>
      <c r="E2734" s="208" t="s">
        <v>35</v>
      </c>
      <c r="F2734" s="209" t="s">
        <v>2698</v>
      </c>
      <c r="G2734" s="207"/>
      <c r="H2734" s="210">
        <v>11.76</v>
      </c>
      <c r="I2734" s="211"/>
      <c r="J2734" s="207"/>
      <c r="K2734" s="207"/>
      <c r="L2734" s="212"/>
      <c r="M2734" s="213"/>
      <c r="N2734" s="214"/>
      <c r="O2734" s="214"/>
      <c r="P2734" s="214"/>
      <c r="Q2734" s="214"/>
      <c r="R2734" s="214"/>
      <c r="S2734" s="214"/>
      <c r="T2734" s="215"/>
      <c r="AT2734" s="216" t="s">
        <v>164</v>
      </c>
      <c r="AU2734" s="216" t="s">
        <v>90</v>
      </c>
      <c r="AV2734" s="13" t="s">
        <v>90</v>
      </c>
      <c r="AW2734" s="13" t="s">
        <v>41</v>
      </c>
      <c r="AX2734" s="13" t="s">
        <v>80</v>
      </c>
      <c r="AY2734" s="216" t="s">
        <v>155</v>
      </c>
    </row>
    <row r="2735" spans="2:51" s="12" customFormat="1">
      <c r="B2735" s="195"/>
      <c r="C2735" s="196"/>
      <c r="D2735" s="197" t="s">
        <v>164</v>
      </c>
      <c r="E2735" s="198" t="s">
        <v>35</v>
      </c>
      <c r="F2735" s="199" t="s">
        <v>512</v>
      </c>
      <c r="G2735" s="196"/>
      <c r="H2735" s="198" t="s">
        <v>35</v>
      </c>
      <c r="I2735" s="200"/>
      <c r="J2735" s="196"/>
      <c r="K2735" s="196"/>
      <c r="L2735" s="201"/>
      <c r="M2735" s="202"/>
      <c r="N2735" s="203"/>
      <c r="O2735" s="203"/>
      <c r="P2735" s="203"/>
      <c r="Q2735" s="203"/>
      <c r="R2735" s="203"/>
      <c r="S2735" s="203"/>
      <c r="T2735" s="204"/>
      <c r="AT2735" s="205" t="s">
        <v>164</v>
      </c>
      <c r="AU2735" s="205" t="s">
        <v>90</v>
      </c>
      <c r="AV2735" s="12" t="s">
        <v>88</v>
      </c>
      <c r="AW2735" s="12" t="s">
        <v>41</v>
      </c>
      <c r="AX2735" s="12" t="s">
        <v>80</v>
      </c>
      <c r="AY2735" s="205" t="s">
        <v>155</v>
      </c>
    </row>
    <row r="2736" spans="2:51" s="13" customFormat="1">
      <c r="B2736" s="206"/>
      <c r="C2736" s="207"/>
      <c r="D2736" s="197" t="s">
        <v>164</v>
      </c>
      <c r="E2736" s="208" t="s">
        <v>35</v>
      </c>
      <c r="F2736" s="209" t="s">
        <v>2699</v>
      </c>
      <c r="G2736" s="207"/>
      <c r="H2736" s="210">
        <v>4.32</v>
      </c>
      <c r="I2736" s="211"/>
      <c r="J2736" s="207"/>
      <c r="K2736" s="207"/>
      <c r="L2736" s="212"/>
      <c r="M2736" s="213"/>
      <c r="N2736" s="214"/>
      <c r="O2736" s="214"/>
      <c r="P2736" s="214"/>
      <c r="Q2736" s="214"/>
      <c r="R2736" s="214"/>
      <c r="S2736" s="214"/>
      <c r="T2736" s="215"/>
      <c r="AT2736" s="216" t="s">
        <v>164</v>
      </c>
      <c r="AU2736" s="216" t="s">
        <v>90</v>
      </c>
      <c r="AV2736" s="13" t="s">
        <v>90</v>
      </c>
      <c r="AW2736" s="13" t="s">
        <v>41</v>
      </c>
      <c r="AX2736" s="13" t="s">
        <v>80</v>
      </c>
      <c r="AY2736" s="216" t="s">
        <v>155</v>
      </c>
    </row>
    <row r="2737" spans="2:65" s="13" customFormat="1">
      <c r="B2737" s="206"/>
      <c r="C2737" s="207"/>
      <c r="D2737" s="197" t="s">
        <v>164</v>
      </c>
      <c r="E2737" s="208" t="s">
        <v>35</v>
      </c>
      <c r="F2737" s="209" t="s">
        <v>2700</v>
      </c>
      <c r="G2737" s="207"/>
      <c r="H2737" s="210">
        <v>2.78</v>
      </c>
      <c r="I2737" s="211"/>
      <c r="J2737" s="207"/>
      <c r="K2737" s="207"/>
      <c r="L2737" s="212"/>
      <c r="M2737" s="213"/>
      <c r="N2737" s="214"/>
      <c r="O2737" s="214"/>
      <c r="P2737" s="214"/>
      <c r="Q2737" s="214"/>
      <c r="R2737" s="214"/>
      <c r="S2737" s="214"/>
      <c r="T2737" s="215"/>
      <c r="AT2737" s="216" t="s">
        <v>164</v>
      </c>
      <c r="AU2737" s="216" t="s">
        <v>90</v>
      </c>
      <c r="AV2737" s="13" t="s">
        <v>90</v>
      </c>
      <c r="AW2737" s="13" t="s">
        <v>41</v>
      </c>
      <c r="AX2737" s="13" t="s">
        <v>80</v>
      </c>
      <c r="AY2737" s="216" t="s">
        <v>155</v>
      </c>
    </row>
    <row r="2738" spans="2:65" s="13" customFormat="1">
      <c r="B2738" s="206"/>
      <c r="C2738" s="207"/>
      <c r="D2738" s="197" t="s">
        <v>164</v>
      </c>
      <c r="E2738" s="208" t="s">
        <v>35</v>
      </c>
      <c r="F2738" s="209" t="s">
        <v>2697</v>
      </c>
      <c r="G2738" s="207"/>
      <c r="H2738" s="210">
        <v>1.08</v>
      </c>
      <c r="I2738" s="211"/>
      <c r="J2738" s="207"/>
      <c r="K2738" s="207"/>
      <c r="L2738" s="212"/>
      <c r="M2738" s="213"/>
      <c r="N2738" s="214"/>
      <c r="O2738" s="214"/>
      <c r="P2738" s="214"/>
      <c r="Q2738" s="214"/>
      <c r="R2738" s="214"/>
      <c r="S2738" s="214"/>
      <c r="T2738" s="215"/>
      <c r="AT2738" s="216" t="s">
        <v>164</v>
      </c>
      <c r="AU2738" s="216" t="s">
        <v>90</v>
      </c>
      <c r="AV2738" s="13" t="s">
        <v>90</v>
      </c>
      <c r="AW2738" s="13" t="s">
        <v>41</v>
      </c>
      <c r="AX2738" s="13" t="s">
        <v>80</v>
      </c>
      <c r="AY2738" s="216" t="s">
        <v>155</v>
      </c>
    </row>
    <row r="2739" spans="2:65" s="12" customFormat="1">
      <c r="B2739" s="195"/>
      <c r="C2739" s="196"/>
      <c r="D2739" s="197" t="s">
        <v>164</v>
      </c>
      <c r="E2739" s="198" t="s">
        <v>35</v>
      </c>
      <c r="F2739" s="199" t="s">
        <v>514</v>
      </c>
      <c r="G2739" s="196"/>
      <c r="H2739" s="198" t="s">
        <v>35</v>
      </c>
      <c r="I2739" s="200"/>
      <c r="J2739" s="196"/>
      <c r="K2739" s="196"/>
      <c r="L2739" s="201"/>
      <c r="M2739" s="202"/>
      <c r="N2739" s="203"/>
      <c r="O2739" s="203"/>
      <c r="P2739" s="203"/>
      <c r="Q2739" s="203"/>
      <c r="R2739" s="203"/>
      <c r="S2739" s="203"/>
      <c r="T2739" s="204"/>
      <c r="AT2739" s="205" t="s">
        <v>164</v>
      </c>
      <c r="AU2739" s="205" t="s">
        <v>90</v>
      </c>
      <c r="AV2739" s="12" t="s">
        <v>88</v>
      </c>
      <c r="AW2739" s="12" t="s">
        <v>41</v>
      </c>
      <c r="AX2739" s="12" t="s">
        <v>80</v>
      </c>
      <c r="AY2739" s="205" t="s">
        <v>155</v>
      </c>
    </row>
    <row r="2740" spans="2:65" s="13" customFormat="1">
      <c r="B2740" s="206"/>
      <c r="C2740" s="207"/>
      <c r="D2740" s="197" t="s">
        <v>164</v>
      </c>
      <c r="E2740" s="208" t="s">
        <v>35</v>
      </c>
      <c r="F2740" s="209" t="s">
        <v>2701</v>
      </c>
      <c r="G2740" s="207"/>
      <c r="H2740" s="210">
        <v>1.92</v>
      </c>
      <c r="I2740" s="211"/>
      <c r="J2740" s="207"/>
      <c r="K2740" s="207"/>
      <c r="L2740" s="212"/>
      <c r="M2740" s="213"/>
      <c r="N2740" s="214"/>
      <c r="O2740" s="214"/>
      <c r="P2740" s="214"/>
      <c r="Q2740" s="214"/>
      <c r="R2740" s="214"/>
      <c r="S2740" s="214"/>
      <c r="T2740" s="215"/>
      <c r="AT2740" s="216" t="s">
        <v>164</v>
      </c>
      <c r="AU2740" s="216" t="s">
        <v>90</v>
      </c>
      <c r="AV2740" s="13" t="s">
        <v>90</v>
      </c>
      <c r="AW2740" s="13" t="s">
        <v>41</v>
      </c>
      <c r="AX2740" s="13" t="s">
        <v>80</v>
      </c>
      <c r="AY2740" s="216" t="s">
        <v>155</v>
      </c>
    </row>
    <row r="2741" spans="2:65" s="12" customFormat="1">
      <c r="B2741" s="195"/>
      <c r="C2741" s="196"/>
      <c r="D2741" s="197" t="s">
        <v>164</v>
      </c>
      <c r="E2741" s="198" t="s">
        <v>35</v>
      </c>
      <c r="F2741" s="199" t="s">
        <v>516</v>
      </c>
      <c r="G2741" s="196"/>
      <c r="H2741" s="198" t="s">
        <v>35</v>
      </c>
      <c r="I2741" s="200"/>
      <c r="J2741" s="196"/>
      <c r="K2741" s="196"/>
      <c r="L2741" s="201"/>
      <c r="M2741" s="202"/>
      <c r="N2741" s="203"/>
      <c r="O2741" s="203"/>
      <c r="P2741" s="203"/>
      <c r="Q2741" s="203"/>
      <c r="R2741" s="203"/>
      <c r="S2741" s="203"/>
      <c r="T2741" s="204"/>
      <c r="AT2741" s="205" t="s">
        <v>164</v>
      </c>
      <c r="AU2741" s="205" t="s">
        <v>90</v>
      </c>
      <c r="AV2741" s="12" t="s">
        <v>88</v>
      </c>
      <c r="AW2741" s="12" t="s">
        <v>41</v>
      </c>
      <c r="AX2741" s="12" t="s">
        <v>80</v>
      </c>
      <c r="AY2741" s="205" t="s">
        <v>155</v>
      </c>
    </row>
    <row r="2742" spans="2:65" s="13" customFormat="1">
      <c r="B2742" s="206"/>
      <c r="C2742" s="207"/>
      <c r="D2742" s="197" t="s">
        <v>164</v>
      </c>
      <c r="E2742" s="208" t="s">
        <v>35</v>
      </c>
      <c r="F2742" s="209" t="s">
        <v>2702</v>
      </c>
      <c r="G2742" s="207"/>
      <c r="H2742" s="210">
        <v>6.34</v>
      </c>
      <c r="I2742" s="211"/>
      <c r="J2742" s="207"/>
      <c r="K2742" s="207"/>
      <c r="L2742" s="212"/>
      <c r="M2742" s="213"/>
      <c r="N2742" s="214"/>
      <c r="O2742" s="214"/>
      <c r="P2742" s="214"/>
      <c r="Q2742" s="214"/>
      <c r="R2742" s="214"/>
      <c r="S2742" s="214"/>
      <c r="T2742" s="215"/>
      <c r="AT2742" s="216" t="s">
        <v>164</v>
      </c>
      <c r="AU2742" s="216" t="s">
        <v>90</v>
      </c>
      <c r="AV2742" s="13" t="s">
        <v>90</v>
      </c>
      <c r="AW2742" s="13" t="s">
        <v>41</v>
      </c>
      <c r="AX2742" s="13" t="s">
        <v>80</v>
      </c>
      <c r="AY2742" s="216" t="s">
        <v>155</v>
      </c>
    </row>
    <row r="2743" spans="2:65" s="12" customFormat="1">
      <c r="B2743" s="195"/>
      <c r="C2743" s="196"/>
      <c r="D2743" s="197" t="s">
        <v>164</v>
      </c>
      <c r="E2743" s="198" t="s">
        <v>35</v>
      </c>
      <c r="F2743" s="199" t="s">
        <v>1080</v>
      </c>
      <c r="G2743" s="196"/>
      <c r="H2743" s="198" t="s">
        <v>35</v>
      </c>
      <c r="I2743" s="200"/>
      <c r="J2743" s="196"/>
      <c r="K2743" s="196"/>
      <c r="L2743" s="201"/>
      <c r="M2743" s="202"/>
      <c r="N2743" s="203"/>
      <c r="O2743" s="203"/>
      <c r="P2743" s="203"/>
      <c r="Q2743" s="203"/>
      <c r="R2743" s="203"/>
      <c r="S2743" s="203"/>
      <c r="T2743" s="204"/>
      <c r="AT2743" s="205" t="s">
        <v>164</v>
      </c>
      <c r="AU2743" s="205" t="s">
        <v>90</v>
      </c>
      <c r="AV2743" s="12" t="s">
        <v>88</v>
      </c>
      <c r="AW2743" s="12" t="s">
        <v>41</v>
      </c>
      <c r="AX2743" s="12" t="s">
        <v>80</v>
      </c>
      <c r="AY2743" s="205" t="s">
        <v>155</v>
      </c>
    </row>
    <row r="2744" spans="2:65" s="13" customFormat="1">
      <c r="B2744" s="206"/>
      <c r="C2744" s="207"/>
      <c r="D2744" s="197" t="s">
        <v>164</v>
      </c>
      <c r="E2744" s="208" t="s">
        <v>35</v>
      </c>
      <c r="F2744" s="209" t="s">
        <v>2703</v>
      </c>
      <c r="G2744" s="207"/>
      <c r="H2744" s="210">
        <v>6.92</v>
      </c>
      <c r="I2744" s="211"/>
      <c r="J2744" s="207"/>
      <c r="K2744" s="207"/>
      <c r="L2744" s="212"/>
      <c r="M2744" s="213"/>
      <c r="N2744" s="214"/>
      <c r="O2744" s="214"/>
      <c r="P2744" s="214"/>
      <c r="Q2744" s="214"/>
      <c r="R2744" s="214"/>
      <c r="S2744" s="214"/>
      <c r="T2744" s="215"/>
      <c r="AT2744" s="216" t="s">
        <v>164</v>
      </c>
      <c r="AU2744" s="216" t="s">
        <v>90</v>
      </c>
      <c r="AV2744" s="13" t="s">
        <v>90</v>
      </c>
      <c r="AW2744" s="13" t="s">
        <v>41</v>
      </c>
      <c r="AX2744" s="13" t="s">
        <v>80</v>
      </c>
      <c r="AY2744" s="216" t="s">
        <v>155</v>
      </c>
    </row>
    <row r="2745" spans="2:65" s="15" customFormat="1">
      <c r="B2745" s="228"/>
      <c r="C2745" s="229"/>
      <c r="D2745" s="197" t="s">
        <v>164</v>
      </c>
      <c r="E2745" s="230" t="s">
        <v>35</v>
      </c>
      <c r="F2745" s="231" t="s">
        <v>177</v>
      </c>
      <c r="G2745" s="229"/>
      <c r="H2745" s="232">
        <v>403.55200000000002</v>
      </c>
      <c r="I2745" s="233"/>
      <c r="J2745" s="229"/>
      <c r="K2745" s="229"/>
      <c r="L2745" s="234"/>
      <c r="M2745" s="235"/>
      <c r="N2745" s="236"/>
      <c r="O2745" s="236"/>
      <c r="P2745" s="236"/>
      <c r="Q2745" s="236"/>
      <c r="R2745" s="236"/>
      <c r="S2745" s="236"/>
      <c r="T2745" s="237"/>
      <c r="AT2745" s="238" t="s">
        <v>164</v>
      </c>
      <c r="AU2745" s="238" t="s">
        <v>90</v>
      </c>
      <c r="AV2745" s="15" t="s">
        <v>162</v>
      </c>
      <c r="AW2745" s="15" t="s">
        <v>41</v>
      </c>
      <c r="AX2745" s="15" t="s">
        <v>88</v>
      </c>
      <c r="AY2745" s="238" t="s">
        <v>155</v>
      </c>
    </row>
    <row r="2746" spans="2:65" s="1" customFormat="1" ht="24" customHeight="1">
      <c r="B2746" s="36"/>
      <c r="C2746" s="182" t="s">
        <v>2704</v>
      </c>
      <c r="D2746" s="182" t="s">
        <v>157</v>
      </c>
      <c r="E2746" s="183" t="s">
        <v>2705</v>
      </c>
      <c r="F2746" s="184" t="s">
        <v>2706</v>
      </c>
      <c r="G2746" s="185" t="s">
        <v>160</v>
      </c>
      <c r="H2746" s="186">
        <v>2797.288</v>
      </c>
      <c r="I2746" s="187"/>
      <c r="J2746" s="188">
        <f>ROUND(I2746*H2746,2)</f>
        <v>0</v>
      </c>
      <c r="K2746" s="184" t="s">
        <v>161</v>
      </c>
      <c r="L2746" s="40"/>
      <c r="M2746" s="189" t="s">
        <v>35</v>
      </c>
      <c r="N2746" s="190" t="s">
        <v>51</v>
      </c>
      <c r="O2746" s="65"/>
      <c r="P2746" s="191">
        <f>O2746*H2746</f>
        <v>0</v>
      </c>
      <c r="Q2746" s="191">
        <v>2.0000000000000001E-4</v>
      </c>
      <c r="R2746" s="191">
        <f>Q2746*H2746</f>
        <v>0.5594576</v>
      </c>
      <c r="S2746" s="191">
        <v>0</v>
      </c>
      <c r="T2746" s="192">
        <f>S2746*H2746</f>
        <v>0</v>
      </c>
      <c r="AR2746" s="193" t="s">
        <v>265</v>
      </c>
      <c r="AT2746" s="193" t="s">
        <v>157</v>
      </c>
      <c r="AU2746" s="193" t="s">
        <v>90</v>
      </c>
      <c r="AY2746" s="18" t="s">
        <v>155</v>
      </c>
      <c r="BE2746" s="194">
        <f>IF(N2746="základní",J2746,0)</f>
        <v>0</v>
      </c>
      <c r="BF2746" s="194">
        <f>IF(N2746="snížená",J2746,0)</f>
        <v>0</v>
      </c>
      <c r="BG2746" s="194">
        <f>IF(N2746="zákl. přenesená",J2746,0)</f>
        <v>0</v>
      </c>
      <c r="BH2746" s="194">
        <f>IF(N2746="sníž. přenesená",J2746,0)</f>
        <v>0</v>
      </c>
      <c r="BI2746" s="194">
        <f>IF(N2746="nulová",J2746,0)</f>
        <v>0</v>
      </c>
      <c r="BJ2746" s="18" t="s">
        <v>88</v>
      </c>
      <c r="BK2746" s="194">
        <f>ROUND(I2746*H2746,2)</f>
        <v>0</v>
      </c>
      <c r="BL2746" s="18" t="s">
        <v>265</v>
      </c>
      <c r="BM2746" s="193" t="s">
        <v>2707</v>
      </c>
    </row>
    <row r="2747" spans="2:65" s="12" customFormat="1">
      <c r="B2747" s="195"/>
      <c r="C2747" s="196"/>
      <c r="D2747" s="197" t="s">
        <v>164</v>
      </c>
      <c r="E2747" s="198" t="s">
        <v>35</v>
      </c>
      <c r="F2747" s="199" t="s">
        <v>363</v>
      </c>
      <c r="G2747" s="196"/>
      <c r="H2747" s="198" t="s">
        <v>35</v>
      </c>
      <c r="I2747" s="200"/>
      <c r="J2747" s="196"/>
      <c r="K2747" s="196"/>
      <c r="L2747" s="201"/>
      <c r="M2747" s="202"/>
      <c r="N2747" s="203"/>
      <c r="O2747" s="203"/>
      <c r="P2747" s="203"/>
      <c r="Q2747" s="203"/>
      <c r="R2747" s="203"/>
      <c r="S2747" s="203"/>
      <c r="T2747" s="204"/>
      <c r="AT2747" s="205" t="s">
        <v>164</v>
      </c>
      <c r="AU2747" s="205" t="s">
        <v>90</v>
      </c>
      <c r="AV2747" s="12" t="s">
        <v>88</v>
      </c>
      <c r="AW2747" s="12" t="s">
        <v>41</v>
      </c>
      <c r="AX2747" s="12" t="s">
        <v>80</v>
      </c>
      <c r="AY2747" s="205" t="s">
        <v>155</v>
      </c>
    </row>
    <row r="2748" spans="2:65" s="13" customFormat="1">
      <c r="B2748" s="206"/>
      <c r="C2748" s="207"/>
      <c r="D2748" s="197" t="s">
        <v>164</v>
      </c>
      <c r="E2748" s="208" t="s">
        <v>35</v>
      </c>
      <c r="F2748" s="209" t="s">
        <v>2708</v>
      </c>
      <c r="G2748" s="207"/>
      <c r="H2748" s="210">
        <v>307.26299999999998</v>
      </c>
      <c r="I2748" s="211"/>
      <c r="J2748" s="207"/>
      <c r="K2748" s="207"/>
      <c r="L2748" s="212"/>
      <c r="M2748" s="213"/>
      <c r="N2748" s="214"/>
      <c r="O2748" s="214"/>
      <c r="P2748" s="214"/>
      <c r="Q2748" s="214"/>
      <c r="R2748" s="214"/>
      <c r="S2748" s="214"/>
      <c r="T2748" s="215"/>
      <c r="AT2748" s="216" t="s">
        <v>164</v>
      </c>
      <c r="AU2748" s="216" t="s">
        <v>90</v>
      </c>
      <c r="AV2748" s="13" t="s">
        <v>90</v>
      </c>
      <c r="AW2748" s="13" t="s">
        <v>41</v>
      </c>
      <c r="AX2748" s="13" t="s">
        <v>80</v>
      </c>
      <c r="AY2748" s="216" t="s">
        <v>155</v>
      </c>
    </row>
    <row r="2749" spans="2:65" s="12" customFormat="1">
      <c r="B2749" s="195"/>
      <c r="C2749" s="196"/>
      <c r="D2749" s="197" t="s">
        <v>164</v>
      </c>
      <c r="E2749" s="198" t="s">
        <v>35</v>
      </c>
      <c r="F2749" s="199" t="s">
        <v>368</v>
      </c>
      <c r="G2749" s="196"/>
      <c r="H2749" s="198" t="s">
        <v>35</v>
      </c>
      <c r="I2749" s="200"/>
      <c r="J2749" s="196"/>
      <c r="K2749" s="196"/>
      <c r="L2749" s="201"/>
      <c r="M2749" s="202"/>
      <c r="N2749" s="203"/>
      <c r="O2749" s="203"/>
      <c r="P2749" s="203"/>
      <c r="Q2749" s="203"/>
      <c r="R2749" s="203"/>
      <c r="S2749" s="203"/>
      <c r="T2749" s="204"/>
      <c r="AT2749" s="205" t="s">
        <v>164</v>
      </c>
      <c r="AU2749" s="205" t="s">
        <v>90</v>
      </c>
      <c r="AV2749" s="12" t="s">
        <v>88</v>
      </c>
      <c r="AW2749" s="12" t="s">
        <v>41</v>
      </c>
      <c r="AX2749" s="12" t="s">
        <v>80</v>
      </c>
      <c r="AY2749" s="205" t="s">
        <v>155</v>
      </c>
    </row>
    <row r="2750" spans="2:65" s="13" customFormat="1">
      <c r="B2750" s="206"/>
      <c r="C2750" s="207"/>
      <c r="D2750" s="197" t="s">
        <v>164</v>
      </c>
      <c r="E2750" s="208" t="s">
        <v>35</v>
      </c>
      <c r="F2750" s="209" t="s">
        <v>2709</v>
      </c>
      <c r="G2750" s="207"/>
      <c r="H2750" s="210">
        <v>854.13900000000001</v>
      </c>
      <c r="I2750" s="211"/>
      <c r="J2750" s="207"/>
      <c r="K2750" s="207"/>
      <c r="L2750" s="212"/>
      <c r="M2750" s="213"/>
      <c r="N2750" s="214"/>
      <c r="O2750" s="214"/>
      <c r="P2750" s="214"/>
      <c r="Q2750" s="214"/>
      <c r="R2750" s="214"/>
      <c r="S2750" s="214"/>
      <c r="T2750" s="215"/>
      <c r="AT2750" s="216" t="s">
        <v>164</v>
      </c>
      <c r="AU2750" s="216" t="s">
        <v>90</v>
      </c>
      <c r="AV2750" s="13" t="s">
        <v>90</v>
      </c>
      <c r="AW2750" s="13" t="s">
        <v>41</v>
      </c>
      <c r="AX2750" s="13" t="s">
        <v>80</v>
      </c>
      <c r="AY2750" s="216" t="s">
        <v>155</v>
      </c>
    </row>
    <row r="2751" spans="2:65" s="12" customFormat="1">
      <c r="B2751" s="195"/>
      <c r="C2751" s="196"/>
      <c r="D2751" s="197" t="s">
        <v>164</v>
      </c>
      <c r="E2751" s="198" t="s">
        <v>35</v>
      </c>
      <c r="F2751" s="199" t="s">
        <v>175</v>
      </c>
      <c r="G2751" s="196"/>
      <c r="H2751" s="198" t="s">
        <v>35</v>
      </c>
      <c r="I2751" s="200"/>
      <c r="J2751" s="196"/>
      <c r="K2751" s="196"/>
      <c r="L2751" s="201"/>
      <c r="M2751" s="202"/>
      <c r="N2751" s="203"/>
      <c r="O2751" s="203"/>
      <c r="P2751" s="203"/>
      <c r="Q2751" s="203"/>
      <c r="R2751" s="203"/>
      <c r="S2751" s="203"/>
      <c r="T2751" s="204"/>
      <c r="AT2751" s="205" t="s">
        <v>164</v>
      </c>
      <c r="AU2751" s="205" t="s">
        <v>90</v>
      </c>
      <c r="AV2751" s="12" t="s">
        <v>88</v>
      </c>
      <c r="AW2751" s="12" t="s">
        <v>41</v>
      </c>
      <c r="AX2751" s="12" t="s">
        <v>80</v>
      </c>
      <c r="AY2751" s="205" t="s">
        <v>155</v>
      </c>
    </row>
    <row r="2752" spans="2:65" s="13" customFormat="1">
      <c r="B2752" s="206"/>
      <c r="C2752" s="207"/>
      <c r="D2752" s="197" t="s">
        <v>164</v>
      </c>
      <c r="E2752" s="208" t="s">
        <v>35</v>
      </c>
      <c r="F2752" s="209" t="s">
        <v>2710</v>
      </c>
      <c r="G2752" s="207"/>
      <c r="H2752" s="210">
        <v>-29.7</v>
      </c>
      <c r="I2752" s="211"/>
      <c r="J2752" s="207"/>
      <c r="K2752" s="207"/>
      <c r="L2752" s="212"/>
      <c r="M2752" s="213"/>
      <c r="N2752" s="214"/>
      <c r="O2752" s="214"/>
      <c r="P2752" s="214"/>
      <c r="Q2752" s="214"/>
      <c r="R2752" s="214"/>
      <c r="S2752" s="214"/>
      <c r="T2752" s="215"/>
      <c r="AT2752" s="216" t="s">
        <v>164</v>
      </c>
      <c r="AU2752" s="216" t="s">
        <v>90</v>
      </c>
      <c r="AV2752" s="13" t="s">
        <v>90</v>
      </c>
      <c r="AW2752" s="13" t="s">
        <v>41</v>
      </c>
      <c r="AX2752" s="13" t="s">
        <v>80</v>
      </c>
      <c r="AY2752" s="216" t="s">
        <v>155</v>
      </c>
    </row>
    <row r="2753" spans="2:51" s="12" customFormat="1">
      <c r="B2753" s="195"/>
      <c r="C2753" s="196"/>
      <c r="D2753" s="197" t="s">
        <v>164</v>
      </c>
      <c r="E2753" s="198" t="s">
        <v>35</v>
      </c>
      <c r="F2753" s="199" t="s">
        <v>373</v>
      </c>
      <c r="G2753" s="196"/>
      <c r="H2753" s="198" t="s">
        <v>35</v>
      </c>
      <c r="I2753" s="200"/>
      <c r="J2753" s="196"/>
      <c r="K2753" s="196"/>
      <c r="L2753" s="201"/>
      <c r="M2753" s="202"/>
      <c r="N2753" s="203"/>
      <c r="O2753" s="203"/>
      <c r="P2753" s="203"/>
      <c r="Q2753" s="203"/>
      <c r="R2753" s="203"/>
      <c r="S2753" s="203"/>
      <c r="T2753" s="204"/>
      <c r="AT2753" s="205" t="s">
        <v>164</v>
      </c>
      <c r="AU2753" s="205" t="s">
        <v>90</v>
      </c>
      <c r="AV2753" s="12" t="s">
        <v>88</v>
      </c>
      <c r="AW2753" s="12" t="s">
        <v>41</v>
      </c>
      <c r="AX2753" s="12" t="s">
        <v>80</v>
      </c>
      <c r="AY2753" s="205" t="s">
        <v>155</v>
      </c>
    </row>
    <row r="2754" spans="2:51" s="13" customFormat="1">
      <c r="B2754" s="206"/>
      <c r="C2754" s="207"/>
      <c r="D2754" s="197" t="s">
        <v>164</v>
      </c>
      <c r="E2754" s="208" t="s">
        <v>35</v>
      </c>
      <c r="F2754" s="209" t="s">
        <v>2711</v>
      </c>
      <c r="G2754" s="207"/>
      <c r="H2754" s="210">
        <v>778.76700000000005</v>
      </c>
      <c r="I2754" s="211"/>
      <c r="J2754" s="207"/>
      <c r="K2754" s="207"/>
      <c r="L2754" s="212"/>
      <c r="M2754" s="213"/>
      <c r="N2754" s="214"/>
      <c r="O2754" s="214"/>
      <c r="P2754" s="214"/>
      <c r="Q2754" s="214"/>
      <c r="R2754" s="214"/>
      <c r="S2754" s="214"/>
      <c r="T2754" s="215"/>
      <c r="AT2754" s="216" t="s">
        <v>164</v>
      </c>
      <c r="AU2754" s="216" t="s">
        <v>90</v>
      </c>
      <c r="AV2754" s="13" t="s">
        <v>90</v>
      </c>
      <c r="AW2754" s="13" t="s">
        <v>41</v>
      </c>
      <c r="AX2754" s="13" t="s">
        <v>80</v>
      </c>
      <c r="AY2754" s="216" t="s">
        <v>155</v>
      </c>
    </row>
    <row r="2755" spans="2:51" s="12" customFormat="1">
      <c r="B2755" s="195"/>
      <c r="C2755" s="196"/>
      <c r="D2755" s="197" t="s">
        <v>164</v>
      </c>
      <c r="E2755" s="198" t="s">
        <v>35</v>
      </c>
      <c r="F2755" s="199" t="s">
        <v>377</v>
      </c>
      <c r="G2755" s="196"/>
      <c r="H2755" s="198" t="s">
        <v>35</v>
      </c>
      <c r="I2755" s="200"/>
      <c r="J2755" s="196"/>
      <c r="K2755" s="196"/>
      <c r="L2755" s="201"/>
      <c r="M2755" s="202"/>
      <c r="N2755" s="203"/>
      <c r="O2755" s="203"/>
      <c r="P2755" s="203"/>
      <c r="Q2755" s="203"/>
      <c r="R2755" s="203"/>
      <c r="S2755" s="203"/>
      <c r="T2755" s="204"/>
      <c r="AT2755" s="205" t="s">
        <v>164</v>
      </c>
      <c r="AU2755" s="205" t="s">
        <v>90</v>
      </c>
      <c r="AV2755" s="12" t="s">
        <v>88</v>
      </c>
      <c r="AW2755" s="12" t="s">
        <v>41</v>
      </c>
      <c r="AX2755" s="12" t="s">
        <v>80</v>
      </c>
      <c r="AY2755" s="205" t="s">
        <v>155</v>
      </c>
    </row>
    <row r="2756" spans="2:51" s="13" customFormat="1">
      <c r="B2756" s="206"/>
      <c r="C2756" s="207"/>
      <c r="D2756" s="197" t="s">
        <v>164</v>
      </c>
      <c r="E2756" s="208" t="s">
        <v>35</v>
      </c>
      <c r="F2756" s="209" t="s">
        <v>2712</v>
      </c>
      <c r="G2756" s="207"/>
      <c r="H2756" s="210">
        <v>549.21900000000005</v>
      </c>
      <c r="I2756" s="211"/>
      <c r="J2756" s="207"/>
      <c r="K2756" s="207"/>
      <c r="L2756" s="212"/>
      <c r="M2756" s="213"/>
      <c r="N2756" s="214"/>
      <c r="O2756" s="214"/>
      <c r="P2756" s="214"/>
      <c r="Q2756" s="214"/>
      <c r="R2756" s="214"/>
      <c r="S2756" s="214"/>
      <c r="T2756" s="215"/>
      <c r="AT2756" s="216" t="s">
        <v>164</v>
      </c>
      <c r="AU2756" s="216" t="s">
        <v>90</v>
      </c>
      <c r="AV2756" s="13" t="s">
        <v>90</v>
      </c>
      <c r="AW2756" s="13" t="s">
        <v>41</v>
      </c>
      <c r="AX2756" s="13" t="s">
        <v>80</v>
      </c>
      <c r="AY2756" s="216" t="s">
        <v>155</v>
      </c>
    </row>
    <row r="2757" spans="2:51" s="12" customFormat="1">
      <c r="B2757" s="195"/>
      <c r="C2757" s="196"/>
      <c r="D2757" s="197" t="s">
        <v>164</v>
      </c>
      <c r="E2757" s="198" t="s">
        <v>35</v>
      </c>
      <c r="F2757" s="199" t="s">
        <v>2713</v>
      </c>
      <c r="G2757" s="196"/>
      <c r="H2757" s="198" t="s">
        <v>35</v>
      </c>
      <c r="I2757" s="200"/>
      <c r="J2757" s="196"/>
      <c r="K2757" s="196"/>
      <c r="L2757" s="201"/>
      <c r="M2757" s="202"/>
      <c r="N2757" s="203"/>
      <c r="O2757" s="203"/>
      <c r="P2757" s="203"/>
      <c r="Q2757" s="203"/>
      <c r="R2757" s="203"/>
      <c r="S2757" s="203"/>
      <c r="T2757" s="204"/>
      <c r="AT2757" s="205" t="s">
        <v>164</v>
      </c>
      <c r="AU2757" s="205" t="s">
        <v>90</v>
      </c>
      <c r="AV2757" s="12" t="s">
        <v>88</v>
      </c>
      <c r="AW2757" s="12" t="s">
        <v>41</v>
      </c>
      <c r="AX2757" s="12" t="s">
        <v>80</v>
      </c>
      <c r="AY2757" s="205" t="s">
        <v>155</v>
      </c>
    </row>
    <row r="2758" spans="2:51" s="13" customFormat="1">
      <c r="B2758" s="206"/>
      <c r="C2758" s="207"/>
      <c r="D2758" s="197" t="s">
        <v>164</v>
      </c>
      <c r="E2758" s="208" t="s">
        <v>35</v>
      </c>
      <c r="F2758" s="209" t="s">
        <v>2714</v>
      </c>
      <c r="G2758" s="207"/>
      <c r="H2758" s="210">
        <v>105.27</v>
      </c>
      <c r="I2758" s="211"/>
      <c r="J2758" s="207"/>
      <c r="K2758" s="207"/>
      <c r="L2758" s="212"/>
      <c r="M2758" s="213"/>
      <c r="N2758" s="214"/>
      <c r="O2758" s="214"/>
      <c r="P2758" s="214"/>
      <c r="Q2758" s="214"/>
      <c r="R2758" s="214"/>
      <c r="S2758" s="214"/>
      <c r="T2758" s="215"/>
      <c r="AT2758" s="216" t="s">
        <v>164</v>
      </c>
      <c r="AU2758" s="216" t="s">
        <v>90</v>
      </c>
      <c r="AV2758" s="13" t="s">
        <v>90</v>
      </c>
      <c r="AW2758" s="13" t="s">
        <v>41</v>
      </c>
      <c r="AX2758" s="13" t="s">
        <v>80</v>
      </c>
      <c r="AY2758" s="216" t="s">
        <v>155</v>
      </c>
    </row>
    <row r="2759" spans="2:51" s="12" customFormat="1">
      <c r="B2759" s="195"/>
      <c r="C2759" s="196"/>
      <c r="D2759" s="197" t="s">
        <v>164</v>
      </c>
      <c r="E2759" s="198" t="s">
        <v>35</v>
      </c>
      <c r="F2759" s="199" t="s">
        <v>2715</v>
      </c>
      <c r="G2759" s="196"/>
      <c r="H2759" s="198" t="s">
        <v>35</v>
      </c>
      <c r="I2759" s="200"/>
      <c r="J2759" s="196"/>
      <c r="K2759" s="196"/>
      <c r="L2759" s="201"/>
      <c r="M2759" s="202"/>
      <c r="N2759" s="203"/>
      <c r="O2759" s="203"/>
      <c r="P2759" s="203"/>
      <c r="Q2759" s="203"/>
      <c r="R2759" s="203"/>
      <c r="S2759" s="203"/>
      <c r="T2759" s="204"/>
      <c r="AT2759" s="205" t="s">
        <v>164</v>
      </c>
      <c r="AU2759" s="205" t="s">
        <v>90</v>
      </c>
      <c r="AV2759" s="12" t="s">
        <v>88</v>
      </c>
      <c r="AW2759" s="12" t="s">
        <v>41</v>
      </c>
      <c r="AX2759" s="12" t="s">
        <v>80</v>
      </c>
      <c r="AY2759" s="205" t="s">
        <v>155</v>
      </c>
    </row>
    <row r="2760" spans="2:51" s="13" customFormat="1">
      <c r="B2760" s="206"/>
      <c r="C2760" s="207"/>
      <c r="D2760" s="197" t="s">
        <v>164</v>
      </c>
      <c r="E2760" s="208" t="s">
        <v>35</v>
      </c>
      <c r="F2760" s="209" t="s">
        <v>2716</v>
      </c>
      <c r="G2760" s="207"/>
      <c r="H2760" s="210">
        <v>14.6</v>
      </c>
      <c r="I2760" s="211"/>
      <c r="J2760" s="207"/>
      <c r="K2760" s="207"/>
      <c r="L2760" s="212"/>
      <c r="M2760" s="213"/>
      <c r="N2760" s="214"/>
      <c r="O2760" s="214"/>
      <c r="P2760" s="214"/>
      <c r="Q2760" s="214"/>
      <c r="R2760" s="214"/>
      <c r="S2760" s="214"/>
      <c r="T2760" s="215"/>
      <c r="AT2760" s="216" t="s">
        <v>164</v>
      </c>
      <c r="AU2760" s="216" t="s">
        <v>90</v>
      </c>
      <c r="AV2760" s="13" t="s">
        <v>90</v>
      </c>
      <c r="AW2760" s="13" t="s">
        <v>41</v>
      </c>
      <c r="AX2760" s="13" t="s">
        <v>80</v>
      </c>
      <c r="AY2760" s="216" t="s">
        <v>155</v>
      </c>
    </row>
    <row r="2761" spans="2:51" s="12" customFormat="1">
      <c r="B2761" s="195"/>
      <c r="C2761" s="196"/>
      <c r="D2761" s="197" t="s">
        <v>164</v>
      </c>
      <c r="E2761" s="198" t="s">
        <v>35</v>
      </c>
      <c r="F2761" s="199" t="s">
        <v>2717</v>
      </c>
      <c r="G2761" s="196"/>
      <c r="H2761" s="198" t="s">
        <v>35</v>
      </c>
      <c r="I2761" s="200"/>
      <c r="J2761" s="196"/>
      <c r="K2761" s="196"/>
      <c r="L2761" s="201"/>
      <c r="M2761" s="202"/>
      <c r="N2761" s="203"/>
      <c r="O2761" s="203"/>
      <c r="P2761" s="203"/>
      <c r="Q2761" s="203"/>
      <c r="R2761" s="203"/>
      <c r="S2761" s="203"/>
      <c r="T2761" s="204"/>
      <c r="AT2761" s="205" t="s">
        <v>164</v>
      </c>
      <c r="AU2761" s="205" t="s">
        <v>90</v>
      </c>
      <c r="AV2761" s="12" t="s">
        <v>88</v>
      </c>
      <c r="AW2761" s="12" t="s">
        <v>41</v>
      </c>
      <c r="AX2761" s="12" t="s">
        <v>80</v>
      </c>
      <c r="AY2761" s="205" t="s">
        <v>155</v>
      </c>
    </row>
    <row r="2762" spans="2:51" s="13" customFormat="1" ht="20.399999999999999">
      <c r="B2762" s="206"/>
      <c r="C2762" s="207"/>
      <c r="D2762" s="197" t="s">
        <v>164</v>
      </c>
      <c r="E2762" s="208" t="s">
        <v>35</v>
      </c>
      <c r="F2762" s="209" t="s">
        <v>2718</v>
      </c>
      <c r="G2762" s="207"/>
      <c r="H2762" s="210">
        <v>228.25</v>
      </c>
      <c r="I2762" s="211"/>
      <c r="J2762" s="207"/>
      <c r="K2762" s="207"/>
      <c r="L2762" s="212"/>
      <c r="M2762" s="213"/>
      <c r="N2762" s="214"/>
      <c r="O2762" s="214"/>
      <c r="P2762" s="214"/>
      <c r="Q2762" s="214"/>
      <c r="R2762" s="214"/>
      <c r="S2762" s="214"/>
      <c r="T2762" s="215"/>
      <c r="AT2762" s="216" t="s">
        <v>164</v>
      </c>
      <c r="AU2762" s="216" t="s">
        <v>90</v>
      </c>
      <c r="AV2762" s="13" t="s">
        <v>90</v>
      </c>
      <c r="AW2762" s="13" t="s">
        <v>41</v>
      </c>
      <c r="AX2762" s="13" t="s">
        <v>80</v>
      </c>
      <c r="AY2762" s="216" t="s">
        <v>155</v>
      </c>
    </row>
    <row r="2763" spans="2:51" s="12" customFormat="1">
      <c r="B2763" s="195"/>
      <c r="C2763" s="196"/>
      <c r="D2763" s="197" t="s">
        <v>164</v>
      </c>
      <c r="E2763" s="198" t="s">
        <v>35</v>
      </c>
      <c r="F2763" s="199" t="s">
        <v>2719</v>
      </c>
      <c r="G2763" s="196"/>
      <c r="H2763" s="198" t="s">
        <v>35</v>
      </c>
      <c r="I2763" s="200"/>
      <c r="J2763" s="196"/>
      <c r="K2763" s="196"/>
      <c r="L2763" s="201"/>
      <c r="M2763" s="202"/>
      <c r="N2763" s="203"/>
      <c r="O2763" s="203"/>
      <c r="P2763" s="203"/>
      <c r="Q2763" s="203"/>
      <c r="R2763" s="203"/>
      <c r="S2763" s="203"/>
      <c r="T2763" s="204"/>
      <c r="AT2763" s="205" t="s">
        <v>164</v>
      </c>
      <c r="AU2763" s="205" t="s">
        <v>90</v>
      </c>
      <c r="AV2763" s="12" t="s">
        <v>88</v>
      </c>
      <c r="AW2763" s="12" t="s">
        <v>41</v>
      </c>
      <c r="AX2763" s="12" t="s">
        <v>80</v>
      </c>
      <c r="AY2763" s="205" t="s">
        <v>155</v>
      </c>
    </row>
    <row r="2764" spans="2:51" s="13" customFormat="1">
      <c r="B2764" s="206"/>
      <c r="C2764" s="207"/>
      <c r="D2764" s="197" t="s">
        <v>164</v>
      </c>
      <c r="E2764" s="208" t="s">
        <v>35</v>
      </c>
      <c r="F2764" s="209" t="s">
        <v>2720</v>
      </c>
      <c r="G2764" s="207"/>
      <c r="H2764" s="210">
        <v>43.36</v>
      </c>
      <c r="I2764" s="211"/>
      <c r="J2764" s="207"/>
      <c r="K2764" s="207"/>
      <c r="L2764" s="212"/>
      <c r="M2764" s="213"/>
      <c r="N2764" s="214"/>
      <c r="O2764" s="214"/>
      <c r="P2764" s="214"/>
      <c r="Q2764" s="214"/>
      <c r="R2764" s="214"/>
      <c r="S2764" s="214"/>
      <c r="T2764" s="215"/>
      <c r="AT2764" s="216" t="s">
        <v>164</v>
      </c>
      <c r="AU2764" s="216" t="s">
        <v>90</v>
      </c>
      <c r="AV2764" s="13" t="s">
        <v>90</v>
      </c>
      <c r="AW2764" s="13" t="s">
        <v>41</v>
      </c>
      <c r="AX2764" s="13" t="s">
        <v>80</v>
      </c>
      <c r="AY2764" s="216" t="s">
        <v>155</v>
      </c>
    </row>
    <row r="2765" spans="2:51" s="13" customFormat="1">
      <c r="B2765" s="206"/>
      <c r="C2765" s="207"/>
      <c r="D2765" s="197" t="s">
        <v>164</v>
      </c>
      <c r="E2765" s="208" t="s">
        <v>35</v>
      </c>
      <c r="F2765" s="209" t="s">
        <v>2721</v>
      </c>
      <c r="G2765" s="207"/>
      <c r="H2765" s="210">
        <v>63.32</v>
      </c>
      <c r="I2765" s="211"/>
      <c r="J2765" s="207"/>
      <c r="K2765" s="207"/>
      <c r="L2765" s="212"/>
      <c r="M2765" s="213"/>
      <c r="N2765" s="214"/>
      <c r="O2765" s="214"/>
      <c r="P2765" s="214"/>
      <c r="Q2765" s="214"/>
      <c r="R2765" s="214"/>
      <c r="S2765" s="214"/>
      <c r="T2765" s="215"/>
      <c r="AT2765" s="216" t="s">
        <v>164</v>
      </c>
      <c r="AU2765" s="216" t="s">
        <v>90</v>
      </c>
      <c r="AV2765" s="13" t="s">
        <v>90</v>
      </c>
      <c r="AW2765" s="13" t="s">
        <v>41</v>
      </c>
      <c r="AX2765" s="13" t="s">
        <v>80</v>
      </c>
      <c r="AY2765" s="216" t="s">
        <v>155</v>
      </c>
    </row>
    <row r="2766" spans="2:51" s="14" customFormat="1">
      <c r="B2766" s="217"/>
      <c r="C2766" s="218"/>
      <c r="D2766" s="197" t="s">
        <v>164</v>
      </c>
      <c r="E2766" s="219" t="s">
        <v>35</v>
      </c>
      <c r="F2766" s="220" t="s">
        <v>173</v>
      </c>
      <c r="G2766" s="218"/>
      <c r="H2766" s="221">
        <v>2914.4879999999998</v>
      </c>
      <c r="I2766" s="222"/>
      <c r="J2766" s="218"/>
      <c r="K2766" s="218"/>
      <c r="L2766" s="223"/>
      <c r="M2766" s="224"/>
      <c r="N2766" s="225"/>
      <c r="O2766" s="225"/>
      <c r="P2766" s="225"/>
      <c r="Q2766" s="225"/>
      <c r="R2766" s="225"/>
      <c r="S2766" s="225"/>
      <c r="T2766" s="226"/>
      <c r="AT2766" s="227" t="s">
        <v>164</v>
      </c>
      <c r="AU2766" s="227" t="s">
        <v>90</v>
      </c>
      <c r="AV2766" s="14" t="s">
        <v>174</v>
      </c>
      <c r="AW2766" s="14" t="s">
        <v>41</v>
      </c>
      <c r="AX2766" s="14" t="s">
        <v>80</v>
      </c>
      <c r="AY2766" s="227" t="s">
        <v>155</v>
      </c>
    </row>
    <row r="2767" spans="2:51" s="12" customFormat="1">
      <c r="B2767" s="195"/>
      <c r="C2767" s="196"/>
      <c r="D2767" s="197" t="s">
        <v>164</v>
      </c>
      <c r="E2767" s="198" t="s">
        <v>35</v>
      </c>
      <c r="F2767" s="199" t="s">
        <v>2722</v>
      </c>
      <c r="G2767" s="196"/>
      <c r="H2767" s="198" t="s">
        <v>35</v>
      </c>
      <c r="I2767" s="200"/>
      <c r="J2767" s="196"/>
      <c r="K2767" s="196"/>
      <c r="L2767" s="201"/>
      <c r="M2767" s="202"/>
      <c r="N2767" s="203"/>
      <c r="O2767" s="203"/>
      <c r="P2767" s="203"/>
      <c r="Q2767" s="203"/>
      <c r="R2767" s="203"/>
      <c r="S2767" s="203"/>
      <c r="T2767" s="204"/>
      <c r="AT2767" s="205" t="s">
        <v>164</v>
      </c>
      <c r="AU2767" s="205" t="s">
        <v>90</v>
      </c>
      <c r="AV2767" s="12" t="s">
        <v>88</v>
      </c>
      <c r="AW2767" s="12" t="s">
        <v>41</v>
      </c>
      <c r="AX2767" s="12" t="s">
        <v>80</v>
      </c>
      <c r="AY2767" s="205" t="s">
        <v>155</v>
      </c>
    </row>
    <row r="2768" spans="2:51" s="12" customFormat="1">
      <c r="B2768" s="195"/>
      <c r="C2768" s="196"/>
      <c r="D2768" s="197" t="s">
        <v>164</v>
      </c>
      <c r="E2768" s="198" t="s">
        <v>35</v>
      </c>
      <c r="F2768" s="199" t="s">
        <v>363</v>
      </c>
      <c r="G2768" s="196"/>
      <c r="H2768" s="198" t="s">
        <v>35</v>
      </c>
      <c r="I2768" s="200"/>
      <c r="J2768" s="196"/>
      <c r="K2768" s="196"/>
      <c r="L2768" s="201"/>
      <c r="M2768" s="202"/>
      <c r="N2768" s="203"/>
      <c r="O2768" s="203"/>
      <c r="P2768" s="203"/>
      <c r="Q2768" s="203"/>
      <c r="R2768" s="203"/>
      <c r="S2768" s="203"/>
      <c r="T2768" s="204"/>
      <c r="AT2768" s="205" t="s">
        <v>164</v>
      </c>
      <c r="AU2768" s="205" t="s">
        <v>90</v>
      </c>
      <c r="AV2768" s="12" t="s">
        <v>88</v>
      </c>
      <c r="AW2768" s="12" t="s">
        <v>41</v>
      </c>
      <c r="AX2768" s="12" t="s">
        <v>80</v>
      </c>
      <c r="AY2768" s="205" t="s">
        <v>155</v>
      </c>
    </row>
    <row r="2769" spans="2:65" s="13" customFormat="1">
      <c r="B2769" s="206"/>
      <c r="C2769" s="207"/>
      <c r="D2769" s="197" t="s">
        <v>164</v>
      </c>
      <c r="E2769" s="208" t="s">
        <v>35</v>
      </c>
      <c r="F2769" s="209" t="s">
        <v>2723</v>
      </c>
      <c r="G2769" s="207"/>
      <c r="H2769" s="210">
        <v>-33</v>
      </c>
      <c r="I2769" s="211"/>
      <c r="J2769" s="207"/>
      <c r="K2769" s="207"/>
      <c r="L2769" s="212"/>
      <c r="M2769" s="213"/>
      <c r="N2769" s="214"/>
      <c r="O2769" s="214"/>
      <c r="P2769" s="214"/>
      <c r="Q2769" s="214"/>
      <c r="R2769" s="214"/>
      <c r="S2769" s="214"/>
      <c r="T2769" s="215"/>
      <c r="AT2769" s="216" t="s">
        <v>164</v>
      </c>
      <c r="AU2769" s="216" t="s">
        <v>90</v>
      </c>
      <c r="AV2769" s="13" t="s">
        <v>90</v>
      </c>
      <c r="AW2769" s="13" t="s">
        <v>41</v>
      </c>
      <c r="AX2769" s="13" t="s">
        <v>80</v>
      </c>
      <c r="AY2769" s="216" t="s">
        <v>155</v>
      </c>
    </row>
    <row r="2770" spans="2:65" s="12" customFormat="1">
      <c r="B2770" s="195"/>
      <c r="C2770" s="196"/>
      <c r="D2770" s="197" t="s">
        <v>164</v>
      </c>
      <c r="E2770" s="198" t="s">
        <v>35</v>
      </c>
      <c r="F2770" s="199" t="s">
        <v>368</v>
      </c>
      <c r="G2770" s="196"/>
      <c r="H2770" s="198" t="s">
        <v>35</v>
      </c>
      <c r="I2770" s="200"/>
      <c r="J2770" s="196"/>
      <c r="K2770" s="196"/>
      <c r="L2770" s="201"/>
      <c r="M2770" s="202"/>
      <c r="N2770" s="203"/>
      <c r="O2770" s="203"/>
      <c r="P2770" s="203"/>
      <c r="Q2770" s="203"/>
      <c r="R2770" s="203"/>
      <c r="S2770" s="203"/>
      <c r="T2770" s="204"/>
      <c r="AT2770" s="205" t="s">
        <v>164</v>
      </c>
      <c r="AU2770" s="205" t="s">
        <v>90</v>
      </c>
      <c r="AV2770" s="12" t="s">
        <v>88</v>
      </c>
      <c r="AW2770" s="12" t="s">
        <v>41</v>
      </c>
      <c r="AX2770" s="12" t="s">
        <v>80</v>
      </c>
      <c r="AY2770" s="205" t="s">
        <v>155</v>
      </c>
    </row>
    <row r="2771" spans="2:65" s="13" customFormat="1">
      <c r="B2771" s="206"/>
      <c r="C2771" s="207"/>
      <c r="D2771" s="197" t="s">
        <v>164</v>
      </c>
      <c r="E2771" s="208" t="s">
        <v>35</v>
      </c>
      <c r="F2771" s="209" t="s">
        <v>2724</v>
      </c>
      <c r="G2771" s="207"/>
      <c r="H2771" s="210">
        <v>-28.8</v>
      </c>
      <c r="I2771" s="211"/>
      <c r="J2771" s="207"/>
      <c r="K2771" s="207"/>
      <c r="L2771" s="212"/>
      <c r="M2771" s="213"/>
      <c r="N2771" s="214"/>
      <c r="O2771" s="214"/>
      <c r="P2771" s="214"/>
      <c r="Q2771" s="214"/>
      <c r="R2771" s="214"/>
      <c r="S2771" s="214"/>
      <c r="T2771" s="215"/>
      <c r="AT2771" s="216" t="s">
        <v>164</v>
      </c>
      <c r="AU2771" s="216" t="s">
        <v>90</v>
      </c>
      <c r="AV2771" s="13" t="s">
        <v>90</v>
      </c>
      <c r="AW2771" s="13" t="s">
        <v>41</v>
      </c>
      <c r="AX2771" s="13" t="s">
        <v>80</v>
      </c>
      <c r="AY2771" s="216" t="s">
        <v>155</v>
      </c>
    </row>
    <row r="2772" spans="2:65" s="12" customFormat="1">
      <c r="B2772" s="195"/>
      <c r="C2772" s="196"/>
      <c r="D2772" s="197" t="s">
        <v>164</v>
      </c>
      <c r="E2772" s="198" t="s">
        <v>35</v>
      </c>
      <c r="F2772" s="199" t="s">
        <v>373</v>
      </c>
      <c r="G2772" s="196"/>
      <c r="H2772" s="198" t="s">
        <v>35</v>
      </c>
      <c r="I2772" s="200"/>
      <c r="J2772" s="196"/>
      <c r="K2772" s="196"/>
      <c r="L2772" s="201"/>
      <c r="M2772" s="202"/>
      <c r="N2772" s="203"/>
      <c r="O2772" s="203"/>
      <c r="P2772" s="203"/>
      <c r="Q2772" s="203"/>
      <c r="R2772" s="203"/>
      <c r="S2772" s="203"/>
      <c r="T2772" s="204"/>
      <c r="AT2772" s="205" t="s">
        <v>164</v>
      </c>
      <c r="AU2772" s="205" t="s">
        <v>90</v>
      </c>
      <c r="AV2772" s="12" t="s">
        <v>88</v>
      </c>
      <c r="AW2772" s="12" t="s">
        <v>41</v>
      </c>
      <c r="AX2772" s="12" t="s">
        <v>80</v>
      </c>
      <c r="AY2772" s="205" t="s">
        <v>155</v>
      </c>
    </row>
    <row r="2773" spans="2:65" s="13" customFormat="1">
      <c r="B2773" s="206"/>
      <c r="C2773" s="207"/>
      <c r="D2773" s="197" t="s">
        <v>164</v>
      </c>
      <c r="E2773" s="208" t="s">
        <v>35</v>
      </c>
      <c r="F2773" s="209" t="s">
        <v>2725</v>
      </c>
      <c r="G2773" s="207"/>
      <c r="H2773" s="210">
        <v>-44.6</v>
      </c>
      <c r="I2773" s="211"/>
      <c r="J2773" s="207"/>
      <c r="K2773" s="207"/>
      <c r="L2773" s="212"/>
      <c r="M2773" s="213"/>
      <c r="N2773" s="214"/>
      <c r="O2773" s="214"/>
      <c r="P2773" s="214"/>
      <c r="Q2773" s="214"/>
      <c r="R2773" s="214"/>
      <c r="S2773" s="214"/>
      <c r="T2773" s="215"/>
      <c r="AT2773" s="216" t="s">
        <v>164</v>
      </c>
      <c r="AU2773" s="216" t="s">
        <v>90</v>
      </c>
      <c r="AV2773" s="13" t="s">
        <v>90</v>
      </c>
      <c r="AW2773" s="13" t="s">
        <v>41</v>
      </c>
      <c r="AX2773" s="13" t="s">
        <v>80</v>
      </c>
      <c r="AY2773" s="216" t="s">
        <v>155</v>
      </c>
    </row>
    <row r="2774" spans="2:65" s="12" customFormat="1">
      <c r="B2774" s="195"/>
      <c r="C2774" s="196"/>
      <c r="D2774" s="197" t="s">
        <v>164</v>
      </c>
      <c r="E2774" s="198" t="s">
        <v>35</v>
      </c>
      <c r="F2774" s="199" t="s">
        <v>377</v>
      </c>
      <c r="G2774" s="196"/>
      <c r="H2774" s="198" t="s">
        <v>35</v>
      </c>
      <c r="I2774" s="200"/>
      <c r="J2774" s="196"/>
      <c r="K2774" s="196"/>
      <c r="L2774" s="201"/>
      <c r="M2774" s="202"/>
      <c r="N2774" s="203"/>
      <c r="O2774" s="203"/>
      <c r="P2774" s="203"/>
      <c r="Q2774" s="203"/>
      <c r="R2774" s="203"/>
      <c r="S2774" s="203"/>
      <c r="T2774" s="204"/>
      <c r="AT2774" s="205" t="s">
        <v>164</v>
      </c>
      <c r="AU2774" s="205" t="s">
        <v>90</v>
      </c>
      <c r="AV2774" s="12" t="s">
        <v>88</v>
      </c>
      <c r="AW2774" s="12" t="s">
        <v>41</v>
      </c>
      <c r="AX2774" s="12" t="s">
        <v>80</v>
      </c>
      <c r="AY2774" s="205" t="s">
        <v>155</v>
      </c>
    </row>
    <row r="2775" spans="2:65" s="13" customFormat="1">
      <c r="B2775" s="206"/>
      <c r="C2775" s="207"/>
      <c r="D2775" s="197" t="s">
        <v>164</v>
      </c>
      <c r="E2775" s="208" t="s">
        <v>35</v>
      </c>
      <c r="F2775" s="209" t="s">
        <v>2726</v>
      </c>
      <c r="G2775" s="207"/>
      <c r="H2775" s="210">
        <v>-10.8</v>
      </c>
      <c r="I2775" s="211"/>
      <c r="J2775" s="207"/>
      <c r="K2775" s="207"/>
      <c r="L2775" s="212"/>
      <c r="M2775" s="213"/>
      <c r="N2775" s="214"/>
      <c r="O2775" s="214"/>
      <c r="P2775" s="214"/>
      <c r="Q2775" s="214"/>
      <c r="R2775" s="214"/>
      <c r="S2775" s="214"/>
      <c r="T2775" s="215"/>
      <c r="AT2775" s="216" t="s">
        <v>164</v>
      </c>
      <c r="AU2775" s="216" t="s">
        <v>90</v>
      </c>
      <c r="AV2775" s="13" t="s">
        <v>90</v>
      </c>
      <c r="AW2775" s="13" t="s">
        <v>41</v>
      </c>
      <c r="AX2775" s="13" t="s">
        <v>80</v>
      </c>
      <c r="AY2775" s="216" t="s">
        <v>155</v>
      </c>
    </row>
    <row r="2776" spans="2:65" s="15" customFormat="1">
      <c r="B2776" s="228"/>
      <c r="C2776" s="229"/>
      <c r="D2776" s="197" t="s">
        <v>164</v>
      </c>
      <c r="E2776" s="230" t="s">
        <v>35</v>
      </c>
      <c r="F2776" s="231" t="s">
        <v>177</v>
      </c>
      <c r="G2776" s="229"/>
      <c r="H2776" s="232">
        <v>2797.288</v>
      </c>
      <c r="I2776" s="233"/>
      <c r="J2776" s="229"/>
      <c r="K2776" s="229"/>
      <c r="L2776" s="234"/>
      <c r="M2776" s="235"/>
      <c r="N2776" s="236"/>
      <c r="O2776" s="236"/>
      <c r="P2776" s="236"/>
      <c r="Q2776" s="236"/>
      <c r="R2776" s="236"/>
      <c r="S2776" s="236"/>
      <c r="T2776" s="237"/>
      <c r="AT2776" s="238" t="s">
        <v>164</v>
      </c>
      <c r="AU2776" s="238" t="s">
        <v>90</v>
      </c>
      <c r="AV2776" s="15" t="s">
        <v>162</v>
      </c>
      <c r="AW2776" s="15" t="s">
        <v>41</v>
      </c>
      <c r="AX2776" s="15" t="s">
        <v>88</v>
      </c>
      <c r="AY2776" s="238" t="s">
        <v>155</v>
      </c>
    </row>
    <row r="2777" spans="2:65" s="1" customFormat="1" ht="36" customHeight="1">
      <c r="B2777" s="36"/>
      <c r="C2777" s="182" t="s">
        <v>2727</v>
      </c>
      <c r="D2777" s="182" t="s">
        <v>157</v>
      </c>
      <c r="E2777" s="183" t="s">
        <v>2728</v>
      </c>
      <c r="F2777" s="184" t="s">
        <v>2729</v>
      </c>
      <c r="G2777" s="185" t="s">
        <v>160</v>
      </c>
      <c r="H2777" s="186">
        <v>2797.288</v>
      </c>
      <c r="I2777" s="187"/>
      <c r="J2777" s="188">
        <f>ROUND(I2777*H2777,2)</f>
        <v>0</v>
      </c>
      <c r="K2777" s="184" t="s">
        <v>161</v>
      </c>
      <c r="L2777" s="40"/>
      <c r="M2777" s="189" t="s">
        <v>35</v>
      </c>
      <c r="N2777" s="190" t="s">
        <v>51</v>
      </c>
      <c r="O2777" s="65"/>
      <c r="P2777" s="191">
        <f>O2777*H2777</f>
        <v>0</v>
      </c>
      <c r="Q2777" s="191">
        <v>2.9E-4</v>
      </c>
      <c r="R2777" s="191">
        <f>Q2777*H2777</f>
        <v>0.81121352000000002</v>
      </c>
      <c r="S2777" s="191">
        <v>0</v>
      </c>
      <c r="T2777" s="192">
        <f>S2777*H2777</f>
        <v>0</v>
      </c>
      <c r="AR2777" s="193" t="s">
        <v>265</v>
      </c>
      <c r="AT2777" s="193" t="s">
        <v>157</v>
      </c>
      <c r="AU2777" s="193" t="s">
        <v>90</v>
      </c>
      <c r="AY2777" s="18" t="s">
        <v>155</v>
      </c>
      <c r="BE2777" s="194">
        <f>IF(N2777="základní",J2777,0)</f>
        <v>0</v>
      </c>
      <c r="BF2777" s="194">
        <f>IF(N2777="snížená",J2777,0)</f>
        <v>0</v>
      </c>
      <c r="BG2777" s="194">
        <f>IF(N2777="zákl. přenesená",J2777,0)</f>
        <v>0</v>
      </c>
      <c r="BH2777" s="194">
        <f>IF(N2777="sníž. přenesená",J2777,0)</f>
        <v>0</v>
      </c>
      <c r="BI2777" s="194">
        <f>IF(N2777="nulová",J2777,0)</f>
        <v>0</v>
      </c>
      <c r="BJ2777" s="18" t="s">
        <v>88</v>
      </c>
      <c r="BK2777" s="194">
        <f>ROUND(I2777*H2777,2)</f>
        <v>0</v>
      </c>
      <c r="BL2777" s="18" t="s">
        <v>265</v>
      </c>
      <c r="BM2777" s="193" t="s">
        <v>2730</v>
      </c>
    </row>
    <row r="2778" spans="2:65" s="12" customFormat="1">
      <c r="B2778" s="195"/>
      <c r="C2778" s="196"/>
      <c r="D2778" s="197" t="s">
        <v>164</v>
      </c>
      <c r="E2778" s="198" t="s">
        <v>35</v>
      </c>
      <c r="F2778" s="199" t="s">
        <v>2731</v>
      </c>
      <c r="G2778" s="196"/>
      <c r="H2778" s="198" t="s">
        <v>35</v>
      </c>
      <c r="I2778" s="200"/>
      <c r="J2778" s="196"/>
      <c r="K2778" s="196"/>
      <c r="L2778" s="201"/>
      <c r="M2778" s="202"/>
      <c r="N2778" s="203"/>
      <c r="O2778" s="203"/>
      <c r="P2778" s="203"/>
      <c r="Q2778" s="203"/>
      <c r="R2778" s="203"/>
      <c r="S2778" s="203"/>
      <c r="T2778" s="204"/>
      <c r="AT2778" s="205" t="s">
        <v>164</v>
      </c>
      <c r="AU2778" s="205" t="s">
        <v>90</v>
      </c>
      <c r="AV2778" s="12" t="s">
        <v>88</v>
      </c>
      <c r="AW2778" s="12" t="s">
        <v>41</v>
      </c>
      <c r="AX2778" s="12" t="s">
        <v>80</v>
      </c>
      <c r="AY2778" s="205" t="s">
        <v>155</v>
      </c>
    </row>
    <row r="2779" spans="2:65" s="13" customFormat="1">
      <c r="B2779" s="206"/>
      <c r="C2779" s="207"/>
      <c r="D2779" s="197" t="s">
        <v>164</v>
      </c>
      <c r="E2779" s="208" t="s">
        <v>35</v>
      </c>
      <c r="F2779" s="209" t="s">
        <v>2732</v>
      </c>
      <c r="G2779" s="207"/>
      <c r="H2779" s="210">
        <v>2797.288</v>
      </c>
      <c r="I2779" s="211"/>
      <c r="J2779" s="207"/>
      <c r="K2779" s="207"/>
      <c r="L2779" s="212"/>
      <c r="M2779" s="213"/>
      <c r="N2779" s="214"/>
      <c r="O2779" s="214"/>
      <c r="P2779" s="214"/>
      <c r="Q2779" s="214"/>
      <c r="R2779" s="214"/>
      <c r="S2779" s="214"/>
      <c r="T2779" s="215"/>
      <c r="AT2779" s="216" t="s">
        <v>164</v>
      </c>
      <c r="AU2779" s="216" t="s">
        <v>90</v>
      </c>
      <c r="AV2779" s="13" t="s">
        <v>90</v>
      </c>
      <c r="AW2779" s="13" t="s">
        <v>41</v>
      </c>
      <c r="AX2779" s="13" t="s">
        <v>88</v>
      </c>
      <c r="AY2779" s="216" t="s">
        <v>155</v>
      </c>
    </row>
    <row r="2780" spans="2:65" s="11" customFormat="1" ht="22.95" customHeight="1">
      <c r="B2780" s="166"/>
      <c r="C2780" s="167"/>
      <c r="D2780" s="168" t="s">
        <v>79</v>
      </c>
      <c r="E2780" s="180" t="s">
        <v>2733</v>
      </c>
      <c r="F2780" s="180" t="s">
        <v>2734</v>
      </c>
      <c r="G2780" s="167"/>
      <c r="H2780" s="167"/>
      <c r="I2780" s="170"/>
      <c r="J2780" s="181">
        <f>BK2780</f>
        <v>0</v>
      </c>
      <c r="K2780" s="167"/>
      <c r="L2780" s="172"/>
      <c r="M2780" s="173"/>
      <c r="N2780" s="174"/>
      <c r="O2780" s="174"/>
      <c r="P2780" s="175">
        <f>SUM(P2781:P2830)</f>
        <v>0</v>
      </c>
      <c r="Q2780" s="174"/>
      <c r="R2780" s="175">
        <f>SUM(R2781:R2830)</f>
        <v>0</v>
      </c>
      <c r="S2780" s="174"/>
      <c r="T2780" s="176">
        <f>SUM(T2781:T2830)</f>
        <v>22.315844000000002</v>
      </c>
      <c r="AR2780" s="177" t="s">
        <v>90</v>
      </c>
      <c r="AT2780" s="178" t="s">
        <v>79</v>
      </c>
      <c r="AU2780" s="178" t="s">
        <v>88</v>
      </c>
      <c r="AY2780" s="177" t="s">
        <v>155</v>
      </c>
      <c r="BK2780" s="179">
        <f>SUM(BK2781:BK2830)</f>
        <v>0</v>
      </c>
    </row>
    <row r="2781" spans="2:65" s="1" customFormat="1" ht="24" customHeight="1">
      <c r="B2781" s="36"/>
      <c r="C2781" s="182" t="s">
        <v>2735</v>
      </c>
      <c r="D2781" s="182" t="s">
        <v>157</v>
      </c>
      <c r="E2781" s="183" t="s">
        <v>2736</v>
      </c>
      <c r="F2781" s="184" t="s">
        <v>2737</v>
      </c>
      <c r="G2781" s="185" t="s">
        <v>160</v>
      </c>
      <c r="H2781" s="186">
        <v>90.8</v>
      </c>
      <c r="I2781" s="187"/>
      <c r="J2781" s="188">
        <f>ROUND(I2781*H2781,2)</f>
        <v>0</v>
      </c>
      <c r="K2781" s="184" t="s">
        <v>161</v>
      </c>
      <c r="L2781" s="40"/>
      <c r="M2781" s="189" t="s">
        <v>35</v>
      </c>
      <c r="N2781" s="190" t="s">
        <v>51</v>
      </c>
      <c r="O2781" s="65"/>
      <c r="P2781" s="191">
        <f>O2781*H2781</f>
        <v>0</v>
      </c>
      <c r="Q2781" s="191">
        <v>0</v>
      </c>
      <c r="R2781" s="191">
        <f>Q2781*H2781</f>
        <v>0</v>
      </c>
      <c r="S2781" s="191">
        <v>1.7999999999999999E-2</v>
      </c>
      <c r="T2781" s="192">
        <f>S2781*H2781</f>
        <v>1.6343999999999999</v>
      </c>
      <c r="AR2781" s="193" t="s">
        <v>265</v>
      </c>
      <c r="AT2781" s="193" t="s">
        <v>157</v>
      </c>
      <c r="AU2781" s="193" t="s">
        <v>90</v>
      </c>
      <c r="AY2781" s="18" t="s">
        <v>155</v>
      </c>
      <c r="BE2781" s="194">
        <f>IF(N2781="základní",J2781,0)</f>
        <v>0</v>
      </c>
      <c r="BF2781" s="194">
        <f>IF(N2781="snížená",J2781,0)</f>
        <v>0</v>
      </c>
      <c r="BG2781" s="194">
        <f>IF(N2781="zákl. přenesená",J2781,0)</f>
        <v>0</v>
      </c>
      <c r="BH2781" s="194">
        <f>IF(N2781="sníž. přenesená",J2781,0)</f>
        <v>0</v>
      </c>
      <c r="BI2781" s="194">
        <f>IF(N2781="nulová",J2781,0)</f>
        <v>0</v>
      </c>
      <c r="BJ2781" s="18" t="s">
        <v>88</v>
      </c>
      <c r="BK2781" s="194">
        <f>ROUND(I2781*H2781,2)</f>
        <v>0</v>
      </c>
      <c r="BL2781" s="18" t="s">
        <v>265</v>
      </c>
      <c r="BM2781" s="193" t="s">
        <v>2738</v>
      </c>
    </row>
    <row r="2782" spans="2:65" s="13" customFormat="1">
      <c r="B2782" s="206"/>
      <c r="C2782" s="207"/>
      <c r="D2782" s="197" t="s">
        <v>164</v>
      </c>
      <c r="E2782" s="208" t="s">
        <v>35</v>
      </c>
      <c r="F2782" s="209" t="s">
        <v>1081</v>
      </c>
      <c r="G2782" s="207"/>
      <c r="H2782" s="210">
        <v>90.8</v>
      </c>
      <c r="I2782" s="211"/>
      <c r="J2782" s="207"/>
      <c r="K2782" s="207"/>
      <c r="L2782" s="212"/>
      <c r="M2782" s="213"/>
      <c r="N2782" s="214"/>
      <c r="O2782" s="214"/>
      <c r="P2782" s="214"/>
      <c r="Q2782" s="214"/>
      <c r="R2782" s="214"/>
      <c r="S2782" s="214"/>
      <c r="T2782" s="215"/>
      <c r="AT2782" s="216" t="s">
        <v>164</v>
      </c>
      <c r="AU2782" s="216" t="s">
        <v>90</v>
      </c>
      <c r="AV2782" s="13" t="s">
        <v>90</v>
      </c>
      <c r="AW2782" s="13" t="s">
        <v>41</v>
      </c>
      <c r="AX2782" s="13" t="s">
        <v>88</v>
      </c>
      <c r="AY2782" s="216" t="s">
        <v>155</v>
      </c>
    </row>
    <row r="2783" spans="2:65" s="1" customFormat="1" ht="24" customHeight="1">
      <c r="B2783" s="36"/>
      <c r="C2783" s="182" t="s">
        <v>2739</v>
      </c>
      <c r="D2783" s="182" t="s">
        <v>157</v>
      </c>
      <c r="E2783" s="183" t="s">
        <v>2740</v>
      </c>
      <c r="F2783" s="184" t="s">
        <v>2741</v>
      </c>
      <c r="G2783" s="185" t="s">
        <v>160</v>
      </c>
      <c r="H2783" s="186">
        <v>1477.2460000000001</v>
      </c>
      <c r="I2783" s="187"/>
      <c r="J2783" s="188">
        <f>ROUND(I2783*H2783,2)</f>
        <v>0</v>
      </c>
      <c r="K2783" s="184" t="s">
        <v>161</v>
      </c>
      <c r="L2783" s="40"/>
      <c r="M2783" s="189" t="s">
        <v>35</v>
      </c>
      <c r="N2783" s="190" t="s">
        <v>51</v>
      </c>
      <c r="O2783" s="65"/>
      <c r="P2783" s="191">
        <f>O2783*H2783</f>
        <v>0</v>
      </c>
      <c r="Q2783" s="191">
        <v>0</v>
      </c>
      <c r="R2783" s="191">
        <f>Q2783*H2783</f>
        <v>0</v>
      </c>
      <c r="S2783" s="191">
        <v>1.4E-2</v>
      </c>
      <c r="T2783" s="192">
        <f>S2783*H2783</f>
        <v>20.681444000000003</v>
      </c>
      <c r="AR2783" s="193" t="s">
        <v>265</v>
      </c>
      <c r="AT2783" s="193" t="s">
        <v>157</v>
      </c>
      <c r="AU2783" s="193" t="s">
        <v>90</v>
      </c>
      <c r="AY2783" s="18" t="s">
        <v>155</v>
      </c>
      <c r="BE2783" s="194">
        <f>IF(N2783="základní",J2783,0)</f>
        <v>0</v>
      </c>
      <c r="BF2783" s="194">
        <f>IF(N2783="snížená",J2783,0)</f>
        <v>0</v>
      </c>
      <c r="BG2783" s="194">
        <f>IF(N2783="zákl. přenesená",J2783,0)</f>
        <v>0</v>
      </c>
      <c r="BH2783" s="194">
        <f>IF(N2783="sníž. přenesená",J2783,0)</f>
        <v>0</v>
      </c>
      <c r="BI2783" s="194">
        <f>IF(N2783="nulová",J2783,0)</f>
        <v>0</v>
      </c>
      <c r="BJ2783" s="18" t="s">
        <v>88</v>
      </c>
      <c r="BK2783" s="194">
        <f>ROUND(I2783*H2783,2)</f>
        <v>0</v>
      </c>
      <c r="BL2783" s="18" t="s">
        <v>265</v>
      </c>
      <c r="BM2783" s="193" t="s">
        <v>2742</v>
      </c>
    </row>
    <row r="2784" spans="2:65" s="12" customFormat="1">
      <c r="B2784" s="195"/>
      <c r="C2784" s="196"/>
      <c r="D2784" s="197" t="s">
        <v>164</v>
      </c>
      <c r="E2784" s="198" t="s">
        <v>35</v>
      </c>
      <c r="F2784" s="199" t="s">
        <v>2743</v>
      </c>
      <c r="G2784" s="196"/>
      <c r="H2784" s="198" t="s">
        <v>35</v>
      </c>
      <c r="I2784" s="200"/>
      <c r="J2784" s="196"/>
      <c r="K2784" s="196"/>
      <c r="L2784" s="201"/>
      <c r="M2784" s="202"/>
      <c r="N2784" s="203"/>
      <c r="O2784" s="203"/>
      <c r="P2784" s="203"/>
      <c r="Q2784" s="203"/>
      <c r="R2784" s="203"/>
      <c r="S2784" s="203"/>
      <c r="T2784" s="204"/>
      <c r="AT2784" s="205" t="s">
        <v>164</v>
      </c>
      <c r="AU2784" s="205" t="s">
        <v>90</v>
      </c>
      <c r="AV2784" s="12" t="s">
        <v>88</v>
      </c>
      <c r="AW2784" s="12" t="s">
        <v>41</v>
      </c>
      <c r="AX2784" s="12" t="s">
        <v>80</v>
      </c>
      <c r="AY2784" s="205" t="s">
        <v>155</v>
      </c>
    </row>
    <row r="2785" spans="2:51" s="12" customFormat="1">
      <c r="B2785" s="195"/>
      <c r="C2785" s="196"/>
      <c r="D2785" s="197" t="s">
        <v>164</v>
      </c>
      <c r="E2785" s="198" t="s">
        <v>35</v>
      </c>
      <c r="F2785" s="199" t="s">
        <v>480</v>
      </c>
      <c r="G2785" s="196"/>
      <c r="H2785" s="198" t="s">
        <v>35</v>
      </c>
      <c r="I2785" s="200"/>
      <c r="J2785" s="196"/>
      <c r="K2785" s="196"/>
      <c r="L2785" s="201"/>
      <c r="M2785" s="202"/>
      <c r="N2785" s="203"/>
      <c r="O2785" s="203"/>
      <c r="P2785" s="203"/>
      <c r="Q2785" s="203"/>
      <c r="R2785" s="203"/>
      <c r="S2785" s="203"/>
      <c r="T2785" s="204"/>
      <c r="AT2785" s="205" t="s">
        <v>164</v>
      </c>
      <c r="AU2785" s="205" t="s">
        <v>90</v>
      </c>
      <c r="AV2785" s="12" t="s">
        <v>88</v>
      </c>
      <c r="AW2785" s="12" t="s">
        <v>41</v>
      </c>
      <c r="AX2785" s="12" t="s">
        <v>80</v>
      </c>
      <c r="AY2785" s="205" t="s">
        <v>155</v>
      </c>
    </row>
    <row r="2786" spans="2:51" s="13" customFormat="1">
      <c r="B2786" s="206"/>
      <c r="C2786" s="207"/>
      <c r="D2786" s="197" t="s">
        <v>164</v>
      </c>
      <c r="E2786" s="208" t="s">
        <v>35</v>
      </c>
      <c r="F2786" s="209" t="s">
        <v>2744</v>
      </c>
      <c r="G2786" s="207"/>
      <c r="H2786" s="210">
        <v>152.36799999999999</v>
      </c>
      <c r="I2786" s="211"/>
      <c r="J2786" s="207"/>
      <c r="K2786" s="207"/>
      <c r="L2786" s="212"/>
      <c r="M2786" s="213"/>
      <c r="N2786" s="214"/>
      <c r="O2786" s="214"/>
      <c r="P2786" s="214"/>
      <c r="Q2786" s="214"/>
      <c r="R2786" s="214"/>
      <c r="S2786" s="214"/>
      <c r="T2786" s="215"/>
      <c r="AT2786" s="216" t="s">
        <v>164</v>
      </c>
      <c r="AU2786" s="216" t="s">
        <v>90</v>
      </c>
      <c r="AV2786" s="13" t="s">
        <v>90</v>
      </c>
      <c r="AW2786" s="13" t="s">
        <v>41</v>
      </c>
      <c r="AX2786" s="13" t="s">
        <v>80</v>
      </c>
      <c r="AY2786" s="216" t="s">
        <v>155</v>
      </c>
    </row>
    <row r="2787" spans="2:51" s="13" customFormat="1" ht="20.399999999999999">
      <c r="B2787" s="206"/>
      <c r="C2787" s="207"/>
      <c r="D2787" s="197" t="s">
        <v>164</v>
      </c>
      <c r="E2787" s="208" t="s">
        <v>35</v>
      </c>
      <c r="F2787" s="209" t="s">
        <v>2745</v>
      </c>
      <c r="G2787" s="207"/>
      <c r="H2787" s="210">
        <v>349.10399999999998</v>
      </c>
      <c r="I2787" s="211"/>
      <c r="J2787" s="207"/>
      <c r="K2787" s="207"/>
      <c r="L2787" s="212"/>
      <c r="M2787" s="213"/>
      <c r="N2787" s="214"/>
      <c r="O2787" s="214"/>
      <c r="P2787" s="214"/>
      <c r="Q2787" s="214"/>
      <c r="R2787" s="214"/>
      <c r="S2787" s="214"/>
      <c r="T2787" s="215"/>
      <c r="AT2787" s="216" t="s">
        <v>164</v>
      </c>
      <c r="AU2787" s="216" t="s">
        <v>90</v>
      </c>
      <c r="AV2787" s="13" t="s">
        <v>90</v>
      </c>
      <c r="AW2787" s="13" t="s">
        <v>41</v>
      </c>
      <c r="AX2787" s="13" t="s">
        <v>80</v>
      </c>
      <c r="AY2787" s="216" t="s">
        <v>155</v>
      </c>
    </row>
    <row r="2788" spans="2:51" s="13" customFormat="1">
      <c r="B2788" s="206"/>
      <c r="C2788" s="207"/>
      <c r="D2788" s="197" t="s">
        <v>164</v>
      </c>
      <c r="E2788" s="208" t="s">
        <v>35</v>
      </c>
      <c r="F2788" s="209" t="s">
        <v>2746</v>
      </c>
      <c r="G2788" s="207"/>
      <c r="H2788" s="210">
        <v>13.903</v>
      </c>
      <c r="I2788" s="211"/>
      <c r="J2788" s="207"/>
      <c r="K2788" s="207"/>
      <c r="L2788" s="212"/>
      <c r="M2788" s="213"/>
      <c r="N2788" s="214"/>
      <c r="O2788" s="214"/>
      <c r="P2788" s="214"/>
      <c r="Q2788" s="214"/>
      <c r="R2788" s="214"/>
      <c r="S2788" s="214"/>
      <c r="T2788" s="215"/>
      <c r="AT2788" s="216" t="s">
        <v>164</v>
      </c>
      <c r="AU2788" s="216" t="s">
        <v>90</v>
      </c>
      <c r="AV2788" s="13" t="s">
        <v>90</v>
      </c>
      <c r="AW2788" s="13" t="s">
        <v>41</v>
      </c>
      <c r="AX2788" s="13" t="s">
        <v>80</v>
      </c>
      <c r="AY2788" s="216" t="s">
        <v>155</v>
      </c>
    </row>
    <row r="2789" spans="2:51" s="12" customFormat="1">
      <c r="B2789" s="195"/>
      <c r="C2789" s="196"/>
      <c r="D2789" s="197" t="s">
        <v>164</v>
      </c>
      <c r="E2789" s="198" t="s">
        <v>35</v>
      </c>
      <c r="F2789" s="199" t="s">
        <v>482</v>
      </c>
      <c r="G2789" s="196"/>
      <c r="H2789" s="198" t="s">
        <v>35</v>
      </c>
      <c r="I2789" s="200"/>
      <c r="J2789" s="196"/>
      <c r="K2789" s="196"/>
      <c r="L2789" s="201"/>
      <c r="M2789" s="202"/>
      <c r="N2789" s="203"/>
      <c r="O2789" s="203"/>
      <c r="P2789" s="203"/>
      <c r="Q2789" s="203"/>
      <c r="R2789" s="203"/>
      <c r="S2789" s="203"/>
      <c r="T2789" s="204"/>
      <c r="AT2789" s="205" t="s">
        <v>164</v>
      </c>
      <c r="AU2789" s="205" t="s">
        <v>90</v>
      </c>
      <c r="AV2789" s="12" t="s">
        <v>88</v>
      </c>
      <c r="AW2789" s="12" t="s">
        <v>41</v>
      </c>
      <c r="AX2789" s="12" t="s">
        <v>80</v>
      </c>
      <c r="AY2789" s="205" t="s">
        <v>155</v>
      </c>
    </row>
    <row r="2790" spans="2:51" s="13" customFormat="1">
      <c r="B2790" s="206"/>
      <c r="C2790" s="207"/>
      <c r="D2790" s="197" t="s">
        <v>164</v>
      </c>
      <c r="E2790" s="208" t="s">
        <v>35</v>
      </c>
      <c r="F2790" s="209" t="s">
        <v>2747</v>
      </c>
      <c r="G2790" s="207"/>
      <c r="H2790" s="210">
        <v>60.72</v>
      </c>
      <c r="I2790" s="211"/>
      <c r="J2790" s="207"/>
      <c r="K2790" s="207"/>
      <c r="L2790" s="212"/>
      <c r="M2790" s="213"/>
      <c r="N2790" s="214"/>
      <c r="O2790" s="214"/>
      <c r="P2790" s="214"/>
      <c r="Q2790" s="214"/>
      <c r="R2790" s="214"/>
      <c r="S2790" s="214"/>
      <c r="T2790" s="215"/>
      <c r="AT2790" s="216" t="s">
        <v>164</v>
      </c>
      <c r="AU2790" s="216" t="s">
        <v>90</v>
      </c>
      <c r="AV2790" s="13" t="s">
        <v>90</v>
      </c>
      <c r="AW2790" s="13" t="s">
        <v>41</v>
      </c>
      <c r="AX2790" s="13" t="s">
        <v>80</v>
      </c>
      <c r="AY2790" s="216" t="s">
        <v>155</v>
      </c>
    </row>
    <row r="2791" spans="2:51" s="13" customFormat="1" ht="20.399999999999999">
      <c r="B2791" s="206"/>
      <c r="C2791" s="207"/>
      <c r="D2791" s="197" t="s">
        <v>164</v>
      </c>
      <c r="E2791" s="208" t="s">
        <v>35</v>
      </c>
      <c r="F2791" s="209" t="s">
        <v>2748</v>
      </c>
      <c r="G2791" s="207"/>
      <c r="H2791" s="210">
        <v>122.34099999999999</v>
      </c>
      <c r="I2791" s="211"/>
      <c r="J2791" s="207"/>
      <c r="K2791" s="207"/>
      <c r="L2791" s="212"/>
      <c r="M2791" s="213"/>
      <c r="N2791" s="214"/>
      <c r="O2791" s="214"/>
      <c r="P2791" s="214"/>
      <c r="Q2791" s="214"/>
      <c r="R2791" s="214"/>
      <c r="S2791" s="214"/>
      <c r="T2791" s="215"/>
      <c r="AT2791" s="216" t="s">
        <v>164</v>
      </c>
      <c r="AU2791" s="216" t="s">
        <v>90</v>
      </c>
      <c r="AV2791" s="13" t="s">
        <v>90</v>
      </c>
      <c r="AW2791" s="13" t="s">
        <v>41</v>
      </c>
      <c r="AX2791" s="13" t="s">
        <v>80</v>
      </c>
      <c r="AY2791" s="216" t="s">
        <v>155</v>
      </c>
    </row>
    <row r="2792" spans="2:51" s="13" customFormat="1">
      <c r="B2792" s="206"/>
      <c r="C2792" s="207"/>
      <c r="D2792" s="197" t="s">
        <v>164</v>
      </c>
      <c r="E2792" s="208" t="s">
        <v>35</v>
      </c>
      <c r="F2792" s="209" t="s">
        <v>2749</v>
      </c>
      <c r="G2792" s="207"/>
      <c r="H2792" s="210">
        <v>167.04</v>
      </c>
      <c r="I2792" s="211"/>
      <c r="J2792" s="207"/>
      <c r="K2792" s="207"/>
      <c r="L2792" s="212"/>
      <c r="M2792" s="213"/>
      <c r="N2792" s="214"/>
      <c r="O2792" s="214"/>
      <c r="P2792" s="214"/>
      <c r="Q2792" s="214"/>
      <c r="R2792" s="214"/>
      <c r="S2792" s="214"/>
      <c r="T2792" s="215"/>
      <c r="AT2792" s="216" t="s">
        <v>164</v>
      </c>
      <c r="AU2792" s="216" t="s">
        <v>90</v>
      </c>
      <c r="AV2792" s="13" t="s">
        <v>90</v>
      </c>
      <c r="AW2792" s="13" t="s">
        <v>41</v>
      </c>
      <c r="AX2792" s="13" t="s">
        <v>80</v>
      </c>
      <c r="AY2792" s="216" t="s">
        <v>155</v>
      </c>
    </row>
    <row r="2793" spans="2:51" s="13" customFormat="1">
      <c r="B2793" s="206"/>
      <c r="C2793" s="207"/>
      <c r="D2793" s="197" t="s">
        <v>164</v>
      </c>
      <c r="E2793" s="208" t="s">
        <v>35</v>
      </c>
      <c r="F2793" s="209" t="s">
        <v>2750</v>
      </c>
      <c r="G2793" s="207"/>
      <c r="H2793" s="210">
        <v>174.96</v>
      </c>
      <c r="I2793" s="211"/>
      <c r="J2793" s="207"/>
      <c r="K2793" s="207"/>
      <c r="L2793" s="212"/>
      <c r="M2793" s="213"/>
      <c r="N2793" s="214"/>
      <c r="O2793" s="214"/>
      <c r="P2793" s="214"/>
      <c r="Q2793" s="214"/>
      <c r="R2793" s="214"/>
      <c r="S2793" s="214"/>
      <c r="T2793" s="215"/>
      <c r="AT2793" s="216" t="s">
        <v>164</v>
      </c>
      <c r="AU2793" s="216" t="s">
        <v>90</v>
      </c>
      <c r="AV2793" s="13" t="s">
        <v>90</v>
      </c>
      <c r="AW2793" s="13" t="s">
        <v>41</v>
      </c>
      <c r="AX2793" s="13" t="s">
        <v>80</v>
      </c>
      <c r="AY2793" s="216" t="s">
        <v>155</v>
      </c>
    </row>
    <row r="2794" spans="2:51" s="13" customFormat="1">
      <c r="B2794" s="206"/>
      <c r="C2794" s="207"/>
      <c r="D2794" s="197" t="s">
        <v>164</v>
      </c>
      <c r="E2794" s="208" t="s">
        <v>35</v>
      </c>
      <c r="F2794" s="209" t="s">
        <v>2751</v>
      </c>
      <c r="G2794" s="207"/>
      <c r="H2794" s="210">
        <v>102.61</v>
      </c>
      <c r="I2794" s="211"/>
      <c r="J2794" s="207"/>
      <c r="K2794" s="207"/>
      <c r="L2794" s="212"/>
      <c r="M2794" s="213"/>
      <c r="N2794" s="214"/>
      <c r="O2794" s="214"/>
      <c r="P2794" s="214"/>
      <c r="Q2794" s="214"/>
      <c r="R2794" s="214"/>
      <c r="S2794" s="214"/>
      <c r="T2794" s="215"/>
      <c r="AT2794" s="216" t="s">
        <v>164</v>
      </c>
      <c r="AU2794" s="216" t="s">
        <v>90</v>
      </c>
      <c r="AV2794" s="13" t="s">
        <v>90</v>
      </c>
      <c r="AW2794" s="13" t="s">
        <v>41</v>
      </c>
      <c r="AX2794" s="13" t="s">
        <v>80</v>
      </c>
      <c r="AY2794" s="216" t="s">
        <v>155</v>
      </c>
    </row>
    <row r="2795" spans="2:51" s="12" customFormat="1">
      <c r="B2795" s="195"/>
      <c r="C2795" s="196"/>
      <c r="D2795" s="197" t="s">
        <v>164</v>
      </c>
      <c r="E2795" s="198" t="s">
        <v>35</v>
      </c>
      <c r="F2795" s="199" t="s">
        <v>670</v>
      </c>
      <c r="G2795" s="196"/>
      <c r="H2795" s="198" t="s">
        <v>35</v>
      </c>
      <c r="I2795" s="200"/>
      <c r="J2795" s="196"/>
      <c r="K2795" s="196"/>
      <c r="L2795" s="201"/>
      <c r="M2795" s="202"/>
      <c r="N2795" s="203"/>
      <c r="O2795" s="203"/>
      <c r="P2795" s="203"/>
      <c r="Q2795" s="203"/>
      <c r="R2795" s="203"/>
      <c r="S2795" s="203"/>
      <c r="T2795" s="204"/>
      <c r="AT2795" s="205" t="s">
        <v>164</v>
      </c>
      <c r="AU2795" s="205" t="s">
        <v>90</v>
      </c>
      <c r="AV2795" s="12" t="s">
        <v>88</v>
      </c>
      <c r="AW2795" s="12" t="s">
        <v>41</v>
      </c>
      <c r="AX2795" s="12" t="s">
        <v>80</v>
      </c>
      <c r="AY2795" s="205" t="s">
        <v>155</v>
      </c>
    </row>
    <row r="2796" spans="2:51" s="13" customFormat="1" ht="20.399999999999999">
      <c r="B2796" s="206"/>
      <c r="C2796" s="207"/>
      <c r="D2796" s="197" t="s">
        <v>164</v>
      </c>
      <c r="E2796" s="208" t="s">
        <v>35</v>
      </c>
      <c r="F2796" s="209" t="s">
        <v>2752</v>
      </c>
      <c r="G2796" s="207"/>
      <c r="H2796" s="210">
        <v>52.97</v>
      </c>
      <c r="I2796" s="211"/>
      <c r="J2796" s="207"/>
      <c r="K2796" s="207"/>
      <c r="L2796" s="212"/>
      <c r="M2796" s="213"/>
      <c r="N2796" s="214"/>
      <c r="O2796" s="214"/>
      <c r="P2796" s="214"/>
      <c r="Q2796" s="214"/>
      <c r="R2796" s="214"/>
      <c r="S2796" s="214"/>
      <c r="T2796" s="215"/>
      <c r="AT2796" s="216" t="s">
        <v>164</v>
      </c>
      <c r="AU2796" s="216" t="s">
        <v>90</v>
      </c>
      <c r="AV2796" s="13" t="s">
        <v>90</v>
      </c>
      <c r="AW2796" s="13" t="s">
        <v>41</v>
      </c>
      <c r="AX2796" s="13" t="s">
        <v>80</v>
      </c>
      <c r="AY2796" s="216" t="s">
        <v>155</v>
      </c>
    </row>
    <row r="2797" spans="2:51" s="12" customFormat="1">
      <c r="B2797" s="195"/>
      <c r="C2797" s="196"/>
      <c r="D2797" s="197" t="s">
        <v>164</v>
      </c>
      <c r="E2797" s="198" t="s">
        <v>35</v>
      </c>
      <c r="F2797" s="199" t="s">
        <v>672</v>
      </c>
      <c r="G2797" s="196"/>
      <c r="H2797" s="198" t="s">
        <v>35</v>
      </c>
      <c r="I2797" s="200"/>
      <c r="J2797" s="196"/>
      <c r="K2797" s="196"/>
      <c r="L2797" s="201"/>
      <c r="M2797" s="202"/>
      <c r="N2797" s="203"/>
      <c r="O2797" s="203"/>
      <c r="P2797" s="203"/>
      <c r="Q2797" s="203"/>
      <c r="R2797" s="203"/>
      <c r="S2797" s="203"/>
      <c r="T2797" s="204"/>
      <c r="AT2797" s="205" t="s">
        <v>164</v>
      </c>
      <c r="AU2797" s="205" t="s">
        <v>90</v>
      </c>
      <c r="AV2797" s="12" t="s">
        <v>88</v>
      </c>
      <c r="AW2797" s="12" t="s">
        <v>41</v>
      </c>
      <c r="AX2797" s="12" t="s">
        <v>80</v>
      </c>
      <c r="AY2797" s="205" t="s">
        <v>155</v>
      </c>
    </row>
    <row r="2798" spans="2:51" s="13" customFormat="1">
      <c r="B2798" s="206"/>
      <c r="C2798" s="207"/>
      <c r="D2798" s="197" t="s">
        <v>164</v>
      </c>
      <c r="E2798" s="208" t="s">
        <v>35</v>
      </c>
      <c r="F2798" s="209" t="s">
        <v>2753</v>
      </c>
      <c r="G2798" s="207"/>
      <c r="H2798" s="210">
        <v>76.03</v>
      </c>
      <c r="I2798" s="211"/>
      <c r="J2798" s="207"/>
      <c r="K2798" s="207"/>
      <c r="L2798" s="212"/>
      <c r="M2798" s="213"/>
      <c r="N2798" s="214"/>
      <c r="O2798" s="214"/>
      <c r="P2798" s="214"/>
      <c r="Q2798" s="214"/>
      <c r="R2798" s="214"/>
      <c r="S2798" s="214"/>
      <c r="T2798" s="215"/>
      <c r="AT2798" s="216" t="s">
        <v>164</v>
      </c>
      <c r="AU2798" s="216" t="s">
        <v>90</v>
      </c>
      <c r="AV2798" s="13" t="s">
        <v>90</v>
      </c>
      <c r="AW2798" s="13" t="s">
        <v>41</v>
      </c>
      <c r="AX2798" s="13" t="s">
        <v>80</v>
      </c>
      <c r="AY2798" s="216" t="s">
        <v>155</v>
      </c>
    </row>
    <row r="2799" spans="2:51" s="12" customFormat="1">
      <c r="B2799" s="195"/>
      <c r="C2799" s="196"/>
      <c r="D2799" s="197" t="s">
        <v>164</v>
      </c>
      <c r="E2799" s="198" t="s">
        <v>35</v>
      </c>
      <c r="F2799" s="199" t="s">
        <v>343</v>
      </c>
      <c r="G2799" s="196"/>
      <c r="H2799" s="198" t="s">
        <v>35</v>
      </c>
      <c r="I2799" s="200"/>
      <c r="J2799" s="196"/>
      <c r="K2799" s="196"/>
      <c r="L2799" s="201"/>
      <c r="M2799" s="202"/>
      <c r="N2799" s="203"/>
      <c r="O2799" s="203"/>
      <c r="P2799" s="203"/>
      <c r="Q2799" s="203"/>
      <c r="R2799" s="203"/>
      <c r="S2799" s="203"/>
      <c r="T2799" s="204"/>
      <c r="AT2799" s="205" t="s">
        <v>164</v>
      </c>
      <c r="AU2799" s="205" t="s">
        <v>90</v>
      </c>
      <c r="AV2799" s="12" t="s">
        <v>88</v>
      </c>
      <c r="AW2799" s="12" t="s">
        <v>41</v>
      </c>
      <c r="AX2799" s="12" t="s">
        <v>80</v>
      </c>
      <c r="AY2799" s="205" t="s">
        <v>155</v>
      </c>
    </row>
    <row r="2800" spans="2:51" s="13" customFormat="1">
      <c r="B2800" s="206"/>
      <c r="C2800" s="207"/>
      <c r="D2800" s="197" t="s">
        <v>164</v>
      </c>
      <c r="E2800" s="208" t="s">
        <v>35</v>
      </c>
      <c r="F2800" s="209" t="s">
        <v>2754</v>
      </c>
      <c r="G2800" s="207"/>
      <c r="H2800" s="210">
        <v>205.2</v>
      </c>
      <c r="I2800" s="211"/>
      <c r="J2800" s="207"/>
      <c r="K2800" s="207"/>
      <c r="L2800" s="212"/>
      <c r="M2800" s="213"/>
      <c r="N2800" s="214"/>
      <c r="O2800" s="214"/>
      <c r="P2800" s="214"/>
      <c r="Q2800" s="214"/>
      <c r="R2800" s="214"/>
      <c r="S2800" s="214"/>
      <c r="T2800" s="215"/>
      <c r="AT2800" s="216" t="s">
        <v>164</v>
      </c>
      <c r="AU2800" s="216" t="s">
        <v>90</v>
      </c>
      <c r="AV2800" s="13" t="s">
        <v>90</v>
      </c>
      <c r="AW2800" s="13" t="s">
        <v>41</v>
      </c>
      <c r="AX2800" s="13" t="s">
        <v>80</v>
      </c>
      <c r="AY2800" s="216" t="s">
        <v>155</v>
      </c>
    </row>
    <row r="2801" spans="2:65" s="15" customFormat="1">
      <c r="B2801" s="228"/>
      <c r="C2801" s="229"/>
      <c r="D2801" s="197" t="s">
        <v>164</v>
      </c>
      <c r="E2801" s="230" t="s">
        <v>35</v>
      </c>
      <c r="F2801" s="231" t="s">
        <v>177</v>
      </c>
      <c r="G2801" s="229"/>
      <c r="H2801" s="232">
        <v>1477.2460000000001</v>
      </c>
      <c r="I2801" s="233"/>
      <c r="J2801" s="229"/>
      <c r="K2801" s="229"/>
      <c r="L2801" s="234"/>
      <c r="M2801" s="235"/>
      <c r="N2801" s="236"/>
      <c r="O2801" s="236"/>
      <c r="P2801" s="236"/>
      <c r="Q2801" s="236"/>
      <c r="R2801" s="236"/>
      <c r="S2801" s="236"/>
      <c r="T2801" s="237"/>
      <c r="AT2801" s="238" t="s">
        <v>164</v>
      </c>
      <c r="AU2801" s="238" t="s">
        <v>90</v>
      </c>
      <c r="AV2801" s="15" t="s">
        <v>162</v>
      </c>
      <c r="AW2801" s="15" t="s">
        <v>41</v>
      </c>
      <c r="AX2801" s="15" t="s">
        <v>88</v>
      </c>
      <c r="AY2801" s="238" t="s">
        <v>155</v>
      </c>
    </row>
    <row r="2802" spans="2:65" s="1" customFormat="1" ht="24" customHeight="1">
      <c r="B2802" s="36"/>
      <c r="C2802" s="182" t="s">
        <v>2755</v>
      </c>
      <c r="D2802" s="182" t="s">
        <v>157</v>
      </c>
      <c r="E2802" s="183" t="s">
        <v>2756</v>
      </c>
      <c r="F2802" s="184" t="s">
        <v>2757</v>
      </c>
      <c r="G2802" s="185" t="s">
        <v>160</v>
      </c>
      <c r="H2802" s="186">
        <v>204.34299999999999</v>
      </c>
      <c r="I2802" s="187"/>
      <c r="J2802" s="188">
        <f>ROUND(I2802*H2802,2)</f>
        <v>0</v>
      </c>
      <c r="K2802" s="184" t="s">
        <v>161</v>
      </c>
      <c r="L2802" s="40"/>
      <c r="M2802" s="189" t="s">
        <v>35</v>
      </c>
      <c r="N2802" s="190" t="s">
        <v>51</v>
      </c>
      <c r="O2802" s="65"/>
      <c r="P2802" s="191">
        <f>O2802*H2802</f>
        <v>0</v>
      </c>
      <c r="Q2802" s="191">
        <v>0</v>
      </c>
      <c r="R2802" s="191">
        <f>Q2802*H2802</f>
        <v>0</v>
      </c>
      <c r="S2802" s="191">
        <v>0</v>
      </c>
      <c r="T2802" s="192">
        <f>S2802*H2802</f>
        <v>0</v>
      </c>
      <c r="AR2802" s="193" t="s">
        <v>265</v>
      </c>
      <c r="AT2802" s="193" t="s">
        <v>157</v>
      </c>
      <c r="AU2802" s="193" t="s">
        <v>90</v>
      </c>
      <c r="AY2802" s="18" t="s">
        <v>155</v>
      </c>
      <c r="BE2802" s="194">
        <f>IF(N2802="základní",J2802,0)</f>
        <v>0</v>
      </c>
      <c r="BF2802" s="194">
        <f>IF(N2802="snížená",J2802,0)</f>
        <v>0</v>
      </c>
      <c r="BG2802" s="194">
        <f>IF(N2802="zákl. přenesená",J2802,0)</f>
        <v>0</v>
      </c>
      <c r="BH2802" s="194">
        <f>IF(N2802="sníž. přenesená",J2802,0)</f>
        <v>0</v>
      </c>
      <c r="BI2802" s="194">
        <f>IF(N2802="nulová",J2802,0)</f>
        <v>0</v>
      </c>
      <c r="BJ2802" s="18" t="s">
        <v>88</v>
      </c>
      <c r="BK2802" s="194">
        <f>ROUND(I2802*H2802,2)</f>
        <v>0</v>
      </c>
      <c r="BL2802" s="18" t="s">
        <v>265</v>
      </c>
      <c r="BM2802" s="193" t="s">
        <v>2758</v>
      </c>
    </row>
    <row r="2803" spans="2:65" s="12" customFormat="1">
      <c r="B2803" s="195"/>
      <c r="C2803" s="196"/>
      <c r="D2803" s="197" t="s">
        <v>164</v>
      </c>
      <c r="E2803" s="198" t="s">
        <v>35</v>
      </c>
      <c r="F2803" s="199" t="s">
        <v>2759</v>
      </c>
      <c r="G2803" s="196"/>
      <c r="H2803" s="198" t="s">
        <v>35</v>
      </c>
      <c r="I2803" s="200"/>
      <c r="J2803" s="196"/>
      <c r="K2803" s="196"/>
      <c r="L2803" s="201"/>
      <c r="M2803" s="202"/>
      <c r="N2803" s="203"/>
      <c r="O2803" s="203"/>
      <c r="P2803" s="203"/>
      <c r="Q2803" s="203"/>
      <c r="R2803" s="203"/>
      <c r="S2803" s="203"/>
      <c r="T2803" s="204"/>
      <c r="AT2803" s="205" t="s">
        <v>164</v>
      </c>
      <c r="AU2803" s="205" t="s">
        <v>90</v>
      </c>
      <c r="AV2803" s="12" t="s">
        <v>88</v>
      </c>
      <c r="AW2803" s="12" t="s">
        <v>41</v>
      </c>
      <c r="AX2803" s="12" t="s">
        <v>80</v>
      </c>
      <c r="AY2803" s="205" t="s">
        <v>155</v>
      </c>
    </row>
    <row r="2804" spans="2:65" s="13" customFormat="1">
      <c r="B2804" s="206"/>
      <c r="C2804" s="207"/>
      <c r="D2804" s="197" t="s">
        <v>164</v>
      </c>
      <c r="E2804" s="208" t="s">
        <v>35</v>
      </c>
      <c r="F2804" s="209" t="s">
        <v>2760</v>
      </c>
      <c r="G2804" s="207"/>
      <c r="H2804" s="210">
        <v>84.222999999999999</v>
      </c>
      <c r="I2804" s="211"/>
      <c r="J2804" s="207"/>
      <c r="K2804" s="207"/>
      <c r="L2804" s="212"/>
      <c r="M2804" s="213"/>
      <c r="N2804" s="214"/>
      <c r="O2804" s="214"/>
      <c r="P2804" s="214"/>
      <c r="Q2804" s="214"/>
      <c r="R2804" s="214"/>
      <c r="S2804" s="214"/>
      <c r="T2804" s="215"/>
      <c r="AT2804" s="216" t="s">
        <v>164</v>
      </c>
      <c r="AU2804" s="216" t="s">
        <v>90</v>
      </c>
      <c r="AV2804" s="13" t="s">
        <v>90</v>
      </c>
      <c r="AW2804" s="13" t="s">
        <v>41</v>
      </c>
      <c r="AX2804" s="13" t="s">
        <v>80</v>
      </c>
      <c r="AY2804" s="216" t="s">
        <v>155</v>
      </c>
    </row>
    <row r="2805" spans="2:65" s="12" customFormat="1">
      <c r="B2805" s="195"/>
      <c r="C2805" s="196"/>
      <c r="D2805" s="197" t="s">
        <v>164</v>
      </c>
      <c r="E2805" s="198" t="s">
        <v>35</v>
      </c>
      <c r="F2805" s="199" t="s">
        <v>2761</v>
      </c>
      <c r="G2805" s="196"/>
      <c r="H2805" s="198" t="s">
        <v>35</v>
      </c>
      <c r="I2805" s="200"/>
      <c r="J2805" s="196"/>
      <c r="K2805" s="196"/>
      <c r="L2805" s="201"/>
      <c r="M2805" s="202"/>
      <c r="N2805" s="203"/>
      <c r="O2805" s="203"/>
      <c r="P2805" s="203"/>
      <c r="Q2805" s="203"/>
      <c r="R2805" s="203"/>
      <c r="S2805" s="203"/>
      <c r="T2805" s="204"/>
      <c r="AT2805" s="205" t="s">
        <v>164</v>
      </c>
      <c r="AU2805" s="205" t="s">
        <v>90</v>
      </c>
      <c r="AV2805" s="12" t="s">
        <v>88</v>
      </c>
      <c r="AW2805" s="12" t="s">
        <v>41</v>
      </c>
      <c r="AX2805" s="12" t="s">
        <v>80</v>
      </c>
      <c r="AY2805" s="205" t="s">
        <v>155</v>
      </c>
    </row>
    <row r="2806" spans="2:65" s="12" customFormat="1">
      <c r="B2806" s="195"/>
      <c r="C2806" s="196"/>
      <c r="D2806" s="197" t="s">
        <v>164</v>
      </c>
      <c r="E2806" s="198" t="s">
        <v>35</v>
      </c>
      <c r="F2806" s="199" t="s">
        <v>300</v>
      </c>
      <c r="G2806" s="196"/>
      <c r="H2806" s="198" t="s">
        <v>35</v>
      </c>
      <c r="I2806" s="200"/>
      <c r="J2806" s="196"/>
      <c r="K2806" s="196"/>
      <c r="L2806" s="201"/>
      <c r="M2806" s="202"/>
      <c r="N2806" s="203"/>
      <c r="O2806" s="203"/>
      <c r="P2806" s="203"/>
      <c r="Q2806" s="203"/>
      <c r="R2806" s="203"/>
      <c r="S2806" s="203"/>
      <c r="T2806" s="204"/>
      <c r="AT2806" s="205" t="s">
        <v>164</v>
      </c>
      <c r="AU2806" s="205" t="s">
        <v>90</v>
      </c>
      <c r="AV2806" s="12" t="s">
        <v>88</v>
      </c>
      <c r="AW2806" s="12" t="s">
        <v>41</v>
      </c>
      <c r="AX2806" s="12" t="s">
        <v>80</v>
      </c>
      <c r="AY2806" s="205" t="s">
        <v>155</v>
      </c>
    </row>
    <row r="2807" spans="2:65" s="13" customFormat="1">
      <c r="B2807" s="206"/>
      <c r="C2807" s="207"/>
      <c r="D2807" s="197" t="s">
        <v>164</v>
      </c>
      <c r="E2807" s="208" t="s">
        <v>35</v>
      </c>
      <c r="F2807" s="209" t="s">
        <v>301</v>
      </c>
      <c r="G2807" s="207"/>
      <c r="H2807" s="210">
        <v>5.04</v>
      </c>
      <c r="I2807" s="211"/>
      <c r="J2807" s="207"/>
      <c r="K2807" s="207"/>
      <c r="L2807" s="212"/>
      <c r="M2807" s="213"/>
      <c r="N2807" s="214"/>
      <c r="O2807" s="214"/>
      <c r="P2807" s="214"/>
      <c r="Q2807" s="214"/>
      <c r="R2807" s="214"/>
      <c r="S2807" s="214"/>
      <c r="T2807" s="215"/>
      <c r="AT2807" s="216" t="s">
        <v>164</v>
      </c>
      <c r="AU2807" s="216" t="s">
        <v>90</v>
      </c>
      <c r="AV2807" s="13" t="s">
        <v>90</v>
      </c>
      <c r="AW2807" s="13" t="s">
        <v>41</v>
      </c>
      <c r="AX2807" s="13" t="s">
        <v>80</v>
      </c>
      <c r="AY2807" s="216" t="s">
        <v>155</v>
      </c>
    </row>
    <row r="2808" spans="2:65" s="12" customFormat="1">
      <c r="B2808" s="195"/>
      <c r="C2808" s="196"/>
      <c r="D2808" s="197" t="s">
        <v>164</v>
      </c>
      <c r="E2808" s="198" t="s">
        <v>35</v>
      </c>
      <c r="F2808" s="199" t="s">
        <v>302</v>
      </c>
      <c r="G2808" s="196"/>
      <c r="H2808" s="198" t="s">
        <v>35</v>
      </c>
      <c r="I2808" s="200"/>
      <c r="J2808" s="196"/>
      <c r="K2808" s="196"/>
      <c r="L2808" s="201"/>
      <c r="M2808" s="202"/>
      <c r="N2808" s="203"/>
      <c r="O2808" s="203"/>
      <c r="P2808" s="203"/>
      <c r="Q2808" s="203"/>
      <c r="R2808" s="203"/>
      <c r="S2808" s="203"/>
      <c r="T2808" s="204"/>
      <c r="AT2808" s="205" t="s">
        <v>164</v>
      </c>
      <c r="AU2808" s="205" t="s">
        <v>90</v>
      </c>
      <c r="AV2808" s="12" t="s">
        <v>88</v>
      </c>
      <c r="AW2808" s="12" t="s">
        <v>41</v>
      </c>
      <c r="AX2808" s="12" t="s">
        <v>80</v>
      </c>
      <c r="AY2808" s="205" t="s">
        <v>155</v>
      </c>
    </row>
    <row r="2809" spans="2:65" s="13" customFormat="1">
      <c r="B2809" s="206"/>
      <c r="C2809" s="207"/>
      <c r="D2809" s="197" t="s">
        <v>164</v>
      </c>
      <c r="E2809" s="208" t="s">
        <v>35</v>
      </c>
      <c r="F2809" s="209" t="s">
        <v>303</v>
      </c>
      <c r="G2809" s="207"/>
      <c r="H2809" s="210">
        <v>17.28</v>
      </c>
      <c r="I2809" s="211"/>
      <c r="J2809" s="207"/>
      <c r="K2809" s="207"/>
      <c r="L2809" s="212"/>
      <c r="M2809" s="213"/>
      <c r="N2809" s="214"/>
      <c r="O2809" s="214"/>
      <c r="P2809" s="214"/>
      <c r="Q2809" s="214"/>
      <c r="R2809" s="214"/>
      <c r="S2809" s="214"/>
      <c r="T2809" s="215"/>
      <c r="AT2809" s="216" t="s">
        <v>164</v>
      </c>
      <c r="AU2809" s="216" t="s">
        <v>90</v>
      </c>
      <c r="AV2809" s="13" t="s">
        <v>90</v>
      </c>
      <c r="AW2809" s="13" t="s">
        <v>41</v>
      </c>
      <c r="AX2809" s="13" t="s">
        <v>80</v>
      </c>
      <c r="AY2809" s="216" t="s">
        <v>155</v>
      </c>
    </row>
    <row r="2810" spans="2:65" s="12" customFormat="1">
      <c r="B2810" s="195"/>
      <c r="C2810" s="196"/>
      <c r="D2810" s="197" t="s">
        <v>164</v>
      </c>
      <c r="E2810" s="198" t="s">
        <v>35</v>
      </c>
      <c r="F2810" s="199" t="s">
        <v>304</v>
      </c>
      <c r="G2810" s="196"/>
      <c r="H2810" s="198" t="s">
        <v>35</v>
      </c>
      <c r="I2810" s="200"/>
      <c r="J2810" s="196"/>
      <c r="K2810" s="196"/>
      <c r="L2810" s="201"/>
      <c r="M2810" s="202"/>
      <c r="N2810" s="203"/>
      <c r="O2810" s="203"/>
      <c r="P2810" s="203"/>
      <c r="Q2810" s="203"/>
      <c r="R2810" s="203"/>
      <c r="S2810" s="203"/>
      <c r="T2810" s="204"/>
      <c r="AT2810" s="205" t="s">
        <v>164</v>
      </c>
      <c r="AU2810" s="205" t="s">
        <v>90</v>
      </c>
      <c r="AV2810" s="12" t="s">
        <v>88</v>
      </c>
      <c r="AW2810" s="12" t="s">
        <v>41</v>
      </c>
      <c r="AX2810" s="12" t="s">
        <v>80</v>
      </c>
      <c r="AY2810" s="205" t="s">
        <v>155</v>
      </c>
    </row>
    <row r="2811" spans="2:65" s="13" customFormat="1">
      <c r="B2811" s="206"/>
      <c r="C2811" s="207"/>
      <c r="D2811" s="197" t="s">
        <v>164</v>
      </c>
      <c r="E2811" s="208" t="s">
        <v>35</v>
      </c>
      <c r="F2811" s="209" t="s">
        <v>305</v>
      </c>
      <c r="G2811" s="207"/>
      <c r="H2811" s="210">
        <v>1.08</v>
      </c>
      <c r="I2811" s="211"/>
      <c r="J2811" s="207"/>
      <c r="K2811" s="207"/>
      <c r="L2811" s="212"/>
      <c r="M2811" s="213"/>
      <c r="N2811" s="214"/>
      <c r="O2811" s="214"/>
      <c r="P2811" s="214"/>
      <c r="Q2811" s="214"/>
      <c r="R2811" s="214"/>
      <c r="S2811" s="214"/>
      <c r="T2811" s="215"/>
      <c r="AT2811" s="216" t="s">
        <v>164</v>
      </c>
      <c r="AU2811" s="216" t="s">
        <v>90</v>
      </c>
      <c r="AV2811" s="13" t="s">
        <v>90</v>
      </c>
      <c r="AW2811" s="13" t="s">
        <v>41</v>
      </c>
      <c r="AX2811" s="13" t="s">
        <v>80</v>
      </c>
      <c r="AY2811" s="216" t="s">
        <v>155</v>
      </c>
    </row>
    <row r="2812" spans="2:65" s="12" customFormat="1">
      <c r="B2812" s="195"/>
      <c r="C2812" s="196"/>
      <c r="D2812" s="197" t="s">
        <v>164</v>
      </c>
      <c r="E2812" s="198" t="s">
        <v>35</v>
      </c>
      <c r="F2812" s="199" t="s">
        <v>306</v>
      </c>
      <c r="G2812" s="196"/>
      <c r="H2812" s="198" t="s">
        <v>35</v>
      </c>
      <c r="I2812" s="200"/>
      <c r="J2812" s="196"/>
      <c r="K2812" s="196"/>
      <c r="L2812" s="201"/>
      <c r="M2812" s="202"/>
      <c r="N2812" s="203"/>
      <c r="O2812" s="203"/>
      <c r="P2812" s="203"/>
      <c r="Q2812" s="203"/>
      <c r="R2812" s="203"/>
      <c r="S2812" s="203"/>
      <c r="T2812" s="204"/>
      <c r="AT2812" s="205" t="s">
        <v>164</v>
      </c>
      <c r="AU2812" s="205" t="s">
        <v>90</v>
      </c>
      <c r="AV2812" s="12" t="s">
        <v>88</v>
      </c>
      <c r="AW2812" s="12" t="s">
        <v>41</v>
      </c>
      <c r="AX2812" s="12" t="s">
        <v>80</v>
      </c>
      <c r="AY2812" s="205" t="s">
        <v>155</v>
      </c>
    </row>
    <row r="2813" spans="2:65" s="13" customFormat="1">
      <c r="B2813" s="206"/>
      <c r="C2813" s="207"/>
      <c r="D2813" s="197" t="s">
        <v>164</v>
      </c>
      <c r="E2813" s="208" t="s">
        <v>35</v>
      </c>
      <c r="F2813" s="209" t="s">
        <v>307</v>
      </c>
      <c r="G2813" s="207"/>
      <c r="H2813" s="210">
        <v>2.4</v>
      </c>
      <c r="I2813" s="211"/>
      <c r="J2813" s="207"/>
      <c r="K2813" s="207"/>
      <c r="L2813" s="212"/>
      <c r="M2813" s="213"/>
      <c r="N2813" s="214"/>
      <c r="O2813" s="214"/>
      <c r="P2813" s="214"/>
      <c r="Q2813" s="214"/>
      <c r="R2813" s="214"/>
      <c r="S2813" s="214"/>
      <c r="T2813" s="215"/>
      <c r="AT2813" s="216" t="s">
        <v>164</v>
      </c>
      <c r="AU2813" s="216" t="s">
        <v>90</v>
      </c>
      <c r="AV2813" s="13" t="s">
        <v>90</v>
      </c>
      <c r="AW2813" s="13" t="s">
        <v>41</v>
      </c>
      <c r="AX2813" s="13" t="s">
        <v>80</v>
      </c>
      <c r="AY2813" s="216" t="s">
        <v>155</v>
      </c>
    </row>
    <row r="2814" spans="2:65" s="12" customFormat="1">
      <c r="B2814" s="195"/>
      <c r="C2814" s="196"/>
      <c r="D2814" s="197" t="s">
        <v>164</v>
      </c>
      <c r="E2814" s="198" t="s">
        <v>35</v>
      </c>
      <c r="F2814" s="199" t="s">
        <v>308</v>
      </c>
      <c r="G2814" s="196"/>
      <c r="H2814" s="198" t="s">
        <v>35</v>
      </c>
      <c r="I2814" s="200"/>
      <c r="J2814" s="196"/>
      <c r="K2814" s="196"/>
      <c r="L2814" s="201"/>
      <c r="M2814" s="202"/>
      <c r="N2814" s="203"/>
      <c r="O2814" s="203"/>
      <c r="P2814" s="203"/>
      <c r="Q2814" s="203"/>
      <c r="R2814" s="203"/>
      <c r="S2814" s="203"/>
      <c r="T2814" s="204"/>
      <c r="AT2814" s="205" t="s">
        <v>164</v>
      </c>
      <c r="AU2814" s="205" t="s">
        <v>90</v>
      </c>
      <c r="AV2814" s="12" t="s">
        <v>88</v>
      </c>
      <c r="AW2814" s="12" t="s">
        <v>41</v>
      </c>
      <c r="AX2814" s="12" t="s">
        <v>80</v>
      </c>
      <c r="AY2814" s="205" t="s">
        <v>155</v>
      </c>
    </row>
    <row r="2815" spans="2:65" s="13" customFormat="1">
      <c r="B2815" s="206"/>
      <c r="C2815" s="207"/>
      <c r="D2815" s="197" t="s">
        <v>164</v>
      </c>
      <c r="E2815" s="208" t="s">
        <v>35</v>
      </c>
      <c r="F2815" s="209" t="s">
        <v>309</v>
      </c>
      <c r="G2815" s="207"/>
      <c r="H2815" s="210">
        <v>23.04</v>
      </c>
      <c r="I2815" s="211"/>
      <c r="J2815" s="207"/>
      <c r="K2815" s="207"/>
      <c r="L2815" s="212"/>
      <c r="M2815" s="213"/>
      <c r="N2815" s="214"/>
      <c r="O2815" s="214"/>
      <c r="P2815" s="214"/>
      <c r="Q2815" s="214"/>
      <c r="R2815" s="214"/>
      <c r="S2815" s="214"/>
      <c r="T2815" s="215"/>
      <c r="AT2815" s="216" t="s">
        <v>164</v>
      </c>
      <c r="AU2815" s="216" t="s">
        <v>90</v>
      </c>
      <c r="AV2815" s="13" t="s">
        <v>90</v>
      </c>
      <c r="AW2815" s="13" t="s">
        <v>41</v>
      </c>
      <c r="AX2815" s="13" t="s">
        <v>80</v>
      </c>
      <c r="AY2815" s="216" t="s">
        <v>155</v>
      </c>
    </row>
    <row r="2816" spans="2:65" s="12" customFormat="1">
      <c r="B2816" s="195"/>
      <c r="C2816" s="196"/>
      <c r="D2816" s="197" t="s">
        <v>164</v>
      </c>
      <c r="E2816" s="198" t="s">
        <v>35</v>
      </c>
      <c r="F2816" s="199" t="s">
        <v>310</v>
      </c>
      <c r="G2816" s="196"/>
      <c r="H2816" s="198" t="s">
        <v>35</v>
      </c>
      <c r="I2816" s="200"/>
      <c r="J2816" s="196"/>
      <c r="K2816" s="196"/>
      <c r="L2816" s="201"/>
      <c r="M2816" s="202"/>
      <c r="N2816" s="203"/>
      <c r="O2816" s="203"/>
      <c r="P2816" s="203"/>
      <c r="Q2816" s="203"/>
      <c r="R2816" s="203"/>
      <c r="S2816" s="203"/>
      <c r="T2816" s="204"/>
      <c r="AT2816" s="205" t="s">
        <v>164</v>
      </c>
      <c r="AU2816" s="205" t="s">
        <v>90</v>
      </c>
      <c r="AV2816" s="12" t="s">
        <v>88</v>
      </c>
      <c r="AW2816" s="12" t="s">
        <v>41</v>
      </c>
      <c r="AX2816" s="12" t="s">
        <v>80</v>
      </c>
      <c r="AY2816" s="205" t="s">
        <v>155</v>
      </c>
    </row>
    <row r="2817" spans="2:63" s="13" customFormat="1">
      <c r="B2817" s="206"/>
      <c r="C2817" s="207"/>
      <c r="D2817" s="197" t="s">
        <v>164</v>
      </c>
      <c r="E2817" s="208" t="s">
        <v>35</v>
      </c>
      <c r="F2817" s="209" t="s">
        <v>311</v>
      </c>
      <c r="G2817" s="207"/>
      <c r="H2817" s="210">
        <v>23.04</v>
      </c>
      <c r="I2817" s="211"/>
      <c r="J2817" s="207"/>
      <c r="K2817" s="207"/>
      <c r="L2817" s="212"/>
      <c r="M2817" s="213"/>
      <c r="N2817" s="214"/>
      <c r="O2817" s="214"/>
      <c r="P2817" s="214"/>
      <c r="Q2817" s="214"/>
      <c r="R2817" s="214"/>
      <c r="S2817" s="214"/>
      <c r="T2817" s="215"/>
      <c r="AT2817" s="216" t="s">
        <v>164</v>
      </c>
      <c r="AU2817" s="216" t="s">
        <v>90</v>
      </c>
      <c r="AV2817" s="13" t="s">
        <v>90</v>
      </c>
      <c r="AW2817" s="13" t="s">
        <v>41</v>
      </c>
      <c r="AX2817" s="13" t="s">
        <v>80</v>
      </c>
      <c r="AY2817" s="216" t="s">
        <v>155</v>
      </c>
    </row>
    <row r="2818" spans="2:63" s="12" customFormat="1">
      <c r="B2818" s="195"/>
      <c r="C2818" s="196"/>
      <c r="D2818" s="197" t="s">
        <v>164</v>
      </c>
      <c r="E2818" s="198" t="s">
        <v>35</v>
      </c>
      <c r="F2818" s="199" t="s">
        <v>304</v>
      </c>
      <c r="G2818" s="196"/>
      <c r="H2818" s="198" t="s">
        <v>35</v>
      </c>
      <c r="I2818" s="200"/>
      <c r="J2818" s="196"/>
      <c r="K2818" s="196"/>
      <c r="L2818" s="201"/>
      <c r="M2818" s="202"/>
      <c r="N2818" s="203"/>
      <c r="O2818" s="203"/>
      <c r="P2818" s="203"/>
      <c r="Q2818" s="203"/>
      <c r="R2818" s="203"/>
      <c r="S2818" s="203"/>
      <c r="T2818" s="204"/>
      <c r="AT2818" s="205" t="s">
        <v>164</v>
      </c>
      <c r="AU2818" s="205" t="s">
        <v>90</v>
      </c>
      <c r="AV2818" s="12" t="s">
        <v>88</v>
      </c>
      <c r="AW2818" s="12" t="s">
        <v>41</v>
      </c>
      <c r="AX2818" s="12" t="s">
        <v>80</v>
      </c>
      <c r="AY2818" s="205" t="s">
        <v>155</v>
      </c>
    </row>
    <row r="2819" spans="2:63" s="13" customFormat="1">
      <c r="B2819" s="206"/>
      <c r="C2819" s="207"/>
      <c r="D2819" s="197" t="s">
        <v>164</v>
      </c>
      <c r="E2819" s="208" t="s">
        <v>35</v>
      </c>
      <c r="F2819" s="209" t="s">
        <v>312</v>
      </c>
      <c r="G2819" s="207"/>
      <c r="H2819" s="210">
        <v>2.16</v>
      </c>
      <c r="I2819" s="211"/>
      <c r="J2819" s="207"/>
      <c r="K2819" s="207"/>
      <c r="L2819" s="212"/>
      <c r="M2819" s="213"/>
      <c r="N2819" s="214"/>
      <c r="O2819" s="214"/>
      <c r="P2819" s="214"/>
      <c r="Q2819" s="214"/>
      <c r="R2819" s="214"/>
      <c r="S2819" s="214"/>
      <c r="T2819" s="215"/>
      <c r="AT2819" s="216" t="s">
        <v>164</v>
      </c>
      <c r="AU2819" s="216" t="s">
        <v>90</v>
      </c>
      <c r="AV2819" s="13" t="s">
        <v>90</v>
      </c>
      <c r="AW2819" s="13" t="s">
        <v>41</v>
      </c>
      <c r="AX2819" s="13" t="s">
        <v>80</v>
      </c>
      <c r="AY2819" s="216" t="s">
        <v>155</v>
      </c>
    </row>
    <row r="2820" spans="2:63" s="12" customFormat="1">
      <c r="B2820" s="195"/>
      <c r="C2820" s="196"/>
      <c r="D2820" s="197" t="s">
        <v>164</v>
      </c>
      <c r="E2820" s="198" t="s">
        <v>35</v>
      </c>
      <c r="F2820" s="199" t="s">
        <v>313</v>
      </c>
      <c r="G2820" s="196"/>
      <c r="H2820" s="198" t="s">
        <v>35</v>
      </c>
      <c r="I2820" s="200"/>
      <c r="J2820" s="196"/>
      <c r="K2820" s="196"/>
      <c r="L2820" s="201"/>
      <c r="M2820" s="202"/>
      <c r="N2820" s="203"/>
      <c r="O2820" s="203"/>
      <c r="P2820" s="203"/>
      <c r="Q2820" s="203"/>
      <c r="R2820" s="203"/>
      <c r="S2820" s="203"/>
      <c r="T2820" s="204"/>
      <c r="AT2820" s="205" t="s">
        <v>164</v>
      </c>
      <c r="AU2820" s="205" t="s">
        <v>90</v>
      </c>
      <c r="AV2820" s="12" t="s">
        <v>88</v>
      </c>
      <c r="AW2820" s="12" t="s">
        <v>41</v>
      </c>
      <c r="AX2820" s="12" t="s">
        <v>80</v>
      </c>
      <c r="AY2820" s="205" t="s">
        <v>155</v>
      </c>
    </row>
    <row r="2821" spans="2:63" s="13" customFormat="1">
      <c r="B2821" s="206"/>
      <c r="C2821" s="207"/>
      <c r="D2821" s="197" t="s">
        <v>164</v>
      </c>
      <c r="E2821" s="208" t="s">
        <v>35</v>
      </c>
      <c r="F2821" s="209" t="s">
        <v>314</v>
      </c>
      <c r="G2821" s="207"/>
      <c r="H2821" s="210">
        <v>3.6</v>
      </c>
      <c r="I2821" s="211"/>
      <c r="J2821" s="207"/>
      <c r="K2821" s="207"/>
      <c r="L2821" s="212"/>
      <c r="M2821" s="213"/>
      <c r="N2821" s="214"/>
      <c r="O2821" s="214"/>
      <c r="P2821" s="214"/>
      <c r="Q2821" s="214"/>
      <c r="R2821" s="214"/>
      <c r="S2821" s="214"/>
      <c r="T2821" s="215"/>
      <c r="AT2821" s="216" t="s">
        <v>164</v>
      </c>
      <c r="AU2821" s="216" t="s">
        <v>90</v>
      </c>
      <c r="AV2821" s="13" t="s">
        <v>90</v>
      </c>
      <c r="AW2821" s="13" t="s">
        <v>41</v>
      </c>
      <c r="AX2821" s="13" t="s">
        <v>80</v>
      </c>
      <c r="AY2821" s="216" t="s">
        <v>155</v>
      </c>
    </row>
    <row r="2822" spans="2:63" s="12" customFormat="1">
      <c r="B2822" s="195"/>
      <c r="C2822" s="196"/>
      <c r="D2822" s="197" t="s">
        <v>164</v>
      </c>
      <c r="E2822" s="198" t="s">
        <v>35</v>
      </c>
      <c r="F2822" s="199" t="s">
        <v>308</v>
      </c>
      <c r="G2822" s="196"/>
      <c r="H2822" s="198" t="s">
        <v>35</v>
      </c>
      <c r="I2822" s="200"/>
      <c r="J2822" s="196"/>
      <c r="K2822" s="196"/>
      <c r="L2822" s="201"/>
      <c r="M2822" s="202"/>
      <c r="N2822" s="203"/>
      <c r="O2822" s="203"/>
      <c r="P2822" s="203"/>
      <c r="Q2822" s="203"/>
      <c r="R2822" s="203"/>
      <c r="S2822" s="203"/>
      <c r="T2822" s="204"/>
      <c r="AT2822" s="205" t="s">
        <v>164</v>
      </c>
      <c r="AU2822" s="205" t="s">
        <v>90</v>
      </c>
      <c r="AV2822" s="12" t="s">
        <v>88</v>
      </c>
      <c r="AW2822" s="12" t="s">
        <v>41</v>
      </c>
      <c r="AX2822" s="12" t="s">
        <v>80</v>
      </c>
      <c r="AY2822" s="205" t="s">
        <v>155</v>
      </c>
    </row>
    <row r="2823" spans="2:63" s="13" customFormat="1">
      <c r="B2823" s="206"/>
      <c r="C2823" s="207"/>
      <c r="D2823" s="197" t="s">
        <v>164</v>
      </c>
      <c r="E2823" s="208" t="s">
        <v>35</v>
      </c>
      <c r="F2823" s="209" t="s">
        <v>315</v>
      </c>
      <c r="G2823" s="207"/>
      <c r="H2823" s="210">
        <v>20.16</v>
      </c>
      <c r="I2823" s="211"/>
      <c r="J2823" s="207"/>
      <c r="K2823" s="207"/>
      <c r="L2823" s="212"/>
      <c r="M2823" s="213"/>
      <c r="N2823" s="214"/>
      <c r="O2823" s="214"/>
      <c r="P2823" s="214"/>
      <c r="Q2823" s="214"/>
      <c r="R2823" s="214"/>
      <c r="S2823" s="214"/>
      <c r="T2823" s="215"/>
      <c r="AT2823" s="216" t="s">
        <v>164</v>
      </c>
      <c r="AU2823" s="216" t="s">
        <v>90</v>
      </c>
      <c r="AV2823" s="13" t="s">
        <v>90</v>
      </c>
      <c r="AW2823" s="13" t="s">
        <v>41</v>
      </c>
      <c r="AX2823" s="13" t="s">
        <v>80</v>
      </c>
      <c r="AY2823" s="216" t="s">
        <v>155</v>
      </c>
    </row>
    <row r="2824" spans="2:63" s="12" customFormat="1">
      <c r="B2824" s="195"/>
      <c r="C2824" s="196"/>
      <c r="D2824" s="197" t="s">
        <v>164</v>
      </c>
      <c r="E2824" s="198" t="s">
        <v>35</v>
      </c>
      <c r="F2824" s="199" t="s">
        <v>316</v>
      </c>
      <c r="G2824" s="196"/>
      <c r="H2824" s="198" t="s">
        <v>35</v>
      </c>
      <c r="I2824" s="200"/>
      <c r="J2824" s="196"/>
      <c r="K2824" s="196"/>
      <c r="L2824" s="201"/>
      <c r="M2824" s="202"/>
      <c r="N2824" s="203"/>
      <c r="O2824" s="203"/>
      <c r="P2824" s="203"/>
      <c r="Q2824" s="203"/>
      <c r="R2824" s="203"/>
      <c r="S2824" s="203"/>
      <c r="T2824" s="204"/>
      <c r="AT2824" s="205" t="s">
        <v>164</v>
      </c>
      <c r="AU2824" s="205" t="s">
        <v>90</v>
      </c>
      <c r="AV2824" s="12" t="s">
        <v>88</v>
      </c>
      <c r="AW2824" s="12" t="s">
        <v>41</v>
      </c>
      <c r="AX2824" s="12" t="s">
        <v>80</v>
      </c>
      <c r="AY2824" s="205" t="s">
        <v>155</v>
      </c>
    </row>
    <row r="2825" spans="2:63" s="13" customFormat="1">
      <c r="B2825" s="206"/>
      <c r="C2825" s="207"/>
      <c r="D2825" s="197" t="s">
        <v>164</v>
      </c>
      <c r="E2825" s="208" t="s">
        <v>35</v>
      </c>
      <c r="F2825" s="209" t="s">
        <v>317</v>
      </c>
      <c r="G2825" s="207"/>
      <c r="H2825" s="210">
        <v>10.08</v>
      </c>
      <c r="I2825" s="211"/>
      <c r="J2825" s="207"/>
      <c r="K2825" s="207"/>
      <c r="L2825" s="212"/>
      <c r="M2825" s="213"/>
      <c r="N2825" s="214"/>
      <c r="O2825" s="214"/>
      <c r="P2825" s="214"/>
      <c r="Q2825" s="214"/>
      <c r="R2825" s="214"/>
      <c r="S2825" s="214"/>
      <c r="T2825" s="215"/>
      <c r="AT2825" s="216" t="s">
        <v>164</v>
      </c>
      <c r="AU2825" s="216" t="s">
        <v>90</v>
      </c>
      <c r="AV2825" s="13" t="s">
        <v>90</v>
      </c>
      <c r="AW2825" s="13" t="s">
        <v>41</v>
      </c>
      <c r="AX2825" s="13" t="s">
        <v>80</v>
      </c>
      <c r="AY2825" s="216" t="s">
        <v>155</v>
      </c>
    </row>
    <row r="2826" spans="2:63" s="12" customFormat="1">
      <c r="B2826" s="195"/>
      <c r="C2826" s="196"/>
      <c r="D2826" s="197" t="s">
        <v>164</v>
      </c>
      <c r="E2826" s="198" t="s">
        <v>35</v>
      </c>
      <c r="F2826" s="199" t="s">
        <v>304</v>
      </c>
      <c r="G2826" s="196"/>
      <c r="H2826" s="198" t="s">
        <v>35</v>
      </c>
      <c r="I2826" s="200"/>
      <c r="J2826" s="196"/>
      <c r="K2826" s="196"/>
      <c r="L2826" s="201"/>
      <c r="M2826" s="202"/>
      <c r="N2826" s="203"/>
      <c r="O2826" s="203"/>
      <c r="P2826" s="203"/>
      <c r="Q2826" s="203"/>
      <c r="R2826" s="203"/>
      <c r="S2826" s="203"/>
      <c r="T2826" s="204"/>
      <c r="AT2826" s="205" t="s">
        <v>164</v>
      </c>
      <c r="AU2826" s="205" t="s">
        <v>90</v>
      </c>
      <c r="AV2826" s="12" t="s">
        <v>88</v>
      </c>
      <c r="AW2826" s="12" t="s">
        <v>41</v>
      </c>
      <c r="AX2826" s="12" t="s">
        <v>80</v>
      </c>
      <c r="AY2826" s="205" t="s">
        <v>155</v>
      </c>
    </row>
    <row r="2827" spans="2:63" s="13" customFormat="1">
      <c r="B2827" s="206"/>
      <c r="C2827" s="207"/>
      <c r="D2827" s="197" t="s">
        <v>164</v>
      </c>
      <c r="E2827" s="208" t="s">
        <v>35</v>
      </c>
      <c r="F2827" s="209" t="s">
        <v>312</v>
      </c>
      <c r="G2827" s="207"/>
      <c r="H2827" s="210">
        <v>2.16</v>
      </c>
      <c r="I2827" s="211"/>
      <c r="J2827" s="207"/>
      <c r="K2827" s="207"/>
      <c r="L2827" s="212"/>
      <c r="M2827" s="213"/>
      <c r="N2827" s="214"/>
      <c r="O2827" s="214"/>
      <c r="P2827" s="214"/>
      <c r="Q2827" s="214"/>
      <c r="R2827" s="214"/>
      <c r="S2827" s="214"/>
      <c r="T2827" s="215"/>
      <c r="AT2827" s="216" t="s">
        <v>164</v>
      </c>
      <c r="AU2827" s="216" t="s">
        <v>90</v>
      </c>
      <c r="AV2827" s="13" t="s">
        <v>90</v>
      </c>
      <c r="AW2827" s="13" t="s">
        <v>41</v>
      </c>
      <c r="AX2827" s="13" t="s">
        <v>80</v>
      </c>
      <c r="AY2827" s="216" t="s">
        <v>155</v>
      </c>
    </row>
    <row r="2828" spans="2:63" s="12" customFormat="1">
      <c r="B2828" s="195"/>
      <c r="C2828" s="196"/>
      <c r="D2828" s="197" t="s">
        <v>164</v>
      </c>
      <c r="E2828" s="198" t="s">
        <v>35</v>
      </c>
      <c r="F2828" s="199" t="s">
        <v>308</v>
      </c>
      <c r="G2828" s="196"/>
      <c r="H2828" s="198" t="s">
        <v>35</v>
      </c>
      <c r="I2828" s="200"/>
      <c r="J2828" s="196"/>
      <c r="K2828" s="196"/>
      <c r="L2828" s="201"/>
      <c r="M2828" s="202"/>
      <c r="N2828" s="203"/>
      <c r="O2828" s="203"/>
      <c r="P2828" s="203"/>
      <c r="Q2828" s="203"/>
      <c r="R2828" s="203"/>
      <c r="S2828" s="203"/>
      <c r="T2828" s="204"/>
      <c r="AT2828" s="205" t="s">
        <v>164</v>
      </c>
      <c r="AU2828" s="205" t="s">
        <v>90</v>
      </c>
      <c r="AV2828" s="12" t="s">
        <v>88</v>
      </c>
      <c r="AW2828" s="12" t="s">
        <v>41</v>
      </c>
      <c r="AX2828" s="12" t="s">
        <v>80</v>
      </c>
      <c r="AY2828" s="205" t="s">
        <v>155</v>
      </c>
    </row>
    <row r="2829" spans="2:63" s="13" customFormat="1">
      <c r="B2829" s="206"/>
      <c r="C2829" s="207"/>
      <c r="D2829" s="197" t="s">
        <v>164</v>
      </c>
      <c r="E2829" s="208" t="s">
        <v>35</v>
      </c>
      <c r="F2829" s="209" t="s">
        <v>318</v>
      </c>
      <c r="G2829" s="207"/>
      <c r="H2829" s="210">
        <v>10.08</v>
      </c>
      <c r="I2829" s="211"/>
      <c r="J2829" s="207"/>
      <c r="K2829" s="207"/>
      <c r="L2829" s="212"/>
      <c r="M2829" s="213"/>
      <c r="N2829" s="214"/>
      <c r="O2829" s="214"/>
      <c r="P2829" s="214"/>
      <c r="Q2829" s="214"/>
      <c r="R2829" s="214"/>
      <c r="S2829" s="214"/>
      <c r="T2829" s="215"/>
      <c r="AT2829" s="216" t="s">
        <v>164</v>
      </c>
      <c r="AU2829" s="216" t="s">
        <v>90</v>
      </c>
      <c r="AV2829" s="13" t="s">
        <v>90</v>
      </c>
      <c r="AW2829" s="13" t="s">
        <v>41</v>
      </c>
      <c r="AX2829" s="13" t="s">
        <v>80</v>
      </c>
      <c r="AY2829" s="216" t="s">
        <v>155</v>
      </c>
    </row>
    <row r="2830" spans="2:63" s="15" customFormat="1">
      <c r="B2830" s="228"/>
      <c r="C2830" s="229"/>
      <c r="D2830" s="197" t="s">
        <v>164</v>
      </c>
      <c r="E2830" s="230" t="s">
        <v>35</v>
      </c>
      <c r="F2830" s="231" t="s">
        <v>177</v>
      </c>
      <c r="G2830" s="229"/>
      <c r="H2830" s="232">
        <v>204.34299999999999</v>
      </c>
      <c r="I2830" s="233"/>
      <c r="J2830" s="229"/>
      <c r="K2830" s="229"/>
      <c r="L2830" s="234"/>
      <c r="M2830" s="235"/>
      <c r="N2830" s="236"/>
      <c r="O2830" s="236"/>
      <c r="P2830" s="236"/>
      <c r="Q2830" s="236"/>
      <c r="R2830" s="236"/>
      <c r="S2830" s="236"/>
      <c r="T2830" s="237"/>
      <c r="AT2830" s="238" t="s">
        <v>164</v>
      </c>
      <c r="AU2830" s="238" t="s">
        <v>90</v>
      </c>
      <c r="AV2830" s="15" t="s">
        <v>162</v>
      </c>
      <c r="AW2830" s="15" t="s">
        <v>41</v>
      </c>
      <c r="AX2830" s="15" t="s">
        <v>88</v>
      </c>
      <c r="AY2830" s="238" t="s">
        <v>155</v>
      </c>
    </row>
    <row r="2831" spans="2:63" s="11" customFormat="1" ht="25.95" customHeight="1">
      <c r="B2831" s="166"/>
      <c r="C2831" s="167"/>
      <c r="D2831" s="168" t="s">
        <v>79</v>
      </c>
      <c r="E2831" s="169" t="s">
        <v>455</v>
      </c>
      <c r="F2831" s="169" t="s">
        <v>2762</v>
      </c>
      <c r="G2831" s="167"/>
      <c r="H2831" s="167"/>
      <c r="I2831" s="170"/>
      <c r="J2831" s="171">
        <f>BK2831</f>
        <v>0</v>
      </c>
      <c r="K2831" s="167"/>
      <c r="L2831" s="172"/>
      <c r="M2831" s="173"/>
      <c r="N2831" s="174"/>
      <c r="O2831" s="174"/>
      <c r="P2831" s="175">
        <f>P2832</f>
        <v>0</v>
      </c>
      <c r="Q2831" s="174"/>
      <c r="R2831" s="175">
        <f>R2832</f>
        <v>0</v>
      </c>
      <c r="S2831" s="174"/>
      <c r="T2831" s="176">
        <f>T2832</f>
        <v>0</v>
      </c>
      <c r="AR2831" s="177" t="s">
        <v>174</v>
      </c>
      <c r="AT2831" s="178" t="s">
        <v>79</v>
      </c>
      <c r="AU2831" s="178" t="s">
        <v>80</v>
      </c>
      <c r="AY2831" s="177" t="s">
        <v>155</v>
      </c>
      <c r="BK2831" s="179">
        <f>BK2832</f>
        <v>0</v>
      </c>
    </row>
    <row r="2832" spans="2:63" s="11" customFormat="1" ht="22.95" customHeight="1">
      <c r="B2832" s="166"/>
      <c r="C2832" s="167"/>
      <c r="D2832" s="168" t="s">
        <v>79</v>
      </c>
      <c r="E2832" s="180" t="s">
        <v>2763</v>
      </c>
      <c r="F2832" s="180" t="s">
        <v>2764</v>
      </c>
      <c r="G2832" s="167"/>
      <c r="H2832" s="167"/>
      <c r="I2832" s="170"/>
      <c r="J2832" s="181">
        <f>BK2832</f>
        <v>0</v>
      </c>
      <c r="K2832" s="167"/>
      <c r="L2832" s="172"/>
      <c r="M2832" s="173"/>
      <c r="N2832" s="174"/>
      <c r="O2832" s="174"/>
      <c r="P2832" s="175">
        <f>SUM(P2833:P2849)</f>
        <v>0</v>
      </c>
      <c r="Q2832" s="174"/>
      <c r="R2832" s="175">
        <f>SUM(R2833:R2849)</f>
        <v>0</v>
      </c>
      <c r="S2832" s="174"/>
      <c r="T2832" s="176">
        <f>SUM(T2833:T2849)</f>
        <v>0</v>
      </c>
      <c r="AR2832" s="177" t="s">
        <v>174</v>
      </c>
      <c r="AT2832" s="178" t="s">
        <v>79</v>
      </c>
      <c r="AU2832" s="178" t="s">
        <v>88</v>
      </c>
      <c r="AY2832" s="177" t="s">
        <v>155</v>
      </c>
      <c r="BK2832" s="179">
        <f>SUM(BK2833:BK2849)</f>
        <v>0</v>
      </c>
    </row>
    <row r="2833" spans="2:65" s="1" customFormat="1" ht="16.5" customHeight="1">
      <c r="B2833" s="36"/>
      <c r="C2833" s="182" t="s">
        <v>2765</v>
      </c>
      <c r="D2833" s="182" t="s">
        <v>157</v>
      </c>
      <c r="E2833" s="183" t="s">
        <v>2766</v>
      </c>
      <c r="F2833" s="184" t="s">
        <v>2767</v>
      </c>
      <c r="G2833" s="185" t="s">
        <v>227</v>
      </c>
      <c r="H2833" s="186">
        <v>10</v>
      </c>
      <c r="I2833" s="187"/>
      <c r="J2833" s="188">
        <f>ROUND(I2833*H2833,2)</f>
        <v>0</v>
      </c>
      <c r="K2833" s="184" t="s">
        <v>35</v>
      </c>
      <c r="L2833" s="40"/>
      <c r="M2833" s="189" t="s">
        <v>35</v>
      </c>
      <c r="N2833" s="190" t="s">
        <v>51</v>
      </c>
      <c r="O2833" s="65"/>
      <c r="P2833" s="191">
        <f>O2833*H2833</f>
        <v>0</v>
      </c>
      <c r="Q2833" s="191">
        <v>0</v>
      </c>
      <c r="R2833" s="191">
        <f>Q2833*H2833</f>
        <v>0</v>
      </c>
      <c r="S2833" s="191">
        <v>0</v>
      </c>
      <c r="T2833" s="192">
        <f>S2833*H2833</f>
        <v>0</v>
      </c>
      <c r="AR2833" s="193" t="s">
        <v>766</v>
      </c>
      <c r="AT2833" s="193" t="s">
        <v>157</v>
      </c>
      <c r="AU2833" s="193" t="s">
        <v>90</v>
      </c>
      <c r="AY2833" s="18" t="s">
        <v>155</v>
      </c>
      <c r="BE2833" s="194">
        <f>IF(N2833="základní",J2833,0)</f>
        <v>0</v>
      </c>
      <c r="BF2833" s="194">
        <f>IF(N2833="snížená",J2833,0)</f>
        <v>0</v>
      </c>
      <c r="BG2833" s="194">
        <f>IF(N2833="zákl. přenesená",J2833,0)</f>
        <v>0</v>
      </c>
      <c r="BH2833" s="194">
        <f>IF(N2833="sníž. přenesená",J2833,0)</f>
        <v>0</v>
      </c>
      <c r="BI2833" s="194">
        <f>IF(N2833="nulová",J2833,0)</f>
        <v>0</v>
      </c>
      <c r="BJ2833" s="18" t="s">
        <v>88</v>
      </c>
      <c r="BK2833" s="194">
        <f>ROUND(I2833*H2833,2)</f>
        <v>0</v>
      </c>
      <c r="BL2833" s="18" t="s">
        <v>766</v>
      </c>
      <c r="BM2833" s="193" t="s">
        <v>2768</v>
      </c>
    </row>
    <row r="2834" spans="2:65" s="12" customFormat="1">
      <c r="B2834" s="195"/>
      <c r="C2834" s="196"/>
      <c r="D2834" s="197" t="s">
        <v>164</v>
      </c>
      <c r="E2834" s="198" t="s">
        <v>35</v>
      </c>
      <c r="F2834" s="199" t="s">
        <v>2769</v>
      </c>
      <c r="G2834" s="196"/>
      <c r="H2834" s="198" t="s">
        <v>35</v>
      </c>
      <c r="I2834" s="200"/>
      <c r="J2834" s="196"/>
      <c r="K2834" s="196"/>
      <c r="L2834" s="201"/>
      <c r="M2834" s="202"/>
      <c r="N2834" s="203"/>
      <c r="O2834" s="203"/>
      <c r="P2834" s="203"/>
      <c r="Q2834" s="203"/>
      <c r="R2834" s="203"/>
      <c r="S2834" s="203"/>
      <c r="T2834" s="204"/>
      <c r="AT2834" s="205" t="s">
        <v>164</v>
      </c>
      <c r="AU2834" s="205" t="s">
        <v>90</v>
      </c>
      <c r="AV2834" s="12" t="s">
        <v>88</v>
      </c>
      <c r="AW2834" s="12" t="s">
        <v>41</v>
      </c>
      <c r="AX2834" s="12" t="s">
        <v>80</v>
      </c>
      <c r="AY2834" s="205" t="s">
        <v>155</v>
      </c>
    </row>
    <row r="2835" spans="2:65" s="13" customFormat="1">
      <c r="B2835" s="206"/>
      <c r="C2835" s="207"/>
      <c r="D2835" s="197" t="s">
        <v>164</v>
      </c>
      <c r="E2835" s="208" t="s">
        <v>35</v>
      </c>
      <c r="F2835" s="209" t="s">
        <v>162</v>
      </c>
      <c r="G2835" s="207"/>
      <c r="H2835" s="210">
        <v>4</v>
      </c>
      <c r="I2835" s="211"/>
      <c r="J2835" s="207"/>
      <c r="K2835" s="207"/>
      <c r="L2835" s="212"/>
      <c r="M2835" s="213"/>
      <c r="N2835" s="214"/>
      <c r="O2835" s="214"/>
      <c r="P2835" s="214"/>
      <c r="Q2835" s="214"/>
      <c r="R2835" s="214"/>
      <c r="S2835" s="214"/>
      <c r="T2835" s="215"/>
      <c r="AT2835" s="216" t="s">
        <v>164</v>
      </c>
      <c r="AU2835" s="216" t="s">
        <v>90</v>
      </c>
      <c r="AV2835" s="13" t="s">
        <v>90</v>
      </c>
      <c r="AW2835" s="13" t="s">
        <v>41</v>
      </c>
      <c r="AX2835" s="13" t="s">
        <v>80</v>
      </c>
      <c r="AY2835" s="216" t="s">
        <v>155</v>
      </c>
    </row>
    <row r="2836" spans="2:65" s="12" customFormat="1">
      <c r="B2836" s="195"/>
      <c r="C2836" s="196"/>
      <c r="D2836" s="197" t="s">
        <v>164</v>
      </c>
      <c r="E2836" s="198" t="s">
        <v>35</v>
      </c>
      <c r="F2836" s="199" t="s">
        <v>2770</v>
      </c>
      <c r="G2836" s="196"/>
      <c r="H2836" s="198" t="s">
        <v>35</v>
      </c>
      <c r="I2836" s="200"/>
      <c r="J2836" s="196"/>
      <c r="K2836" s="196"/>
      <c r="L2836" s="201"/>
      <c r="M2836" s="202"/>
      <c r="N2836" s="203"/>
      <c r="O2836" s="203"/>
      <c r="P2836" s="203"/>
      <c r="Q2836" s="203"/>
      <c r="R2836" s="203"/>
      <c r="S2836" s="203"/>
      <c r="T2836" s="204"/>
      <c r="AT2836" s="205" t="s">
        <v>164</v>
      </c>
      <c r="AU2836" s="205" t="s">
        <v>90</v>
      </c>
      <c r="AV2836" s="12" t="s">
        <v>88</v>
      </c>
      <c r="AW2836" s="12" t="s">
        <v>41</v>
      </c>
      <c r="AX2836" s="12" t="s">
        <v>80</v>
      </c>
      <c r="AY2836" s="205" t="s">
        <v>155</v>
      </c>
    </row>
    <row r="2837" spans="2:65" s="13" customFormat="1">
      <c r="B2837" s="206"/>
      <c r="C2837" s="207"/>
      <c r="D2837" s="197" t="s">
        <v>164</v>
      </c>
      <c r="E2837" s="208" t="s">
        <v>35</v>
      </c>
      <c r="F2837" s="209" t="s">
        <v>208</v>
      </c>
      <c r="G2837" s="207"/>
      <c r="H2837" s="210">
        <v>6</v>
      </c>
      <c r="I2837" s="211"/>
      <c r="J2837" s="207"/>
      <c r="K2837" s="207"/>
      <c r="L2837" s="212"/>
      <c r="M2837" s="213"/>
      <c r="N2837" s="214"/>
      <c r="O2837" s="214"/>
      <c r="P2837" s="214"/>
      <c r="Q2837" s="214"/>
      <c r="R2837" s="214"/>
      <c r="S2837" s="214"/>
      <c r="T2837" s="215"/>
      <c r="AT2837" s="216" t="s">
        <v>164</v>
      </c>
      <c r="AU2837" s="216" t="s">
        <v>90</v>
      </c>
      <c r="AV2837" s="13" t="s">
        <v>90</v>
      </c>
      <c r="AW2837" s="13" t="s">
        <v>41</v>
      </c>
      <c r="AX2837" s="13" t="s">
        <v>80</v>
      </c>
      <c r="AY2837" s="216" t="s">
        <v>155</v>
      </c>
    </row>
    <row r="2838" spans="2:65" s="15" customFormat="1">
      <c r="B2838" s="228"/>
      <c r="C2838" s="229"/>
      <c r="D2838" s="197" t="s">
        <v>164</v>
      </c>
      <c r="E2838" s="230" t="s">
        <v>35</v>
      </c>
      <c r="F2838" s="231" t="s">
        <v>177</v>
      </c>
      <c r="G2838" s="229"/>
      <c r="H2838" s="232">
        <v>10</v>
      </c>
      <c r="I2838" s="233"/>
      <c r="J2838" s="229"/>
      <c r="K2838" s="229"/>
      <c r="L2838" s="234"/>
      <c r="M2838" s="235"/>
      <c r="N2838" s="236"/>
      <c r="O2838" s="236"/>
      <c r="P2838" s="236"/>
      <c r="Q2838" s="236"/>
      <c r="R2838" s="236"/>
      <c r="S2838" s="236"/>
      <c r="T2838" s="237"/>
      <c r="AT2838" s="238" t="s">
        <v>164</v>
      </c>
      <c r="AU2838" s="238" t="s">
        <v>90</v>
      </c>
      <c r="AV2838" s="15" t="s">
        <v>162</v>
      </c>
      <c r="AW2838" s="15" t="s">
        <v>41</v>
      </c>
      <c r="AX2838" s="15" t="s">
        <v>88</v>
      </c>
      <c r="AY2838" s="238" t="s">
        <v>155</v>
      </c>
    </row>
    <row r="2839" spans="2:65" s="1" customFormat="1" ht="16.5" customHeight="1">
      <c r="B2839" s="36"/>
      <c r="C2839" s="182" t="s">
        <v>2771</v>
      </c>
      <c r="D2839" s="182" t="s">
        <v>157</v>
      </c>
      <c r="E2839" s="183" t="s">
        <v>2772</v>
      </c>
      <c r="F2839" s="184" t="s">
        <v>2773</v>
      </c>
      <c r="G2839" s="185" t="s">
        <v>227</v>
      </c>
      <c r="H2839" s="186">
        <v>1</v>
      </c>
      <c r="I2839" s="187"/>
      <c r="J2839" s="188">
        <f t="shared" ref="J2839:J2844" si="10">ROUND(I2839*H2839,2)</f>
        <v>0</v>
      </c>
      <c r="K2839" s="184" t="s">
        <v>35</v>
      </c>
      <c r="L2839" s="40"/>
      <c r="M2839" s="189" t="s">
        <v>35</v>
      </c>
      <c r="N2839" s="190" t="s">
        <v>51</v>
      </c>
      <c r="O2839" s="65"/>
      <c r="P2839" s="191">
        <f t="shared" ref="P2839:P2844" si="11">O2839*H2839</f>
        <v>0</v>
      </c>
      <c r="Q2839" s="191">
        <v>0</v>
      </c>
      <c r="R2839" s="191">
        <f t="shared" ref="R2839:R2844" si="12">Q2839*H2839</f>
        <v>0</v>
      </c>
      <c r="S2839" s="191">
        <v>0</v>
      </c>
      <c r="T2839" s="192">
        <f t="shared" ref="T2839:T2844" si="13">S2839*H2839</f>
        <v>0</v>
      </c>
      <c r="AR2839" s="193" t="s">
        <v>766</v>
      </c>
      <c r="AT2839" s="193" t="s">
        <v>157</v>
      </c>
      <c r="AU2839" s="193" t="s">
        <v>90</v>
      </c>
      <c r="AY2839" s="18" t="s">
        <v>155</v>
      </c>
      <c r="BE2839" s="194">
        <f t="shared" ref="BE2839:BE2844" si="14">IF(N2839="základní",J2839,0)</f>
        <v>0</v>
      </c>
      <c r="BF2839" s="194">
        <f t="shared" ref="BF2839:BF2844" si="15">IF(N2839="snížená",J2839,0)</f>
        <v>0</v>
      </c>
      <c r="BG2839" s="194">
        <f t="shared" ref="BG2839:BG2844" si="16">IF(N2839="zákl. přenesená",J2839,0)</f>
        <v>0</v>
      </c>
      <c r="BH2839" s="194">
        <f t="shared" ref="BH2839:BH2844" si="17">IF(N2839="sníž. přenesená",J2839,0)</f>
        <v>0</v>
      </c>
      <c r="BI2839" s="194">
        <f t="shared" ref="BI2839:BI2844" si="18">IF(N2839="nulová",J2839,0)</f>
        <v>0</v>
      </c>
      <c r="BJ2839" s="18" t="s">
        <v>88</v>
      </c>
      <c r="BK2839" s="194">
        <f t="shared" ref="BK2839:BK2844" si="19">ROUND(I2839*H2839,2)</f>
        <v>0</v>
      </c>
      <c r="BL2839" s="18" t="s">
        <v>766</v>
      </c>
      <c r="BM2839" s="193" t="s">
        <v>2774</v>
      </c>
    </row>
    <row r="2840" spans="2:65" s="1" customFormat="1" ht="24" customHeight="1">
      <c r="B2840" s="36"/>
      <c r="C2840" s="182" t="s">
        <v>2775</v>
      </c>
      <c r="D2840" s="182" t="s">
        <v>157</v>
      </c>
      <c r="E2840" s="183" t="s">
        <v>2776</v>
      </c>
      <c r="F2840" s="184" t="s">
        <v>2777</v>
      </c>
      <c r="G2840" s="185" t="s">
        <v>1208</v>
      </c>
      <c r="H2840" s="186">
        <v>1</v>
      </c>
      <c r="I2840" s="187"/>
      <c r="J2840" s="188">
        <f t="shared" si="10"/>
        <v>0</v>
      </c>
      <c r="K2840" s="184" t="s">
        <v>35</v>
      </c>
      <c r="L2840" s="40"/>
      <c r="M2840" s="189" t="s">
        <v>35</v>
      </c>
      <c r="N2840" s="190" t="s">
        <v>51</v>
      </c>
      <c r="O2840" s="65"/>
      <c r="P2840" s="191">
        <f t="shared" si="11"/>
        <v>0</v>
      </c>
      <c r="Q2840" s="191">
        <v>0</v>
      </c>
      <c r="R2840" s="191">
        <f t="shared" si="12"/>
        <v>0</v>
      </c>
      <c r="S2840" s="191">
        <v>0</v>
      </c>
      <c r="T2840" s="192">
        <f t="shared" si="13"/>
        <v>0</v>
      </c>
      <c r="AR2840" s="193" t="s">
        <v>766</v>
      </c>
      <c r="AT2840" s="193" t="s">
        <v>157</v>
      </c>
      <c r="AU2840" s="193" t="s">
        <v>90</v>
      </c>
      <c r="AY2840" s="18" t="s">
        <v>155</v>
      </c>
      <c r="BE2840" s="194">
        <f t="shared" si="14"/>
        <v>0</v>
      </c>
      <c r="BF2840" s="194">
        <f t="shared" si="15"/>
        <v>0</v>
      </c>
      <c r="BG2840" s="194">
        <f t="shared" si="16"/>
        <v>0</v>
      </c>
      <c r="BH2840" s="194">
        <f t="shared" si="17"/>
        <v>0</v>
      </c>
      <c r="BI2840" s="194">
        <f t="shared" si="18"/>
        <v>0</v>
      </c>
      <c r="BJ2840" s="18" t="s">
        <v>88</v>
      </c>
      <c r="BK2840" s="194">
        <f t="shared" si="19"/>
        <v>0</v>
      </c>
      <c r="BL2840" s="18" t="s">
        <v>766</v>
      </c>
      <c r="BM2840" s="193" t="s">
        <v>2778</v>
      </c>
    </row>
    <row r="2841" spans="2:65" s="1" customFormat="1" ht="24" customHeight="1">
      <c r="B2841" s="36"/>
      <c r="C2841" s="182" t="s">
        <v>2779</v>
      </c>
      <c r="D2841" s="182" t="s">
        <v>157</v>
      </c>
      <c r="E2841" s="183" t="s">
        <v>2780</v>
      </c>
      <c r="F2841" s="184" t="s">
        <v>2781</v>
      </c>
      <c r="G2841" s="185" t="s">
        <v>1208</v>
      </c>
      <c r="H2841" s="186">
        <v>1</v>
      </c>
      <c r="I2841" s="187"/>
      <c r="J2841" s="188">
        <f t="shared" si="10"/>
        <v>0</v>
      </c>
      <c r="K2841" s="184" t="s">
        <v>35</v>
      </c>
      <c r="L2841" s="40"/>
      <c r="M2841" s="189" t="s">
        <v>35</v>
      </c>
      <c r="N2841" s="190" t="s">
        <v>51</v>
      </c>
      <c r="O2841" s="65"/>
      <c r="P2841" s="191">
        <f t="shared" si="11"/>
        <v>0</v>
      </c>
      <c r="Q2841" s="191">
        <v>0</v>
      </c>
      <c r="R2841" s="191">
        <f t="shared" si="12"/>
        <v>0</v>
      </c>
      <c r="S2841" s="191">
        <v>0</v>
      </c>
      <c r="T2841" s="192">
        <f t="shared" si="13"/>
        <v>0</v>
      </c>
      <c r="AR2841" s="193" t="s">
        <v>766</v>
      </c>
      <c r="AT2841" s="193" t="s">
        <v>157</v>
      </c>
      <c r="AU2841" s="193" t="s">
        <v>90</v>
      </c>
      <c r="AY2841" s="18" t="s">
        <v>155</v>
      </c>
      <c r="BE2841" s="194">
        <f t="shared" si="14"/>
        <v>0</v>
      </c>
      <c r="BF2841" s="194">
        <f t="shared" si="15"/>
        <v>0</v>
      </c>
      <c r="BG2841" s="194">
        <f t="shared" si="16"/>
        <v>0</v>
      </c>
      <c r="BH2841" s="194">
        <f t="shared" si="17"/>
        <v>0</v>
      </c>
      <c r="BI2841" s="194">
        <f t="shared" si="18"/>
        <v>0</v>
      </c>
      <c r="BJ2841" s="18" t="s">
        <v>88</v>
      </c>
      <c r="BK2841" s="194">
        <f t="shared" si="19"/>
        <v>0</v>
      </c>
      <c r="BL2841" s="18" t="s">
        <v>766</v>
      </c>
      <c r="BM2841" s="193" t="s">
        <v>2782</v>
      </c>
    </row>
    <row r="2842" spans="2:65" s="1" customFormat="1" ht="24" customHeight="1">
      <c r="B2842" s="36"/>
      <c r="C2842" s="182" t="s">
        <v>2783</v>
      </c>
      <c r="D2842" s="182" t="s">
        <v>157</v>
      </c>
      <c r="E2842" s="183" t="s">
        <v>2784</v>
      </c>
      <c r="F2842" s="184" t="s">
        <v>2785</v>
      </c>
      <c r="G2842" s="185" t="s">
        <v>1208</v>
      </c>
      <c r="H2842" s="186">
        <v>1</v>
      </c>
      <c r="I2842" s="187"/>
      <c r="J2842" s="188">
        <f t="shared" si="10"/>
        <v>0</v>
      </c>
      <c r="K2842" s="184" t="s">
        <v>35</v>
      </c>
      <c r="L2842" s="40"/>
      <c r="M2842" s="189" t="s">
        <v>35</v>
      </c>
      <c r="N2842" s="190" t="s">
        <v>51</v>
      </c>
      <c r="O2842" s="65"/>
      <c r="P2842" s="191">
        <f t="shared" si="11"/>
        <v>0</v>
      </c>
      <c r="Q2842" s="191">
        <v>0</v>
      </c>
      <c r="R2842" s="191">
        <f t="shared" si="12"/>
        <v>0</v>
      </c>
      <c r="S2842" s="191">
        <v>0</v>
      </c>
      <c r="T2842" s="192">
        <f t="shared" si="13"/>
        <v>0</v>
      </c>
      <c r="AR2842" s="193" t="s">
        <v>766</v>
      </c>
      <c r="AT2842" s="193" t="s">
        <v>157</v>
      </c>
      <c r="AU2842" s="193" t="s">
        <v>90</v>
      </c>
      <c r="AY2842" s="18" t="s">
        <v>155</v>
      </c>
      <c r="BE2842" s="194">
        <f t="shared" si="14"/>
        <v>0</v>
      </c>
      <c r="BF2842" s="194">
        <f t="shared" si="15"/>
        <v>0</v>
      </c>
      <c r="BG2842" s="194">
        <f t="shared" si="16"/>
        <v>0</v>
      </c>
      <c r="BH2842" s="194">
        <f t="shared" si="17"/>
        <v>0</v>
      </c>
      <c r="BI2842" s="194">
        <f t="shared" si="18"/>
        <v>0</v>
      </c>
      <c r="BJ2842" s="18" t="s">
        <v>88</v>
      </c>
      <c r="BK2842" s="194">
        <f t="shared" si="19"/>
        <v>0</v>
      </c>
      <c r="BL2842" s="18" t="s">
        <v>766</v>
      </c>
      <c r="BM2842" s="193" t="s">
        <v>2786</v>
      </c>
    </row>
    <row r="2843" spans="2:65" s="1" customFormat="1" ht="48" customHeight="1">
      <c r="B2843" s="36"/>
      <c r="C2843" s="182" t="s">
        <v>2787</v>
      </c>
      <c r="D2843" s="182" t="s">
        <v>157</v>
      </c>
      <c r="E2843" s="183" t="s">
        <v>2788</v>
      </c>
      <c r="F2843" s="184" t="s">
        <v>2789</v>
      </c>
      <c r="G2843" s="185" t="s">
        <v>360</v>
      </c>
      <c r="H2843" s="186">
        <v>380</v>
      </c>
      <c r="I2843" s="187"/>
      <c r="J2843" s="188">
        <f t="shared" si="10"/>
        <v>0</v>
      </c>
      <c r="K2843" s="184" t="s">
        <v>161</v>
      </c>
      <c r="L2843" s="40"/>
      <c r="M2843" s="189" t="s">
        <v>35</v>
      </c>
      <c r="N2843" s="190" t="s">
        <v>51</v>
      </c>
      <c r="O2843" s="65"/>
      <c r="P2843" s="191">
        <f t="shared" si="11"/>
        <v>0</v>
      </c>
      <c r="Q2843" s="191">
        <v>0</v>
      </c>
      <c r="R2843" s="191">
        <f t="shared" si="12"/>
        <v>0</v>
      </c>
      <c r="S2843" s="191">
        <v>0</v>
      </c>
      <c r="T2843" s="192">
        <f t="shared" si="13"/>
        <v>0</v>
      </c>
      <c r="AR2843" s="193" t="s">
        <v>766</v>
      </c>
      <c r="AT2843" s="193" t="s">
        <v>157</v>
      </c>
      <c r="AU2843" s="193" t="s">
        <v>90</v>
      </c>
      <c r="AY2843" s="18" t="s">
        <v>155</v>
      </c>
      <c r="BE2843" s="194">
        <f t="shared" si="14"/>
        <v>0</v>
      </c>
      <c r="BF2843" s="194">
        <f t="shared" si="15"/>
        <v>0</v>
      </c>
      <c r="BG2843" s="194">
        <f t="shared" si="16"/>
        <v>0</v>
      </c>
      <c r="BH2843" s="194">
        <f t="shared" si="17"/>
        <v>0</v>
      </c>
      <c r="BI2843" s="194">
        <f t="shared" si="18"/>
        <v>0</v>
      </c>
      <c r="BJ2843" s="18" t="s">
        <v>88</v>
      </c>
      <c r="BK2843" s="194">
        <f t="shared" si="19"/>
        <v>0</v>
      </c>
      <c r="BL2843" s="18" t="s">
        <v>766</v>
      </c>
      <c r="BM2843" s="193" t="s">
        <v>2790</v>
      </c>
    </row>
    <row r="2844" spans="2:65" s="1" customFormat="1" ht="24" customHeight="1">
      <c r="B2844" s="36"/>
      <c r="C2844" s="182" t="s">
        <v>2791</v>
      </c>
      <c r="D2844" s="182" t="s">
        <v>157</v>
      </c>
      <c r="E2844" s="183" t="s">
        <v>2792</v>
      </c>
      <c r="F2844" s="184" t="s">
        <v>2793</v>
      </c>
      <c r="G2844" s="185" t="s">
        <v>360</v>
      </c>
      <c r="H2844" s="186">
        <v>380</v>
      </c>
      <c r="I2844" s="187"/>
      <c r="J2844" s="188">
        <f t="shared" si="10"/>
        <v>0</v>
      </c>
      <c r="K2844" s="184" t="s">
        <v>161</v>
      </c>
      <c r="L2844" s="40"/>
      <c r="M2844" s="189" t="s">
        <v>35</v>
      </c>
      <c r="N2844" s="190" t="s">
        <v>51</v>
      </c>
      <c r="O2844" s="65"/>
      <c r="P2844" s="191">
        <f t="shared" si="11"/>
        <v>0</v>
      </c>
      <c r="Q2844" s="191">
        <v>0</v>
      </c>
      <c r="R2844" s="191">
        <f t="shared" si="12"/>
        <v>0</v>
      </c>
      <c r="S2844" s="191">
        <v>0</v>
      </c>
      <c r="T2844" s="192">
        <f t="shared" si="13"/>
        <v>0</v>
      </c>
      <c r="AR2844" s="193" t="s">
        <v>766</v>
      </c>
      <c r="AT2844" s="193" t="s">
        <v>157</v>
      </c>
      <c r="AU2844" s="193" t="s">
        <v>90</v>
      </c>
      <c r="AY2844" s="18" t="s">
        <v>155</v>
      </c>
      <c r="BE2844" s="194">
        <f t="shared" si="14"/>
        <v>0</v>
      </c>
      <c r="BF2844" s="194">
        <f t="shared" si="15"/>
        <v>0</v>
      </c>
      <c r="BG2844" s="194">
        <f t="shared" si="16"/>
        <v>0</v>
      </c>
      <c r="BH2844" s="194">
        <f t="shared" si="17"/>
        <v>0</v>
      </c>
      <c r="BI2844" s="194">
        <f t="shared" si="18"/>
        <v>0</v>
      </c>
      <c r="BJ2844" s="18" t="s">
        <v>88</v>
      </c>
      <c r="BK2844" s="194">
        <f t="shared" si="19"/>
        <v>0</v>
      </c>
      <c r="BL2844" s="18" t="s">
        <v>766</v>
      </c>
      <c r="BM2844" s="193" t="s">
        <v>2794</v>
      </c>
    </row>
    <row r="2845" spans="2:65" s="12" customFormat="1">
      <c r="B2845" s="195"/>
      <c r="C2845" s="196"/>
      <c r="D2845" s="197" t="s">
        <v>164</v>
      </c>
      <c r="E2845" s="198" t="s">
        <v>35</v>
      </c>
      <c r="F2845" s="199" t="s">
        <v>2795</v>
      </c>
      <c r="G2845" s="196"/>
      <c r="H2845" s="198" t="s">
        <v>35</v>
      </c>
      <c r="I2845" s="200"/>
      <c r="J2845" s="196"/>
      <c r="K2845" s="196"/>
      <c r="L2845" s="201"/>
      <c r="M2845" s="202"/>
      <c r="N2845" s="203"/>
      <c r="O2845" s="203"/>
      <c r="P2845" s="203"/>
      <c r="Q2845" s="203"/>
      <c r="R2845" s="203"/>
      <c r="S2845" s="203"/>
      <c r="T2845" s="204"/>
      <c r="AT2845" s="205" t="s">
        <v>164</v>
      </c>
      <c r="AU2845" s="205" t="s">
        <v>90</v>
      </c>
      <c r="AV2845" s="12" t="s">
        <v>88</v>
      </c>
      <c r="AW2845" s="12" t="s">
        <v>41</v>
      </c>
      <c r="AX2845" s="12" t="s">
        <v>80</v>
      </c>
      <c r="AY2845" s="205" t="s">
        <v>155</v>
      </c>
    </row>
    <row r="2846" spans="2:65" s="13" customFormat="1">
      <c r="B2846" s="206"/>
      <c r="C2846" s="207"/>
      <c r="D2846" s="197" t="s">
        <v>164</v>
      </c>
      <c r="E2846" s="208" t="s">
        <v>35</v>
      </c>
      <c r="F2846" s="209" t="s">
        <v>2796</v>
      </c>
      <c r="G2846" s="207"/>
      <c r="H2846" s="210">
        <v>102.5</v>
      </c>
      <c r="I2846" s="211"/>
      <c r="J2846" s="207"/>
      <c r="K2846" s="207"/>
      <c r="L2846" s="212"/>
      <c r="M2846" s="213"/>
      <c r="N2846" s="214"/>
      <c r="O2846" s="214"/>
      <c r="P2846" s="214"/>
      <c r="Q2846" s="214"/>
      <c r="R2846" s="214"/>
      <c r="S2846" s="214"/>
      <c r="T2846" s="215"/>
      <c r="AT2846" s="216" t="s">
        <v>164</v>
      </c>
      <c r="AU2846" s="216" t="s">
        <v>90</v>
      </c>
      <c r="AV2846" s="13" t="s">
        <v>90</v>
      </c>
      <c r="AW2846" s="13" t="s">
        <v>41</v>
      </c>
      <c r="AX2846" s="13" t="s">
        <v>80</v>
      </c>
      <c r="AY2846" s="216" t="s">
        <v>155</v>
      </c>
    </row>
    <row r="2847" spans="2:65" s="12" customFormat="1">
      <c r="B2847" s="195"/>
      <c r="C2847" s="196"/>
      <c r="D2847" s="197" t="s">
        <v>164</v>
      </c>
      <c r="E2847" s="198" t="s">
        <v>35</v>
      </c>
      <c r="F2847" s="199" t="s">
        <v>2797</v>
      </c>
      <c r="G2847" s="196"/>
      <c r="H2847" s="198" t="s">
        <v>35</v>
      </c>
      <c r="I2847" s="200"/>
      <c r="J2847" s="196"/>
      <c r="K2847" s="196"/>
      <c r="L2847" s="201"/>
      <c r="M2847" s="202"/>
      <c r="N2847" s="203"/>
      <c r="O2847" s="203"/>
      <c r="P2847" s="203"/>
      <c r="Q2847" s="203"/>
      <c r="R2847" s="203"/>
      <c r="S2847" s="203"/>
      <c r="T2847" s="204"/>
      <c r="AT2847" s="205" t="s">
        <v>164</v>
      </c>
      <c r="AU2847" s="205" t="s">
        <v>90</v>
      </c>
      <c r="AV2847" s="12" t="s">
        <v>88</v>
      </c>
      <c r="AW2847" s="12" t="s">
        <v>41</v>
      </c>
      <c r="AX2847" s="12" t="s">
        <v>80</v>
      </c>
      <c r="AY2847" s="205" t="s">
        <v>155</v>
      </c>
    </row>
    <row r="2848" spans="2:65" s="13" customFormat="1">
      <c r="B2848" s="206"/>
      <c r="C2848" s="207"/>
      <c r="D2848" s="197" t="s">
        <v>164</v>
      </c>
      <c r="E2848" s="208" t="s">
        <v>35</v>
      </c>
      <c r="F2848" s="209" t="s">
        <v>1895</v>
      </c>
      <c r="G2848" s="207"/>
      <c r="H2848" s="210">
        <v>277.5</v>
      </c>
      <c r="I2848" s="211"/>
      <c r="J2848" s="207"/>
      <c r="K2848" s="207"/>
      <c r="L2848" s="212"/>
      <c r="M2848" s="213"/>
      <c r="N2848" s="214"/>
      <c r="O2848" s="214"/>
      <c r="P2848" s="214"/>
      <c r="Q2848" s="214"/>
      <c r="R2848" s="214"/>
      <c r="S2848" s="214"/>
      <c r="T2848" s="215"/>
      <c r="AT2848" s="216" t="s">
        <v>164</v>
      </c>
      <c r="AU2848" s="216" t="s">
        <v>90</v>
      </c>
      <c r="AV2848" s="13" t="s">
        <v>90</v>
      </c>
      <c r="AW2848" s="13" t="s">
        <v>41</v>
      </c>
      <c r="AX2848" s="13" t="s">
        <v>80</v>
      </c>
      <c r="AY2848" s="216" t="s">
        <v>155</v>
      </c>
    </row>
    <row r="2849" spans="2:65" s="15" customFormat="1">
      <c r="B2849" s="228"/>
      <c r="C2849" s="229"/>
      <c r="D2849" s="197" t="s">
        <v>164</v>
      </c>
      <c r="E2849" s="230" t="s">
        <v>35</v>
      </c>
      <c r="F2849" s="231" t="s">
        <v>177</v>
      </c>
      <c r="G2849" s="229"/>
      <c r="H2849" s="232">
        <v>380</v>
      </c>
      <c r="I2849" s="233"/>
      <c r="J2849" s="229"/>
      <c r="K2849" s="229"/>
      <c r="L2849" s="234"/>
      <c r="M2849" s="235"/>
      <c r="N2849" s="236"/>
      <c r="O2849" s="236"/>
      <c r="P2849" s="236"/>
      <c r="Q2849" s="236"/>
      <c r="R2849" s="236"/>
      <c r="S2849" s="236"/>
      <c r="T2849" s="237"/>
      <c r="AT2849" s="238" t="s">
        <v>164</v>
      </c>
      <c r="AU2849" s="238" t="s">
        <v>90</v>
      </c>
      <c r="AV2849" s="15" t="s">
        <v>162</v>
      </c>
      <c r="AW2849" s="15" t="s">
        <v>41</v>
      </c>
      <c r="AX2849" s="15" t="s">
        <v>88</v>
      </c>
      <c r="AY2849" s="238" t="s">
        <v>155</v>
      </c>
    </row>
    <row r="2850" spans="2:65" s="11" customFormat="1" ht="25.95" customHeight="1">
      <c r="B2850" s="166"/>
      <c r="C2850" s="167"/>
      <c r="D2850" s="168" t="s">
        <v>79</v>
      </c>
      <c r="E2850" s="169" t="s">
        <v>2798</v>
      </c>
      <c r="F2850" s="169" t="s">
        <v>2799</v>
      </c>
      <c r="G2850" s="167"/>
      <c r="H2850" s="167"/>
      <c r="I2850" s="170"/>
      <c r="J2850" s="171">
        <f>BK2850</f>
        <v>0</v>
      </c>
      <c r="K2850" s="167"/>
      <c r="L2850" s="172"/>
      <c r="M2850" s="173"/>
      <c r="N2850" s="174"/>
      <c r="O2850" s="174"/>
      <c r="P2850" s="175">
        <f>P2851</f>
        <v>0</v>
      </c>
      <c r="Q2850" s="174"/>
      <c r="R2850" s="175">
        <f>R2851</f>
        <v>0</v>
      </c>
      <c r="S2850" s="174"/>
      <c r="T2850" s="176">
        <f>T2851</f>
        <v>0</v>
      </c>
      <c r="AR2850" s="177" t="s">
        <v>162</v>
      </c>
      <c r="AT2850" s="178" t="s">
        <v>79</v>
      </c>
      <c r="AU2850" s="178" t="s">
        <v>80</v>
      </c>
      <c r="AY2850" s="177" t="s">
        <v>155</v>
      </c>
      <c r="BK2850" s="179">
        <f>BK2851</f>
        <v>0</v>
      </c>
    </row>
    <row r="2851" spans="2:65" s="1" customFormat="1" ht="24" customHeight="1">
      <c r="B2851" s="36"/>
      <c r="C2851" s="182" t="s">
        <v>2800</v>
      </c>
      <c r="D2851" s="182" t="s">
        <v>157</v>
      </c>
      <c r="E2851" s="183" t="s">
        <v>2801</v>
      </c>
      <c r="F2851" s="184" t="s">
        <v>2802</v>
      </c>
      <c r="G2851" s="185" t="s">
        <v>227</v>
      </c>
      <c r="H2851" s="186">
        <v>3</v>
      </c>
      <c r="I2851" s="187"/>
      <c r="J2851" s="188">
        <f>ROUND(I2851*H2851,2)</f>
        <v>0</v>
      </c>
      <c r="K2851" s="184" t="s">
        <v>35</v>
      </c>
      <c r="L2851" s="40"/>
      <c r="M2851" s="250" t="s">
        <v>35</v>
      </c>
      <c r="N2851" s="251" t="s">
        <v>51</v>
      </c>
      <c r="O2851" s="252"/>
      <c r="P2851" s="253">
        <f>O2851*H2851</f>
        <v>0</v>
      </c>
      <c r="Q2851" s="253">
        <v>0</v>
      </c>
      <c r="R2851" s="253">
        <f>Q2851*H2851</f>
        <v>0</v>
      </c>
      <c r="S2851" s="253">
        <v>0</v>
      </c>
      <c r="T2851" s="254">
        <f>S2851*H2851</f>
        <v>0</v>
      </c>
      <c r="AR2851" s="193" t="s">
        <v>2803</v>
      </c>
      <c r="AT2851" s="193" t="s">
        <v>157</v>
      </c>
      <c r="AU2851" s="193" t="s">
        <v>88</v>
      </c>
      <c r="AY2851" s="18" t="s">
        <v>155</v>
      </c>
      <c r="BE2851" s="194">
        <f>IF(N2851="základní",J2851,0)</f>
        <v>0</v>
      </c>
      <c r="BF2851" s="194">
        <f>IF(N2851="snížená",J2851,0)</f>
        <v>0</v>
      </c>
      <c r="BG2851" s="194">
        <f>IF(N2851="zákl. přenesená",J2851,0)</f>
        <v>0</v>
      </c>
      <c r="BH2851" s="194">
        <f>IF(N2851="sníž. přenesená",J2851,0)</f>
        <v>0</v>
      </c>
      <c r="BI2851" s="194">
        <f>IF(N2851="nulová",J2851,0)</f>
        <v>0</v>
      </c>
      <c r="BJ2851" s="18" t="s">
        <v>88</v>
      </c>
      <c r="BK2851" s="194">
        <f>ROUND(I2851*H2851,2)</f>
        <v>0</v>
      </c>
      <c r="BL2851" s="18" t="s">
        <v>2803</v>
      </c>
      <c r="BM2851" s="193" t="s">
        <v>2804</v>
      </c>
    </row>
    <row r="2852" spans="2:65" s="1" customFormat="1" ht="6.9" customHeight="1">
      <c r="B2852" s="48"/>
      <c r="C2852" s="49"/>
      <c r="D2852" s="49"/>
      <c r="E2852" s="49"/>
      <c r="F2852" s="49"/>
      <c r="G2852" s="49"/>
      <c r="H2852" s="49"/>
      <c r="I2852" s="133"/>
      <c r="J2852" s="49"/>
      <c r="K2852" s="49"/>
      <c r="L2852" s="40"/>
    </row>
  </sheetData>
  <sheetProtection password="C71F" sheet="1" objects="1" scenarios="1" formatColumns="0" formatRows="0" autoFilter="0"/>
  <autoFilter ref="C108:K2851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96"/>
  <sheetViews>
    <sheetView showGridLines="0" topLeftCell="A536" zoomScaleNormal="100" workbookViewId="0">
      <selection activeCell="F555" sqref="F555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1" width="20.140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93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90</v>
      </c>
    </row>
    <row r="4" spans="2:46" ht="24.9" customHeight="1">
      <c r="B4" s="21"/>
      <c r="D4" s="106" t="s">
        <v>103</v>
      </c>
      <c r="L4" s="21"/>
      <c r="M4" s="107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108" t="s">
        <v>16</v>
      </c>
      <c r="L6" s="21"/>
    </row>
    <row r="7" spans="2:46" ht="16.5" customHeight="1">
      <c r="B7" s="21"/>
      <c r="E7" s="379" t="str">
        <f>'Rekapitulace stavby'!K6</f>
        <v>Zateplení objektů ZŠ Bruntál, Okružní 1890/38 - doplnění II</v>
      </c>
      <c r="F7" s="380"/>
      <c r="G7" s="380"/>
      <c r="H7" s="380"/>
      <c r="L7" s="21"/>
    </row>
    <row r="8" spans="2:46" s="1" customFormat="1" ht="12" customHeight="1">
      <c r="B8" s="40"/>
      <c r="D8" s="108" t="s">
        <v>104</v>
      </c>
      <c r="I8" s="109"/>
      <c r="L8" s="40"/>
    </row>
    <row r="9" spans="2:46" s="1" customFormat="1" ht="36.9" customHeight="1">
      <c r="B9" s="40"/>
      <c r="E9" s="381" t="s">
        <v>2805</v>
      </c>
      <c r="F9" s="382"/>
      <c r="G9" s="382"/>
      <c r="H9" s="382"/>
      <c r="I9" s="109"/>
      <c r="L9" s="40"/>
    </row>
    <row r="10" spans="2:46" s="1" customFormat="1">
      <c r="B10" s="40"/>
      <c r="I10" s="109"/>
      <c r="L10" s="40"/>
    </row>
    <row r="11" spans="2:46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35</v>
      </c>
      <c r="L11" s="40"/>
    </row>
    <row r="12" spans="2:46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23. 8. 2019</v>
      </c>
      <c r="L12" s="40"/>
    </row>
    <row r="13" spans="2:46" s="1" customFormat="1" ht="10.95" customHeight="1">
      <c r="B13" s="40"/>
      <c r="I13" s="109"/>
      <c r="L13" s="40"/>
    </row>
    <row r="14" spans="2:46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46" s="1" customFormat="1" ht="18" customHeight="1">
      <c r="B15" s="40"/>
      <c r="E15" s="110" t="s">
        <v>33</v>
      </c>
      <c r="I15" s="111" t="s">
        <v>34</v>
      </c>
      <c r="J15" s="110" t="s">
        <v>35</v>
      </c>
      <c r="L15" s="40"/>
    </row>
    <row r="16" spans="2:46" s="1" customFormat="1" ht="6.9" customHeight="1">
      <c r="B16" s="40"/>
      <c r="I16" s="109"/>
      <c r="L16" s="40"/>
    </row>
    <row r="17" spans="2:12" s="1" customFormat="1" ht="12" customHeight="1">
      <c r="B17" s="40"/>
      <c r="D17" s="108" t="s">
        <v>36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83" t="str">
        <f>'Rekapitulace stavby'!E14</f>
        <v>Vyplň údaj</v>
      </c>
      <c r="F18" s="384"/>
      <c r="G18" s="384"/>
      <c r="H18" s="384"/>
      <c r="I18" s="111" t="s">
        <v>34</v>
      </c>
      <c r="J18" s="31" t="str">
        <f>'Rekapitulace stavby'!AN14</f>
        <v>Vyplň údaj</v>
      </c>
      <c r="L18" s="40"/>
    </row>
    <row r="19" spans="2:12" s="1" customFormat="1" ht="6.9" customHeight="1">
      <c r="B19" s="40"/>
      <c r="I19" s="109"/>
      <c r="L19" s="40"/>
    </row>
    <row r="20" spans="2:12" s="1" customFormat="1" ht="12" customHeight="1">
      <c r="B20" s="40"/>
      <c r="D20" s="108" t="s">
        <v>38</v>
      </c>
      <c r="I20" s="111" t="s">
        <v>31</v>
      </c>
      <c r="J20" s="110" t="s">
        <v>39</v>
      </c>
      <c r="L20" s="40"/>
    </row>
    <row r="21" spans="2:12" s="1" customFormat="1" ht="18" customHeight="1">
      <c r="B21" s="40"/>
      <c r="E21" s="110" t="s">
        <v>40</v>
      </c>
      <c r="I21" s="111" t="s">
        <v>34</v>
      </c>
      <c r="J21" s="110" t="s">
        <v>35</v>
      </c>
      <c r="L21" s="40"/>
    </row>
    <row r="22" spans="2:12" s="1" customFormat="1" ht="6.9" customHeight="1">
      <c r="B22" s="40"/>
      <c r="I22" s="109"/>
      <c r="L22" s="40"/>
    </row>
    <row r="23" spans="2:12" s="1" customFormat="1" ht="12" customHeight="1">
      <c r="B23" s="40"/>
      <c r="D23" s="108" t="s">
        <v>42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" customHeight="1">
      <c r="B25" s="40"/>
      <c r="I25" s="109"/>
      <c r="L25" s="40"/>
    </row>
    <row r="26" spans="2:12" s="1" customFormat="1" ht="12" customHeight="1">
      <c r="B26" s="40"/>
      <c r="D26" s="108" t="s">
        <v>44</v>
      </c>
      <c r="I26" s="109"/>
      <c r="L26" s="40"/>
    </row>
    <row r="27" spans="2:12" s="7" customFormat="1" ht="16.5" customHeight="1">
      <c r="B27" s="113"/>
      <c r="E27" s="385" t="s">
        <v>35</v>
      </c>
      <c r="F27" s="385"/>
      <c r="G27" s="385"/>
      <c r="H27" s="385"/>
      <c r="I27" s="114"/>
      <c r="L27" s="113"/>
    </row>
    <row r="28" spans="2:12" s="1" customFormat="1" ht="6.9" customHeight="1">
      <c r="B28" s="40"/>
      <c r="I28" s="109"/>
      <c r="L28" s="40"/>
    </row>
    <row r="29" spans="2:12" s="1" customFormat="1" ht="6.9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46</v>
      </c>
      <c r="I30" s="109"/>
      <c r="J30" s="117">
        <f>ROUND(J105, 2)</f>
        <v>0</v>
      </c>
      <c r="L30" s="40"/>
    </row>
    <row r="31" spans="2:12" s="1" customFormat="1" ht="6.9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" customHeight="1">
      <c r="B32" s="40"/>
      <c r="F32" s="118" t="s">
        <v>48</v>
      </c>
      <c r="I32" s="119" t="s">
        <v>47</v>
      </c>
      <c r="J32" s="118" t="s">
        <v>49</v>
      </c>
      <c r="L32" s="40"/>
    </row>
    <row r="33" spans="2:12" s="1" customFormat="1" ht="14.4" customHeight="1">
      <c r="B33" s="40"/>
      <c r="D33" s="120" t="s">
        <v>50</v>
      </c>
      <c r="E33" s="108" t="s">
        <v>51</v>
      </c>
      <c r="F33" s="121">
        <f>ROUND((SUM(BE105:BE995)),  2)</f>
        <v>0</v>
      </c>
      <c r="I33" s="122">
        <v>0.21</v>
      </c>
      <c r="J33" s="121">
        <f>ROUND(((SUM(BE105:BE995))*I33),  2)</f>
        <v>0</v>
      </c>
      <c r="L33" s="40"/>
    </row>
    <row r="34" spans="2:12" s="1" customFormat="1" ht="14.4" customHeight="1">
      <c r="B34" s="40"/>
      <c r="E34" s="108" t="s">
        <v>52</v>
      </c>
      <c r="F34" s="121">
        <f>ROUND((SUM(BF105:BF995)),  2)</f>
        <v>0</v>
      </c>
      <c r="I34" s="122">
        <v>0.15</v>
      </c>
      <c r="J34" s="121">
        <f>ROUND(((SUM(BF105:BF995))*I34),  2)</f>
        <v>0</v>
      </c>
      <c r="L34" s="40"/>
    </row>
    <row r="35" spans="2:12" s="1" customFormat="1" ht="14.4" hidden="1" customHeight="1">
      <c r="B35" s="40"/>
      <c r="E35" s="108" t="s">
        <v>53</v>
      </c>
      <c r="F35" s="121">
        <f>ROUND((SUM(BG105:BG995)),  2)</f>
        <v>0</v>
      </c>
      <c r="I35" s="122">
        <v>0.21</v>
      </c>
      <c r="J35" s="121">
        <f>0</f>
        <v>0</v>
      </c>
      <c r="L35" s="40"/>
    </row>
    <row r="36" spans="2:12" s="1" customFormat="1" ht="14.4" hidden="1" customHeight="1">
      <c r="B36" s="40"/>
      <c r="E36" s="108" t="s">
        <v>54</v>
      </c>
      <c r="F36" s="121">
        <f>ROUND((SUM(BH105:BH995)),  2)</f>
        <v>0</v>
      </c>
      <c r="I36" s="122">
        <v>0.15</v>
      </c>
      <c r="J36" s="121">
        <f>0</f>
        <v>0</v>
      </c>
      <c r="L36" s="40"/>
    </row>
    <row r="37" spans="2:12" s="1" customFormat="1" ht="14.4" hidden="1" customHeight="1">
      <c r="B37" s="40"/>
      <c r="E37" s="108" t="s">
        <v>55</v>
      </c>
      <c r="F37" s="121">
        <f>ROUND((SUM(BI105:BI995)),  2)</f>
        <v>0</v>
      </c>
      <c r="I37" s="122">
        <v>0</v>
      </c>
      <c r="J37" s="121">
        <f>0</f>
        <v>0</v>
      </c>
      <c r="L37" s="40"/>
    </row>
    <row r="38" spans="2:12" s="1" customFormat="1" ht="6.9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56</v>
      </c>
      <c r="E39" s="125"/>
      <c r="F39" s="125"/>
      <c r="G39" s="126" t="s">
        <v>57</v>
      </c>
      <c r="H39" s="127" t="s">
        <v>58</v>
      </c>
      <c r="I39" s="128"/>
      <c r="J39" s="129">
        <f>SUM(J30:J37)</f>
        <v>0</v>
      </c>
      <c r="K39" s="130"/>
      <c r="L39" s="40"/>
    </row>
    <row r="40" spans="2:12" s="1" customFormat="1" ht="14.4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" customHeight="1">
      <c r="B45" s="36"/>
      <c r="C45" s="24" t="s">
        <v>106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77" t="str">
        <f>E7</f>
        <v>Zateplení objektů ZŠ Bruntál, Okružní 1890/38 - doplnění II</v>
      </c>
      <c r="F48" s="378"/>
      <c r="G48" s="378"/>
      <c r="H48" s="378"/>
      <c r="I48" s="109"/>
      <c r="J48" s="37"/>
      <c r="K48" s="37"/>
      <c r="L48" s="40"/>
    </row>
    <row r="49" spans="2:47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47" s="1" customFormat="1" ht="16.5" customHeight="1">
      <c r="B50" s="36"/>
      <c r="C50" s="37"/>
      <c r="D50" s="37"/>
      <c r="E50" s="360" t="str">
        <f>E9</f>
        <v>SO02 - SO-02 pavilon jídelny s kuchyní - doplnění II</v>
      </c>
      <c r="F50" s="376"/>
      <c r="G50" s="376"/>
      <c r="H50" s="376"/>
      <c r="I50" s="109"/>
      <c r="J50" s="37"/>
      <c r="K50" s="37"/>
      <c r="L50" s="40"/>
    </row>
    <row r="51" spans="2:47" s="1" customFormat="1" ht="6.9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47" s="1" customFormat="1" ht="12" customHeight="1">
      <c r="B52" s="36"/>
      <c r="C52" s="30" t="s">
        <v>22</v>
      </c>
      <c r="D52" s="37"/>
      <c r="E52" s="37"/>
      <c r="F52" s="28" t="str">
        <f>F12</f>
        <v>Bruntál</v>
      </c>
      <c r="G52" s="37"/>
      <c r="H52" s="37"/>
      <c r="I52" s="111" t="s">
        <v>24</v>
      </c>
      <c r="J52" s="60" t="str">
        <f>IF(J12="","",J12)</f>
        <v>23. 8. 2019</v>
      </c>
      <c r="K52" s="37"/>
      <c r="L52" s="40"/>
    </row>
    <row r="53" spans="2:47" s="1" customFormat="1" ht="6.9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47" s="1" customFormat="1" ht="15.15" customHeight="1">
      <c r="B54" s="36"/>
      <c r="C54" s="30" t="s">
        <v>30</v>
      </c>
      <c r="D54" s="37"/>
      <c r="E54" s="37"/>
      <c r="F54" s="28" t="str">
        <f>E15</f>
        <v>Město Bruntál</v>
      </c>
      <c r="G54" s="37"/>
      <c r="H54" s="37"/>
      <c r="I54" s="111" t="s">
        <v>38</v>
      </c>
      <c r="J54" s="34" t="str">
        <f>E21</f>
        <v>USCHEMER s.r.o.</v>
      </c>
      <c r="K54" s="37"/>
      <c r="L54" s="40"/>
    </row>
    <row r="55" spans="2:47" s="1" customFormat="1" ht="15.15" customHeight="1">
      <c r="B55" s="36"/>
      <c r="C55" s="30" t="s">
        <v>36</v>
      </c>
      <c r="D55" s="37"/>
      <c r="E55" s="37"/>
      <c r="F55" s="28" t="str">
        <f>IF(E18="","",E18)</f>
        <v>Vyplň údaj</v>
      </c>
      <c r="G55" s="37"/>
      <c r="H55" s="37"/>
      <c r="I55" s="111" t="s">
        <v>42</v>
      </c>
      <c r="J55" s="34" t="str">
        <f>E24</f>
        <v xml:space="preserve"> </v>
      </c>
      <c r="K55" s="37"/>
      <c r="L55" s="40"/>
    </row>
    <row r="56" spans="2:47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47" s="1" customFormat="1" ht="29.25" customHeight="1">
      <c r="B57" s="36"/>
      <c r="C57" s="137" t="s">
        <v>107</v>
      </c>
      <c r="D57" s="138"/>
      <c r="E57" s="138"/>
      <c r="F57" s="138"/>
      <c r="G57" s="138"/>
      <c r="H57" s="138"/>
      <c r="I57" s="139"/>
      <c r="J57" s="140" t="s">
        <v>108</v>
      </c>
      <c r="K57" s="138"/>
      <c r="L57" s="40"/>
    </row>
    <row r="58" spans="2:47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5" customHeight="1">
      <c r="B59" s="36"/>
      <c r="C59" s="141" t="s">
        <v>78</v>
      </c>
      <c r="D59" s="37"/>
      <c r="E59" s="37"/>
      <c r="F59" s="37"/>
      <c r="G59" s="37"/>
      <c r="H59" s="37"/>
      <c r="I59" s="109"/>
      <c r="J59" s="78">
        <f>J105</f>
        <v>0</v>
      </c>
      <c r="K59" s="37"/>
      <c r="L59" s="40"/>
      <c r="AU59" s="18" t="s">
        <v>109</v>
      </c>
    </row>
    <row r="60" spans="2:47" s="8" customFormat="1" ht="24.9" customHeight="1">
      <c r="B60" s="142"/>
      <c r="C60" s="143"/>
      <c r="D60" s="144" t="s">
        <v>110</v>
      </c>
      <c r="E60" s="145"/>
      <c r="F60" s="145"/>
      <c r="G60" s="145"/>
      <c r="H60" s="145"/>
      <c r="I60" s="146"/>
      <c r="J60" s="147">
        <f>J106</f>
        <v>0</v>
      </c>
      <c r="K60" s="143"/>
      <c r="L60" s="148"/>
    </row>
    <row r="61" spans="2:47" s="9" customFormat="1" ht="19.95" customHeight="1">
      <c r="B61" s="149"/>
      <c r="C61" s="150"/>
      <c r="D61" s="151" t="s">
        <v>111</v>
      </c>
      <c r="E61" s="152"/>
      <c r="F61" s="152"/>
      <c r="G61" s="152"/>
      <c r="H61" s="152"/>
      <c r="I61" s="153"/>
      <c r="J61" s="154">
        <f>J107</f>
        <v>0</v>
      </c>
      <c r="K61" s="150"/>
      <c r="L61" s="155"/>
    </row>
    <row r="62" spans="2:47" s="9" customFormat="1" ht="19.95" customHeight="1">
      <c r="B62" s="149"/>
      <c r="C62" s="150"/>
      <c r="D62" s="151" t="s">
        <v>113</v>
      </c>
      <c r="E62" s="152"/>
      <c r="F62" s="152"/>
      <c r="G62" s="152"/>
      <c r="H62" s="152"/>
      <c r="I62" s="153"/>
      <c r="J62" s="154">
        <f>J133</f>
        <v>0</v>
      </c>
      <c r="K62" s="150"/>
      <c r="L62" s="155"/>
    </row>
    <row r="63" spans="2:47" s="9" customFormat="1" ht="19.95" customHeight="1">
      <c r="B63" s="149"/>
      <c r="C63" s="150"/>
      <c r="D63" s="151" t="s">
        <v>115</v>
      </c>
      <c r="E63" s="152"/>
      <c r="F63" s="152"/>
      <c r="G63" s="152"/>
      <c r="H63" s="152"/>
      <c r="I63" s="153"/>
      <c r="J63" s="154">
        <f>J152</f>
        <v>0</v>
      </c>
      <c r="K63" s="150"/>
      <c r="L63" s="155"/>
    </row>
    <row r="64" spans="2:47" s="9" customFormat="1" ht="19.95" customHeight="1">
      <c r="B64" s="149"/>
      <c r="C64" s="150"/>
      <c r="D64" s="151" t="s">
        <v>116</v>
      </c>
      <c r="E64" s="152"/>
      <c r="F64" s="152"/>
      <c r="G64" s="152"/>
      <c r="H64" s="152"/>
      <c r="I64" s="153"/>
      <c r="J64" s="154">
        <f>J164</f>
        <v>0</v>
      </c>
      <c r="K64" s="150"/>
      <c r="L64" s="155"/>
    </row>
    <row r="65" spans="2:12" s="9" customFormat="1" ht="19.95" customHeight="1">
      <c r="B65" s="149"/>
      <c r="C65" s="150"/>
      <c r="D65" s="151" t="s">
        <v>117</v>
      </c>
      <c r="E65" s="152"/>
      <c r="F65" s="152"/>
      <c r="G65" s="152"/>
      <c r="H65" s="152"/>
      <c r="I65" s="153"/>
      <c r="J65" s="154">
        <f>J384</f>
        <v>0</v>
      </c>
      <c r="K65" s="150"/>
      <c r="L65" s="155"/>
    </row>
    <row r="66" spans="2:12" s="9" customFormat="1" ht="19.95" customHeight="1">
      <c r="B66" s="149"/>
      <c r="C66" s="150"/>
      <c r="D66" s="151" t="s">
        <v>118</v>
      </c>
      <c r="E66" s="152"/>
      <c r="F66" s="152"/>
      <c r="G66" s="152"/>
      <c r="H66" s="152"/>
      <c r="I66" s="153"/>
      <c r="J66" s="154">
        <f>J444</f>
        <v>0</v>
      </c>
      <c r="K66" s="150"/>
      <c r="L66" s="155"/>
    </row>
    <row r="67" spans="2:12" s="9" customFormat="1" ht="19.95" customHeight="1">
      <c r="B67" s="149"/>
      <c r="C67" s="150"/>
      <c r="D67" s="151" t="s">
        <v>119</v>
      </c>
      <c r="E67" s="152"/>
      <c r="F67" s="152"/>
      <c r="G67" s="152"/>
      <c r="H67" s="152"/>
      <c r="I67" s="153"/>
      <c r="J67" s="154">
        <f>J451</f>
        <v>0</v>
      </c>
      <c r="K67" s="150"/>
      <c r="L67" s="155"/>
    </row>
    <row r="68" spans="2:12" s="8" customFormat="1" ht="24.9" customHeight="1">
      <c r="B68" s="142"/>
      <c r="C68" s="143"/>
      <c r="D68" s="144" t="s">
        <v>120</v>
      </c>
      <c r="E68" s="145"/>
      <c r="F68" s="145"/>
      <c r="G68" s="145"/>
      <c r="H68" s="145"/>
      <c r="I68" s="146"/>
      <c r="J68" s="147">
        <f>J453</f>
        <v>0</v>
      </c>
      <c r="K68" s="143"/>
      <c r="L68" s="148"/>
    </row>
    <row r="69" spans="2:12" s="9" customFormat="1" ht="19.95" customHeight="1">
      <c r="B69" s="149"/>
      <c r="C69" s="150"/>
      <c r="D69" s="151" t="s">
        <v>121</v>
      </c>
      <c r="E69" s="152"/>
      <c r="F69" s="152"/>
      <c r="G69" s="152"/>
      <c r="H69" s="152"/>
      <c r="I69" s="153"/>
      <c r="J69" s="154">
        <f>J454</f>
        <v>0</v>
      </c>
      <c r="K69" s="150"/>
      <c r="L69" s="155"/>
    </row>
    <row r="70" spans="2:12" s="9" customFormat="1" ht="19.95" customHeight="1">
      <c r="B70" s="149"/>
      <c r="C70" s="150"/>
      <c r="D70" s="151" t="s">
        <v>122</v>
      </c>
      <c r="E70" s="152"/>
      <c r="F70" s="152"/>
      <c r="G70" s="152"/>
      <c r="H70" s="152"/>
      <c r="I70" s="153"/>
      <c r="J70" s="154">
        <f>J483</f>
        <v>0</v>
      </c>
      <c r="K70" s="150"/>
      <c r="L70" s="155"/>
    </row>
    <row r="71" spans="2:12" s="9" customFormat="1" ht="19.95" customHeight="1">
      <c r="B71" s="149"/>
      <c r="C71" s="150"/>
      <c r="D71" s="151" t="s">
        <v>123</v>
      </c>
      <c r="E71" s="152"/>
      <c r="F71" s="152"/>
      <c r="G71" s="152"/>
      <c r="H71" s="152"/>
      <c r="I71" s="153"/>
      <c r="J71" s="154">
        <f>J514</f>
        <v>0</v>
      </c>
      <c r="K71" s="150"/>
      <c r="L71" s="155"/>
    </row>
    <row r="72" spans="2:12" s="9" customFormat="1" ht="19.95" customHeight="1">
      <c r="B72" s="149"/>
      <c r="C72" s="150"/>
      <c r="D72" s="151" t="s">
        <v>124</v>
      </c>
      <c r="E72" s="152"/>
      <c r="F72" s="152"/>
      <c r="G72" s="152"/>
      <c r="H72" s="152"/>
      <c r="I72" s="153"/>
      <c r="J72" s="154">
        <f>J566</f>
        <v>0</v>
      </c>
      <c r="K72" s="150"/>
      <c r="L72" s="155"/>
    </row>
    <row r="73" spans="2:12" s="9" customFormat="1" ht="19.95" customHeight="1">
      <c r="B73" s="149"/>
      <c r="C73" s="150"/>
      <c r="D73" s="151" t="s">
        <v>125</v>
      </c>
      <c r="E73" s="152"/>
      <c r="F73" s="152"/>
      <c r="G73" s="152"/>
      <c r="H73" s="152"/>
      <c r="I73" s="153"/>
      <c r="J73" s="154">
        <f>J569</f>
        <v>0</v>
      </c>
      <c r="K73" s="150"/>
      <c r="L73" s="155"/>
    </row>
    <row r="74" spans="2:12" s="9" customFormat="1" ht="19.95" customHeight="1">
      <c r="B74" s="149"/>
      <c r="C74" s="150"/>
      <c r="D74" s="151" t="s">
        <v>126</v>
      </c>
      <c r="E74" s="152"/>
      <c r="F74" s="152"/>
      <c r="G74" s="152"/>
      <c r="H74" s="152"/>
      <c r="I74" s="153"/>
      <c r="J74" s="154">
        <f>J584</f>
        <v>0</v>
      </c>
      <c r="K74" s="150"/>
      <c r="L74" s="155"/>
    </row>
    <row r="75" spans="2:12" s="9" customFormat="1" ht="19.95" customHeight="1">
      <c r="B75" s="149"/>
      <c r="C75" s="150"/>
      <c r="D75" s="151" t="s">
        <v>127</v>
      </c>
      <c r="E75" s="152"/>
      <c r="F75" s="152"/>
      <c r="G75" s="152"/>
      <c r="H75" s="152"/>
      <c r="I75" s="153"/>
      <c r="J75" s="154">
        <f>J613</f>
        <v>0</v>
      </c>
      <c r="K75" s="150"/>
      <c r="L75" s="155"/>
    </row>
    <row r="76" spans="2:12" s="9" customFormat="1" ht="19.95" customHeight="1">
      <c r="B76" s="149"/>
      <c r="C76" s="150"/>
      <c r="D76" s="151" t="s">
        <v>128</v>
      </c>
      <c r="E76" s="152"/>
      <c r="F76" s="152"/>
      <c r="G76" s="152"/>
      <c r="H76" s="152"/>
      <c r="I76" s="153"/>
      <c r="J76" s="154">
        <f>J642</f>
        <v>0</v>
      </c>
      <c r="K76" s="150"/>
      <c r="L76" s="155"/>
    </row>
    <row r="77" spans="2:12" s="9" customFormat="1" ht="19.95" customHeight="1">
      <c r="B77" s="149"/>
      <c r="C77" s="150"/>
      <c r="D77" s="151" t="s">
        <v>129</v>
      </c>
      <c r="E77" s="152"/>
      <c r="F77" s="152"/>
      <c r="G77" s="152"/>
      <c r="H77" s="152"/>
      <c r="I77" s="153"/>
      <c r="J77" s="154">
        <f>J706</f>
        <v>0</v>
      </c>
      <c r="K77" s="150"/>
      <c r="L77" s="155"/>
    </row>
    <row r="78" spans="2:12" s="9" customFormat="1" ht="19.95" customHeight="1">
      <c r="B78" s="149"/>
      <c r="C78" s="150"/>
      <c r="D78" s="151" t="s">
        <v>130</v>
      </c>
      <c r="E78" s="152"/>
      <c r="F78" s="152"/>
      <c r="G78" s="152"/>
      <c r="H78" s="152"/>
      <c r="I78" s="153"/>
      <c r="J78" s="154">
        <f>J746</f>
        <v>0</v>
      </c>
      <c r="K78" s="150"/>
      <c r="L78" s="155"/>
    </row>
    <row r="79" spans="2:12" s="9" customFormat="1" ht="19.95" customHeight="1">
      <c r="B79" s="149"/>
      <c r="C79" s="150"/>
      <c r="D79" s="151" t="s">
        <v>131</v>
      </c>
      <c r="E79" s="152"/>
      <c r="F79" s="152"/>
      <c r="G79" s="152"/>
      <c r="H79" s="152"/>
      <c r="I79" s="153"/>
      <c r="J79" s="154">
        <f>J888</f>
        <v>0</v>
      </c>
      <c r="K79" s="150"/>
      <c r="L79" s="155"/>
    </row>
    <row r="80" spans="2:12" s="9" customFormat="1" ht="19.95" customHeight="1">
      <c r="B80" s="149"/>
      <c r="C80" s="150"/>
      <c r="D80" s="151" t="s">
        <v>133</v>
      </c>
      <c r="E80" s="152"/>
      <c r="F80" s="152"/>
      <c r="G80" s="152"/>
      <c r="H80" s="152"/>
      <c r="I80" s="153"/>
      <c r="J80" s="154">
        <f>J911</f>
        <v>0</v>
      </c>
      <c r="K80" s="150"/>
      <c r="L80" s="155"/>
    </row>
    <row r="81" spans="2:12" s="9" customFormat="1" ht="19.95" customHeight="1">
      <c r="B81" s="149"/>
      <c r="C81" s="150"/>
      <c r="D81" s="151" t="s">
        <v>134</v>
      </c>
      <c r="E81" s="152"/>
      <c r="F81" s="152"/>
      <c r="G81" s="152"/>
      <c r="H81" s="152"/>
      <c r="I81" s="153"/>
      <c r="J81" s="154">
        <f>J918</f>
        <v>0</v>
      </c>
      <c r="K81" s="150"/>
      <c r="L81" s="155"/>
    </row>
    <row r="82" spans="2:12" s="9" customFormat="1" ht="19.95" customHeight="1">
      <c r="B82" s="149"/>
      <c r="C82" s="150"/>
      <c r="D82" s="151" t="s">
        <v>135</v>
      </c>
      <c r="E82" s="152"/>
      <c r="F82" s="152"/>
      <c r="G82" s="152"/>
      <c r="H82" s="152"/>
      <c r="I82" s="153"/>
      <c r="J82" s="154">
        <f>J963</f>
        <v>0</v>
      </c>
      <c r="K82" s="150"/>
      <c r="L82" s="155"/>
    </row>
    <row r="83" spans="2:12" s="9" customFormat="1" ht="19.95" customHeight="1">
      <c r="B83" s="149"/>
      <c r="C83" s="150"/>
      <c r="D83" s="151" t="s">
        <v>136</v>
      </c>
      <c r="E83" s="152"/>
      <c r="F83" s="152"/>
      <c r="G83" s="152"/>
      <c r="H83" s="152"/>
      <c r="I83" s="153"/>
      <c r="J83" s="154">
        <f>J979</f>
        <v>0</v>
      </c>
      <c r="K83" s="150"/>
      <c r="L83" s="155"/>
    </row>
    <row r="84" spans="2:12" s="8" customFormat="1" ht="24.9" customHeight="1">
      <c r="B84" s="142"/>
      <c r="C84" s="143"/>
      <c r="D84" s="144" t="s">
        <v>137</v>
      </c>
      <c r="E84" s="145"/>
      <c r="F84" s="145"/>
      <c r="G84" s="145"/>
      <c r="H84" s="145"/>
      <c r="I84" s="146"/>
      <c r="J84" s="147">
        <f>J984</f>
        <v>0</v>
      </c>
      <c r="K84" s="143"/>
      <c r="L84" s="148"/>
    </row>
    <row r="85" spans="2:12" s="9" customFormat="1" ht="19.95" customHeight="1">
      <c r="B85" s="149"/>
      <c r="C85" s="150"/>
      <c r="D85" s="151" t="s">
        <v>138</v>
      </c>
      <c r="E85" s="152"/>
      <c r="F85" s="152"/>
      <c r="G85" s="152"/>
      <c r="H85" s="152"/>
      <c r="I85" s="153"/>
      <c r="J85" s="154">
        <f>J985</f>
        <v>0</v>
      </c>
      <c r="K85" s="150"/>
      <c r="L85" s="155"/>
    </row>
    <row r="86" spans="2:12" s="1" customFormat="1" ht="21.75" customHeight="1">
      <c r="B86" s="36"/>
      <c r="C86" s="37"/>
      <c r="D86" s="37"/>
      <c r="E86" s="37"/>
      <c r="F86" s="37"/>
      <c r="G86" s="37"/>
      <c r="H86" s="37"/>
      <c r="I86" s="109"/>
      <c r="J86" s="37"/>
      <c r="K86" s="37"/>
      <c r="L86" s="40"/>
    </row>
    <row r="87" spans="2:12" s="1" customFormat="1" ht="6.9" customHeight="1">
      <c r="B87" s="48"/>
      <c r="C87" s="49"/>
      <c r="D87" s="49"/>
      <c r="E87" s="49"/>
      <c r="F87" s="49"/>
      <c r="G87" s="49"/>
      <c r="H87" s="49"/>
      <c r="I87" s="133"/>
      <c r="J87" s="49"/>
      <c r="K87" s="49"/>
      <c r="L87" s="40"/>
    </row>
    <row r="91" spans="2:12" s="1" customFormat="1" ht="6.9" customHeight="1">
      <c r="B91" s="50"/>
      <c r="C91" s="51"/>
      <c r="D91" s="51"/>
      <c r="E91" s="51"/>
      <c r="F91" s="51"/>
      <c r="G91" s="51"/>
      <c r="H91" s="51"/>
      <c r="I91" s="136"/>
      <c r="J91" s="51"/>
      <c r="K91" s="51"/>
      <c r="L91" s="40"/>
    </row>
    <row r="92" spans="2:12" s="1" customFormat="1" ht="24.9" customHeight="1">
      <c r="B92" s="36"/>
      <c r="C92" s="24" t="s">
        <v>140</v>
      </c>
      <c r="D92" s="37"/>
      <c r="E92" s="37"/>
      <c r="F92" s="37"/>
      <c r="G92" s="37"/>
      <c r="H92" s="37"/>
      <c r="I92" s="109"/>
      <c r="J92" s="37"/>
      <c r="K92" s="37"/>
      <c r="L92" s="40"/>
    </row>
    <row r="93" spans="2:12" s="1" customFormat="1" ht="6.9" customHeight="1">
      <c r="B93" s="36"/>
      <c r="C93" s="37"/>
      <c r="D93" s="37"/>
      <c r="E93" s="37"/>
      <c r="F93" s="37"/>
      <c r="G93" s="37"/>
      <c r="H93" s="37"/>
      <c r="I93" s="109"/>
      <c r="J93" s="37"/>
      <c r="K93" s="37"/>
      <c r="L93" s="40"/>
    </row>
    <row r="94" spans="2:12" s="1" customFormat="1" ht="12" customHeight="1">
      <c r="B94" s="36"/>
      <c r="C94" s="30" t="s">
        <v>16</v>
      </c>
      <c r="D94" s="37"/>
      <c r="E94" s="37"/>
      <c r="F94" s="37"/>
      <c r="G94" s="37"/>
      <c r="H94" s="37"/>
      <c r="I94" s="109"/>
      <c r="J94" s="37"/>
      <c r="K94" s="37"/>
      <c r="L94" s="40"/>
    </row>
    <row r="95" spans="2:12" s="1" customFormat="1" ht="16.5" customHeight="1">
      <c r="B95" s="36"/>
      <c r="C95" s="37"/>
      <c r="D95" s="37"/>
      <c r="E95" s="377" t="str">
        <f>E7</f>
        <v>Zateplení objektů ZŠ Bruntál, Okružní 1890/38 - doplnění II</v>
      </c>
      <c r="F95" s="378"/>
      <c r="G95" s="378"/>
      <c r="H95" s="378"/>
      <c r="I95" s="109"/>
      <c r="J95" s="37"/>
      <c r="K95" s="37"/>
      <c r="L95" s="40"/>
    </row>
    <row r="96" spans="2:12" s="1" customFormat="1" ht="12" customHeight="1">
      <c r="B96" s="36"/>
      <c r="C96" s="30" t="s">
        <v>104</v>
      </c>
      <c r="D96" s="37"/>
      <c r="E96" s="37"/>
      <c r="F96" s="37"/>
      <c r="G96" s="37"/>
      <c r="H96" s="37"/>
      <c r="I96" s="109"/>
      <c r="J96" s="37"/>
      <c r="K96" s="37"/>
      <c r="L96" s="40"/>
    </row>
    <row r="97" spans="2:65" s="1" customFormat="1" ht="16.5" customHeight="1">
      <c r="B97" s="36"/>
      <c r="C97" s="37"/>
      <c r="D97" s="37"/>
      <c r="E97" s="360" t="str">
        <f>E9</f>
        <v>SO02 - SO-02 pavilon jídelny s kuchyní - doplnění II</v>
      </c>
      <c r="F97" s="376"/>
      <c r="G97" s="376"/>
      <c r="H97" s="376"/>
      <c r="I97" s="109"/>
      <c r="J97" s="37"/>
      <c r="K97" s="37"/>
      <c r="L97" s="40"/>
    </row>
    <row r="98" spans="2:65" s="1" customFormat="1" ht="6.9" customHeight="1">
      <c r="B98" s="36"/>
      <c r="C98" s="37"/>
      <c r="D98" s="37"/>
      <c r="E98" s="37"/>
      <c r="F98" s="37"/>
      <c r="G98" s="37"/>
      <c r="H98" s="37"/>
      <c r="I98" s="109"/>
      <c r="J98" s="37"/>
      <c r="K98" s="37"/>
      <c r="L98" s="40"/>
    </row>
    <row r="99" spans="2:65" s="1" customFormat="1" ht="12" customHeight="1">
      <c r="B99" s="36"/>
      <c r="C99" s="30" t="s">
        <v>22</v>
      </c>
      <c r="D99" s="37"/>
      <c r="E99" s="37"/>
      <c r="F99" s="28" t="str">
        <f>F12</f>
        <v>Bruntál</v>
      </c>
      <c r="G99" s="37"/>
      <c r="H99" s="37"/>
      <c r="I99" s="111" t="s">
        <v>24</v>
      </c>
      <c r="J99" s="60" t="str">
        <f>IF(J12="","",J12)</f>
        <v>23. 8. 2019</v>
      </c>
      <c r="K99" s="37"/>
      <c r="L99" s="40"/>
    </row>
    <row r="100" spans="2:65" s="1" customFormat="1" ht="6.9" customHeight="1">
      <c r="B100" s="36"/>
      <c r="C100" s="37"/>
      <c r="D100" s="37"/>
      <c r="E100" s="37"/>
      <c r="F100" s="37"/>
      <c r="G100" s="37"/>
      <c r="H100" s="37"/>
      <c r="I100" s="109"/>
      <c r="J100" s="37"/>
      <c r="K100" s="37"/>
      <c r="L100" s="40"/>
    </row>
    <row r="101" spans="2:65" s="1" customFormat="1" ht="15.15" customHeight="1">
      <c r="B101" s="36"/>
      <c r="C101" s="30" t="s">
        <v>30</v>
      </c>
      <c r="D101" s="37"/>
      <c r="E101" s="37"/>
      <c r="F101" s="28" t="str">
        <f>E15</f>
        <v>Město Bruntál</v>
      </c>
      <c r="G101" s="37"/>
      <c r="H101" s="37"/>
      <c r="I101" s="111" t="s">
        <v>38</v>
      </c>
      <c r="J101" s="34" t="str">
        <f>E21</f>
        <v>USCHEMER s.r.o.</v>
      </c>
      <c r="K101" s="37"/>
      <c r="L101" s="40"/>
    </row>
    <row r="102" spans="2:65" s="1" customFormat="1" ht="15.15" customHeight="1">
      <c r="B102" s="36"/>
      <c r="C102" s="30" t="s">
        <v>36</v>
      </c>
      <c r="D102" s="37"/>
      <c r="E102" s="37"/>
      <c r="F102" s="28" t="str">
        <f>IF(E18="","",E18)</f>
        <v>Vyplň údaj</v>
      </c>
      <c r="G102" s="37"/>
      <c r="H102" s="37"/>
      <c r="I102" s="111" t="s">
        <v>42</v>
      </c>
      <c r="J102" s="34" t="str">
        <f>E24</f>
        <v xml:space="preserve"> </v>
      </c>
      <c r="K102" s="37"/>
      <c r="L102" s="40"/>
    </row>
    <row r="103" spans="2:65" s="1" customFormat="1" ht="10.35" customHeight="1">
      <c r="B103" s="36"/>
      <c r="C103" s="37"/>
      <c r="D103" s="37"/>
      <c r="E103" s="37"/>
      <c r="F103" s="37"/>
      <c r="G103" s="37"/>
      <c r="H103" s="37"/>
      <c r="I103" s="109"/>
      <c r="J103" s="37"/>
      <c r="K103" s="37"/>
      <c r="L103" s="40"/>
    </row>
    <row r="104" spans="2:65" s="10" customFormat="1" ht="29.25" customHeight="1">
      <c r="B104" s="156"/>
      <c r="C104" s="157" t="s">
        <v>141</v>
      </c>
      <c r="D104" s="158" t="s">
        <v>65</v>
      </c>
      <c r="E104" s="158" t="s">
        <v>61</v>
      </c>
      <c r="F104" s="158" t="s">
        <v>62</v>
      </c>
      <c r="G104" s="158" t="s">
        <v>142</v>
      </c>
      <c r="H104" s="158" t="s">
        <v>143</v>
      </c>
      <c r="I104" s="159" t="s">
        <v>144</v>
      </c>
      <c r="J104" s="158" t="s">
        <v>108</v>
      </c>
      <c r="K104" s="160" t="s">
        <v>145</v>
      </c>
      <c r="L104" s="161"/>
      <c r="M104" s="69" t="s">
        <v>35</v>
      </c>
      <c r="N104" s="70" t="s">
        <v>50</v>
      </c>
      <c r="O104" s="70" t="s">
        <v>146</v>
      </c>
      <c r="P104" s="70" t="s">
        <v>147</v>
      </c>
      <c r="Q104" s="70" t="s">
        <v>148</v>
      </c>
      <c r="R104" s="70" t="s">
        <v>149</v>
      </c>
      <c r="S104" s="70" t="s">
        <v>150</v>
      </c>
      <c r="T104" s="71" t="s">
        <v>151</v>
      </c>
    </row>
    <row r="105" spans="2:65" s="1" customFormat="1" ht="22.95" customHeight="1">
      <c r="B105" s="36"/>
      <c r="C105" s="76" t="s">
        <v>152</v>
      </c>
      <c r="D105" s="37"/>
      <c r="E105" s="37"/>
      <c r="F105" s="37"/>
      <c r="G105" s="37"/>
      <c r="H105" s="37"/>
      <c r="I105" s="109"/>
      <c r="J105" s="162">
        <f>BK105</f>
        <v>0</v>
      </c>
      <c r="K105" s="37"/>
      <c r="L105" s="40"/>
      <c r="M105" s="72"/>
      <c r="N105" s="73"/>
      <c r="O105" s="73"/>
      <c r="P105" s="163">
        <f>P106+P453+P984</f>
        <v>0</v>
      </c>
      <c r="Q105" s="73"/>
      <c r="R105" s="163">
        <f>R106+R453+R984</f>
        <v>55.414786817397498</v>
      </c>
      <c r="S105" s="73"/>
      <c r="T105" s="164">
        <f>T106+T453+T984</f>
        <v>48.857956219999998</v>
      </c>
      <c r="AT105" s="18" t="s">
        <v>79</v>
      </c>
      <c r="AU105" s="18" t="s">
        <v>109</v>
      </c>
      <c r="BK105" s="165">
        <f>BK106+BK453+BK984</f>
        <v>0</v>
      </c>
    </row>
    <row r="106" spans="2:65" s="11" customFormat="1" ht="25.95" customHeight="1">
      <c r="B106" s="166"/>
      <c r="C106" s="167"/>
      <c r="D106" s="168" t="s">
        <v>79</v>
      </c>
      <c r="E106" s="169" t="s">
        <v>153</v>
      </c>
      <c r="F106" s="169" t="s">
        <v>154</v>
      </c>
      <c r="G106" s="167"/>
      <c r="H106" s="167"/>
      <c r="I106" s="170"/>
      <c r="J106" s="171">
        <f>BK106</f>
        <v>0</v>
      </c>
      <c r="K106" s="167"/>
      <c r="L106" s="172"/>
      <c r="M106" s="173"/>
      <c r="N106" s="174"/>
      <c r="O106" s="174"/>
      <c r="P106" s="175">
        <f>P107+P133+P152+P164+P384+P444+P451</f>
        <v>0</v>
      </c>
      <c r="Q106" s="174"/>
      <c r="R106" s="175">
        <f>R107+R133+R152+R164+R384+R444+R451</f>
        <v>29.721261631519997</v>
      </c>
      <c r="S106" s="174"/>
      <c r="T106" s="176">
        <f>T107+T133+T152+T164+T384+T444+T451</f>
        <v>31.583259999999999</v>
      </c>
      <c r="AR106" s="177" t="s">
        <v>88</v>
      </c>
      <c r="AT106" s="178" t="s">
        <v>79</v>
      </c>
      <c r="AU106" s="178" t="s">
        <v>80</v>
      </c>
      <c r="AY106" s="177" t="s">
        <v>155</v>
      </c>
      <c r="BK106" s="179">
        <f>BK107+BK133+BK152+BK164+BK384+BK444+BK451</f>
        <v>0</v>
      </c>
    </row>
    <row r="107" spans="2:65" s="11" customFormat="1" ht="22.95" customHeight="1">
      <c r="B107" s="166"/>
      <c r="C107" s="167"/>
      <c r="D107" s="168" t="s">
        <v>79</v>
      </c>
      <c r="E107" s="180" t="s">
        <v>88</v>
      </c>
      <c r="F107" s="180" t="s">
        <v>156</v>
      </c>
      <c r="G107" s="167"/>
      <c r="H107" s="167"/>
      <c r="I107" s="170"/>
      <c r="J107" s="181">
        <f>BK107</f>
        <v>0</v>
      </c>
      <c r="K107" s="167"/>
      <c r="L107" s="172"/>
      <c r="M107" s="173"/>
      <c r="N107" s="174"/>
      <c r="O107" s="174"/>
      <c r="P107" s="175">
        <f>SUM(P108:P132)</f>
        <v>0</v>
      </c>
      <c r="Q107" s="174"/>
      <c r="R107" s="175">
        <f>SUM(R108:R132)</f>
        <v>0</v>
      </c>
      <c r="S107" s="174"/>
      <c r="T107" s="176">
        <f>SUM(T108:T132)</f>
        <v>25.10445</v>
      </c>
      <c r="AR107" s="177" t="s">
        <v>88</v>
      </c>
      <c r="AT107" s="178" t="s">
        <v>79</v>
      </c>
      <c r="AU107" s="178" t="s">
        <v>88</v>
      </c>
      <c r="AY107" s="177" t="s">
        <v>155</v>
      </c>
      <c r="BK107" s="179">
        <f>SUM(BK108:BK132)</f>
        <v>0</v>
      </c>
    </row>
    <row r="108" spans="2:65" s="1" customFormat="1" ht="72" customHeight="1">
      <c r="B108" s="36"/>
      <c r="C108" s="182" t="s">
        <v>88</v>
      </c>
      <c r="D108" s="182" t="s">
        <v>157</v>
      </c>
      <c r="E108" s="183" t="s">
        <v>158</v>
      </c>
      <c r="F108" s="184" t="s">
        <v>159</v>
      </c>
      <c r="G108" s="185" t="s">
        <v>160</v>
      </c>
      <c r="H108" s="186">
        <v>40</v>
      </c>
      <c r="I108" s="187"/>
      <c r="J108" s="188">
        <f>ROUND(I108*H108,2)</f>
        <v>0</v>
      </c>
      <c r="K108" s="184" t="s">
        <v>161</v>
      </c>
      <c r="L108" s="40"/>
      <c r="M108" s="189" t="s">
        <v>35</v>
      </c>
      <c r="N108" s="190" t="s">
        <v>51</v>
      </c>
      <c r="O108" s="65"/>
      <c r="P108" s="191">
        <f>O108*H108</f>
        <v>0</v>
      </c>
      <c r="Q108" s="191">
        <v>0</v>
      </c>
      <c r="R108" s="191">
        <f>Q108*H108</f>
        <v>0</v>
      </c>
      <c r="S108" s="191">
        <v>0.255</v>
      </c>
      <c r="T108" s="192">
        <f>S108*H108</f>
        <v>10.199999999999999</v>
      </c>
      <c r="AR108" s="193" t="s">
        <v>162</v>
      </c>
      <c r="AT108" s="193" t="s">
        <v>157</v>
      </c>
      <c r="AU108" s="193" t="s">
        <v>90</v>
      </c>
      <c r="AY108" s="18" t="s">
        <v>155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88</v>
      </c>
      <c r="BK108" s="194">
        <f>ROUND(I108*H108,2)</f>
        <v>0</v>
      </c>
      <c r="BL108" s="18" t="s">
        <v>162</v>
      </c>
      <c r="BM108" s="193" t="s">
        <v>2806</v>
      </c>
    </row>
    <row r="109" spans="2:65" s="12" customFormat="1">
      <c r="B109" s="195"/>
      <c r="C109" s="196"/>
      <c r="D109" s="197" t="s">
        <v>164</v>
      </c>
      <c r="E109" s="198" t="s">
        <v>35</v>
      </c>
      <c r="F109" s="199" t="s">
        <v>2807</v>
      </c>
      <c r="G109" s="196"/>
      <c r="H109" s="198" t="s">
        <v>35</v>
      </c>
      <c r="I109" s="200"/>
      <c r="J109" s="196"/>
      <c r="K109" s="196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164</v>
      </c>
      <c r="AU109" s="205" t="s">
        <v>90</v>
      </c>
      <c r="AV109" s="12" t="s">
        <v>88</v>
      </c>
      <c r="AW109" s="12" t="s">
        <v>41</v>
      </c>
      <c r="AX109" s="12" t="s">
        <v>80</v>
      </c>
      <c r="AY109" s="205" t="s">
        <v>155</v>
      </c>
    </row>
    <row r="110" spans="2:65" s="13" customFormat="1">
      <c r="B110" s="206"/>
      <c r="C110" s="207"/>
      <c r="D110" s="197" t="s">
        <v>164</v>
      </c>
      <c r="E110" s="208" t="s">
        <v>35</v>
      </c>
      <c r="F110" s="209" t="s">
        <v>2808</v>
      </c>
      <c r="G110" s="207"/>
      <c r="H110" s="210">
        <v>36.585000000000001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164</v>
      </c>
      <c r="AU110" s="216" t="s">
        <v>90</v>
      </c>
      <c r="AV110" s="13" t="s">
        <v>90</v>
      </c>
      <c r="AW110" s="13" t="s">
        <v>41</v>
      </c>
      <c r="AX110" s="13" t="s">
        <v>80</v>
      </c>
      <c r="AY110" s="216" t="s">
        <v>155</v>
      </c>
    </row>
    <row r="111" spans="2:65" s="12" customFormat="1">
      <c r="B111" s="195"/>
      <c r="C111" s="196"/>
      <c r="D111" s="197" t="s">
        <v>164</v>
      </c>
      <c r="E111" s="198" t="s">
        <v>35</v>
      </c>
      <c r="F111" s="199" t="s">
        <v>2809</v>
      </c>
      <c r="G111" s="196"/>
      <c r="H111" s="198" t="s">
        <v>35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164</v>
      </c>
      <c r="AU111" s="205" t="s">
        <v>90</v>
      </c>
      <c r="AV111" s="12" t="s">
        <v>88</v>
      </c>
      <c r="AW111" s="12" t="s">
        <v>41</v>
      </c>
      <c r="AX111" s="12" t="s">
        <v>80</v>
      </c>
      <c r="AY111" s="205" t="s">
        <v>155</v>
      </c>
    </row>
    <row r="112" spans="2:65" s="13" customFormat="1">
      <c r="B112" s="206"/>
      <c r="C112" s="207"/>
      <c r="D112" s="197" t="s">
        <v>164</v>
      </c>
      <c r="E112" s="208" t="s">
        <v>35</v>
      </c>
      <c r="F112" s="209" t="s">
        <v>2810</v>
      </c>
      <c r="G112" s="207"/>
      <c r="H112" s="210">
        <v>3.415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164</v>
      </c>
      <c r="AU112" s="216" t="s">
        <v>90</v>
      </c>
      <c r="AV112" s="13" t="s">
        <v>90</v>
      </c>
      <c r="AW112" s="13" t="s">
        <v>41</v>
      </c>
      <c r="AX112" s="13" t="s">
        <v>80</v>
      </c>
      <c r="AY112" s="216" t="s">
        <v>155</v>
      </c>
    </row>
    <row r="113" spans="2:65" s="15" customFormat="1">
      <c r="B113" s="228"/>
      <c r="C113" s="229"/>
      <c r="D113" s="197" t="s">
        <v>164</v>
      </c>
      <c r="E113" s="230" t="s">
        <v>35</v>
      </c>
      <c r="F113" s="231" t="s">
        <v>177</v>
      </c>
      <c r="G113" s="229"/>
      <c r="H113" s="232">
        <v>40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164</v>
      </c>
      <c r="AU113" s="238" t="s">
        <v>90</v>
      </c>
      <c r="AV113" s="15" t="s">
        <v>162</v>
      </c>
      <c r="AW113" s="15" t="s">
        <v>41</v>
      </c>
      <c r="AX113" s="15" t="s">
        <v>88</v>
      </c>
      <c r="AY113" s="238" t="s">
        <v>155</v>
      </c>
    </row>
    <row r="114" spans="2:65" s="1" customFormat="1" ht="48" customHeight="1">
      <c r="B114" s="36"/>
      <c r="C114" s="182" t="s">
        <v>90</v>
      </c>
      <c r="D114" s="182" t="s">
        <v>157</v>
      </c>
      <c r="E114" s="183" t="s">
        <v>183</v>
      </c>
      <c r="F114" s="184" t="s">
        <v>184</v>
      </c>
      <c r="G114" s="185" t="s">
        <v>160</v>
      </c>
      <c r="H114" s="186">
        <v>40</v>
      </c>
      <c r="I114" s="187"/>
      <c r="J114" s="188">
        <f>ROUND(I114*H114,2)</f>
        <v>0</v>
      </c>
      <c r="K114" s="184" t="s">
        <v>161</v>
      </c>
      <c r="L114" s="40"/>
      <c r="M114" s="189" t="s">
        <v>35</v>
      </c>
      <c r="N114" s="190" t="s">
        <v>51</v>
      </c>
      <c r="O114" s="65"/>
      <c r="P114" s="191">
        <f>O114*H114</f>
        <v>0</v>
      </c>
      <c r="Q114" s="191">
        <v>0</v>
      </c>
      <c r="R114" s="191">
        <f>Q114*H114</f>
        <v>0</v>
      </c>
      <c r="S114" s="191">
        <v>0.18</v>
      </c>
      <c r="T114" s="192">
        <f>S114*H114</f>
        <v>7.1999999999999993</v>
      </c>
      <c r="AR114" s="193" t="s">
        <v>162</v>
      </c>
      <c r="AT114" s="193" t="s">
        <v>157</v>
      </c>
      <c r="AU114" s="193" t="s">
        <v>90</v>
      </c>
      <c r="AY114" s="18" t="s">
        <v>155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88</v>
      </c>
      <c r="BK114" s="194">
        <f>ROUND(I114*H114,2)</f>
        <v>0</v>
      </c>
      <c r="BL114" s="18" t="s">
        <v>162</v>
      </c>
      <c r="BM114" s="193" t="s">
        <v>2811</v>
      </c>
    </row>
    <row r="115" spans="2:65" s="12" customFormat="1">
      <c r="B115" s="195"/>
      <c r="C115" s="196"/>
      <c r="D115" s="197" t="s">
        <v>164</v>
      </c>
      <c r="E115" s="198" t="s">
        <v>35</v>
      </c>
      <c r="F115" s="199" t="s">
        <v>2812</v>
      </c>
      <c r="G115" s="196"/>
      <c r="H115" s="198" t="s">
        <v>35</v>
      </c>
      <c r="I115" s="200"/>
      <c r="J115" s="196"/>
      <c r="K115" s="196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164</v>
      </c>
      <c r="AU115" s="205" t="s">
        <v>90</v>
      </c>
      <c r="AV115" s="12" t="s">
        <v>88</v>
      </c>
      <c r="AW115" s="12" t="s">
        <v>41</v>
      </c>
      <c r="AX115" s="12" t="s">
        <v>80</v>
      </c>
      <c r="AY115" s="205" t="s">
        <v>155</v>
      </c>
    </row>
    <row r="116" spans="2:65" s="13" customFormat="1">
      <c r="B116" s="206"/>
      <c r="C116" s="207"/>
      <c r="D116" s="197" t="s">
        <v>164</v>
      </c>
      <c r="E116" s="208" t="s">
        <v>35</v>
      </c>
      <c r="F116" s="209" t="s">
        <v>2813</v>
      </c>
      <c r="G116" s="207"/>
      <c r="H116" s="210">
        <v>40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164</v>
      </c>
      <c r="AU116" s="216" t="s">
        <v>90</v>
      </c>
      <c r="AV116" s="13" t="s">
        <v>90</v>
      </c>
      <c r="AW116" s="13" t="s">
        <v>41</v>
      </c>
      <c r="AX116" s="13" t="s">
        <v>88</v>
      </c>
      <c r="AY116" s="216" t="s">
        <v>155</v>
      </c>
    </row>
    <row r="117" spans="2:65" s="1" customFormat="1" ht="36" customHeight="1">
      <c r="B117" s="36"/>
      <c r="C117" s="182" t="s">
        <v>174</v>
      </c>
      <c r="D117" s="182" t="s">
        <v>157</v>
      </c>
      <c r="E117" s="183" t="s">
        <v>196</v>
      </c>
      <c r="F117" s="184" t="s">
        <v>197</v>
      </c>
      <c r="G117" s="185" t="s">
        <v>198</v>
      </c>
      <c r="H117" s="186">
        <v>3.9510000000000001</v>
      </c>
      <c r="I117" s="187"/>
      <c r="J117" s="188">
        <f>ROUND(I117*H117,2)</f>
        <v>0</v>
      </c>
      <c r="K117" s="184" t="s">
        <v>161</v>
      </c>
      <c r="L117" s="40"/>
      <c r="M117" s="189" t="s">
        <v>35</v>
      </c>
      <c r="N117" s="190" t="s">
        <v>51</v>
      </c>
      <c r="O117" s="65"/>
      <c r="P117" s="191">
        <f>O117*H117</f>
        <v>0</v>
      </c>
      <c r="Q117" s="191">
        <v>0</v>
      </c>
      <c r="R117" s="191">
        <f>Q117*H117</f>
        <v>0</v>
      </c>
      <c r="S117" s="191">
        <v>1.95</v>
      </c>
      <c r="T117" s="192">
        <f>S117*H117</f>
        <v>7.7044499999999996</v>
      </c>
      <c r="AR117" s="193" t="s">
        <v>162</v>
      </c>
      <c r="AT117" s="193" t="s">
        <v>157</v>
      </c>
      <c r="AU117" s="193" t="s">
        <v>90</v>
      </c>
      <c r="AY117" s="18" t="s">
        <v>155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8" t="s">
        <v>88</v>
      </c>
      <c r="BK117" s="194">
        <f>ROUND(I117*H117,2)</f>
        <v>0</v>
      </c>
      <c r="BL117" s="18" t="s">
        <v>162</v>
      </c>
      <c r="BM117" s="193" t="s">
        <v>2814</v>
      </c>
    </row>
    <row r="118" spans="2:65" s="12" customFormat="1">
      <c r="B118" s="195"/>
      <c r="C118" s="196"/>
      <c r="D118" s="197" t="s">
        <v>164</v>
      </c>
      <c r="E118" s="198" t="s">
        <v>35</v>
      </c>
      <c r="F118" s="199" t="s">
        <v>200</v>
      </c>
      <c r="G118" s="196"/>
      <c r="H118" s="198" t="s">
        <v>35</v>
      </c>
      <c r="I118" s="200"/>
      <c r="J118" s="196"/>
      <c r="K118" s="196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164</v>
      </c>
      <c r="AU118" s="205" t="s">
        <v>90</v>
      </c>
      <c r="AV118" s="12" t="s">
        <v>88</v>
      </c>
      <c r="AW118" s="12" t="s">
        <v>41</v>
      </c>
      <c r="AX118" s="12" t="s">
        <v>80</v>
      </c>
      <c r="AY118" s="205" t="s">
        <v>155</v>
      </c>
    </row>
    <row r="119" spans="2:65" s="13" customFormat="1">
      <c r="B119" s="206"/>
      <c r="C119" s="207"/>
      <c r="D119" s="197" t="s">
        <v>164</v>
      </c>
      <c r="E119" s="208" t="s">
        <v>35</v>
      </c>
      <c r="F119" s="209" t="s">
        <v>2815</v>
      </c>
      <c r="G119" s="207"/>
      <c r="H119" s="210">
        <v>3.609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164</v>
      </c>
      <c r="AU119" s="216" t="s">
        <v>90</v>
      </c>
      <c r="AV119" s="13" t="s">
        <v>90</v>
      </c>
      <c r="AW119" s="13" t="s">
        <v>41</v>
      </c>
      <c r="AX119" s="13" t="s">
        <v>80</v>
      </c>
      <c r="AY119" s="216" t="s">
        <v>155</v>
      </c>
    </row>
    <row r="120" spans="2:65" s="12" customFormat="1">
      <c r="B120" s="195"/>
      <c r="C120" s="196"/>
      <c r="D120" s="197" t="s">
        <v>164</v>
      </c>
      <c r="E120" s="198" t="s">
        <v>35</v>
      </c>
      <c r="F120" s="199" t="s">
        <v>2816</v>
      </c>
      <c r="G120" s="196"/>
      <c r="H120" s="198" t="s">
        <v>35</v>
      </c>
      <c r="I120" s="200"/>
      <c r="J120" s="196"/>
      <c r="K120" s="196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164</v>
      </c>
      <c r="AU120" s="205" t="s">
        <v>90</v>
      </c>
      <c r="AV120" s="12" t="s">
        <v>88</v>
      </c>
      <c r="AW120" s="12" t="s">
        <v>41</v>
      </c>
      <c r="AX120" s="12" t="s">
        <v>80</v>
      </c>
      <c r="AY120" s="205" t="s">
        <v>155</v>
      </c>
    </row>
    <row r="121" spans="2:65" s="13" customFormat="1">
      <c r="B121" s="206"/>
      <c r="C121" s="207"/>
      <c r="D121" s="197" t="s">
        <v>164</v>
      </c>
      <c r="E121" s="208" t="s">
        <v>35</v>
      </c>
      <c r="F121" s="209" t="s">
        <v>2817</v>
      </c>
      <c r="G121" s="207"/>
      <c r="H121" s="210">
        <v>0.34200000000000003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164</v>
      </c>
      <c r="AU121" s="216" t="s">
        <v>90</v>
      </c>
      <c r="AV121" s="13" t="s">
        <v>90</v>
      </c>
      <c r="AW121" s="13" t="s">
        <v>41</v>
      </c>
      <c r="AX121" s="13" t="s">
        <v>80</v>
      </c>
      <c r="AY121" s="216" t="s">
        <v>155</v>
      </c>
    </row>
    <row r="122" spans="2:65" s="15" customFormat="1">
      <c r="B122" s="228"/>
      <c r="C122" s="229"/>
      <c r="D122" s="197" t="s">
        <v>164</v>
      </c>
      <c r="E122" s="230" t="s">
        <v>35</v>
      </c>
      <c r="F122" s="231" t="s">
        <v>177</v>
      </c>
      <c r="G122" s="229"/>
      <c r="H122" s="232">
        <v>3.9510000000000001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164</v>
      </c>
      <c r="AU122" s="238" t="s">
        <v>90</v>
      </c>
      <c r="AV122" s="15" t="s">
        <v>162</v>
      </c>
      <c r="AW122" s="15" t="s">
        <v>41</v>
      </c>
      <c r="AX122" s="15" t="s">
        <v>88</v>
      </c>
      <c r="AY122" s="238" t="s">
        <v>155</v>
      </c>
    </row>
    <row r="123" spans="2:65" s="1" customFormat="1" ht="48" customHeight="1">
      <c r="B123" s="36"/>
      <c r="C123" s="182" t="s">
        <v>162</v>
      </c>
      <c r="D123" s="182" t="s">
        <v>157</v>
      </c>
      <c r="E123" s="183" t="s">
        <v>209</v>
      </c>
      <c r="F123" s="184" t="s">
        <v>210</v>
      </c>
      <c r="G123" s="185" t="s">
        <v>198</v>
      </c>
      <c r="H123" s="186">
        <v>24.06</v>
      </c>
      <c r="I123" s="187"/>
      <c r="J123" s="188">
        <f>ROUND(I123*H123,2)</f>
        <v>0</v>
      </c>
      <c r="K123" s="184" t="s">
        <v>161</v>
      </c>
      <c r="L123" s="40"/>
      <c r="M123" s="189" t="s">
        <v>35</v>
      </c>
      <c r="N123" s="190" t="s">
        <v>51</v>
      </c>
      <c r="O123" s="65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93" t="s">
        <v>162</v>
      </c>
      <c r="AT123" s="193" t="s">
        <v>157</v>
      </c>
      <c r="AU123" s="193" t="s">
        <v>90</v>
      </c>
      <c r="AY123" s="18" t="s">
        <v>155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88</v>
      </c>
      <c r="BK123" s="194">
        <f>ROUND(I123*H123,2)</f>
        <v>0</v>
      </c>
      <c r="BL123" s="18" t="s">
        <v>162</v>
      </c>
      <c r="BM123" s="193" t="s">
        <v>2818</v>
      </c>
    </row>
    <row r="124" spans="2:65" s="12" customFormat="1" ht="20.399999999999999">
      <c r="B124" s="195"/>
      <c r="C124" s="196"/>
      <c r="D124" s="197" t="s">
        <v>164</v>
      </c>
      <c r="E124" s="198" t="s">
        <v>35</v>
      </c>
      <c r="F124" s="199" t="s">
        <v>2819</v>
      </c>
      <c r="G124" s="196"/>
      <c r="H124" s="198" t="s">
        <v>35</v>
      </c>
      <c r="I124" s="200"/>
      <c r="J124" s="196"/>
      <c r="K124" s="196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164</v>
      </c>
      <c r="AU124" s="205" t="s">
        <v>90</v>
      </c>
      <c r="AV124" s="12" t="s">
        <v>88</v>
      </c>
      <c r="AW124" s="12" t="s">
        <v>41</v>
      </c>
      <c r="AX124" s="12" t="s">
        <v>80</v>
      </c>
      <c r="AY124" s="205" t="s">
        <v>155</v>
      </c>
    </row>
    <row r="125" spans="2:65" s="13" customFormat="1">
      <c r="B125" s="206"/>
      <c r="C125" s="207"/>
      <c r="D125" s="197" t="s">
        <v>164</v>
      </c>
      <c r="E125" s="208" t="s">
        <v>35</v>
      </c>
      <c r="F125" s="209" t="s">
        <v>2820</v>
      </c>
      <c r="G125" s="207"/>
      <c r="H125" s="210">
        <v>22.010999999999999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164</v>
      </c>
      <c r="AU125" s="216" t="s">
        <v>90</v>
      </c>
      <c r="AV125" s="13" t="s">
        <v>90</v>
      </c>
      <c r="AW125" s="13" t="s">
        <v>41</v>
      </c>
      <c r="AX125" s="13" t="s">
        <v>80</v>
      </c>
      <c r="AY125" s="216" t="s">
        <v>155</v>
      </c>
    </row>
    <row r="126" spans="2:65" s="12" customFormat="1">
      <c r="B126" s="195"/>
      <c r="C126" s="196"/>
      <c r="D126" s="197" t="s">
        <v>164</v>
      </c>
      <c r="E126" s="198" t="s">
        <v>35</v>
      </c>
      <c r="F126" s="199" t="s">
        <v>2809</v>
      </c>
      <c r="G126" s="196"/>
      <c r="H126" s="198" t="s">
        <v>35</v>
      </c>
      <c r="I126" s="200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164</v>
      </c>
      <c r="AU126" s="205" t="s">
        <v>90</v>
      </c>
      <c r="AV126" s="12" t="s">
        <v>88</v>
      </c>
      <c r="AW126" s="12" t="s">
        <v>41</v>
      </c>
      <c r="AX126" s="12" t="s">
        <v>80</v>
      </c>
      <c r="AY126" s="205" t="s">
        <v>155</v>
      </c>
    </row>
    <row r="127" spans="2:65" s="13" customFormat="1">
      <c r="B127" s="206"/>
      <c r="C127" s="207"/>
      <c r="D127" s="197" t="s">
        <v>164</v>
      </c>
      <c r="E127" s="208" t="s">
        <v>35</v>
      </c>
      <c r="F127" s="209" t="s">
        <v>2821</v>
      </c>
      <c r="G127" s="207"/>
      <c r="H127" s="210">
        <v>2.0489999999999999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164</v>
      </c>
      <c r="AU127" s="216" t="s">
        <v>90</v>
      </c>
      <c r="AV127" s="13" t="s">
        <v>90</v>
      </c>
      <c r="AW127" s="13" t="s">
        <v>41</v>
      </c>
      <c r="AX127" s="13" t="s">
        <v>80</v>
      </c>
      <c r="AY127" s="216" t="s">
        <v>155</v>
      </c>
    </row>
    <row r="128" spans="2:65" s="15" customFormat="1">
      <c r="B128" s="228"/>
      <c r="C128" s="229"/>
      <c r="D128" s="197" t="s">
        <v>164</v>
      </c>
      <c r="E128" s="230" t="s">
        <v>35</v>
      </c>
      <c r="F128" s="231" t="s">
        <v>177</v>
      </c>
      <c r="G128" s="229"/>
      <c r="H128" s="232">
        <v>24.06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164</v>
      </c>
      <c r="AU128" s="238" t="s">
        <v>90</v>
      </c>
      <c r="AV128" s="15" t="s">
        <v>162</v>
      </c>
      <c r="AW128" s="15" t="s">
        <v>41</v>
      </c>
      <c r="AX128" s="15" t="s">
        <v>88</v>
      </c>
      <c r="AY128" s="238" t="s">
        <v>155</v>
      </c>
    </row>
    <row r="129" spans="2:65" s="1" customFormat="1" ht="48" customHeight="1">
      <c r="B129" s="36"/>
      <c r="C129" s="182" t="s">
        <v>195</v>
      </c>
      <c r="D129" s="182" t="s">
        <v>157</v>
      </c>
      <c r="E129" s="183" t="s">
        <v>221</v>
      </c>
      <c r="F129" s="184" t="s">
        <v>222</v>
      </c>
      <c r="G129" s="185" t="s">
        <v>198</v>
      </c>
      <c r="H129" s="186">
        <v>24.06</v>
      </c>
      <c r="I129" s="187"/>
      <c r="J129" s="188">
        <f>ROUND(I129*H129,2)</f>
        <v>0</v>
      </c>
      <c r="K129" s="184" t="s">
        <v>161</v>
      </c>
      <c r="L129" s="40"/>
      <c r="M129" s="189" t="s">
        <v>35</v>
      </c>
      <c r="N129" s="190" t="s">
        <v>51</v>
      </c>
      <c r="O129" s="65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93" t="s">
        <v>162</v>
      </c>
      <c r="AT129" s="193" t="s">
        <v>157</v>
      </c>
      <c r="AU129" s="193" t="s">
        <v>90</v>
      </c>
      <c r="AY129" s="18" t="s">
        <v>155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88</v>
      </c>
      <c r="BK129" s="194">
        <f>ROUND(I129*H129,2)</f>
        <v>0</v>
      </c>
      <c r="BL129" s="18" t="s">
        <v>162</v>
      </c>
      <c r="BM129" s="193" t="s">
        <v>2822</v>
      </c>
    </row>
    <row r="130" spans="2:65" s="1" customFormat="1" ht="36" customHeight="1">
      <c r="B130" s="36"/>
      <c r="C130" s="182" t="s">
        <v>208</v>
      </c>
      <c r="D130" s="182" t="s">
        <v>157</v>
      </c>
      <c r="E130" s="183" t="s">
        <v>266</v>
      </c>
      <c r="F130" s="184" t="s">
        <v>267</v>
      </c>
      <c r="G130" s="185" t="s">
        <v>198</v>
      </c>
      <c r="H130" s="186">
        <v>24.06</v>
      </c>
      <c r="I130" s="187"/>
      <c r="J130" s="188">
        <f>ROUND(I130*H130,2)</f>
        <v>0</v>
      </c>
      <c r="K130" s="184" t="s">
        <v>161</v>
      </c>
      <c r="L130" s="40"/>
      <c r="M130" s="189" t="s">
        <v>35</v>
      </c>
      <c r="N130" s="190" t="s">
        <v>51</v>
      </c>
      <c r="O130" s="65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93" t="s">
        <v>162</v>
      </c>
      <c r="AT130" s="193" t="s">
        <v>157</v>
      </c>
      <c r="AU130" s="193" t="s">
        <v>90</v>
      </c>
      <c r="AY130" s="18" t="s">
        <v>155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8" t="s">
        <v>88</v>
      </c>
      <c r="BK130" s="194">
        <f>ROUND(I130*H130,2)</f>
        <v>0</v>
      </c>
      <c r="BL130" s="18" t="s">
        <v>162</v>
      </c>
      <c r="BM130" s="193" t="s">
        <v>2823</v>
      </c>
    </row>
    <row r="131" spans="2:65" s="12" customFormat="1" ht="20.399999999999999">
      <c r="B131" s="195"/>
      <c r="C131" s="196"/>
      <c r="D131" s="197" t="s">
        <v>164</v>
      </c>
      <c r="E131" s="198" t="s">
        <v>35</v>
      </c>
      <c r="F131" s="199" t="s">
        <v>2824</v>
      </c>
      <c r="G131" s="196"/>
      <c r="H131" s="198" t="s">
        <v>35</v>
      </c>
      <c r="I131" s="200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164</v>
      </c>
      <c r="AU131" s="205" t="s">
        <v>90</v>
      </c>
      <c r="AV131" s="12" t="s">
        <v>88</v>
      </c>
      <c r="AW131" s="12" t="s">
        <v>41</v>
      </c>
      <c r="AX131" s="12" t="s">
        <v>80</v>
      </c>
      <c r="AY131" s="205" t="s">
        <v>155</v>
      </c>
    </row>
    <row r="132" spans="2:65" s="13" customFormat="1">
      <c r="B132" s="206"/>
      <c r="C132" s="207"/>
      <c r="D132" s="197" t="s">
        <v>164</v>
      </c>
      <c r="E132" s="208" t="s">
        <v>35</v>
      </c>
      <c r="F132" s="209" t="s">
        <v>2825</v>
      </c>
      <c r="G132" s="207"/>
      <c r="H132" s="210">
        <v>24.06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164</v>
      </c>
      <c r="AU132" s="216" t="s">
        <v>90</v>
      </c>
      <c r="AV132" s="13" t="s">
        <v>90</v>
      </c>
      <c r="AW132" s="13" t="s">
        <v>41</v>
      </c>
      <c r="AX132" s="13" t="s">
        <v>88</v>
      </c>
      <c r="AY132" s="216" t="s">
        <v>155</v>
      </c>
    </row>
    <row r="133" spans="2:65" s="11" customFormat="1" ht="22.95" customHeight="1">
      <c r="B133" s="166"/>
      <c r="C133" s="167"/>
      <c r="D133" s="168" t="s">
        <v>79</v>
      </c>
      <c r="E133" s="180" t="s">
        <v>174</v>
      </c>
      <c r="F133" s="180" t="s">
        <v>277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SUM(P134:P151)</f>
        <v>0</v>
      </c>
      <c r="Q133" s="174"/>
      <c r="R133" s="175">
        <f>SUM(R134:R151)</f>
        <v>6.0776683</v>
      </c>
      <c r="S133" s="174"/>
      <c r="T133" s="176">
        <f>SUM(T134:T151)</f>
        <v>0</v>
      </c>
      <c r="AR133" s="177" t="s">
        <v>88</v>
      </c>
      <c r="AT133" s="178" t="s">
        <v>79</v>
      </c>
      <c r="AU133" s="178" t="s">
        <v>88</v>
      </c>
      <c r="AY133" s="177" t="s">
        <v>155</v>
      </c>
      <c r="BK133" s="179">
        <f>SUM(BK134:BK151)</f>
        <v>0</v>
      </c>
    </row>
    <row r="134" spans="2:65" s="1" customFormat="1" ht="36" customHeight="1">
      <c r="B134" s="36"/>
      <c r="C134" s="182" t="s">
        <v>220</v>
      </c>
      <c r="D134" s="182" t="s">
        <v>157</v>
      </c>
      <c r="E134" s="183" t="s">
        <v>279</v>
      </c>
      <c r="F134" s="184" t="s">
        <v>280</v>
      </c>
      <c r="G134" s="185" t="s">
        <v>198</v>
      </c>
      <c r="H134" s="186">
        <v>0.82199999999999995</v>
      </c>
      <c r="I134" s="187"/>
      <c r="J134" s="188">
        <f>ROUND(I134*H134,2)</f>
        <v>0</v>
      </c>
      <c r="K134" s="184" t="s">
        <v>161</v>
      </c>
      <c r="L134" s="40"/>
      <c r="M134" s="189" t="s">
        <v>35</v>
      </c>
      <c r="N134" s="190" t="s">
        <v>51</v>
      </c>
      <c r="O134" s="65"/>
      <c r="P134" s="191">
        <f>O134*H134</f>
        <v>0</v>
      </c>
      <c r="Q134" s="191">
        <v>1.3271500000000001</v>
      </c>
      <c r="R134" s="191">
        <f>Q134*H134</f>
        <v>1.0909173000000001</v>
      </c>
      <c r="S134" s="191">
        <v>0</v>
      </c>
      <c r="T134" s="192">
        <f>S134*H134</f>
        <v>0</v>
      </c>
      <c r="AR134" s="193" t="s">
        <v>162</v>
      </c>
      <c r="AT134" s="193" t="s">
        <v>157</v>
      </c>
      <c r="AU134" s="193" t="s">
        <v>90</v>
      </c>
      <c r="AY134" s="18" t="s">
        <v>155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88</v>
      </c>
      <c r="BK134" s="194">
        <f>ROUND(I134*H134,2)</f>
        <v>0</v>
      </c>
      <c r="BL134" s="18" t="s">
        <v>162</v>
      </c>
      <c r="BM134" s="193" t="s">
        <v>2826</v>
      </c>
    </row>
    <row r="135" spans="2:65" s="12" customFormat="1">
      <c r="B135" s="195"/>
      <c r="C135" s="196"/>
      <c r="D135" s="197" t="s">
        <v>164</v>
      </c>
      <c r="E135" s="198" t="s">
        <v>35</v>
      </c>
      <c r="F135" s="199" t="s">
        <v>2827</v>
      </c>
      <c r="G135" s="196"/>
      <c r="H135" s="198" t="s">
        <v>35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164</v>
      </c>
      <c r="AU135" s="205" t="s">
        <v>90</v>
      </c>
      <c r="AV135" s="12" t="s">
        <v>88</v>
      </c>
      <c r="AW135" s="12" t="s">
        <v>41</v>
      </c>
      <c r="AX135" s="12" t="s">
        <v>80</v>
      </c>
      <c r="AY135" s="205" t="s">
        <v>155</v>
      </c>
    </row>
    <row r="136" spans="2:65" s="13" customFormat="1">
      <c r="B136" s="206"/>
      <c r="C136" s="207"/>
      <c r="D136" s="197" t="s">
        <v>164</v>
      </c>
      <c r="E136" s="208" t="s">
        <v>35</v>
      </c>
      <c r="F136" s="209" t="s">
        <v>2828</v>
      </c>
      <c r="G136" s="207"/>
      <c r="H136" s="210">
        <v>0.82199999999999995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164</v>
      </c>
      <c r="AU136" s="216" t="s">
        <v>90</v>
      </c>
      <c r="AV136" s="13" t="s">
        <v>90</v>
      </c>
      <c r="AW136" s="13" t="s">
        <v>41</v>
      </c>
      <c r="AX136" s="13" t="s">
        <v>88</v>
      </c>
      <c r="AY136" s="216" t="s">
        <v>155</v>
      </c>
    </row>
    <row r="137" spans="2:65" s="1" customFormat="1" ht="48" customHeight="1">
      <c r="B137" s="36"/>
      <c r="C137" s="182" t="s">
        <v>224</v>
      </c>
      <c r="D137" s="182" t="s">
        <v>157</v>
      </c>
      <c r="E137" s="183" t="s">
        <v>296</v>
      </c>
      <c r="F137" s="184" t="s">
        <v>297</v>
      </c>
      <c r="G137" s="185" t="s">
        <v>160</v>
      </c>
      <c r="H137" s="186">
        <v>14.22</v>
      </c>
      <c r="I137" s="187"/>
      <c r="J137" s="188">
        <f>ROUND(I137*H137,2)</f>
        <v>0</v>
      </c>
      <c r="K137" s="184" t="s">
        <v>161</v>
      </c>
      <c r="L137" s="40"/>
      <c r="M137" s="189" t="s">
        <v>35</v>
      </c>
      <c r="N137" s="190" t="s">
        <v>51</v>
      </c>
      <c r="O137" s="65"/>
      <c r="P137" s="191">
        <f>O137*H137</f>
        <v>0</v>
      </c>
      <c r="Q137" s="191">
        <v>0.17255999999999999</v>
      </c>
      <c r="R137" s="191">
        <f>Q137*H137</f>
        <v>2.4538031999999999</v>
      </c>
      <c r="S137" s="191">
        <v>0</v>
      </c>
      <c r="T137" s="192">
        <f>S137*H137</f>
        <v>0</v>
      </c>
      <c r="AR137" s="193" t="s">
        <v>162</v>
      </c>
      <c r="AT137" s="193" t="s">
        <v>157</v>
      </c>
      <c r="AU137" s="193" t="s">
        <v>90</v>
      </c>
      <c r="AY137" s="18" t="s">
        <v>155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8" t="s">
        <v>88</v>
      </c>
      <c r="BK137" s="194">
        <f>ROUND(I137*H137,2)</f>
        <v>0</v>
      </c>
      <c r="BL137" s="18" t="s">
        <v>162</v>
      </c>
      <c r="BM137" s="193" t="s">
        <v>2829</v>
      </c>
    </row>
    <row r="138" spans="2:65" s="12" customFormat="1">
      <c r="B138" s="195"/>
      <c r="C138" s="196"/>
      <c r="D138" s="197" t="s">
        <v>164</v>
      </c>
      <c r="E138" s="198" t="s">
        <v>35</v>
      </c>
      <c r="F138" s="199" t="s">
        <v>299</v>
      </c>
      <c r="G138" s="196"/>
      <c r="H138" s="198" t="s">
        <v>35</v>
      </c>
      <c r="I138" s="200"/>
      <c r="J138" s="196"/>
      <c r="K138" s="196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164</v>
      </c>
      <c r="AU138" s="205" t="s">
        <v>90</v>
      </c>
      <c r="AV138" s="12" t="s">
        <v>88</v>
      </c>
      <c r="AW138" s="12" t="s">
        <v>41</v>
      </c>
      <c r="AX138" s="12" t="s">
        <v>80</v>
      </c>
      <c r="AY138" s="205" t="s">
        <v>155</v>
      </c>
    </row>
    <row r="139" spans="2:65" s="12" customFormat="1">
      <c r="B139" s="195"/>
      <c r="C139" s="196"/>
      <c r="D139" s="197" t="s">
        <v>164</v>
      </c>
      <c r="E139" s="198" t="s">
        <v>35</v>
      </c>
      <c r="F139" s="199" t="s">
        <v>2830</v>
      </c>
      <c r="G139" s="196"/>
      <c r="H139" s="198" t="s">
        <v>35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164</v>
      </c>
      <c r="AU139" s="205" t="s">
        <v>90</v>
      </c>
      <c r="AV139" s="12" t="s">
        <v>88</v>
      </c>
      <c r="AW139" s="12" t="s">
        <v>41</v>
      </c>
      <c r="AX139" s="12" t="s">
        <v>80</v>
      </c>
      <c r="AY139" s="205" t="s">
        <v>155</v>
      </c>
    </row>
    <row r="140" spans="2:65" s="13" customFormat="1">
      <c r="B140" s="206"/>
      <c r="C140" s="207"/>
      <c r="D140" s="197" t="s">
        <v>164</v>
      </c>
      <c r="E140" s="208" t="s">
        <v>35</v>
      </c>
      <c r="F140" s="209" t="s">
        <v>2831</v>
      </c>
      <c r="G140" s="207"/>
      <c r="H140" s="210">
        <v>14.22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164</v>
      </c>
      <c r="AU140" s="216" t="s">
        <v>90</v>
      </c>
      <c r="AV140" s="13" t="s">
        <v>90</v>
      </c>
      <c r="AW140" s="13" t="s">
        <v>41</v>
      </c>
      <c r="AX140" s="13" t="s">
        <v>88</v>
      </c>
      <c r="AY140" s="216" t="s">
        <v>155</v>
      </c>
    </row>
    <row r="141" spans="2:65" s="1" customFormat="1" ht="36" customHeight="1">
      <c r="B141" s="36"/>
      <c r="C141" s="182" t="s">
        <v>233</v>
      </c>
      <c r="D141" s="182" t="s">
        <v>157</v>
      </c>
      <c r="E141" s="183" t="s">
        <v>348</v>
      </c>
      <c r="F141" s="184" t="s">
        <v>349</v>
      </c>
      <c r="G141" s="185" t="s">
        <v>160</v>
      </c>
      <c r="H141" s="186">
        <v>88.54</v>
      </c>
      <c r="I141" s="187"/>
      <c r="J141" s="188">
        <f>ROUND(I141*H141,2)</f>
        <v>0</v>
      </c>
      <c r="K141" s="184" t="s">
        <v>161</v>
      </c>
      <c r="L141" s="40"/>
      <c r="M141" s="189" t="s">
        <v>35</v>
      </c>
      <c r="N141" s="190" t="s">
        <v>51</v>
      </c>
      <c r="O141" s="65"/>
      <c r="P141" s="191">
        <f>O141*H141</f>
        <v>0</v>
      </c>
      <c r="Q141" s="191">
        <v>2.8570000000000002E-2</v>
      </c>
      <c r="R141" s="191">
        <f>Q141*H141</f>
        <v>2.5295878000000003</v>
      </c>
      <c r="S141" s="191">
        <v>0</v>
      </c>
      <c r="T141" s="192">
        <f>S141*H141</f>
        <v>0</v>
      </c>
      <c r="AR141" s="193" t="s">
        <v>162</v>
      </c>
      <c r="AT141" s="193" t="s">
        <v>157</v>
      </c>
      <c r="AU141" s="193" t="s">
        <v>90</v>
      </c>
      <c r="AY141" s="18" t="s">
        <v>155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88</v>
      </c>
      <c r="BK141" s="194">
        <f>ROUND(I141*H141,2)</f>
        <v>0</v>
      </c>
      <c r="BL141" s="18" t="s">
        <v>162</v>
      </c>
      <c r="BM141" s="193" t="s">
        <v>2832</v>
      </c>
    </row>
    <row r="142" spans="2:65" s="12" customFormat="1">
      <c r="B142" s="195"/>
      <c r="C142" s="196"/>
      <c r="D142" s="197" t="s">
        <v>164</v>
      </c>
      <c r="E142" s="198" t="s">
        <v>35</v>
      </c>
      <c r="F142" s="199" t="s">
        <v>351</v>
      </c>
      <c r="G142" s="196"/>
      <c r="H142" s="198" t="s">
        <v>35</v>
      </c>
      <c r="I142" s="200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164</v>
      </c>
      <c r="AU142" s="205" t="s">
        <v>90</v>
      </c>
      <c r="AV142" s="12" t="s">
        <v>88</v>
      </c>
      <c r="AW142" s="12" t="s">
        <v>41</v>
      </c>
      <c r="AX142" s="12" t="s">
        <v>80</v>
      </c>
      <c r="AY142" s="205" t="s">
        <v>155</v>
      </c>
    </row>
    <row r="143" spans="2:65" s="13" customFormat="1">
      <c r="B143" s="206"/>
      <c r="C143" s="207"/>
      <c r="D143" s="197" t="s">
        <v>164</v>
      </c>
      <c r="E143" s="208" t="s">
        <v>35</v>
      </c>
      <c r="F143" s="209" t="s">
        <v>2833</v>
      </c>
      <c r="G143" s="207"/>
      <c r="H143" s="210">
        <v>49.04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164</v>
      </c>
      <c r="AU143" s="216" t="s">
        <v>90</v>
      </c>
      <c r="AV143" s="13" t="s">
        <v>90</v>
      </c>
      <c r="AW143" s="13" t="s">
        <v>41</v>
      </c>
      <c r="AX143" s="13" t="s">
        <v>80</v>
      </c>
      <c r="AY143" s="216" t="s">
        <v>155</v>
      </c>
    </row>
    <row r="144" spans="2:65" s="12" customFormat="1">
      <c r="B144" s="195"/>
      <c r="C144" s="196"/>
      <c r="D144" s="197" t="s">
        <v>164</v>
      </c>
      <c r="E144" s="198" t="s">
        <v>35</v>
      </c>
      <c r="F144" s="199" t="s">
        <v>353</v>
      </c>
      <c r="G144" s="196"/>
      <c r="H144" s="198" t="s">
        <v>35</v>
      </c>
      <c r="I144" s="200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164</v>
      </c>
      <c r="AU144" s="205" t="s">
        <v>90</v>
      </c>
      <c r="AV144" s="12" t="s">
        <v>88</v>
      </c>
      <c r="AW144" s="12" t="s">
        <v>41</v>
      </c>
      <c r="AX144" s="12" t="s">
        <v>80</v>
      </c>
      <c r="AY144" s="205" t="s">
        <v>155</v>
      </c>
    </row>
    <row r="145" spans="2:65" s="13" customFormat="1">
      <c r="B145" s="206"/>
      <c r="C145" s="207"/>
      <c r="D145" s="197" t="s">
        <v>164</v>
      </c>
      <c r="E145" s="208" t="s">
        <v>35</v>
      </c>
      <c r="F145" s="209" t="s">
        <v>2834</v>
      </c>
      <c r="G145" s="207"/>
      <c r="H145" s="210">
        <v>36.085000000000001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164</v>
      </c>
      <c r="AU145" s="216" t="s">
        <v>90</v>
      </c>
      <c r="AV145" s="13" t="s">
        <v>90</v>
      </c>
      <c r="AW145" s="13" t="s">
        <v>41</v>
      </c>
      <c r="AX145" s="13" t="s">
        <v>80</v>
      </c>
      <c r="AY145" s="216" t="s">
        <v>155</v>
      </c>
    </row>
    <row r="146" spans="2:65" s="12" customFormat="1">
      <c r="B146" s="195"/>
      <c r="C146" s="196"/>
      <c r="D146" s="197" t="s">
        <v>164</v>
      </c>
      <c r="E146" s="198" t="s">
        <v>35</v>
      </c>
      <c r="F146" s="199" t="s">
        <v>2816</v>
      </c>
      <c r="G146" s="196"/>
      <c r="H146" s="198" t="s">
        <v>35</v>
      </c>
      <c r="I146" s="200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164</v>
      </c>
      <c r="AU146" s="205" t="s">
        <v>90</v>
      </c>
      <c r="AV146" s="12" t="s">
        <v>88</v>
      </c>
      <c r="AW146" s="12" t="s">
        <v>41</v>
      </c>
      <c r="AX146" s="12" t="s">
        <v>80</v>
      </c>
      <c r="AY146" s="205" t="s">
        <v>155</v>
      </c>
    </row>
    <row r="147" spans="2:65" s="13" customFormat="1">
      <c r="B147" s="206"/>
      <c r="C147" s="207"/>
      <c r="D147" s="197" t="s">
        <v>164</v>
      </c>
      <c r="E147" s="208" t="s">
        <v>35</v>
      </c>
      <c r="F147" s="209" t="s">
        <v>2810</v>
      </c>
      <c r="G147" s="207"/>
      <c r="H147" s="210">
        <v>3.415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164</v>
      </c>
      <c r="AU147" s="216" t="s">
        <v>90</v>
      </c>
      <c r="AV147" s="13" t="s">
        <v>90</v>
      </c>
      <c r="AW147" s="13" t="s">
        <v>41</v>
      </c>
      <c r="AX147" s="13" t="s">
        <v>80</v>
      </c>
      <c r="AY147" s="216" t="s">
        <v>155</v>
      </c>
    </row>
    <row r="148" spans="2:65" s="15" customFormat="1">
      <c r="B148" s="228"/>
      <c r="C148" s="229"/>
      <c r="D148" s="197" t="s">
        <v>164</v>
      </c>
      <c r="E148" s="230" t="s">
        <v>35</v>
      </c>
      <c r="F148" s="231" t="s">
        <v>177</v>
      </c>
      <c r="G148" s="229"/>
      <c r="H148" s="232">
        <v>88.54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164</v>
      </c>
      <c r="AU148" s="238" t="s">
        <v>90</v>
      </c>
      <c r="AV148" s="15" t="s">
        <v>162</v>
      </c>
      <c r="AW148" s="15" t="s">
        <v>41</v>
      </c>
      <c r="AX148" s="15" t="s">
        <v>88</v>
      </c>
      <c r="AY148" s="238" t="s">
        <v>155</v>
      </c>
    </row>
    <row r="149" spans="2:65" s="1" customFormat="1" ht="24" customHeight="1">
      <c r="B149" s="36"/>
      <c r="C149" s="182" t="s">
        <v>239</v>
      </c>
      <c r="D149" s="182" t="s">
        <v>157</v>
      </c>
      <c r="E149" s="183" t="s">
        <v>358</v>
      </c>
      <c r="F149" s="184" t="s">
        <v>359</v>
      </c>
      <c r="G149" s="185" t="s">
        <v>360</v>
      </c>
      <c r="H149" s="186">
        <v>16.8</v>
      </c>
      <c r="I149" s="187"/>
      <c r="J149" s="188">
        <f>ROUND(I149*H149,2)</f>
        <v>0</v>
      </c>
      <c r="K149" s="184" t="s">
        <v>161</v>
      </c>
      <c r="L149" s="40"/>
      <c r="M149" s="189" t="s">
        <v>35</v>
      </c>
      <c r="N149" s="190" t="s">
        <v>51</v>
      </c>
      <c r="O149" s="65"/>
      <c r="P149" s="191">
        <f>O149*H149</f>
        <v>0</v>
      </c>
      <c r="Q149" s="191">
        <v>2.0000000000000001E-4</v>
      </c>
      <c r="R149" s="191">
        <f>Q149*H149</f>
        <v>3.3600000000000001E-3</v>
      </c>
      <c r="S149" s="191">
        <v>0</v>
      </c>
      <c r="T149" s="192">
        <f>S149*H149</f>
        <v>0</v>
      </c>
      <c r="AR149" s="193" t="s">
        <v>162</v>
      </c>
      <c r="AT149" s="193" t="s">
        <v>157</v>
      </c>
      <c r="AU149" s="193" t="s">
        <v>90</v>
      </c>
      <c r="AY149" s="18" t="s">
        <v>155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88</v>
      </c>
      <c r="BK149" s="194">
        <f>ROUND(I149*H149,2)</f>
        <v>0</v>
      </c>
      <c r="BL149" s="18" t="s">
        <v>162</v>
      </c>
      <c r="BM149" s="193" t="s">
        <v>2835</v>
      </c>
    </row>
    <row r="150" spans="2:65" s="12" customFormat="1">
      <c r="B150" s="195"/>
      <c r="C150" s="196"/>
      <c r="D150" s="197" t="s">
        <v>164</v>
      </c>
      <c r="E150" s="198" t="s">
        <v>35</v>
      </c>
      <c r="F150" s="199" t="s">
        <v>2836</v>
      </c>
      <c r="G150" s="196"/>
      <c r="H150" s="198" t="s">
        <v>35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164</v>
      </c>
      <c r="AU150" s="205" t="s">
        <v>90</v>
      </c>
      <c r="AV150" s="12" t="s">
        <v>88</v>
      </c>
      <c r="AW150" s="12" t="s">
        <v>41</v>
      </c>
      <c r="AX150" s="12" t="s">
        <v>80</v>
      </c>
      <c r="AY150" s="205" t="s">
        <v>155</v>
      </c>
    </row>
    <row r="151" spans="2:65" s="13" customFormat="1">
      <c r="B151" s="206"/>
      <c r="C151" s="207"/>
      <c r="D151" s="197" t="s">
        <v>164</v>
      </c>
      <c r="E151" s="208" t="s">
        <v>35</v>
      </c>
      <c r="F151" s="209" t="s">
        <v>2837</v>
      </c>
      <c r="G151" s="207"/>
      <c r="H151" s="210">
        <v>16.8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164</v>
      </c>
      <c r="AU151" s="216" t="s">
        <v>90</v>
      </c>
      <c r="AV151" s="13" t="s">
        <v>90</v>
      </c>
      <c r="AW151" s="13" t="s">
        <v>41</v>
      </c>
      <c r="AX151" s="13" t="s">
        <v>88</v>
      </c>
      <c r="AY151" s="216" t="s">
        <v>155</v>
      </c>
    </row>
    <row r="152" spans="2:65" s="11" customFormat="1" ht="22.95" customHeight="1">
      <c r="B152" s="166"/>
      <c r="C152" s="167"/>
      <c r="D152" s="168" t="s">
        <v>79</v>
      </c>
      <c r="E152" s="180" t="s">
        <v>195</v>
      </c>
      <c r="F152" s="180" t="s">
        <v>437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SUM(P153:P163)</f>
        <v>0</v>
      </c>
      <c r="Q152" s="174"/>
      <c r="R152" s="175">
        <f>SUM(R153:R163)</f>
        <v>4.5259999999999998</v>
      </c>
      <c r="S152" s="174"/>
      <c r="T152" s="176">
        <f>SUM(T153:T163)</f>
        <v>0</v>
      </c>
      <c r="AR152" s="177" t="s">
        <v>88</v>
      </c>
      <c r="AT152" s="178" t="s">
        <v>79</v>
      </c>
      <c r="AU152" s="178" t="s">
        <v>88</v>
      </c>
      <c r="AY152" s="177" t="s">
        <v>155</v>
      </c>
      <c r="BK152" s="179">
        <f>SUM(BK153:BK163)</f>
        <v>0</v>
      </c>
    </row>
    <row r="153" spans="2:65" s="1" customFormat="1" ht="60" customHeight="1">
      <c r="B153" s="36"/>
      <c r="C153" s="182" t="s">
        <v>244</v>
      </c>
      <c r="D153" s="182" t="s">
        <v>157</v>
      </c>
      <c r="E153" s="183" t="s">
        <v>448</v>
      </c>
      <c r="F153" s="184" t="s">
        <v>449</v>
      </c>
      <c r="G153" s="185" t="s">
        <v>160</v>
      </c>
      <c r="H153" s="186">
        <v>40</v>
      </c>
      <c r="I153" s="187"/>
      <c r="J153" s="188">
        <f>ROUND(I153*H153,2)</f>
        <v>0</v>
      </c>
      <c r="K153" s="184" t="s">
        <v>161</v>
      </c>
      <c r="L153" s="40"/>
      <c r="M153" s="189" t="s">
        <v>35</v>
      </c>
      <c r="N153" s="190" t="s">
        <v>51</v>
      </c>
      <c r="O153" s="65"/>
      <c r="P153" s="191">
        <f>O153*H153</f>
        <v>0</v>
      </c>
      <c r="Q153" s="191">
        <v>0.10100000000000001</v>
      </c>
      <c r="R153" s="191">
        <f>Q153*H153</f>
        <v>4.04</v>
      </c>
      <c r="S153" s="191">
        <v>0</v>
      </c>
      <c r="T153" s="192">
        <f>S153*H153</f>
        <v>0</v>
      </c>
      <c r="AR153" s="193" t="s">
        <v>162</v>
      </c>
      <c r="AT153" s="193" t="s">
        <v>157</v>
      </c>
      <c r="AU153" s="193" t="s">
        <v>90</v>
      </c>
      <c r="AY153" s="18" t="s">
        <v>155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8" t="s">
        <v>88</v>
      </c>
      <c r="BK153" s="194">
        <f>ROUND(I153*H153,2)</f>
        <v>0</v>
      </c>
      <c r="BL153" s="18" t="s">
        <v>162</v>
      </c>
      <c r="BM153" s="193" t="s">
        <v>2838</v>
      </c>
    </row>
    <row r="154" spans="2:65" s="12" customFormat="1">
      <c r="B154" s="195"/>
      <c r="C154" s="196"/>
      <c r="D154" s="197" t="s">
        <v>164</v>
      </c>
      <c r="E154" s="198" t="s">
        <v>35</v>
      </c>
      <c r="F154" s="199" t="s">
        <v>2839</v>
      </c>
      <c r="G154" s="196"/>
      <c r="H154" s="198" t="s">
        <v>35</v>
      </c>
      <c r="I154" s="200"/>
      <c r="J154" s="196"/>
      <c r="K154" s="196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164</v>
      </c>
      <c r="AU154" s="205" t="s">
        <v>90</v>
      </c>
      <c r="AV154" s="12" t="s">
        <v>88</v>
      </c>
      <c r="AW154" s="12" t="s">
        <v>41</v>
      </c>
      <c r="AX154" s="12" t="s">
        <v>80</v>
      </c>
      <c r="AY154" s="205" t="s">
        <v>155</v>
      </c>
    </row>
    <row r="155" spans="2:65" s="13" customFormat="1">
      <c r="B155" s="206"/>
      <c r="C155" s="207"/>
      <c r="D155" s="197" t="s">
        <v>164</v>
      </c>
      <c r="E155" s="208" t="s">
        <v>35</v>
      </c>
      <c r="F155" s="209" t="s">
        <v>2808</v>
      </c>
      <c r="G155" s="207"/>
      <c r="H155" s="210">
        <v>36.585000000000001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164</v>
      </c>
      <c r="AU155" s="216" t="s">
        <v>90</v>
      </c>
      <c r="AV155" s="13" t="s">
        <v>90</v>
      </c>
      <c r="AW155" s="13" t="s">
        <v>41</v>
      </c>
      <c r="AX155" s="13" t="s">
        <v>80</v>
      </c>
      <c r="AY155" s="216" t="s">
        <v>155</v>
      </c>
    </row>
    <row r="156" spans="2:65" s="12" customFormat="1">
      <c r="B156" s="195"/>
      <c r="C156" s="196"/>
      <c r="D156" s="197" t="s">
        <v>164</v>
      </c>
      <c r="E156" s="198" t="s">
        <v>35</v>
      </c>
      <c r="F156" s="199" t="s">
        <v>2809</v>
      </c>
      <c r="G156" s="196"/>
      <c r="H156" s="198" t="s">
        <v>35</v>
      </c>
      <c r="I156" s="200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164</v>
      </c>
      <c r="AU156" s="205" t="s">
        <v>90</v>
      </c>
      <c r="AV156" s="12" t="s">
        <v>88</v>
      </c>
      <c r="AW156" s="12" t="s">
        <v>41</v>
      </c>
      <c r="AX156" s="12" t="s">
        <v>80</v>
      </c>
      <c r="AY156" s="205" t="s">
        <v>155</v>
      </c>
    </row>
    <row r="157" spans="2:65" s="13" customFormat="1">
      <c r="B157" s="206"/>
      <c r="C157" s="207"/>
      <c r="D157" s="197" t="s">
        <v>164</v>
      </c>
      <c r="E157" s="208" t="s">
        <v>35</v>
      </c>
      <c r="F157" s="209" t="s">
        <v>2810</v>
      </c>
      <c r="G157" s="207"/>
      <c r="H157" s="210">
        <v>3.415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164</v>
      </c>
      <c r="AU157" s="216" t="s">
        <v>90</v>
      </c>
      <c r="AV157" s="13" t="s">
        <v>90</v>
      </c>
      <c r="AW157" s="13" t="s">
        <v>41</v>
      </c>
      <c r="AX157" s="13" t="s">
        <v>80</v>
      </c>
      <c r="AY157" s="216" t="s">
        <v>155</v>
      </c>
    </row>
    <row r="158" spans="2:65" s="15" customFormat="1">
      <c r="B158" s="228"/>
      <c r="C158" s="229"/>
      <c r="D158" s="197" t="s">
        <v>164</v>
      </c>
      <c r="E158" s="230" t="s">
        <v>35</v>
      </c>
      <c r="F158" s="231" t="s">
        <v>177</v>
      </c>
      <c r="G158" s="229"/>
      <c r="H158" s="232">
        <v>40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164</v>
      </c>
      <c r="AU158" s="238" t="s">
        <v>90</v>
      </c>
      <c r="AV158" s="15" t="s">
        <v>162</v>
      </c>
      <c r="AW158" s="15" t="s">
        <v>41</v>
      </c>
      <c r="AX158" s="15" t="s">
        <v>88</v>
      </c>
      <c r="AY158" s="238" t="s">
        <v>155</v>
      </c>
    </row>
    <row r="159" spans="2:65" s="1" customFormat="1" ht="16.5" customHeight="1">
      <c r="B159" s="36"/>
      <c r="C159" s="239" t="s">
        <v>248</v>
      </c>
      <c r="D159" s="239" t="s">
        <v>455</v>
      </c>
      <c r="E159" s="240" t="s">
        <v>456</v>
      </c>
      <c r="F159" s="241" t="s">
        <v>457</v>
      </c>
      <c r="G159" s="242" t="s">
        <v>160</v>
      </c>
      <c r="H159" s="243">
        <v>4.5</v>
      </c>
      <c r="I159" s="244"/>
      <c r="J159" s="245">
        <f>ROUND(I159*H159,2)</f>
        <v>0</v>
      </c>
      <c r="K159" s="241" t="s">
        <v>161</v>
      </c>
      <c r="L159" s="246"/>
      <c r="M159" s="247" t="s">
        <v>35</v>
      </c>
      <c r="N159" s="248" t="s">
        <v>51</v>
      </c>
      <c r="O159" s="65"/>
      <c r="P159" s="191">
        <f>O159*H159</f>
        <v>0</v>
      </c>
      <c r="Q159" s="191">
        <v>0.108</v>
      </c>
      <c r="R159" s="191">
        <f>Q159*H159</f>
        <v>0.48599999999999999</v>
      </c>
      <c r="S159" s="191">
        <v>0</v>
      </c>
      <c r="T159" s="192">
        <f>S159*H159</f>
        <v>0</v>
      </c>
      <c r="AR159" s="193" t="s">
        <v>224</v>
      </c>
      <c r="AT159" s="193" t="s">
        <v>455</v>
      </c>
      <c r="AU159" s="193" t="s">
        <v>90</v>
      </c>
      <c r="AY159" s="18" t="s">
        <v>155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8" t="s">
        <v>88</v>
      </c>
      <c r="BK159" s="194">
        <f>ROUND(I159*H159,2)</f>
        <v>0</v>
      </c>
      <c r="BL159" s="18" t="s">
        <v>162</v>
      </c>
      <c r="BM159" s="193" t="s">
        <v>2840</v>
      </c>
    </row>
    <row r="160" spans="2:65" s="12" customFormat="1">
      <c r="B160" s="195"/>
      <c r="C160" s="196"/>
      <c r="D160" s="197" t="s">
        <v>164</v>
      </c>
      <c r="E160" s="198" t="s">
        <v>35</v>
      </c>
      <c r="F160" s="199" t="s">
        <v>459</v>
      </c>
      <c r="G160" s="196"/>
      <c r="H160" s="198" t="s">
        <v>35</v>
      </c>
      <c r="I160" s="200"/>
      <c r="J160" s="196"/>
      <c r="K160" s="196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164</v>
      </c>
      <c r="AU160" s="205" t="s">
        <v>90</v>
      </c>
      <c r="AV160" s="12" t="s">
        <v>88</v>
      </c>
      <c r="AW160" s="12" t="s">
        <v>41</v>
      </c>
      <c r="AX160" s="12" t="s">
        <v>80</v>
      </c>
      <c r="AY160" s="205" t="s">
        <v>155</v>
      </c>
    </row>
    <row r="161" spans="2:65" s="13" customFormat="1">
      <c r="B161" s="206"/>
      <c r="C161" s="207"/>
      <c r="D161" s="197" t="s">
        <v>164</v>
      </c>
      <c r="E161" s="208" t="s">
        <v>35</v>
      </c>
      <c r="F161" s="209" t="s">
        <v>2841</v>
      </c>
      <c r="G161" s="207"/>
      <c r="H161" s="210">
        <v>4.4000000000000004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164</v>
      </c>
      <c r="AU161" s="216" t="s">
        <v>90</v>
      </c>
      <c r="AV161" s="13" t="s">
        <v>90</v>
      </c>
      <c r="AW161" s="13" t="s">
        <v>41</v>
      </c>
      <c r="AX161" s="13" t="s">
        <v>80</v>
      </c>
      <c r="AY161" s="216" t="s">
        <v>155</v>
      </c>
    </row>
    <row r="162" spans="2:65" s="12" customFormat="1">
      <c r="B162" s="195"/>
      <c r="C162" s="196"/>
      <c r="D162" s="197" t="s">
        <v>164</v>
      </c>
      <c r="E162" s="198" t="s">
        <v>35</v>
      </c>
      <c r="F162" s="199" t="s">
        <v>461</v>
      </c>
      <c r="G162" s="196"/>
      <c r="H162" s="198" t="s">
        <v>35</v>
      </c>
      <c r="I162" s="200"/>
      <c r="J162" s="196"/>
      <c r="K162" s="196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164</v>
      </c>
      <c r="AU162" s="205" t="s">
        <v>90</v>
      </c>
      <c r="AV162" s="12" t="s">
        <v>88</v>
      </c>
      <c r="AW162" s="12" t="s">
        <v>41</v>
      </c>
      <c r="AX162" s="12" t="s">
        <v>80</v>
      </c>
      <c r="AY162" s="205" t="s">
        <v>155</v>
      </c>
    </row>
    <row r="163" spans="2:65" s="13" customFormat="1">
      <c r="B163" s="206"/>
      <c r="C163" s="207"/>
      <c r="D163" s="197" t="s">
        <v>164</v>
      </c>
      <c r="E163" s="208" t="s">
        <v>35</v>
      </c>
      <c r="F163" s="209" t="s">
        <v>2842</v>
      </c>
      <c r="G163" s="207"/>
      <c r="H163" s="210">
        <v>4.5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164</v>
      </c>
      <c r="AU163" s="216" t="s">
        <v>90</v>
      </c>
      <c r="AV163" s="13" t="s">
        <v>90</v>
      </c>
      <c r="AW163" s="13" t="s">
        <v>41</v>
      </c>
      <c r="AX163" s="13" t="s">
        <v>88</v>
      </c>
      <c r="AY163" s="216" t="s">
        <v>155</v>
      </c>
    </row>
    <row r="164" spans="2:65" s="11" customFormat="1" ht="22.95" customHeight="1">
      <c r="B164" s="166"/>
      <c r="C164" s="167"/>
      <c r="D164" s="168" t="s">
        <v>79</v>
      </c>
      <c r="E164" s="180" t="s">
        <v>208</v>
      </c>
      <c r="F164" s="180" t="s">
        <v>474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SUM(P165:P383)</f>
        <v>0</v>
      </c>
      <c r="Q164" s="174"/>
      <c r="R164" s="175">
        <f>SUM(R165:R383)</f>
        <v>19.040013331519997</v>
      </c>
      <c r="S164" s="174"/>
      <c r="T164" s="176">
        <f>SUM(T165:T383)</f>
        <v>0</v>
      </c>
      <c r="AR164" s="177" t="s">
        <v>88</v>
      </c>
      <c r="AT164" s="178" t="s">
        <v>79</v>
      </c>
      <c r="AU164" s="178" t="s">
        <v>88</v>
      </c>
      <c r="AY164" s="177" t="s">
        <v>155</v>
      </c>
      <c r="BK164" s="179">
        <f>SUM(BK165:BK383)</f>
        <v>0</v>
      </c>
    </row>
    <row r="165" spans="2:65" s="1" customFormat="1" ht="24" customHeight="1">
      <c r="B165" s="36"/>
      <c r="C165" s="182" t="s">
        <v>253</v>
      </c>
      <c r="D165" s="182" t="s">
        <v>157</v>
      </c>
      <c r="E165" s="183" t="s">
        <v>489</v>
      </c>
      <c r="F165" s="184" t="s">
        <v>490</v>
      </c>
      <c r="G165" s="185" t="s">
        <v>160</v>
      </c>
      <c r="H165" s="186">
        <v>50.773000000000003</v>
      </c>
      <c r="I165" s="187"/>
      <c r="J165" s="188">
        <f>ROUND(I165*H165,2)</f>
        <v>0</v>
      </c>
      <c r="K165" s="184" t="s">
        <v>161</v>
      </c>
      <c r="L165" s="40"/>
      <c r="M165" s="189" t="s">
        <v>35</v>
      </c>
      <c r="N165" s="190" t="s">
        <v>51</v>
      </c>
      <c r="O165" s="65"/>
      <c r="P165" s="191">
        <f>O165*H165</f>
        <v>0</v>
      </c>
      <c r="Q165" s="191">
        <v>2.5999999999999998E-4</v>
      </c>
      <c r="R165" s="191">
        <f>Q165*H165</f>
        <v>1.3200979999999999E-2</v>
      </c>
      <c r="S165" s="191">
        <v>0</v>
      </c>
      <c r="T165" s="192">
        <f>S165*H165</f>
        <v>0</v>
      </c>
      <c r="AR165" s="193" t="s">
        <v>162</v>
      </c>
      <c r="AT165" s="193" t="s">
        <v>157</v>
      </c>
      <c r="AU165" s="193" t="s">
        <v>90</v>
      </c>
      <c r="AY165" s="18" t="s">
        <v>155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88</v>
      </c>
      <c r="BK165" s="194">
        <f>ROUND(I165*H165,2)</f>
        <v>0</v>
      </c>
      <c r="BL165" s="18" t="s">
        <v>162</v>
      </c>
      <c r="BM165" s="193" t="s">
        <v>2843</v>
      </c>
    </row>
    <row r="166" spans="2:65" s="12" customFormat="1">
      <c r="B166" s="195"/>
      <c r="C166" s="196"/>
      <c r="D166" s="197" t="s">
        <v>164</v>
      </c>
      <c r="E166" s="198" t="s">
        <v>35</v>
      </c>
      <c r="F166" s="199" t="s">
        <v>492</v>
      </c>
      <c r="G166" s="196"/>
      <c r="H166" s="198" t="s">
        <v>35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164</v>
      </c>
      <c r="AU166" s="205" t="s">
        <v>90</v>
      </c>
      <c r="AV166" s="12" t="s">
        <v>88</v>
      </c>
      <c r="AW166" s="12" t="s">
        <v>41</v>
      </c>
      <c r="AX166" s="12" t="s">
        <v>80</v>
      </c>
      <c r="AY166" s="205" t="s">
        <v>155</v>
      </c>
    </row>
    <row r="167" spans="2:65" s="12" customFormat="1">
      <c r="B167" s="195"/>
      <c r="C167" s="196"/>
      <c r="D167" s="197" t="s">
        <v>164</v>
      </c>
      <c r="E167" s="198" t="s">
        <v>35</v>
      </c>
      <c r="F167" s="199" t="s">
        <v>2830</v>
      </c>
      <c r="G167" s="196"/>
      <c r="H167" s="198" t="s">
        <v>35</v>
      </c>
      <c r="I167" s="200"/>
      <c r="J167" s="196"/>
      <c r="K167" s="196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164</v>
      </c>
      <c r="AU167" s="205" t="s">
        <v>90</v>
      </c>
      <c r="AV167" s="12" t="s">
        <v>88</v>
      </c>
      <c r="AW167" s="12" t="s">
        <v>41</v>
      </c>
      <c r="AX167" s="12" t="s">
        <v>80</v>
      </c>
      <c r="AY167" s="205" t="s">
        <v>155</v>
      </c>
    </row>
    <row r="168" spans="2:65" s="13" customFormat="1">
      <c r="B168" s="206"/>
      <c r="C168" s="207"/>
      <c r="D168" s="197" t="s">
        <v>164</v>
      </c>
      <c r="E168" s="208" t="s">
        <v>35</v>
      </c>
      <c r="F168" s="209" t="s">
        <v>2831</v>
      </c>
      <c r="G168" s="207"/>
      <c r="H168" s="210">
        <v>14.22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164</v>
      </c>
      <c r="AU168" s="216" t="s">
        <v>90</v>
      </c>
      <c r="AV168" s="13" t="s">
        <v>90</v>
      </c>
      <c r="AW168" s="13" t="s">
        <v>41</v>
      </c>
      <c r="AX168" s="13" t="s">
        <v>80</v>
      </c>
      <c r="AY168" s="216" t="s">
        <v>155</v>
      </c>
    </row>
    <row r="169" spans="2:65" s="12" customFormat="1">
      <c r="B169" s="195"/>
      <c r="C169" s="196"/>
      <c r="D169" s="197" t="s">
        <v>164</v>
      </c>
      <c r="E169" s="198" t="s">
        <v>35</v>
      </c>
      <c r="F169" s="199" t="s">
        <v>494</v>
      </c>
      <c r="G169" s="196"/>
      <c r="H169" s="198" t="s">
        <v>35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164</v>
      </c>
      <c r="AU169" s="205" t="s">
        <v>90</v>
      </c>
      <c r="AV169" s="12" t="s">
        <v>88</v>
      </c>
      <c r="AW169" s="12" t="s">
        <v>41</v>
      </c>
      <c r="AX169" s="12" t="s">
        <v>80</v>
      </c>
      <c r="AY169" s="205" t="s">
        <v>155</v>
      </c>
    </row>
    <row r="170" spans="2:65" s="13" customFormat="1" ht="20.399999999999999">
      <c r="B170" s="206"/>
      <c r="C170" s="207"/>
      <c r="D170" s="197" t="s">
        <v>164</v>
      </c>
      <c r="E170" s="208" t="s">
        <v>35</v>
      </c>
      <c r="F170" s="209" t="s">
        <v>2844</v>
      </c>
      <c r="G170" s="207"/>
      <c r="H170" s="210">
        <v>23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164</v>
      </c>
      <c r="AU170" s="216" t="s">
        <v>90</v>
      </c>
      <c r="AV170" s="13" t="s">
        <v>90</v>
      </c>
      <c r="AW170" s="13" t="s">
        <v>41</v>
      </c>
      <c r="AX170" s="13" t="s">
        <v>80</v>
      </c>
      <c r="AY170" s="216" t="s">
        <v>155</v>
      </c>
    </row>
    <row r="171" spans="2:65" s="13" customFormat="1" ht="20.399999999999999">
      <c r="B171" s="206"/>
      <c r="C171" s="207"/>
      <c r="D171" s="197" t="s">
        <v>164</v>
      </c>
      <c r="E171" s="208" t="s">
        <v>35</v>
      </c>
      <c r="F171" s="209" t="s">
        <v>2845</v>
      </c>
      <c r="G171" s="207"/>
      <c r="H171" s="210">
        <v>13.553000000000001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164</v>
      </c>
      <c r="AU171" s="216" t="s">
        <v>90</v>
      </c>
      <c r="AV171" s="13" t="s">
        <v>90</v>
      </c>
      <c r="AW171" s="13" t="s">
        <v>41</v>
      </c>
      <c r="AX171" s="13" t="s">
        <v>80</v>
      </c>
      <c r="AY171" s="216" t="s">
        <v>155</v>
      </c>
    </row>
    <row r="172" spans="2:65" s="15" customFormat="1">
      <c r="B172" s="228"/>
      <c r="C172" s="229"/>
      <c r="D172" s="197" t="s">
        <v>164</v>
      </c>
      <c r="E172" s="230" t="s">
        <v>35</v>
      </c>
      <c r="F172" s="231" t="s">
        <v>177</v>
      </c>
      <c r="G172" s="229"/>
      <c r="H172" s="232">
        <v>50.773000000000003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164</v>
      </c>
      <c r="AU172" s="238" t="s">
        <v>90</v>
      </c>
      <c r="AV172" s="15" t="s">
        <v>162</v>
      </c>
      <c r="AW172" s="15" t="s">
        <v>41</v>
      </c>
      <c r="AX172" s="15" t="s">
        <v>88</v>
      </c>
      <c r="AY172" s="238" t="s">
        <v>155</v>
      </c>
    </row>
    <row r="173" spans="2:65" s="1" customFormat="1" ht="36" customHeight="1">
      <c r="B173" s="36"/>
      <c r="C173" s="182" t="s">
        <v>257</v>
      </c>
      <c r="D173" s="182" t="s">
        <v>157</v>
      </c>
      <c r="E173" s="183" t="s">
        <v>525</v>
      </c>
      <c r="F173" s="184" t="s">
        <v>526</v>
      </c>
      <c r="G173" s="185" t="s">
        <v>160</v>
      </c>
      <c r="H173" s="186">
        <v>30.68</v>
      </c>
      <c r="I173" s="187"/>
      <c r="J173" s="188">
        <f>ROUND(I173*H173,2)</f>
        <v>0</v>
      </c>
      <c r="K173" s="184" t="s">
        <v>161</v>
      </c>
      <c r="L173" s="40"/>
      <c r="M173" s="189" t="s">
        <v>35</v>
      </c>
      <c r="N173" s="190" t="s">
        <v>51</v>
      </c>
      <c r="O173" s="65"/>
      <c r="P173" s="191">
        <f>O173*H173</f>
        <v>0</v>
      </c>
      <c r="Q173" s="191">
        <v>4.3800000000000002E-3</v>
      </c>
      <c r="R173" s="191">
        <f>Q173*H173</f>
        <v>0.13437840000000001</v>
      </c>
      <c r="S173" s="191">
        <v>0</v>
      </c>
      <c r="T173" s="192">
        <f>S173*H173</f>
        <v>0</v>
      </c>
      <c r="AR173" s="193" t="s">
        <v>162</v>
      </c>
      <c r="AT173" s="193" t="s">
        <v>157</v>
      </c>
      <c r="AU173" s="193" t="s">
        <v>90</v>
      </c>
      <c r="AY173" s="18" t="s">
        <v>155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8" t="s">
        <v>88</v>
      </c>
      <c r="BK173" s="194">
        <f>ROUND(I173*H173,2)</f>
        <v>0</v>
      </c>
      <c r="BL173" s="18" t="s">
        <v>162</v>
      </c>
      <c r="BM173" s="193" t="s">
        <v>2846</v>
      </c>
    </row>
    <row r="174" spans="2:65" s="12" customFormat="1">
      <c r="B174" s="195"/>
      <c r="C174" s="196"/>
      <c r="D174" s="197" t="s">
        <v>164</v>
      </c>
      <c r="E174" s="198" t="s">
        <v>35</v>
      </c>
      <c r="F174" s="199" t="s">
        <v>528</v>
      </c>
      <c r="G174" s="196"/>
      <c r="H174" s="198" t="s">
        <v>35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164</v>
      </c>
      <c r="AU174" s="205" t="s">
        <v>90</v>
      </c>
      <c r="AV174" s="12" t="s">
        <v>88</v>
      </c>
      <c r="AW174" s="12" t="s">
        <v>41</v>
      </c>
      <c r="AX174" s="12" t="s">
        <v>80</v>
      </c>
      <c r="AY174" s="205" t="s">
        <v>155</v>
      </c>
    </row>
    <row r="175" spans="2:65" s="12" customFormat="1">
      <c r="B175" s="195"/>
      <c r="C175" s="196"/>
      <c r="D175" s="197" t="s">
        <v>164</v>
      </c>
      <c r="E175" s="198" t="s">
        <v>35</v>
      </c>
      <c r="F175" s="199" t="s">
        <v>2830</v>
      </c>
      <c r="G175" s="196"/>
      <c r="H175" s="198" t="s">
        <v>35</v>
      </c>
      <c r="I175" s="200"/>
      <c r="J175" s="196"/>
      <c r="K175" s="196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164</v>
      </c>
      <c r="AU175" s="205" t="s">
        <v>90</v>
      </c>
      <c r="AV175" s="12" t="s">
        <v>88</v>
      </c>
      <c r="AW175" s="12" t="s">
        <v>41</v>
      </c>
      <c r="AX175" s="12" t="s">
        <v>80</v>
      </c>
      <c r="AY175" s="205" t="s">
        <v>155</v>
      </c>
    </row>
    <row r="176" spans="2:65" s="13" customFormat="1" ht="20.399999999999999">
      <c r="B176" s="206"/>
      <c r="C176" s="207"/>
      <c r="D176" s="197" t="s">
        <v>164</v>
      </c>
      <c r="E176" s="208" t="s">
        <v>35</v>
      </c>
      <c r="F176" s="209" t="s">
        <v>2847</v>
      </c>
      <c r="G176" s="207"/>
      <c r="H176" s="210">
        <v>19.88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164</v>
      </c>
      <c r="AU176" s="216" t="s">
        <v>90</v>
      </c>
      <c r="AV176" s="13" t="s">
        <v>90</v>
      </c>
      <c r="AW176" s="13" t="s">
        <v>41</v>
      </c>
      <c r="AX176" s="13" t="s">
        <v>80</v>
      </c>
      <c r="AY176" s="216" t="s">
        <v>155</v>
      </c>
    </row>
    <row r="177" spans="2:65" s="12" customFormat="1">
      <c r="B177" s="195"/>
      <c r="C177" s="196"/>
      <c r="D177" s="197" t="s">
        <v>164</v>
      </c>
      <c r="E177" s="198" t="s">
        <v>35</v>
      </c>
      <c r="F177" s="199" t="s">
        <v>2848</v>
      </c>
      <c r="G177" s="196"/>
      <c r="H177" s="198" t="s">
        <v>35</v>
      </c>
      <c r="I177" s="200"/>
      <c r="J177" s="196"/>
      <c r="K177" s="196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164</v>
      </c>
      <c r="AU177" s="205" t="s">
        <v>90</v>
      </c>
      <c r="AV177" s="12" t="s">
        <v>88</v>
      </c>
      <c r="AW177" s="12" t="s">
        <v>41</v>
      </c>
      <c r="AX177" s="12" t="s">
        <v>80</v>
      </c>
      <c r="AY177" s="205" t="s">
        <v>155</v>
      </c>
    </row>
    <row r="178" spans="2:65" s="13" customFormat="1" ht="20.399999999999999">
      <c r="B178" s="206"/>
      <c r="C178" s="207"/>
      <c r="D178" s="197" t="s">
        <v>164</v>
      </c>
      <c r="E178" s="208" t="s">
        <v>35</v>
      </c>
      <c r="F178" s="209" t="s">
        <v>2849</v>
      </c>
      <c r="G178" s="207"/>
      <c r="H178" s="210">
        <v>10.8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164</v>
      </c>
      <c r="AU178" s="216" t="s">
        <v>90</v>
      </c>
      <c r="AV178" s="13" t="s">
        <v>90</v>
      </c>
      <c r="AW178" s="13" t="s">
        <v>41</v>
      </c>
      <c r="AX178" s="13" t="s">
        <v>80</v>
      </c>
      <c r="AY178" s="216" t="s">
        <v>155</v>
      </c>
    </row>
    <row r="179" spans="2:65" s="15" customFormat="1">
      <c r="B179" s="228"/>
      <c r="C179" s="229"/>
      <c r="D179" s="197" t="s">
        <v>164</v>
      </c>
      <c r="E179" s="230" t="s">
        <v>35</v>
      </c>
      <c r="F179" s="231" t="s">
        <v>177</v>
      </c>
      <c r="G179" s="229"/>
      <c r="H179" s="232">
        <v>30.68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164</v>
      </c>
      <c r="AU179" s="238" t="s">
        <v>90</v>
      </c>
      <c r="AV179" s="15" t="s">
        <v>162</v>
      </c>
      <c r="AW179" s="15" t="s">
        <v>41</v>
      </c>
      <c r="AX179" s="15" t="s">
        <v>88</v>
      </c>
      <c r="AY179" s="238" t="s">
        <v>155</v>
      </c>
    </row>
    <row r="180" spans="2:65" s="1" customFormat="1" ht="24" customHeight="1">
      <c r="B180" s="36"/>
      <c r="C180" s="182" t="s">
        <v>8</v>
      </c>
      <c r="D180" s="182" t="s">
        <v>157</v>
      </c>
      <c r="E180" s="183" t="s">
        <v>557</v>
      </c>
      <c r="F180" s="184" t="s">
        <v>558</v>
      </c>
      <c r="G180" s="185" t="s">
        <v>160</v>
      </c>
      <c r="H180" s="186">
        <v>19.88</v>
      </c>
      <c r="I180" s="187"/>
      <c r="J180" s="188">
        <f>ROUND(I180*H180,2)</f>
        <v>0</v>
      </c>
      <c r="K180" s="184" t="s">
        <v>161</v>
      </c>
      <c r="L180" s="40"/>
      <c r="M180" s="189" t="s">
        <v>35</v>
      </c>
      <c r="N180" s="190" t="s">
        <v>51</v>
      </c>
      <c r="O180" s="65"/>
      <c r="P180" s="191">
        <f>O180*H180</f>
        <v>0</v>
      </c>
      <c r="Q180" s="191">
        <v>3.0000000000000001E-3</v>
      </c>
      <c r="R180" s="191">
        <f>Q180*H180</f>
        <v>5.9639999999999999E-2</v>
      </c>
      <c r="S180" s="191">
        <v>0</v>
      </c>
      <c r="T180" s="192">
        <f>S180*H180</f>
        <v>0</v>
      </c>
      <c r="AR180" s="193" t="s">
        <v>162</v>
      </c>
      <c r="AT180" s="193" t="s">
        <v>157</v>
      </c>
      <c r="AU180" s="193" t="s">
        <v>90</v>
      </c>
      <c r="AY180" s="18" t="s">
        <v>155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8" t="s">
        <v>88</v>
      </c>
      <c r="BK180" s="194">
        <f>ROUND(I180*H180,2)</f>
        <v>0</v>
      </c>
      <c r="BL180" s="18" t="s">
        <v>162</v>
      </c>
      <c r="BM180" s="193" t="s">
        <v>2850</v>
      </c>
    </row>
    <row r="181" spans="2:65" s="12" customFormat="1">
      <c r="B181" s="195"/>
      <c r="C181" s="196"/>
      <c r="D181" s="197" t="s">
        <v>164</v>
      </c>
      <c r="E181" s="198" t="s">
        <v>35</v>
      </c>
      <c r="F181" s="199" t="s">
        <v>528</v>
      </c>
      <c r="G181" s="196"/>
      <c r="H181" s="198" t="s">
        <v>35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164</v>
      </c>
      <c r="AU181" s="205" t="s">
        <v>90</v>
      </c>
      <c r="AV181" s="12" t="s">
        <v>88</v>
      </c>
      <c r="AW181" s="12" t="s">
        <v>41</v>
      </c>
      <c r="AX181" s="12" t="s">
        <v>80</v>
      </c>
      <c r="AY181" s="205" t="s">
        <v>155</v>
      </c>
    </row>
    <row r="182" spans="2:65" s="12" customFormat="1">
      <c r="B182" s="195"/>
      <c r="C182" s="196"/>
      <c r="D182" s="197" t="s">
        <v>164</v>
      </c>
      <c r="E182" s="198" t="s">
        <v>35</v>
      </c>
      <c r="F182" s="199" t="s">
        <v>2830</v>
      </c>
      <c r="G182" s="196"/>
      <c r="H182" s="198" t="s">
        <v>35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164</v>
      </c>
      <c r="AU182" s="205" t="s">
        <v>90</v>
      </c>
      <c r="AV182" s="12" t="s">
        <v>88</v>
      </c>
      <c r="AW182" s="12" t="s">
        <v>41</v>
      </c>
      <c r="AX182" s="12" t="s">
        <v>80</v>
      </c>
      <c r="AY182" s="205" t="s">
        <v>155</v>
      </c>
    </row>
    <row r="183" spans="2:65" s="13" customFormat="1" ht="20.399999999999999">
      <c r="B183" s="206"/>
      <c r="C183" s="207"/>
      <c r="D183" s="197" t="s">
        <v>164</v>
      </c>
      <c r="E183" s="208" t="s">
        <v>35</v>
      </c>
      <c r="F183" s="209" t="s">
        <v>2847</v>
      </c>
      <c r="G183" s="207"/>
      <c r="H183" s="210">
        <v>19.88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164</v>
      </c>
      <c r="AU183" s="216" t="s">
        <v>90</v>
      </c>
      <c r="AV183" s="13" t="s">
        <v>90</v>
      </c>
      <c r="AW183" s="13" t="s">
        <v>41</v>
      </c>
      <c r="AX183" s="13" t="s">
        <v>88</v>
      </c>
      <c r="AY183" s="216" t="s">
        <v>155</v>
      </c>
    </row>
    <row r="184" spans="2:65" s="1" customFormat="1" ht="24" customHeight="1">
      <c r="B184" s="36"/>
      <c r="C184" s="182" t="s">
        <v>265</v>
      </c>
      <c r="D184" s="182" t="s">
        <v>157</v>
      </c>
      <c r="E184" s="183" t="s">
        <v>563</v>
      </c>
      <c r="F184" s="184" t="s">
        <v>564</v>
      </c>
      <c r="G184" s="185" t="s">
        <v>160</v>
      </c>
      <c r="H184" s="186">
        <v>12.074999999999999</v>
      </c>
      <c r="I184" s="187"/>
      <c r="J184" s="188">
        <f>ROUND(I184*H184,2)</f>
        <v>0</v>
      </c>
      <c r="K184" s="184" t="s">
        <v>161</v>
      </c>
      <c r="L184" s="40"/>
      <c r="M184" s="189" t="s">
        <v>35</v>
      </c>
      <c r="N184" s="190" t="s">
        <v>51</v>
      </c>
      <c r="O184" s="65"/>
      <c r="P184" s="191">
        <f>O184*H184</f>
        <v>0</v>
      </c>
      <c r="Q184" s="191">
        <v>3.7999999999999999E-2</v>
      </c>
      <c r="R184" s="191">
        <f>Q184*H184</f>
        <v>0.45884999999999998</v>
      </c>
      <c r="S184" s="191">
        <v>0</v>
      </c>
      <c r="T184" s="192">
        <f>S184*H184</f>
        <v>0</v>
      </c>
      <c r="AR184" s="193" t="s">
        <v>162</v>
      </c>
      <c r="AT184" s="193" t="s">
        <v>157</v>
      </c>
      <c r="AU184" s="193" t="s">
        <v>90</v>
      </c>
      <c r="AY184" s="18" t="s">
        <v>155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8" t="s">
        <v>88</v>
      </c>
      <c r="BK184" s="194">
        <f>ROUND(I184*H184,2)</f>
        <v>0</v>
      </c>
      <c r="BL184" s="18" t="s">
        <v>162</v>
      </c>
      <c r="BM184" s="193" t="s">
        <v>2851</v>
      </c>
    </row>
    <row r="185" spans="2:65" s="12" customFormat="1">
      <c r="B185" s="195"/>
      <c r="C185" s="196"/>
      <c r="D185" s="197" t="s">
        <v>164</v>
      </c>
      <c r="E185" s="198" t="s">
        <v>35</v>
      </c>
      <c r="F185" s="199" t="s">
        <v>566</v>
      </c>
      <c r="G185" s="196"/>
      <c r="H185" s="198" t="s">
        <v>35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164</v>
      </c>
      <c r="AU185" s="205" t="s">
        <v>90</v>
      </c>
      <c r="AV185" s="12" t="s">
        <v>88</v>
      </c>
      <c r="AW185" s="12" t="s">
        <v>41</v>
      </c>
      <c r="AX185" s="12" t="s">
        <v>80</v>
      </c>
      <c r="AY185" s="205" t="s">
        <v>155</v>
      </c>
    </row>
    <row r="186" spans="2:65" s="13" customFormat="1" ht="20.399999999999999">
      <c r="B186" s="206"/>
      <c r="C186" s="207"/>
      <c r="D186" s="197" t="s">
        <v>164</v>
      </c>
      <c r="E186" s="208" t="s">
        <v>35</v>
      </c>
      <c r="F186" s="209" t="s">
        <v>2852</v>
      </c>
      <c r="G186" s="207"/>
      <c r="H186" s="210">
        <v>12.074999999999999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164</v>
      </c>
      <c r="AU186" s="216" t="s">
        <v>90</v>
      </c>
      <c r="AV186" s="13" t="s">
        <v>90</v>
      </c>
      <c r="AW186" s="13" t="s">
        <v>41</v>
      </c>
      <c r="AX186" s="13" t="s">
        <v>88</v>
      </c>
      <c r="AY186" s="216" t="s">
        <v>155</v>
      </c>
    </row>
    <row r="187" spans="2:65" s="1" customFormat="1" ht="24" customHeight="1">
      <c r="B187" s="36"/>
      <c r="C187" s="182" t="s">
        <v>271</v>
      </c>
      <c r="D187" s="182" t="s">
        <v>157</v>
      </c>
      <c r="E187" s="183" t="s">
        <v>581</v>
      </c>
      <c r="F187" s="184" t="s">
        <v>582</v>
      </c>
      <c r="G187" s="185" t="s">
        <v>160</v>
      </c>
      <c r="H187" s="186">
        <v>36.552999999999997</v>
      </c>
      <c r="I187" s="187"/>
      <c r="J187" s="188">
        <f>ROUND(I187*H187,2)</f>
        <v>0</v>
      </c>
      <c r="K187" s="184" t="s">
        <v>161</v>
      </c>
      <c r="L187" s="40"/>
      <c r="M187" s="189" t="s">
        <v>35</v>
      </c>
      <c r="N187" s="190" t="s">
        <v>51</v>
      </c>
      <c r="O187" s="65"/>
      <c r="P187" s="191">
        <f>O187*H187</f>
        <v>0</v>
      </c>
      <c r="Q187" s="191">
        <v>3.3579999999999999E-2</v>
      </c>
      <c r="R187" s="191">
        <f>Q187*H187</f>
        <v>1.22744974</v>
      </c>
      <c r="S187" s="191">
        <v>0</v>
      </c>
      <c r="T187" s="192">
        <f>S187*H187</f>
        <v>0</v>
      </c>
      <c r="AR187" s="193" t="s">
        <v>162</v>
      </c>
      <c r="AT187" s="193" t="s">
        <v>157</v>
      </c>
      <c r="AU187" s="193" t="s">
        <v>90</v>
      </c>
      <c r="AY187" s="18" t="s">
        <v>155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88</v>
      </c>
      <c r="BK187" s="194">
        <f>ROUND(I187*H187,2)</f>
        <v>0</v>
      </c>
      <c r="BL187" s="18" t="s">
        <v>162</v>
      </c>
      <c r="BM187" s="193" t="s">
        <v>2853</v>
      </c>
    </row>
    <row r="188" spans="2:65" s="12" customFormat="1">
      <c r="B188" s="195"/>
      <c r="C188" s="196"/>
      <c r="D188" s="197" t="s">
        <v>164</v>
      </c>
      <c r="E188" s="198" t="s">
        <v>35</v>
      </c>
      <c r="F188" s="199" t="s">
        <v>584</v>
      </c>
      <c r="G188" s="196"/>
      <c r="H188" s="198" t="s">
        <v>35</v>
      </c>
      <c r="I188" s="200"/>
      <c r="J188" s="196"/>
      <c r="K188" s="196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164</v>
      </c>
      <c r="AU188" s="205" t="s">
        <v>90</v>
      </c>
      <c r="AV188" s="12" t="s">
        <v>88</v>
      </c>
      <c r="AW188" s="12" t="s">
        <v>41</v>
      </c>
      <c r="AX188" s="12" t="s">
        <v>80</v>
      </c>
      <c r="AY188" s="205" t="s">
        <v>155</v>
      </c>
    </row>
    <row r="189" spans="2:65" s="13" customFormat="1" ht="20.399999999999999">
      <c r="B189" s="206"/>
      <c r="C189" s="207"/>
      <c r="D189" s="197" t="s">
        <v>164</v>
      </c>
      <c r="E189" s="208" t="s">
        <v>35</v>
      </c>
      <c r="F189" s="209" t="s">
        <v>2844</v>
      </c>
      <c r="G189" s="207"/>
      <c r="H189" s="210">
        <v>23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164</v>
      </c>
      <c r="AU189" s="216" t="s">
        <v>90</v>
      </c>
      <c r="AV189" s="13" t="s">
        <v>90</v>
      </c>
      <c r="AW189" s="13" t="s">
        <v>41</v>
      </c>
      <c r="AX189" s="13" t="s">
        <v>80</v>
      </c>
      <c r="AY189" s="216" t="s">
        <v>155</v>
      </c>
    </row>
    <row r="190" spans="2:65" s="13" customFormat="1" ht="20.399999999999999">
      <c r="B190" s="206"/>
      <c r="C190" s="207"/>
      <c r="D190" s="197" t="s">
        <v>164</v>
      </c>
      <c r="E190" s="208" t="s">
        <v>35</v>
      </c>
      <c r="F190" s="209" t="s">
        <v>2845</v>
      </c>
      <c r="G190" s="207"/>
      <c r="H190" s="210">
        <v>13.553000000000001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164</v>
      </c>
      <c r="AU190" s="216" t="s">
        <v>90</v>
      </c>
      <c r="AV190" s="13" t="s">
        <v>90</v>
      </c>
      <c r="AW190" s="13" t="s">
        <v>41</v>
      </c>
      <c r="AX190" s="13" t="s">
        <v>80</v>
      </c>
      <c r="AY190" s="216" t="s">
        <v>155</v>
      </c>
    </row>
    <row r="191" spans="2:65" s="15" customFormat="1">
      <c r="B191" s="228"/>
      <c r="C191" s="229"/>
      <c r="D191" s="197" t="s">
        <v>164</v>
      </c>
      <c r="E191" s="230" t="s">
        <v>35</v>
      </c>
      <c r="F191" s="231" t="s">
        <v>177</v>
      </c>
      <c r="G191" s="229"/>
      <c r="H191" s="232">
        <v>36.552999999999997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164</v>
      </c>
      <c r="AU191" s="238" t="s">
        <v>90</v>
      </c>
      <c r="AV191" s="15" t="s">
        <v>162</v>
      </c>
      <c r="AW191" s="15" t="s">
        <v>41</v>
      </c>
      <c r="AX191" s="15" t="s">
        <v>88</v>
      </c>
      <c r="AY191" s="238" t="s">
        <v>155</v>
      </c>
    </row>
    <row r="192" spans="2:65" s="1" customFormat="1" ht="24" customHeight="1">
      <c r="B192" s="36"/>
      <c r="C192" s="182" t="s">
        <v>278</v>
      </c>
      <c r="D192" s="182" t="s">
        <v>157</v>
      </c>
      <c r="E192" s="183" t="s">
        <v>590</v>
      </c>
      <c r="F192" s="184" t="s">
        <v>591</v>
      </c>
      <c r="G192" s="185" t="s">
        <v>160</v>
      </c>
      <c r="H192" s="186">
        <v>669.6</v>
      </c>
      <c r="I192" s="187"/>
      <c r="J192" s="188">
        <f>ROUND(I192*H192,2)</f>
        <v>0</v>
      </c>
      <c r="K192" s="184" t="s">
        <v>161</v>
      </c>
      <c r="L192" s="40"/>
      <c r="M192" s="189" t="s">
        <v>35</v>
      </c>
      <c r="N192" s="190" t="s">
        <v>51</v>
      </c>
      <c r="O192" s="65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93" t="s">
        <v>162</v>
      </c>
      <c r="AT192" s="193" t="s">
        <v>157</v>
      </c>
      <c r="AU192" s="193" t="s">
        <v>90</v>
      </c>
      <c r="AY192" s="18" t="s">
        <v>155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88</v>
      </c>
      <c r="BK192" s="194">
        <f>ROUND(I192*H192,2)</f>
        <v>0</v>
      </c>
      <c r="BL192" s="18" t="s">
        <v>162</v>
      </c>
      <c r="BM192" s="193" t="s">
        <v>2854</v>
      </c>
    </row>
    <row r="193" spans="2:65" s="12" customFormat="1">
      <c r="B193" s="195"/>
      <c r="C193" s="196"/>
      <c r="D193" s="197" t="s">
        <v>164</v>
      </c>
      <c r="E193" s="198" t="s">
        <v>35</v>
      </c>
      <c r="F193" s="199" t="s">
        <v>2855</v>
      </c>
      <c r="G193" s="196"/>
      <c r="H193" s="198" t="s">
        <v>35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164</v>
      </c>
      <c r="AU193" s="205" t="s">
        <v>90</v>
      </c>
      <c r="AV193" s="12" t="s">
        <v>88</v>
      </c>
      <c r="AW193" s="12" t="s">
        <v>41</v>
      </c>
      <c r="AX193" s="12" t="s">
        <v>80</v>
      </c>
      <c r="AY193" s="205" t="s">
        <v>155</v>
      </c>
    </row>
    <row r="194" spans="2:65" s="13" customFormat="1">
      <c r="B194" s="206"/>
      <c r="C194" s="207"/>
      <c r="D194" s="197" t="s">
        <v>164</v>
      </c>
      <c r="E194" s="208" t="s">
        <v>35</v>
      </c>
      <c r="F194" s="209" t="s">
        <v>2856</v>
      </c>
      <c r="G194" s="207"/>
      <c r="H194" s="210">
        <v>669.6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164</v>
      </c>
      <c r="AU194" s="216" t="s">
        <v>90</v>
      </c>
      <c r="AV194" s="13" t="s">
        <v>90</v>
      </c>
      <c r="AW194" s="13" t="s">
        <v>41</v>
      </c>
      <c r="AX194" s="13" t="s">
        <v>88</v>
      </c>
      <c r="AY194" s="216" t="s">
        <v>155</v>
      </c>
    </row>
    <row r="195" spans="2:65" s="1" customFormat="1" ht="36" customHeight="1">
      <c r="B195" s="36"/>
      <c r="C195" s="182" t="s">
        <v>289</v>
      </c>
      <c r="D195" s="182" t="s">
        <v>157</v>
      </c>
      <c r="E195" s="183" t="s">
        <v>600</v>
      </c>
      <c r="F195" s="184" t="s">
        <v>601</v>
      </c>
      <c r="G195" s="185" t="s">
        <v>360</v>
      </c>
      <c r="H195" s="186">
        <v>146.21</v>
      </c>
      <c r="I195" s="187"/>
      <c r="J195" s="188">
        <f>ROUND(I195*H195,2)</f>
        <v>0</v>
      </c>
      <c r="K195" s="184" t="s">
        <v>161</v>
      </c>
      <c r="L195" s="40"/>
      <c r="M195" s="189" t="s">
        <v>35</v>
      </c>
      <c r="N195" s="190" t="s">
        <v>51</v>
      </c>
      <c r="O195" s="65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AR195" s="193" t="s">
        <v>162</v>
      </c>
      <c r="AT195" s="193" t="s">
        <v>157</v>
      </c>
      <c r="AU195" s="193" t="s">
        <v>90</v>
      </c>
      <c r="AY195" s="18" t="s">
        <v>155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88</v>
      </c>
      <c r="BK195" s="194">
        <f>ROUND(I195*H195,2)</f>
        <v>0</v>
      </c>
      <c r="BL195" s="18" t="s">
        <v>162</v>
      </c>
      <c r="BM195" s="193" t="s">
        <v>2857</v>
      </c>
    </row>
    <row r="196" spans="2:65" s="12" customFormat="1">
      <c r="B196" s="195"/>
      <c r="C196" s="196"/>
      <c r="D196" s="197" t="s">
        <v>164</v>
      </c>
      <c r="E196" s="198" t="s">
        <v>35</v>
      </c>
      <c r="F196" s="199" t="s">
        <v>584</v>
      </c>
      <c r="G196" s="196"/>
      <c r="H196" s="198" t="s">
        <v>35</v>
      </c>
      <c r="I196" s="200"/>
      <c r="J196" s="196"/>
      <c r="K196" s="196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164</v>
      </c>
      <c r="AU196" s="205" t="s">
        <v>90</v>
      </c>
      <c r="AV196" s="12" t="s">
        <v>88</v>
      </c>
      <c r="AW196" s="12" t="s">
        <v>41</v>
      </c>
      <c r="AX196" s="12" t="s">
        <v>80</v>
      </c>
      <c r="AY196" s="205" t="s">
        <v>155</v>
      </c>
    </row>
    <row r="197" spans="2:65" s="13" customFormat="1" ht="20.399999999999999">
      <c r="B197" s="206"/>
      <c r="C197" s="207"/>
      <c r="D197" s="197" t="s">
        <v>164</v>
      </c>
      <c r="E197" s="208" t="s">
        <v>35</v>
      </c>
      <c r="F197" s="209" t="s">
        <v>2858</v>
      </c>
      <c r="G197" s="207"/>
      <c r="H197" s="210">
        <v>92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164</v>
      </c>
      <c r="AU197" s="216" t="s">
        <v>90</v>
      </c>
      <c r="AV197" s="13" t="s">
        <v>90</v>
      </c>
      <c r="AW197" s="13" t="s">
        <v>41</v>
      </c>
      <c r="AX197" s="13" t="s">
        <v>80</v>
      </c>
      <c r="AY197" s="216" t="s">
        <v>155</v>
      </c>
    </row>
    <row r="198" spans="2:65" s="13" customFormat="1">
      <c r="B198" s="206"/>
      <c r="C198" s="207"/>
      <c r="D198" s="197" t="s">
        <v>164</v>
      </c>
      <c r="E198" s="208" t="s">
        <v>35</v>
      </c>
      <c r="F198" s="209" t="s">
        <v>2859</v>
      </c>
      <c r="G198" s="207"/>
      <c r="H198" s="210">
        <v>54.21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164</v>
      </c>
      <c r="AU198" s="216" t="s">
        <v>90</v>
      </c>
      <c r="AV198" s="13" t="s">
        <v>90</v>
      </c>
      <c r="AW198" s="13" t="s">
        <v>41</v>
      </c>
      <c r="AX198" s="13" t="s">
        <v>80</v>
      </c>
      <c r="AY198" s="216" t="s">
        <v>155</v>
      </c>
    </row>
    <row r="199" spans="2:65" s="15" customFormat="1">
      <c r="B199" s="228"/>
      <c r="C199" s="229"/>
      <c r="D199" s="197" t="s">
        <v>164</v>
      </c>
      <c r="E199" s="230" t="s">
        <v>35</v>
      </c>
      <c r="F199" s="231" t="s">
        <v>177</v>
      </c>
      <c r="G199" s="229"/>
      <c r="H199" s="232">
        <v>146.21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164</v>
      </c>
      <c r="AU199" s="238" t="s">
        <v>90</v>
      </c>
      <c r="AV199" s="15" t="s">
        <v>162</v>
      </c>
      <c r="AW199" s="15" t="s">
        <v>41</v>
      </c>
      <c r="AX199" s="15" t="s">
        <v>88</v>
      </c>
      <c r="AY199" s="238" t="s">
        <v>155</v>
      </c>
    </row>
    <row r="200" spans="2:65" s="1" customFormat="1" ht="24" customHeight="1">
      <c r="B200" s="36"/>
      <c r="C200" s="182" t="s">
        <v>1890</v>
      </c>
      <c r="D200" s="182" t="s">
        <v>157</v>
      </c>
      <c r="E200" s="183" t="s">
        <v>625</v>
      </c>
      <c r="F200" s="184" t="s">
        <v>626</v>
      </c>
      <c r="G200" s="185" t="s">
        <v>360</v>
      </c>
      <c r="H200" s="186">
        <v>146.21</v>
      </c>
      <c r="I200" s="187"/>
      <c r="J200" s="188">
        <f>ROUND(I200*H200,2)</f>
        <v>0</v>
      </c>
      <c r="K200" s="184" t="s">
        <v>35</v>
      </c>
      <c r="L200" s="40"/>
      <c r="M200" s="189" t="s">
        <v>35</v>
      </c>
      <c r="N200" s="190" t="s">
        <v>51</v>
      </c>
      <c r="O200" s="65"/>
      <c r="P200" s="191">
        <f>O200*H200</f>
        <v>0</v>
      </c>
      <c r="Q200" s="191">
        <v>1.544E-3</v>
      </c>
      <c r="R200" s="191">
        <f>Q200*H200</f>
        <v>0.22574824000000002</v>
      </c>
      <c r="S200" s="191">
        <v>0</v>
      </c>
      <c r="T200" s="192">
        <f>S200*H200</f>
        <v>0</v>
      </c>
      <c r="AR200" s="193" t="s">
        <v>162</v>
      </c>
      <c r="AT200" s="193" t="s">
        <v>157</v>
      </c>
      <c r="AU200" s="193" t="s">
        <v>90</v>
      </c>
      <c r="AY200" s="18" t="s">
        <v>155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88</v>
      </c>
      <c r="BK200" s="194">
        <f>ROUND(I200*H200,2)</f>
        <v>0</v>
      </c>
      <c r="BL200" s="18" t="s">
        <v>162</v>
      </c>
      <c r="BM200" s="193" t="s">
        <v>2860</v>
      </c>
    </row>
    <row r="201" spans="2:65" s="12" customFormat="1">
      <c r="B201" s="195"/>
      <c r="C201" s="196"/>
      <c r="D201" s="197" t="s">
        <v>164</v>
      </c>
      <c r="E201" s="198" t="s">
        <v>35</v>
      </c>
      <c r="F201" s="199" t="s">
        <v>584</v>
      </c>
      <c r="G201" s="196"/>
      <c r="H201" s="198" t="s">
        <v>35</v>
      </c>
      <c r="I201" s="200"/>
      <c r="J201" s="196"/>
      <c r="K201" s="196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164</v>
      </c>
      <c r="AU201" s="205" t="s">
        <v>90</v>
      </c>
      <c r="AV201" s="12" t="s">
        <v>88</v>
      </c>
      <c r="AW201" s="12" t="s">
        <v>41</v>
      </c>
      <c r="AX201" s="12" t="s">
        <v>80</v>
      </c>
      <c r="AY201" s="205" t="s">
        <v>155</v>
      </c>
    </row>
    <row r="202" spans="2:65" s="13" customFormat="1" ht="20.399999999999999">
      <c r="B202" s="206"/>
      <c r="C202" s="207"/>
      <c r="D202" s="197" t="s">
        <v>164</v>
      </c>
      <c r="E202" s="208" t="s">
        <v>35</v>
      </c>
      <c r="F202" s="209" t="s">
        <v>2861</v>
      </c>
      <c r="G202" s="207"/>
      <c r="H202" s="210">
        <v>92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164</v>
      </c>
      <c r="AU202" s="216" t="s">
        <v>90</v>
      </c>
      <c r="AV202" s="13" t="s">
        <v>90</v>
      </c>
      <c r="AW202" s="13" t="s">
        <v>41</v>
      </c>
      <c r="AX202" s="13" t="s">
        <v>80</v>
      </c>
      <c r="AY202" s="216" t="s">
        <v>155</v>
      </c>
    </row>
    <row r="203" spans="2:65" s="13" customFormat="1">
      <c r="B203" s="206"/>
      <c r="C203" s="207"/>
      <c r="D203" s="197" t="s">
        <v>164</v>
      </c>
      <c r="E203" s="208" t="s">
        <v>35</v>
      </c>
      <c r="F203" s="209" t="s">
        <v>2862</v>
      </c>
      <c r="G203" s="207"/>
      <c r="H203" s="210">
        <v>54.21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164</v>
      </c>
      <c r="AU203" s="216" t="s">
        <v>90</v>
      </c>
      <c r="AV203" s="13" t="s">
        <v>90</v>
      </c>
      <c r="AW203" s="13" t="s">
        <v>41</v>
      </c>
      <c r="AX203" s="13" t="s">
        <v>80</v>
      </c>
      <c r="AY203" s="216" t="s">
        <v>155</v>
      </c>
    </row>
    <row r="204" spans="2:65" s="15" customFormat="1">
      <c r="B204" s="228"/>
      <c r="C204" s="229"/>
      <c r="D204" s="197" t="s">
        <v>164</v>
      </c>
      <c r="E204" s="230" t="s">
        <v>35</v>
      </c>
      <c r="F204" s="231" t="s">
        <v>177</v>
      </c>
      <c r="G204" s="229"/>
      <c r="H204" s="232">
        <v>146.21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164</v>
      </c>
      <c r="AU204" s="238" t="s">
        <v>90</v>
      </c>
      <c r="AV204" s="15" t="s">
        <v>162</v>
      </c>
      <c r="AW204" s="15" t="s">
        <v>41</v>
      </c>
      <c r="AX204" s="15" t="s">
        <v>88</v>
      </c>
      <c r="AY204" s="238" t="s">
        <v>155</v>
      </c>
    </row>
    <row r="205" spans="2:65" s="1" customFormat="1" ht="24" customHeight="1">
      <c r="B205" s="36"/>
      <c r="C205" s="182" t="s">
        <v>7</v>
      </c>
      <c r="D205" s="182" t="s">
        <v>157</v>
      </c>
      <c r="E205" s="183" t="s">
        <v>653</v>
      </c>
      <c r="F205" s="184" t="s">
        <v>654</v>
      </c>
      <c r="G205" s="185" t="s">
        <v>160</v>
      </c>
      <c r="H205" s="186">
        <v>335.13600000000002</v>
      </c>
      <c r="I205" s="187"/>
      <c r="J205" s="188">
        <f>ROUND(I205*H205,2)</f>
        <v>0</v>
      </c>
      <c r="K205" s="184" t="s">
        <v>161</v>
      </c>
      <c r="L205" s="40"/>
      <c r="M205" s="189" t="s">
        <v>35</v>
      </c>
      <c r="N205" s="190" t="s">
        <v>51</v>
      </c>
      <c r="O205" s="65"/>
      <c r="P205" s="191">
        <f>O205*H205</f>
        <v>0</v>
      </c>
      <c r="Q205" s="191">
        <v>2.5999999999999998E-4</v>
      </c>
      <c r="R205" s="191">
        <f>Q205*H205</f>
        <v>8.7135359999999995E-2</v>
      </c>
      <c r="S205" s="191">
        <v>0</v>
      </c>
      <c r="T205" s="192">
        <f>S205*H205</f>
        <v>0</v>
      </c>
      <c r="AR205" s="193" t="s">
        <v>162</v>
      </c>
      <c r="AT205" s="193" t="s">
        <v>157</v>
      </c>
      <c r="AU205" s="193" t="s">
        <v>90</v>
      </c>
      <c r="AY205" s="18" t="s">
        <v>155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88</v>
      </c>
      <c r="BK205" s="194">
        <f>ROUND(I205*H205,2)</f>
        <v>0</v>
      </c>
      <c r="BL205" s="18" t="s">
        <v>162</v>
      </c>
      <c r="BM205" s="193" t="s">
        <v>2863</v>
      </c>
    </row>
    <row r="206" spans="2:65" s="12" customFormat="1">
      <c r="B206" s="195"/>
      <c r="C206" s="196"/>
      <c r="D206" s="197" t="s">
        <v>164</v>
      </c>
      <c r="E206" s="198" t="s">
        <v>35</v>
      </c>
      <c r="F206" s="199" t="s">
        <v>480</v>
      </c>
      <c r="G206" s="196"/>
      <c r="H206" s="198" t="s">
        <v>35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164</v>
      </c>
      <c r="AU206" s="205" t="s">
        <v>90</v>
      </c>
      <c r="AV206" s="12" t="s">
        <v>88</v>
      </c>
      <c r="AW206" s="12" t="s">
        <v>41</v>
      </c>
      <c r="AX206" s="12" t="s">
        <v>80</v>
      </c>
      <c r="AY206" s="205" t="s">
        <v>155</v>
      </c>
    </row>
    <row r="207" spans="2:65" s="13" customFormat="1">
      <c r="B207" s="206"/>
      <c r="C207" s="207"/>
      <c r="D207" s="197" t="s">
        <v>164</v>
      </c>
      <c r="E207" s="208" t="s">
        <v>35</v>
      </c>
      <c r="F207" s="209" t="s">
        <v>2864</v>
      </c>
      <c r="G207" s="207"/>
      <c r="H207" s="210">
        <v>59.171999999999997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164</v>
      </c>
      <c r="AU207" s="216" t="s">
        <v>90</v>
      </c>
      <c r="AV207" s="13" t="s">
        <v>90</v>
      </c>
      <c r="AW207" s="13" t="s">
        <v>41</v>
      </c>
      <c r="AX207" s="13" t="s">
        <v>80</v>
      </c>
      <c r="AY207" s="216" t="s">
        <v>155</v>
      </c>
    </row>
    <row r="208" spans="2:65" s="12" customFormat="1">
      <c r="B208" s="195"/>
      <c r="C208" s="196"/>
      <c r="D208" s="197" t="s">
        <v>164</v>
      </c>
      <c r="E208" s="198" t="s">
        <v>35</v>
      </c>
      <c r="F208" s="199" t="s">
        <v>482</v>
      </c>
      <c r="G208" s="196"/>
      <c r="H208" s="198" t="s">
        <v>35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164</v>
      </c>
      <c r="AU208" s="205" t="s">
        <v>90</v>
      </c>
      <c r="AV208" s="12" t="s">
        <v>88</v>
      </c>
      <c r="AW208" s="12" t="s">
        <v>41</v>
      </c>
      <c r="AX208" s="12" t="s">
        <v>80</v>
      </c>
      <c r="AY208" s="205" t="s">
        <v>155</v>
      </c>
    </row>
    <row r="209" spans="2:65" s="13" customFormat="1">
      <c r="B209" s="206"/>
      <c r="C209" s="207"/>
      <c r="D209" s="197" t="s">
        <v>164</v>
      </c>
      <c r="E209" s="208" t="s">
        <v>35</v>
      </c>
      <c r="F209" s="209" t="s">
        <v>2865</v>
      </c>
      <c r="G209" s="207"/>
      <c r="H209" s="210">
        <v>86.774000000000001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164</v>
      </c>
      <c r="AU209" s="216" t="s">
        <v>90</v>
      </c>
      <c r="AV209" s="13" t="s">
        <v>90</v>
      </c>
      <c r="AW209" s="13" t="s">
        <v>41</v>
      </c>
      <c r="AX209" s="13" t="s">
        <v>80</v>
      </c>
      <c r="AY209" s="216" t="s">
        <v>155</v>
      </c>
    </row>
    <row r="210" spans="2:65" s="12" customFormat="1">
      <c r="B210" s="195"/>
      <c r="C210" s="196"/>
      <c r="D210" s="197" t="s">
        <v>164</v>
      </c>
      <c r="E210" s="198" t="s">
        <v>35</v>
      </c>
      <c r="F210" s="199" t="s">
        <v>670</v>
      </c>
      <c r="G210" s="196"/>
      <c r="H210" s="198" t="s">
        <v>35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164</v>
      </c>
      <c r="AU210" s="205" t="s">
        <v>90</v>
      </c>
      <c r="AV210" s="12" t="s">
        <v>88</v>
      </c>
      <c r="AW210" s="12" t="s">
        <v>41</v>
      </c>
      <c r="AX210" s="12" t="s">
        <v>80</v>
      </c>
      <c r="AY210" s="205" t="s">
        <v>155</v>
      </c>
    </row>
    <row r="211" spans="2:65" s="13" customFormat="1">
      <c r="B211" s="206"/>
      <c r="C211" s="207"/>
      <c r="D211" s="197" t="s">
        <v>164</v>
      </c>
      <c r="E211" s="208" t="s">
        <v>35</v>
      </c>
      <c r="F211" s="209" t="s">
        <v>2866</v>
      </c>
      <c r="G211" s="207"/>
      <c r="H211" s="210">
        <v>39.774000000000001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164</v>
      </c>
      <c r="AU211" s="216" t="s">
        <v>90</v>
      </c>
      <c r="AV211" s="13" t="s">
        <v>90</v>
      </c>
      <c r="AW211" s="13" t="s">
        <v>41</v>
      </c>
      <c r="AX211" s="13" t="s">
        <v>80</v>
      </c>
      <c r="AY211" s="216" t="s">
        <v>155</v>
      </c>
    </row>
    <row r="212" spans="2:65" s="12" customFormat="1">
      <c r="B212" s="195"/>
      <c r="C212" s="196"/>
      <c r="D212" s="197" t="s">
        <v>164</v>
      </c>
      <c r="E212" s="198" t="s">
        <v>35</v>
      </c>
      <c r="F212" s="199" t="s">
        <v>672</v>
      </c>
      <c r="G212" s="196"/>
      <c r="H212" s="198" t="s">
        <v>35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164</v>
      </c>
      <c r="AU212" s="205" t="s">
        <v>90</v>
      </c>
      <c r="AV212" s="12" t="s">
        <v>88</v>
      </c>
      <c r="AW212" s="12" t="s">
        <v>41</v>
      </c>
      <c r="AX212" s="12" t="s">
        <v>80</v>
      </c>
      <c r="AY212" s="205" t="s">
        <v>155</v>
      </c>
    </row>
    <row r="213" spans="2:65" s="13" customFormat="1">
      <c r="B213" s="206"/>
      <c r="C213" s="207"/>
      <c r="D213" s="197" t="s">
        <v>164</v>
      </c>
      <c r="E213" s="208" t="s">
        <v>35</v>
      </c>
      <c r="F213" s="209" t="s">
        <v>2867</v>
      </c>
      <c r="G213" s="207"/>
      <c r="H213" s="210">
        <v>82.498999999999995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164</v>
      </c>
      <c r="AU213" s="216" t="s">
        <v>90</v>
      </c>
      <c r="AV213" s="13" t="s">
        <v>90</v>
      </c>
      <c r="AW213" s="13" t="s">
        <v>41</v>
      </c>
      <c r="AX213" s="13" t="s">
        <v>80</v>
      </c>
      <c r="AY213" s="216" t="s">
        <v>155</v>
      </c>
    </row>
    <row r="214" spans="2:65" s="12" customFormat="1">
      <c r="B214" s="195"/>
      <c r="C214" s="196"/>
      <c r="D214" s="197" t="s">
        <v>164</v>
      </c>
      <c r="E214" s="198" t="s">
        <v>35</v>
      </c>
      <c r="F214" s="199" t="s">
        <v>677</v>
      </c>
      <c r="G214" s="196"/>
      <c r="H214" s="198" t="s">
        <v>35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164</v>
      </c>
      <c r="AU214" s="205" t="s">
        <v>90</v>
      </c>
      <c r="AV214" s="12" t="s">
        <v>88</v>
      </c>
      <c r="AW214" s="12" t="s">
        <v>41</v>
      </c>
      <c r="AX214" s="12" t="s">
        <v>80</v>
      </c>
      <c r="AY214" s="205" t="s">
        <v>155</v>
      </c>
    </row>
    <row r="215" spans="2:65" s="13" customFormat="1">
      <c r="B215" s="206"/>
      <c r="C215" s="207"/>
      <c r="D215" s="197" t="s">
        <v>164</v>
      </c>
      <c r="E215" s="208" t="s">
        <v>35</v>
      </c>
      <c r="F215" s="209" t="s">
        <v>2868</v>
      </c>
      <c r="G215" s="207"/>
      <c r="H215" s="210">
        <v>39.5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164</v>
      </c>
      <c r="AU215" s="216" t="s">
        <v>90</v>
      </c>
      <c r="AV215" s="13" t="s">
        <v>90</v>
      </c>
      <c r="AW215" s="13" t="s">
        <v>41</v>
      </c>
      <c r="AX215" s="13" t="s">
        <v>80</v>
      </c>
      <c r="AY215" s="216" t="s">
        <v>155</v>
      </c>
    </row>
    <row r="216" spans="2:65" s="12" customFormat="1">
      <c r="B216" s="195"/>
      <c r="C216" s="196"/>
      <c r="D216" s="197" t="s">
        <v>164</v>
      </c>
      <c r="E216" s="198" t="s">
        <v>35</v>
      </c>
      <c r="F216" s="199" t="s">
        <v>2869</v>
      </c>
      <c r="G216" s="196"/>
      <c r="H216" s="198" t="s">
        <v>35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164</v>
      </c>
      <c r="AU216" s="205" t="s">
        <v>90</v>
      </c>
      <c r="AV216" s="12" t="s">
        <v>88</v>
      </c>
      <c r="AW216" s="12" t="s">
        <v>41</v>
      </c>
      <c r="AX216" s="12" t="s">
        <v>80</v>
      </c>
      <c r="AY216" s="205" t="s">
        <v>155</v>
      </c>
    </row>
    <row r="217" spans="2:65" s="13" customFormat="1">
      <c r="B217" s="206"/>
      <c r="C217" s="207"/>
      <c r="D217" s="197" t="s">
        <v>164</v>
      </c>
      <c r="E217" s="208" t="s">
        <v>35</v>
      </c>
      <c r="F217" s="209" t="s">
        <v>2870</v>
      </c>
      <c r="G217" s="207"/>
      <c r="H217" s="210">
        <v>27.417000000000002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164</v>
      </c>
      <c r="AU217" s="216" t="s">
        <v>90</v>
      </c>
      <c r="AV217" s="13" t="s">
        <v>90</v>
      </c>
      <c r="AW217" s="13" t="s">
        <v>41</v>
      </c>
      <c r="AX217" s="13" t="s">
        <v>80</v>
      </c>
      <c r="AY217" s="216" t="s">
        <v>155</v>
      </c>
    </row>
    <row r="218" spans="2:65" s="15" customFormat="1">
      <c r="B218" s="228"/>
      <c r="C218" s="229"/>
      <c r="D218" s="197" t="s">
        <v>164</v>
      </c>
      <c r="E218" s="230" t="s">
        <v>35</v>
      </c>
      <c r="F218" s="231" t="s">
        <v>177</v>
      </c>
      <c r="G218" s="229"/>
      <c r="H218" s="232">
        <v>335.13600000000002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164</v>
      </c>
      <c r="AU218" s="238" t="s">
        <v>90</v>
      </c>
      <c r="AV218" s="15" t="s">
        <v>162</v>
      </c>
      <c r="AW218" s="15" t="s">
        <v>41</v>
      </c>
      <c r="AX218" s="15" t="s">
        <v>88</v>
      </c>
      <c r="AY218" s="238" t="s">
        <v>155</v>
      </c>
    </row>
    <row r="219" spans="2:65" s="1" customFormat="1" ht="36" customHeight="1">
      <c r="B219" s="36"/>
      <c r="C219" s="182" t="s">
        <v>331</v>
      </c>
      <c r="D219" s="182" t="s">
        <v>157</v>
      </c>
      <c r="E219" s="183" t="s">
        <v>700</v>
      </c>
      <c r="F219" s="184" t="s">
        <v>701</v>
      </c>
      <c r="G219" s="185" t="s">
        <v>360</v>
      </c>
      <c r="H219" s="186">
        <v>43.2</v>
      </c>
      <c r="I219" s="187"/>
      <c r="J219" s="188">
        <f>ROUND(I219*H219,2)</f>
        <v>0</v>
      </c>
      <c r="K219" s="184" t="s">
        <v>161</v>
      </c>
      <c r="L219" s="40"/>
      <c r="M219" s="189" t="s">
        <v>35</v>
      </c>
      <c r="N219" s="190" t="s">
        <v>51</v>
      </c>
      <c r="O219" s="65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193" t="s">
        <v>162</v>
      </c>
      <c r="AT219" s="193" t="s">
        <v>157</v>
      </c>
      <c r="AU219" s="193" t="s">
        <v>90</v>
      </c>
      <c r="AY219" s="18" t="s">
        <v>155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8" t="s">
        <v>88</v>
      </c>
      <c r="BK219" s="194">
        <f>ROUND(I219*H219,2)</f>
        <v>0</v>
      </c>
      <c r="BL219" s="18" t="s">
        <v>162</v>
      </c>
      <c r="BM219" s="193" t="s">
        <v>2871</v>
      </c>
    </row>
    <row r="220" spans="2:65" s="12" customFormat="1">
      <c r="B220" s="195"/>
      <c r="C220" s="196"/>
      <c r="D220" s="197" t="s">
        <v>164</v>
      </c>
      <c r="E220" s="198" t="s">
        <v>35</v>
      </c>
      <c r="F220" s="199" t="s">
        <v>703</v>
      </c>
      <c r="G220" s="196"/>
      <c r="H220" s="198" t="s">
        <v>35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164</v>
      </c>
      <c r="AU220" s="205" t="s">
        <v>90</v>
      </c>
      <c r="AV220" s="12" t="s">
        <v>88</v>
      </c>
      <c r="AW220" s="12" t="s">
        <v>41</v>
      </c>
      <c r="AX220" s="12" t="s">
        <v>80</v>
      </c>
      <c r="AY220" s="205" t="s">
        <v>155</v>
      </c>
    </row>
    <row r="221" spans="2:65" s="13" customFormat="1" ht="20.399999999999999">
      <c r="B221" s="206"/>
      <c r="C221" s="207"/>
      <c r="D221" s="197" t="s">
        <v>164</v>
      </c>
      <c r="E221" s="208" t="s">
        <v>35</v>
      </c>
      <c r="F221" s="209" t="s">
        <v>2872</v>
      </c>
      <c r="G221" s="207"/>
      <c r="H221" s="210">
        <v>43.2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164</v>
      </c>
      <c r="AU221" s="216" t="s">
        <v>90</v>
      </c>
      <c r="AV221" s="13" t="s">
        <v>90</v>
      </c>
      <c r="AW221" s="13" t="s">
        <v>41</v>
      </c>
      <c r="AX221" s="13" t="s">
        <v>88</v>
      </c>
      <c r="AY221" s="216" t="s">
        <v>155</v>
      </c>
    </row>
    <row r="222" spans="2:65" s="1" customFormat="1" ht="16.5" customHeight="1">
      <c r="B222" s="36"/>
      <c r="C222" s="239" t="s">
        <v>336</v>
      </c>
      <c r="D222" s="239" t="s">
        <v>455</v>
      </c>
      <c r="E222" s="240" t="s">
        <v>713</v>
      </c>
      <c r="F222" s="241" t="s">
        <v>714</v>
      </c>
      <c r="G222" s="242" t="s">
        <v>360</v>
      </c>
      <c r="H222" s="243">
        <v>45.36</v>
      </c>
      <c r="I222" s="244"/>
      <c r="J222" s="245">
        <f>ROUND(I222*H222,2)</f>
        <v>0</v>
      </c>
      <c r="K222" s="241" t="s">
        <v>161</v>
      </c>
      <c r="L222" s="246"/>
      <c r="M222" s="247" t="s">
        <v>35</v>
      </c>
      <c r="N222" s="248" t="s">
        <v>51</v>
      </c>
      <c r="O222" s="65"/>
      <c r="P222" s="191">
        <f>O222*H222</f>
        <v>0</v>
      </c>
      <c r="Q222" s="191">
        <v>3.0000000000000001E-5</v>
      </c>
      <c r="R222" s="191">
        <f>Q222*H222</f>
        <v>1.3608000000000001E-3</v>
      </c>
      <c r="S222" s="191">
        <v>0</v>
      </c>
      <c r="T222" s="192">
        <f>S222*H222</f>
        <v>0</v>
      </c>
      <c r="AR222" s="193" t="s">
        <v>224</v>
      </c>
      <c r="AT222" s="193" t="s">
        <v>455</v>
      </c>
      <c r="AU222" s="193" t="s">
        <v>90</v>
      </c>
      <c r="AY222" s="18" t="s">
        <v>155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8" t="s">
        <v>88</v>
      </c>
      <c r="BK222" s="194">
        <f>ROUND(I222*H222,2)</f>
        <v>0</v>
      </c>
      <c r="BL222" s="18" t="s">
        <v>162</v>
      </c>
      <c r="BM222" s="193" t="s">
        <v>2873</v>
      </c>
    </row>
    <row r="223" spans="2:65" s="13" customFormat="1">
      <c r="B223" s="206"/>
      <c r="C223" s="207"/>
      <c r="D223" s="197" t="s">
        <v>164</v>
      </c>
      <c r="E223" s="208" t="s">
        <v>35</v>
      </c>
      <c r="F223" s="209" t="s">
        <v>2874</v>
      </c>
      <c r="G223" s="207"/>
      <c r="H223" s="210">
        <v>45.36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164</v>
      </c>
      <c r="AU223" s="216" t="s">
        <v>90</v>
      </c>
      <c r="AV223" s="13" t="s">
        <v>90</v>
      </c>
      <c r="AW223" s="13" t="s">
        <v>41</v>
      </c>
      <c r="AX223" s="13" t="s">
        <v>88</v>
      </c>
      <c r="AY223" s="216" t="s">
        <v>155</v>
      </c>
    </row>
    <row r="224" spans="2:65" s="1" customFormat="1" ht="48" customHeight="1">
      <c r="B224" s="36"/>
      <c r="C224" s="182" t="s">
        <v>347</v>
      </c>
      <c r="D224" s="182" t="s">
        <v>157</v>
      </c>
      <c r="E224" s="183" t="s">
        <v>718</v>
      </c>
      <c r="F224" s="184" t="s">
        <v>719</v>
      </c>
      <c r="G224" s="185" t="s">
        <v>360</v>
      </c>
      <c r="H224" s="186">
        <v>144.91</v>
      </c>
      <c r="I224" s="187"/>
      <c r="J224" s="188">
        <f>ROUND(I224*H224,2)</f>
        <v>0</v>
      </c>
      <c r="K224" s="184" t="s">
        <v>161</v>
      </c>
      <c r="L224" s="40"/>
      <c r="M224" s="189" t="s">
        <v>35</v>
      </c>
      <c r="N224" s="190" t="s">
        <v>51</v>
      </c>
      <c r="O224" s="65"/>
      <c r="P224" s="191">
        <f>O224*H224</f>
        <v>0</v>
      </c>
      <c r="Q224" s="191">
        <v>0</v>
      </c>
      <c r="R224" s="191">
        <f>Q224*H224</f>
        <v>0</v>
      </c>
      <c r="S224" s="191">
        <v>0</v>
      </c>
      <c r="T224" s="192">
        <f>S224*H224</f>
        <v>0</v>
      </c>
      <c r="AR224" s="193" t="s">
        <v>162</v>
      </c>
      <c r="AT224" s="193" t="s">
        <v>157</v>
      </c>
      <c r="AU224" s="193" t="s">
        <v>90</v>
      </c>
      <c r="AY224" s="18" t="s">
        <v>155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8" t="s">
        <v>88</v>
      </c>
      <c r="BK224" s="194">
        <f>ROUND(I224*H224,2)</f>
        <v>0</v>
      </c>
      <c r="BL224" s="18" t="s">
        <v>162</v>
      </c>
      <c r="BM224" s="193" t="s">
        <v>2875</v>
      </c>
    </row>
    <row r="225" spans="2:65" s="13" customFormat="1" ht="20.399999999999999">
      <c r="B225" s="206"/>
      <c r="C225" s="207"/>
      <c r="D225" s="197" t="s">
        <v>164</v>
      </c>
      <c r="E225" s="208" t="s">
        <v>35</v>
      </c>
      <c r="F225" s="209" t="s">
        <v>2876</v>
      </c>
      <c r="G225" s="207"/>
      <c r="H225" s="210">
        <v>90.79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164</v>
      </c>
      <c r="AU225" s="216" t="s">
        <v>90</v>
      </c>
      <c r="AV225" s="13" t="s">
        <v>90</v>
      </c>
      <c r="AW225" s="13" t="s">
        <v>41</v>
      </c>
      <c r="AX225" s="13" t="s">
        <v>80</v>
      </c>
      <c r="AY225" s="216" t="s">
        <v>155</v>
      </c>
    </row>
    <row r="226" spans="2:65" s="13" customFormat="1">
      <c r="B226" s="206"/>
      <c r="C226" s="207"/>
      <c r="D226" s="197" t="s">
        <v>164</v>
      </c>
      <c r="E226" s="208" t="s">
        <v>35</v>
      </c>
      <c r="F226" s="209" t="s">
        <v>2877</v>
      </c>
      <c r="G226" s="207"/>
      <c r="H226" s="210">
        <v>54.12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164</v>
      </c>
      <c r="AU226" s="216" t="s">
        <v>90</v>
      </c>
      <c r="AV226" s="13" t="s">
        <v>90</v>
      </c>
      <c r="AW226" s="13" t="s">
        <v>41</v>
      </c>
      <c r="AX226" s="13" t="s">
        <v>80</v>
      </c>
      <c r="AY226" s="216" t="s">
        <v>155</v>
      </c>
    </row>
    <row r="227" spans="2:65" s="15" customFormat="1">
      <c r="B227" s="228"/>
      <c r="C227" s="229"/>
      <c r="D227" s="197" t="s">
        <v>164</v>
      </c>
      <c r="E227" s="230" t="s">
        <v>35</v>
      </c>
      <c r="F227" s="231" t="s">
        <v>177</v>
      </c>
      <c r="G227" s="229"/>
      <c r="H227" s="232">
        <v>144.91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164</v>
      </c>
      <c r="AU227" s="238" t="s">
        <v>90</v>
      </c>
      <c r="AV227" s="15" t="s">
        <v>162</v>
      </c>
      <c r="AW227" s="15" t="s">
        <v>41</v>
      </c>
      <c r="AX227" s="15" t="s">
        <v>88</v>
      </c>
      <c r="AY227" s="238" t="s">
        <v>155</v>
      </c>
    </row>
    <row r="228" spans="2:65" s="1" customFormat="1" ht="24" customHeight="1">
      <c r="B228" s="36"/>
      <c r="C228" s="239" t="s">
        <v>357</v>
      </c>
      <c r="D228" s="239" t="s">
        <v>455</v>
      </c>
      <c r="E228" s="240" t="s">
        <v>739</v>
      </c>
      <c r="F228" s="241" t="s">
        <v>740</v>
      </c>
      <c r="G228" s="242" t="s">
        <v>360</v>
      </c>
      <c r="H228" s="243">
        <v>159.40100000000001</v>
      </c>
      <c r="I228" s="244"/>
      <c r="J228" s="245">
        <f>ROUND(I228*H228,2)</f>
        <v>0</v>
      </c>
      <c r="K228" s="241" t="s">
        <v>161</v>
      </c>
      <c r="L228" s="246"/>
      <c r="M228" s="247" t="s">
        <v>35</v>
      </c>
      <c r="N228" s="248" t="s">
        <v>51</v>
      </c>
      <c r="O228" s="65"/>
      <c r="P228" s="191">
        <f>O228*H228</f>
        <v>0</v>
      </c>
      <c r="Q228" s="191">
        <v>4.0000000000000003E-5</v>
      </c>
      <c r="R228" s="191">
        <f>Q228*H228</f>
        <v>6.3760400000000012E-3</v>
      </c>
      <c r="S228" s="191">
        <v>0</v>
      </c>
      <c r="T228" s="192">
        <f>S228*H228</f>
        <v>0</v>
      </c>
      <c r="AR228" s="193" t="s">
        <v>224</v>
      </c>
      <c r="AT228" s="193" t="s">
        <v>455</v>
      </c>
      <c r="AU228" s="193" t="s">
        <v>90</v>
      </c>
      <c r="AY228" s="18" t="s">
        <v>155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88</v>
      </c>
      <c r="BK228" s="194">
        <f>ROUND(I228*H228,2)</f>
        <v>0</v>
      </c>
      <c r="BL228" s="18" t="s">
        <v>162</v>
      </c>
      <c r="BM228" s="193" t="s">
        <v>2878</v>
      </c>
    </row>
    <row r="229" spans="2:65" s="13" customFormat="1">
      <c r="B229" s="206"/>
      <c r="C229" s="207"/>
      <c r="D229" s="197" t="s">
        <v>164</v>
      </c>
      <c r="E229" s="208" t="s">
        <v>35</v>
      </c>
      <c r="F229" s="209" t="s">
        <v>2879</v>
      </c>
      <c r="G229" s="207"/>
      <c r="H229" s="210">
        <v>159.40100000000001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164</v>
      </c>
      <c r="AU229" s="216" t="s">
        <v>90</v>
      </c>
      <c r="AV229" s="13" t="s">
        <v>90</v>
      </c>
      <c r="AW229" s="13" t="s">
        <v>41</v>
      </c>
      <c r="AX229" s="13" t="s">
        <v>88</v>
      </c>
      <c r="AY229" s="216" t="s">
        <v>155</v>
      </c>
    </row>
    <row r="230" spans="2:65" s="1" customFormat="1" ht="36" customHeight="1">
      <c r="B230" s="36"/>
      <c r="C230" s="182" t="s">
        <v>380</v>
      </c>
      <c r="D230" s="182" t="s">
        <v>157</v>
      </c>
      <c r="E230" s="183" t="s">
        <v>767</v>
      </c>
      <c r="F230" s="184" t="s">
        <v>768</v>
      </c>
      <c r="G230" s="185" t="s">
        <v>160</v>
      </c>
      <c r="H230" s="186">
        <v>398.358</v>
      </c>
      <c r="I230" s="187"/>
      <c r="J230" s="188">
        <f>ROUND(I230*H230,2)</f>
        <v>0</v>
      </c>
      <c r="K230" s="184" t="s">
        <v>161</v>
      </c>
      <c r="L230" s="40"/>
      <c r="M230" s="189" t="s">
        <v>35</v>
      </c>
      <c r="N230" s="190" t="s">
        <v>51</v>
      </c>
      <c r="O230" s="65"/>
      <c r="P230" s="191">
        <f>O230*H230</f>
        <v>0</v>
      </c>
      <c r="Q230" s="191">
        <v>8.5000000000000006E-3</v>
      </c>
      <c r="R230" s="191">
        <f>Q230*H230</f>
        <v>3.3860430000000004</v>
      </c>
      <c r="S230" s="191">
        <v>0</v>
      </c>
      <c r="T230" s="192">
        <f>S230*H230</f>
        <v>0</v>
      </c>
      <c r="AR230" s="193" t="s">
        <v>162</v>
      </c>
      <c r="AT230" s="193" t="s">
        <v>157</v>
      </c>
      <c r="AU230" s="193" t="s">
        <v>90</v>
      </c>
      <c r="AY230" s="18" t="s">
        <v>155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8" t="s">
        <v>88</v>
      </c>
      <c r="BK230" s="194">
        <f>ROUND(I230*H230,2)</f>
        <v>0</v>
      </c>
      <c r="BL230" s="18" t="s">
        <v>162</v>
      </c>
      <c r="BM230" s="193" t="s">
        <v>2880</v>
      </c>
    </row>
    <row r="231" spans="2:65" s="12" customFormat="1">
      <c r="B231" s="195"/>
      <c r="C231" s="196"/>
      <c r="D231" s="197" t="s">
        <v>164</v>
      </c>
      <c r="E231" s="198" t="s">
        <v>35</v>
      </c>
      <c r="F231" s="199" t="s">
        <v>770</v>
      </c>
      <c r="G231" s="196"/>
      <c r="H231" s="198" t="s">
        <v>35</v>
      </c>
      <c r="I231" s="200"/>
      <c r="J231" s="196"/>
      <c r="K231" s="196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164</v>
      </c>
      <c r="AU231" s="205" t="s">
        <v>90</v>
      </c>
      <c r="AV231" s="12" t="s">
        <v>88</v>
      </c>
      <c r="AW231" s="12" t="s">
        <v>41</v>
      </c>
      <c r="AX231" s="12" t="s">
        <v>80</v>
      </c>
      <c r="AY231" s="205" t="s">
        <v>155</v>
      </c>
    </row>
    <row r="232" spans="2:65" s="13" customFormat="1">
      <c r="B232" s="206"/>
      <c r="C232" s="207"/>
      <c r="D232" s="197" t="s">
        <v>164</v>
      </c>
      <c r="E232" s="208" t="s">
        <v>35</v>
      </c>
      <c r="F232" s="209" t="s">
        <v>2868</v>
      </c>
      <c r="G232" s="207"/>
      <c r="H232" s="210">
        <v>39.5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164</v>
      </c>
      <c r="AU232" s="216" t="s">
        <v>90</v>
      </c>
      <c r="AV232" s="13" t="s">
        <v>90</v>
      </c>
      <c r="AW232" s="13" t="s">
        <v>41</v>
      </c>
      <c r="AX232" s="13" t="s">
        <v>80</v>
      </c>
      <c r="AY232" s="216" t="s">
        <v>155</v>
      </c>
    </row>
    <row r="233" spans="2:65" s="12" customFormat="1">
      <c r="B233" s="195"/>
      <c r="C233" s="196"/>
      <c r="D233" s="197" t="s">
        <v>164</v>
      </c>
      <c r="E233" s="198" t="s">
        <v>35</v>
      </c>
      <c r="F233" s="199" t="s">
        <v>773</v>
      </c>
      <c r="G233" s="196"/>
      <c r="H233" s="198" t="s">
        <v>35</v>
      </c>
      <c r="I233" s="200"/>
      <c r="J233" s="196"/>
      <c r="K233" s="196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164</v>
      </c>
      <c r="AU233" s="205" t="s">
        <v>90</v>
      </c>
      <c r="AV233" s="12" t="s">
        <v>88</v>
      </c>
      <c r="AW233" s="12" t="s">
        <v>41</v>
      </c>
      <c r="AX233" s="12" t="s">
        <v>80</v>
      </c>
      <c r="AY233" s="205" t="s">
        <v>155</v>
      </c>
    </row>
    <row r="234" spans="2:65" s="13" customFormat="1" ht="20.399999999999999">
      <c r="B234" s="206"/>
      <c r="C234" s="207"/>
      <c r="D234" s="197" t="s">
        <v>164</v>
      </c>
      <c r="E234" s="208" t="s">
        <v>35</v>
      </c>
      <c r="F234" s="209" t="s">
        <v>2881</v>
      </c>
      <c r="G234" s="207"/>
      <c r="H234" s="210">
        <v>25.416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164</v>
      </c>
      <c r="AU234" s="216" t="s">
        <v>90</v>
      </c>
      <c r="AV234" s="13" t="s">
        <v>90</v>
      </c>
      <c r="AW234" s="13" t="s">
        <v>41</v>
      </c>
      <c r="AX234" s="13" t="s">
        <v>80</v>
      </c>
      <c r="AY234" s="216" t="s">
        <v>155</v>
      </c>
    </row>
    <row r="235" spans="2:65" s="14" customFormat="1">
      <c r="B235" s="217"/>
      <c r="C235" s="218"/>
      <c r="D235" s="197" t="s">
        <v>164</v>
      </c>
      <c r="E235" s="219" t="s">
        <v>35</v>
      </c>
      <c r="F235" s="220" t="s">
        <v>173</v>
      </c>
      <c r="G235" s="218"/>
      <c r="H235" s="221">
        <v>64.915999999999997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164</v>
      </c>
      <c r="AU235" s="227" t="s">
        <v>90</v>
      </c>
      <c r="AV235" s="14" t="s">
        <v>174</v>
      </c>
      <c r="AW235" s="14" t="s">
        <v>41</v>
      </c>
      <c r="AX235" s="14" t="s">
        <v>80</v>
      </c>
      <c r="AY235" s="227" t="s">
        <v>155</v>
      </c>
    </row>
    <row r="236" spans="2:65" s="12" customFormat="1">
      <c r="B236" s="195"/>
      <c r="C236" s="196"/>
      <c r="D236" s="197" t="s">
        <v>164</v>
      </c>
      <c r="E236" s="198" t="s">
        <v>35</v>
      </c>
      <c r="F236" s="199" t="s">
        <v>779</v>
      </c>
      <c r="G236" s="196"/>
      <c r="H236" s="198" t="s">
        <v>35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164</v>
      </c>
      <c r="AU236" s="205" t="s">
        <v>90</v>
      </c>
      <c r="AV236" s="12" t="s">
        <v>88</v>
      </c>
      <c r="AW236" s="12" t="s">
        <v>41</v>
      </c>
      <c r="AX236" s="12" t="s">
        <v>80</v>
      </c>
      <c r="AY236" s="205" t="s">
        <v>155</v>
      </c>
    </row>
    <row r="237" spans="2:65" s="13" customFormat="1" ht="30.6">
      <c r="B237" s="206"/>
      <c r="C237" s="207"/>
      <c r="D237" s="197" t="s">
        <v>164</v>
      </c>
      <c r="E237" s="208" t="s">
        <v>35</v>
      </c>
      <c r="F237" s="209" t="s">
        <v>2882</v>
      </c>
      <c r="G237" s="207"/>
      <c r="H237" s="210">
        <v>346.59500000000003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164</v>
      </c>
      <c r="AU237" s="216" t="s">
        <v>90</v>
      </c>
      <c r="AV237" s="13" t="s">
        <v>90</v>
      </c>
      <c r="AW237" s="13" t="s">
        <v>41</v>
      </c>
      <c r="AX237" s="13" t="s">
        <v>80</v>
      </c>
      <c r="AY237" s="216" t="s">
        <v>155</v>
      </c>
    </row>
    <row r="238" spans="2:65" s="13" customFormat="1">
      <c r="B238" s="206"/>
      <c r="C238" s="207"/>
      <c r="D238" s="197" t="s">
        <v>164</v>
      </c>
      <c r="E238" s="208" t="s">
        <v>35</v>
      </c>
      <c r="F238" s="209" t="s">
        <v>2883</v>
      </c>
      <c r="G238" s="207"/>
      <c r="H238" s="210">
        <v>-13.153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164</v>
      </c>
      <c r="AU238" s="216" t="s">
        <v>90</v>
      </c>
      <c r="AV238" s="13" t="s">
        <v>90</v>
      </c>
      <c r="AW238" s="13" t="s">
        <v>41</v>
      </c>
      <c r="AX238" s="13" t="s">
        <v>80</v>
      </c>
      <c r="AY238" s="216" t="s">
        <v>155</v>
      </c>
    </row>
    <row r="239" spans="2:65" s="12" customFormat="1">
      <c r="B239" s="195"/>
      <c r="C239" s="196"/>
      <c r="D239" s="197" t="s">
        <v>164</v>
      </c>
      <c r="E239" s="198" t="s">
        <v>35</v>
      </c>
      <c r="F239" s="199" t="s">
        <v>814</v>
      </c>
      <c r="G239" s="196"/>
      <c r="H239" s="198" t="s">
        <v>35</v>
      </c>
      <c r="I239" s="200"/>
      <c r="J239" s="196"/>
      <c r="K239" s="196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164</v>
      </c>
      <c r="AU239" s="205" t="s">
        <v>90</v>
      </c>
      <c r="AV239" s="12" t="s">
        <v>88</v>
      </c>
      <c r="AW239" s="12" t="s">
        <v>41</v>
      </c>
      <c r="AX239" s="12" t="s">
        <v>80</v>
      </c>
      <c r="AY239" s="205" t="s">
        <v>155</v>
      </c>
    </row>
    <row r="240" spans="2:65" s="13" customFormat="1" ht="30.6">
      <c r="B240" s="206"/>
      <c r="C240" s="207"/>
      <c r="D240" s="197" t="s">
        <v>164</v>
      </c>
      <c r="E240" s="208" t="s">
        <v>35</v>
      </c>
      <c r="F240" s="209" t="s">
        <v>2884</v>
      </c>
      <c r="G240" s="207"/>
      <c r="H240" s="210">
        <v>-16.38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164</v>
      </c>
      <c r="AU240" s="216" t="s">
        <v>90</v>
      </c>
      <c r="AV240" s="13" t="s">
        <v>90</v>
      </c>
      <c r="AW240" s="13" t="s">
        <v>41</v>
      </c>
      <c r="AX240" s="13" t="s">
        <v>80</v>
      </c>
      <c r="AY240" s="216" t="s">
        <v>155</v>
      </c>
    </row>
    <row r="241" spans="2:65" s="14" customFormat="1">
      <c r="B241" s="217"/>
      <c r="C241" s="218"/>
      <c r="D241" s="197" t="s">
        <v>164</v>
      </c>
      <c r="E241" s="219" t="s">
        <v>35</v>
      </c>
      <c r="F241" s="220" t="s">
        <v>173</v>
      </c>
      <c r="G241" s="218"/>
      <c r="H241" s="221">
        <v>317.06200000000001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164</v>
      </c>
      <c r="AU241" s="227" t="s">
        <v>90</v>
      </c>
      <c r="AV241" s="14" t="s">
        <v>174</v>
      </c>
      <c r="AW241" s="14" t="s">
        <v>41</v>
      </c>
      <c r="AX241" s="14" t="s">
        <v>80</v>
      </c>
      <c r="AY241" s="227" t="s">
        <v>155</v>
      </c>
    </row>
    <row r="242" spans="2:65" s="12" customFormat="1">
      <c r="B242" s="195"/>
      <c r="C242" s="196"/>
      <c r="D242" s="197" t="s">
        <v>164</v>
      </c>
      <c r="E242" s="198" t="s">
        <v>35</v>
      </c>
      <c r="F242" s="199" t="s">
        <v>796</v>
      </c>
      <c r="G242" s="196"/>
      <c r="H242" s="198" t="s">
        <v>35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164</v>
      </c>
      <c r="AU242" s="205" t="s">
        <v>90</v>
      </c>
      <c r="AV242" s="12" t="s">
        <v>88</v>
      </c>
      <c r="AW242" s="12" t="s">
        <v>41</v>
      </c>
      <c r="AX242" s="12" t="s">
        <v>80</v>
      </c>
      <c r="AY242" s="205" t="s">
        <v>155</v>
      </c>
    </row>
    <row r="243" spans="2:65" s="13" customFormat="1">
      <c r="B243" s="206"/>
      <c r="C243" s="207"/>
      <c r="D243" s="197" t="s">
        <v>164</v>
      </c>
      <c r="E243" s="208" t="s">
        <v>35</v>
      </c>
      <c r="F243" s="209" t="s">
        <v>2885</v>
      </c>
      <c r="G243" s="207"/>
      <c r="H243" s="210">
        <v>16.38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164</v>
      </c>
      <c r="AU243" s="216" t="s">
        <v>90</v>
      </c>
      <c r="AV243" s="13" t="s">
        <v>90</v>
      </c>
      <c r="AW243" s="13" t="s">
        <v>41</v>
      </c>
      <c r="AX243" s="13" t="s">
        <v>80</v>
      </c>
      <c r="AY243" s="216" t="s">
        <v>155</v>
      </c>
    </row>
    <row r="244" spans="2:65" s="15" customFormat="1">
      <c r="B244" s="228"/>
      <c r="C244" s="229"/>
      <c r="D244" s="197" t="s">
        <v>164</v>
      </c>
      <c r="E244" s="230" t="s">
        <v>35</v>
      </c>
      <c r="F244" s="231" t="s">
        <v>177</v>
      </c>
      <c r="G244" s="229"/>
      <c r="H244" s="232">
        <v>398.358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164</v>
      </c>
      <c r="AU244" s="238" t="s">
        <v>90</v>
      </c>
      <c r="AV244" s="15" t="s">
        <v>162</v>
      </c>
      <c r="AW244" s="15" t="s">
        <v>41</v>
      </c>
      <c r="AX244" s="15" t="s">
        <v>88</v>
      </c>
      <c r="AY244" s="238" t="s">
        <v>155</v>
      </c>
    </row>
    <row r="245" spans="2:65" s="1" customFormat="1" ht="16.5" customHeight="1">
      <c r="B245" s="36"/>
      <c r="C245" s="239" t="s">
        <v>387</v>
      </c>
      <c r="D245" s="239" t="s">
        <v>455</v>
      </c>
      <c r="E245" s="240" t="s">
        <v>803</v>
      </c>
      <c r="F245" s="241" t="s">
        <v>804</v>
      </c>
      <c r="G245" s="242" t="s">
        <v>160</v>
      </c>
      <c r="H245" s="243">
        <v>17.199000000000002</v>
      </c>
      <c r="I245" s="244"/>
      <c r="J245" s="245">
        <f>ROUND(I245*H245,2)</f>
        <v>0</v>
      </c>
      <c r="K245" s="241" t="s">
        <v>161</v>
      </c>
      <c r="L245" s="246"/>
      <c r="M245" s="247" t="s">
        <v>35</v>
      </c>
      <c r="N245" s="248" t="s">
        <v>51</v>
      </c>
      <c r="O245" s="65"/>
      <c r="P245" s="191">
        <f>O245*H245</f>
        <v>0</v>
      </c>
      <c r="Q245" s="191">
        <v>2.0999999999999999E-3</v>
      </c>
      <c r="R245" s="191">
        <f>Q245*H245</f>
        <v>3.6117900000000001E-2</v>
      </c>
      <c r="S245" s="191">
        <v>0</v>
      </c>
      <c r="T245" s="192">
        <f>S245*H245</f>
        <v>0</v>
      </c>
      <c r="AR245" s="193" t="s">
        <v>224</v>
      </c>
      <c r="AT245" s="193" t="s">
        <v>455</v>
      </c>
      <c r="AU245" s="193" t="s">
        <v>90</v>
      </c>
      <c r="AY245" s="18" t="s">
        <v>155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8" t="s">
        <v>88</v>
      </c>
      <c r="BK245" s="194">
        <f>ROUND(I245*H245,2)</f>
        <v>0</v>
      </c>
      <c r="BL245" s="18" t="s">
        <v>162</v>
      </c>
      <c r="BM245" s="193" t="s">
        <v>2886</v>
      </c>
    </row>
    <row r="246" spans="2:65" s="12" customFormat="1">
      <c r="B246" s="195"/>
      <c r="C246" s="196"/>
      <c r="D246" s="197" t="s">
        <v>164</v>
      </c>
      <c r="E246" s="198" t="s">
        <v>35</v>
      </c>
      <c r="F246" s="199" t="s">
        <v>796</v>
      </c>
      <c r="G246" s="196"/>
      <c r="H246" s="198" t="s">
        <v>35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164</v>
      </c>
      <c r="AU246" s="205" t="s">
        <v>90</v>
      </c>
      <c r="AV246" s="12" t="s">
        <v>88</v>
      </c>
      <c r="AW246" s="12" t="s">
        <v>41</v>
      </c>
      <c r="AX246" s="12" t="s">
        <v>80</v>
      </c>
      <c r="AY246" s="205" t="s">
        <v>155</v>
      </c>
    </row>
    <row r="247" spans="2:65" s="13" customFormat="1" ht="20.399999999999999">
      <c r="B247" s="206"/>
      <c r="C247" s="207"/>
      <c r="D247" s="197" t="s">
        <v>164</v>
      </c>
      <c r="E247" s="208" t="s">
        <v>35</v>
      </c>
      <c r="F247" s="209" t="s">
        <v>2887</v>
      </c>
      <c r="G247" s="207"/>
      <c r="H247" s="210">
        <v>17.199000000000002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164</v>
      </c>
      <c r="AU247" s="216" t="s">
        <v>90</v>
      </c>
      <c r="AV247" s="13" t="s">
        <v>90</v>
      </c>
      <c r="AW247" s="13" t="s">
        <v>41</v>
      </c>
      <c r="AX247" s="13" t="s">
        <v>88</v>
      </c>
      <c r="AY247" s="216" t="s">
        <v>155</v>
      </c>
    </row>
    <row r="248" spans="2:65" s="1" customFormat="1" ht="16.5" customHeight="1">
      <c r="B248" s="36"/>
      <c r="C248" s="239" t="s">
        <v>394</v>
      </c>
      <c r="D248" s="239" t="s">
        <v>455</v>
      </c>
      <c r="E248" s="240" t="s">
        <v>809</v>
      </c>
      <c r="F248" s="241" t="s">
        <v>810</v>
      </c>
      <c r="G248" s="242" t="s">
        <v>160</v>
      </c>
      <c r="H248" s="243">
        <v>332.91500000000002</v>
      </c>
      <c r="I248" s="244"/>
      <c r="J248" s="245">
        <f>ROUND(I248*H248,2)</f>
        <v>0</v>
      </c>
      <c r="K248" s="241" t="s">
        <v>161</v>
      </c>
      <c r="L248" s="246"/>
      <c r="M248" s="247" t="s">
        <v>35</v>
      </c>
      <c r="N248" s="248" t="s">
        <v>51</v>
      </c>
      <c r="O248" s="65"/>
      <c r="P248" s="191">
        <f>O248*H248</f>
        <v>0</v>
      </c>
      <c r="Q248" s="191">
        <v>2.3999999999999998E-3</v>
      </c>
      <c r="R248" s="191">
        <f>Q248*H248</f>
        <v>0.79899599999999993</v>
      </c>
      <c r="S248" s="191">
        <v>0</v>
      </c>
      <c r="T248" s="192">
        <f>S248*H248</f>
        <v>0</v>
      </c>
      <c r="AR248" s="193" t="s">
        <v>224</v>
      </c>
      <c r="AT248" s="193" t="s">
        <v>455</v>
      </c>
      <c r="AU248" s="193" t="s">
        <v>90</v>
      </c>
      <c r="AY248" s="18" t="s">
        <v>155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8" t="s">
        <v>88</v>
      </c>
      <c r="BK248" s="194">
        <f>ROUND(I248*H248,2)</f>
        <v>0</v>
      </c>
      <c r="BL248" s="18" t="s">
        <v>162</v>
      </c>
      <c r="BM248" s="193" t="s">
        <v>2888</v>
      </c>
    </row>
    <row r="249" spans="2:65" s="12" customFormat="1">
      <c r="B249" s="195"/>
      <c r="C249" s="196"/>
      <c r="D249" s="197" t="s">
        <v>164</v>
      </c>
      <c r="E249" s="198" t="s">
        <v>35</v>
      </c>
      <c r="F249" s="199" t="s">
        <v>779</v>
      </c>
      <c r="G249" s="196"/>
      <c r="H249" s="198" t="s">
        <v>35</v>
      </c>
      <c r="I249" s="200"/>
      <c r="J249" s="196"/>
      <c r="K249" s="196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164</v>
      </c>
      <c r="AU249" s="205" t="s">
        <v>90</v>
      </c>
      <c r="AV249" s="12" t="s">
        <v>88</v>
      </c>
      <c r="AW249" s="12" t="s">
        <v>41</v>
      </c>
      <c r="AX249" s="12" t="s">
        <v>80</v>
      </c>
      <c r="AY249" s="205" t="s">
        <v>155</v>
      </c>
    </row>
    <row r="250" spans="2:65" s="13" customFormat="1" ht="30.6">
      <c r="B250" s="206"/>
      <c r="C250" s="207"/>
      <c r="D250" s="197" t="s">
        <v>164</v>
      </c>
      <c r="E250" s="208" t="s">
        <v>35</v>
      </c>
      <c r="F250" s="209" t="s">
        <v>2882</v>
      </c>
      <c r="G250" s="207"/>
      <c r="H250" s="210">
        <v>346.59500000000003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164</v>
      </c>
      <c r="AU250" s="216" t="s">
        <v>90</v>
      </c>
      <c r="AV250" s="13" t="s">
        <v>90</v>
      </c>
      <c r="AW250" s="13" t="s">
        <v>41</v>
      </c>
      <c r="AX250" s="13" t="s">
        <v>80</v>
      </c>
      <c r="AY250" s="216" t="s">
        <v>155</v>
      </c>
    </row>
    <row r="251" spans="2:65" s="13" customFormat="1">
      <c r="B251" s="206"/>
      <c r="C251" s="207"/>
      <c r="D251" s="197" t="s">
        <v>164</v>
      </c>
      <c r="E251" s="208" t="s">
        <v>35</v>
      </c>
      <c r="F251" s="209" t="s">
        <v>2883</v>
      </c>
      <c r="G251" s="207"/>
      <c r="H251" s="210">
        <v>-13.153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164</v>
      </c>
      <c r="AU251" s="216" t="s">
        <v>90</v>
      </c>
      <c r="AV251" s="13" t="s">
        <v>90</v>
      </c>
      <c r="AW251" s="13" t="s">
        <v>41</v>
      </c>
      <c r="AX251" s="13" t="s">
        <v>80</v>
      </c>
      <c r="AY251" s="216" t="s">
        <v>155</v>
      </c>
    </row>
    <row r="252" spans="2:65" s="12" customFormat="1">
      <c r="B252" s="195"/>
      <c r="C252" s="196"/>
      <c r="D252" s="197" t="s">
        <v>164</v>
      </c>
      <c r="E252" s="198" t="s">
        <v>35</v>
      </c>
      <c r="F252" s="199" t="s">
        <v>814</v>
      </c>
      <c r="G252" s="196"/>
      <c r="H252" s="198" t="s">
        <v>35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164</v>
      </c>
      <c r="AU252" s="205" t="s">
        <v>90</v>
      </c>
      <c r="AV252" s="12" t="s">
        <v>88</v>
      </c>
      <c r="AW252" s="12" t="s">
        <v>41</v>
      </c>
      <c r="AX252" s="12" t="s">
        <v>80</v>
      </c>
      <c r="AY252" s="205" t="s">
        <v>155</v>
      </c>
    </row>
    <row r="253" spans="2:65" s="13" customFormat="1" ht="30.6">
      <c r="B253" s="206"/>
      <c r="C253" s="207"/>
      <c r="D253" s="197" t="s">
        <v>164</v>
      </c>
      <c r="E253" s="208" t="s">
        <v>35</v>
      </c>
      <c r="F253" s="209" t="s">
        <v>2884</v>
      </c>
      <c r="G253" s="207"/>
      <c r="H253" s="210">
        <v>-16.38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164</v>
      </c>
      <c r="AU253" s="216" t="s">
        <v>90</v>
      </c>
      <c r="AV253" s="13" t="s">
        <v>90</v>
      </c>
      <c r="AW253" s="13" t="s">
        <v>41</v>
      </c>
      <c r="AX253" s="13" t="s">
        <v>80</v>
      </c>
      <c r="AY253" s="216" t="s">
        <v>155</v>
      </c>
    </row>
    <row r="254" spans="2:65" s="14" customFormat="1">
      <c r="B254" s="217"/>
      <c r="C254" s="218"/>
      <c r="D254" s="197" t="s">
        <v>164</v>
      </c>
      <c r="E254" s="219" t="s">
        <v>35</v>
      </c>
      <c r="F254" s="220" t="s">
        <v>173</v>
      </c>
      <c r="G254" s="218"/>
      <c r="H254" s="221">
        <v>317.06200000000001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164</v>
      </c>
      <c r="AU254" s="227" t="s">
        <v>90</v>
      </c>
      <c r="AV254" s="14" t="s">
        <v>174</v>
      </c>
      <c r="AW254" s="14" t="s">
        <v>41</v>
      </c>
      <c r="AX254" s="14" t="s">
        <v>80</v>
      </c>
      <c r="AY254" s="227" t="s">
        <v>155</v>
      </c>
    </row>
    <row r="255" spans="2:65" s="12" customFormat="1">
      <c r="B255" s="195"/>
      <c r="C255" s="196"/>
      <c r="D255" s="197" t="s">
        <v>164</v>
      </c>
      <c r="E255" s="198" t="s">
        <v>35</v>
      </c>
      <c r="F255" s="199" t="s">
        <v>806</v>
      </c>
      <c r="G255" s="196"/>
      <c r="H255" s="198" t="s">
        <v>35</v>
      </c>
      <c r="I255" s="200"/>
      <c r="J255" s="196"/>
      <c r="K255" s="196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164</v>
      </c>
      <c r="AU255" s="205" t="s">
        <v>90</v>
      </c>
      <c r="AV255" s="12" t="s">
        <v>88</v>
      </c>
      <c r="AW255" s="12" t="s">
        <v>41</v>
      </c>
      <c r="AX255" s="12" t="s">
        <v>80</v>
      </c>
      <c r="AY255" s="205" t="s">
        <v>155</v>
      </c>
    </row>
    <row r="256" spans="2:65" s="13" customFormat="1">
      <c r="B256" s="206"/>
      <c r="C256" s="207"/>
      <c r="D256" s="197" t="s">
        <v>164</v>
      </c>
      <c r="E256" s="208" t="s">
        <v>35</v>
      </c>
      <c r="F256" s="209" t="s">
        <v>2889</v>
      </c>
      <c r="G256" s="207"/>
      <c r="H256" s="210">
        <v>332.91500000000002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164</v>
      </c>
      <c r="AU256" s="216" t="s">
        <v>90</v>
      </c>
      <c r="AV256" s="13" t="s">
        <v>90</v>
      </c>
      <c r="AW256" s="13" t="s">
        <v>41</v>
      </c>
      <c r="AX256" s="13" t="s">
        <v>88</v>
      </c>
      <c r="AY256" s="216" t="s">
        <v>155</v>
      </c>
    </row>
    <row r="257" spans="2:65" s="1" customFormat="1" ht="24" customHeight="1">
      <c r="B257" s="36"/>
      <c r="C257" s="239" t="s">
        <v>400</v>
      </c>
      <c r="D257" s="239" t="s">
        <v>455</v>
      </c>
      <c r="E257" s="240" t="s">
        <v>818</v>
      </c>
      <c r="F257" s="241" t="s">
        <v>4566</v>
      </c>
      <c r="G257" s="242" t="s">
        <v>160</v>
      </c>
      <c r="H257" s="243">
        <v>68.162000000000006</v>
      </c>
      <c r="I257" s="244"/>
      <c r="J257" s="245">
        <f>ROUND(I257*H257,2)</f>
        <v>0</v>
      </c>
      <c r="K257" s="241" t="s">
        <v>35</v>
      </c>
      <c r="L257" s="246"/>
      <c r="M257" s="247" t="s">
        <v>35</v>
      </c>
      <c r="N257" s="248" t="s">
        <v>51</v>
      </c>
      <c r="O257" s="65"/>
      <c r="P257" s="191">
        <f>O257*H257</f>
        <v>0</v>
      </c>
      <c r="Q257" s="191">
        <v>4.8999999999999998E-3</v>
      </c>
      <c r="R257" s="191">
        <f>Q257*H257</f>
        <v>0.33399380000000001</v>
      </c>
      <c r="S257" s="191">
        <v>0</v>
      </c>
      <c r="T257" s="192">
        <f>S257*H257</f>
        <v>0</v>
      </c>
      <c r="AR257" s="193" t="s">
        <v>224</v>
      </c>
      <c r="AT257" s="193" t="s">
        <v>455</v>
      </c>
      <c r="AU257" s="193" t="s">
        <v>90</v>
      </c>
      <c r="AY257" s="18" t="s">
        <v>155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8" t="s">
        <v>88</v>
      </c>
      <c r="BK257" s="194">
        <f>ROUND(I257*H257,2)</f>
        <v>0</v>
      </c>
      <c r="BL257" s="18" t="s">
        <v>162</v>
      </c>
      <c r="BM257" s="193" t="s">
        <v>2890</v>
      </c>
    </row>
    <row r="258" spans="2:65" s="12" customFormat="1">
      <c r="B258" s="195"/>
      <c r="C258" s="196"/>
      <c r="D258" s="197" t="s">
        <v>164</v>
      </c>
      <c r="E258" s="198" t="s">
        <v>35</v>
      </c>
      <c r="F258" s="199" t="s">
        <v>770</v>
      </c>
      <c r="G258" s="196"/>
      <c r="H258" s="198" t="s">
        <v>35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164</v>
      </c>
      <c r="AU258" s="205" t="s">
        <v>90</v>
      </c>
      <c r="AV258" s="12" t="s">
        <v>88</v>
      </c>
      <c r="AW258" s="12" t="s">
        <v>41</v>
      </c>
      <c r="AX258" s="12" t="s">
        <v>80</v>
      </c>
      <c r="AY258" s="205" t="s">
        <v>155</v>
      </c>
    </row>
    <row r="259" spans="2:65" s="13" customFormat="1">
      <c r="B259" s="206"/>
      <c r="C259" s="207"/>
      <c r="D259" s="197" t="s">
        <v>164</v>
      </c>
      <c r="E259" s="208" t="s">
        <v>35</v>
      </c>
      <c r="F259" s="209" t="s">
        <v>2868</v>
      </c>
      <c r="G259" s="207"/>
      <c r="H259" s="210">
        <v>39.5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164</v>
      </c>
      <c r="AU259" s="216" t="s">
        <v>90</v>
      </c>
      <c r="AV259" s="13" t="s">
        <v>90</v>
      </c>
      <c r="AW259" s="13" t="s">
        <v>41</v>
      </c>
      <c r="AX259" s="13" t="s">
        <v>80</v>
      </c>
      <c r="AY259" s="216" t="s">
        <v>155</v>
      </c>
    </row>
    <row r="260" spans="2:65" s="12" customFormat="1">
      <c r="B260" s="195"/>
      <c r="C260" s="196"/>
      <c r="D260" s="197" t="s">
        <v>164</v>
      </c>
      <c r="E260" s="198" t="s">
        <v>35</v>
      </c>
      <c r="F260" s="199" t="s">
        <v>773</v>
      </c>
      <c r="G260" s="196"/>
      <c r="H260" s="198" t="s">
        <v>35</v>
      </c>
      <c r="I260" s="200"/>
      <c r="J260" s="196"/>
      <c r="K260" s="196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164</v>
      </c>
      <c r="AU260" s="205" t="s">
        <v>90</v>
      </c>
      <c r="AV260" s="12" t="s">
        <v>88</v>
      </c>
      <c r="AW260" s="12" t="s">
        <v>41</v>
      </c>
      <c r="AX260" s="12" t="s">
        <v>80</v>
      </c>
      <c r="AY260" s="205" t="s">
        <v>155</v>
      </c>
    </row>
    <row r="261" spans="2:65" s="13" customFormat="1" ht="20.399999999999999">
      <c r="B261" s="206"/>
      <c r="C261" s="207"/>
      <c r="D261" s="197" t="s">
        <v>164</v>
      </c>
      <c r="E261" s="208" t="s">
        <v>35</v>
      </c>
      <c r="F261" s="209" t="s">
        <v>2881</v>
      </c>
      <c r="G261" s="207"/>
      <c r="H261" s="210">
        <v>25.416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164</v>
      </c>
      <c r="AU261" s="216" t="s">
        <v>90</v>
      </c>
      <c r="AV261" s="13" t="s">
        <v>90</v>
      </c>
      <c r="AW261" s="13" t="s">
        <v>41</v>
      </c>
      <c r="AX261" s="13" t="s">
        <v>80</v>
      </c>
      <c r="AY261" s="216" t="s">
        <v>155</v>
      </c>
    </row>
    <row r="262" spans="2:65" s="14" customFormat="1">
      <c r="B262" s="217"/>
      <c r="C262" s="218"/>
      <c r="D262" s="197" t="s">
        <v>164</v>
      </c>
      <c r="E262" s="219" t="s">
        <v>35</v>
      </c>
      <c r="F262" s="220" t="s">
        <v>173</v>
      </c>
      <c r="G262" s="218"/>
      <c r="H262" s="221">
        <v>64.915999999999997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164</v>
      </c>
      <c r="AU262" s="227" t="s">
        <v>90</v>
      </c>
      <c r="AV262" s="14" t="s">
        <v>174</v>
      </c>
      <c r="AW262" s="14" t="s">
        <v>41</v>
      </c>
      <c r="AX262" s="14" t="s">
        <v>80</v>
      </c>
      <c r="AY262" s="227" t="s">
        <v>155</v>
      </c>
    </row>
    <row r="263" spans="2:65" s="12" customFormat="1">
      <c r="B263" s="195"/>
      <c r="C263" s="196"/>
      <c r="D263" s="197" t="s">
        <v>164</v>
      </c>
      <c r="E263" s="198" t="s">
        <v>35</v>
      </c>
      <c r="F263" s="199" t="s">
        <v>806</v>
      </c>
      <c r="G263" s="196"/>
      <c r="H263" s="198" t="s">
        <v>35</v>
      </c>
      <c r="I263" s="200"/>
      <c r="J263" s="196"/>
      <c r="K263" s="196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164</v>
      </c>
      <c r="AU263" s="205" t="s">
        <v>90</v>
      </c>
      <c r="AV263" s="12" t="s">
        <v>88</v>
      </c>
      <c r="AW263" s="12" t="s">
        <v>41</v>
      </c>
      <c r="AX263" s="12" t="s">
        <v>80</v>
      </c>
      <c r="AY263" s="205" t="s">
        <v>155</v>
      </c>
    </row>
    <row r="264" spans="2:65" s="13" customFormat="1">
      <c r="B264" s="206"/>
      <c r="C264" s="207"/>
      <c r="D264" s="197" t="s">
        <v>164</v>
      </c>
      <c r="E264" s="208" t="s">
        <v>35</v>
      </c>
      <c r="F264" s="209" t="s">
        <v>2891</v>
      </c>
      <c r="G264" s="207"/>
      <c r="H264" s="210">
        <v>68.162000000000006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164</v>
      </c>
      <c r="AU264" s="216" t="s">
        <v>90</v>
      </c>
      <c r="AV264" s="13" t="s">
        <v>90</v>
      </c>
      <c r="AW264" s="13" t="s">
        <v>41</v>
      </c>
      <c r="AX264" s="13" t="s">
        <v>88</v>
      </c>
      <c r="AY264" s="216" t="s">
        <v>155</v>
      </c>
    </row>
    <row r="265" spans="2:65" s="1" customFormat="1" ht="24" customHeight="1">
      <c r="B265" s="36"/>
      <c r="C265" s="182" t="s">
        <v>404</v>
      </c>
      <c r="D265" s="182" t="s">
        <v>157</v>
      </c>
      <c r="E265" s="183" t="s">
        <v>822</v>
      </c>
      <c r="F265" s="184" t="s">
        <v>823</v>
      </c>
      <c r="G265" s="185" t="s">
        <v>160</v>
      </c>
      <c r="H265" s="186">
        <v>64.915999999999997</v>
      </c>
      <c r="I265" s="187"/>
      <c r="J265" s="188">
        <f>ROUND(I265*H265,2)</f>
        <v>0</v>
      </c>
      <c r="K265" s="184" t="s">
        <v>35</v>
      </c>
      <c r="L265" s="40"/>
      <c r="M265" s="189" t="s">
        <v>35</v>
      </c>
      <c r="N265" s="190" t="s">
        <v>51</v>
      </c>
      <c r="O265" s="65"/>
      <c r="P265" s="191">
        <f>O265*H265</f>
        <v>0</v>
      </c>
      <c r="Q265" s="191">
        <v>-2E-3</v>
      </c>
      <c r="R265" s="191">
        <f>Q265*H265</f>
        <v>-0.129832</v>
      </c>
      <c r="S265" s="191">
        <v>0</v>
      </c>
      <c r="T265" s="192">
        <f>S265*H265</f>
        <v>0</v>
      </c>
      <c r="AR265" s="193" t="s">
        <v>162</v>
      </c>
      <c r="AT265" s="193" t="s">
        <v>157</v>
      </c>
      <c r="AU265" s="193" t="s">
        <v>90</v>
      </c>
      <c r="AY265" s="18" t="s">
        <v>155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8" t="s">
        <v>88</v>
      </c>
      <c r="BK265" s="194">
        <f>ROUND(I265*H265,2)</f>
        <v>0</v>
      </c>
      <c r="BL265" s="18" t="s">
        <v>162</v>
      </c>
      <c r="BM265" s="193" t="s">
        <v>2892</v>
      </c>
    </row>
    <row r="266" spans="2:65" s="12" customFormat="1">
      <c r="B266" s="195"/>
      <c r="C266" s="196"/>
      <c r="D266" s="197" t="s">
        <v>164</v>
      </c>
      <c r="E266" s="198" t="s">
        <v>35</v>
      </c>
      <c r="F266" s="199" t="s">
        <v>770</v>
      </c>
      <c r="G266" s="196"/>
      <c r="H266" s="198" t="s">
        <v>35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164</v>
      </c>
      <c r="AU266" s="205" t="s">
        <v>90</v>
      </c>
      <c r="AV266" s="12" t="s">
        <v>88</v>
      </c>
      <c r="AW266" s="12" t="s">
        <v>41</v>
      </c>
      <c r="AX266" s="12" t="s">
        <v>80</v>
      </c>
      <c r="AY266" s="205" t="s">
        <v>155</v>
      </c>
    </row>
    <row r="267" spans="2:65" s="13" customFormat="1">
      <c r="B267" s="206"/>
      <c r="C267" s="207"/>
      <c r="D267" s="197" t="s">
        <v>164</v>
      </c>
      <c r="E267" s="208" t="s">
        <v>35</v>
      </c>
      <c r="F267" s="209" t="s">
        <v>2868</v>
      </c>
      <c r="G267" s="207"/>
      <c r="H267" s="210">
        <v>39.5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164</v>
      </c>
      <c r="AU267" s="216" t="s">
        <v>90</v>
      </c>
      <c r="AV267" s="13" t="s">
        <v>90</v>
      </c>
      <c r="AW267" s="13" t="s">
        <v>41</v>
      </c>
      <c r="AX267" s="13" t="s">
        <v>80</v>
      </c>
      <c r="AY267" s="216" t="s">
        <v>155</v>
      </c>
    </row>
    <row r="268" spans="2:65" s="12" customFormat="1">
      <c r="B268" s="195"/>
      <c r="C268" s="196"/>
      <c r="D268" s="197" t="s">
        <v>164</v>
      </c>
      <c r="E268" s="198" t="s">
        <v>35</v>
      </c>
      <c r="F268" s="199" t="s">
        <v>773</v>
      </c>
      <c r="G268" s="196"/>
      <c r="H268" s="198" t="s">
        <v>35</v>
      </c>
      <c r="I268" s="200"/>
      <c r="J268" s="196"/>
      <c r="K268" s="196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164</v>
      </c>
      <c r="AU268" s="205" t="s">
        <v>90</v>
      </c>
      <c r="AV268" s="12" t="s">
        <v>88</v>
      </c>
      <c r="AW268" s="12" t="s">
        <v>41</v>
      </c>
      <c r="AX268" s="12" t="s">
        <v>80</v>
      </c>
      <c r="AY268" s="205" t="s">
        <v>155</v>
      </c>
    </row>
    <row r="269" spans="2:65" s="13" customFormat="1" ht="20.399999999999999">
      <c r="B269" s="206"/>
      <c r="C269" s="207"/>
      <c r="D269" s="197" t="s">
        <v>164</v>
      </c>
      <c r="E269" s="208" t="s">
        <v>35</v>
      </c>
      <c r="F269" s="209" t="s">
        <v>2881</v>
      </c>
      <c r="G269" s="207"/>
      <c r="H269" s="210">
        <v>25.416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164</v>
      </c>
      <c r="AU269" s="216" t="s">
        <v>90</v>
      </c>
      <c r="AV269" s="13" t="s">
        <v>90</v>
      </c>
      <c r="AW269" s="13" t="s">
        <v>41</v>
      </c>
      <c r="AX269" s="13" t="s">
        <v>80</v>
      </c>
      <c r="AY269" s="216" t="s">
        <v>155</v>
      </c>
    </row>
    <row r="270" spans="2:65" s="15" customFormat="1">
      <c r="B270" s="228"/>
      <c r="C270" s="229"/>
      <c r="D270" s="197" t="s">
        <v>164</v>
      </c>
      <c r="E270" s="230" t="s">
        <v>35</v>
      </c>
      <c r="F270" s="231" t="s">
        <v>177</v>
      </c>
      <c r="G270" s="229"/>
      <c r="H270" s="232">
        <v>64.915999999999997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164</v>
      </c>
      <c r="AU270" s="238" t="s">
        <v>90</v>
      </c>
      <c r="AV270" s="15" t="s">
        <v>162</v>
      </c>
      <c r="AW270" s="15" t="s">
        <v>41</v>
      </c>
      <c r="AX270" s="15" t="s">
        <v>88</v>
      </c>
      <c r="AY270" s="238" t="s">
        <v>155</v>
      </c>
    </row>
    <row r="271" spans="2:65" s="1" customFormat="1" ht="24" customHeight="1">
      <c r="B271" s="36"/>
      <c r="C271" s="182" t="s">
        <v>413</v>
      </c>
      <c r="D271" s="182" t="s">
        <v>157</v>
      </c>
      <c r="E271" s="183" t="s">
        <v>826</v>
      </c>
      <c r="F271" s="184" t="s">
        <v>827</v>
      </c>
      <c r="G271" s="185" t="s">
        <v>160</v>
      </c>
      <c r="H271" s="186">
        <v>333.44200000000001</v>
      </c>
      <c r="I271" s="187"/>
      <c r="J271" s="188">
        <f>ROUND(I271*H271,2)</f>
        <v>0</v>
      </c>
      <c r="K271" s="184" t="s">
        <v>35</v>
      </c>
      <c r="L271" s="40"/>
      <c r="M271" s="189" t="s">
        <v>35</v>
      </c>
      <c r="N271" s="190" t="s">
        <v>51</v>
      </c>
      <c r="O271" s="65"/>
      <c r="P271" s="191">
        <f>O271*H271</f>
        <v>0</v>
      </c>
      <c r="Q271" s="191">
        <v>2.0000000000000001E-4</v>
      </c>
      <c r="R271" s="191">
        <f>Q271*H271</f>
        <v>6.6688400000000009E-2</v>
      </c>
      <c r="S271" s="191">
        <v>0</v>
      </c>
      <c r="T271" s="192">
        <f>S271*H271</f>
        <v>0</v>
      </c>
      <c r="AR271" s="193" t="s">
        <v>162</v>
      </c>
      <c r="AT271" s="193" t="s">
        <v>157</v>
      </c>
      <c r="AU271" s="193" t="s">
        <v>90</v>
      </c>
      <c r="AY271" s="18" t="s">
        <v>155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8" t="s">
        <v>88</v>
      </c>
      <c r="BK271" s="194">
        <f>ROUND(I271*H271,2)</f>
        <v>0</v>
      </c>
      <c r="BL271" s="18" t="s">
        <v>162</v>
      </c>
      <c r="BM271" s="193" t="s">
        <v>2893</v>
      </c>
    </row>
    <row r="272" spans="2:65" s="12" customFormat="1">
      <c r="B272" s="195"/>
      <c r="C272" s="196"/>
      <c r="D272" s="197" t="s">
        <v>164</v>
      </c>
      <c r="E272" s="198" t="s">
        <v>35</v>
      </c>
      <c r="F272" s="199" t="s">
        <v>829</v>
      </c>
      <c r="G272" s="196"/>
      <c r="H272" s="198" t="s">
        <v>35</v>
      </c>
      <c r="I272" s="200"/>
      <c r="J272" s="196"/>
      <c r="K272" s="196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164</v>
      </c>
      <c r="AU272" s="205" t="s">
        <v>90</v>
      </c>
      <c r="AV272" s="12" t="s">
        <v>88</v>
      </c>
      <c r="AW272" s="12" t="s">
        <v>41</v>
      </c>
      <c r="AX272" s="12" t="s">
        <v>80</v>
      </c>
      <c r="AY272" s="205" t="s">
        <v>155</v>
      </c>
    </row>
    <row r="273" spans="2:65" s="12" customFormat="1">
      <c r="B273" s="195"/>
      <c r="C273" s="196"/>
      <c r="D273" s="197" t="s">
        <v>164</v>
      </c>
      <c r="E273" s="198" t="s">
        <v>35</v>
      </c>
      <c r="F273" s="199" t="s">
        <v>779</v>
      </c>
      <c r="G273" s="196"/>
      <c r="H273" s="198" t="s">
        <v>35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164</v>
      </c>
      <c r="AU273" s="205" t="s">
        <v>90</v>
      </c>
      <c r="AV273" s="12" t="s">
        <v>88</v>
      </c>
      <c r="AW273" s="12" t="s">
        <v>41</v>
      </c>
      <c r="AX273" s="12" t="s">
        <v>80</v>
      </c>
      <c r="AY273" s="205" t="s">
        <v>155</v>
      </c>
    </row>
    <row r="274" spans="2:65" s="13" customFormat="1" ht="30.6">
      <c r="B274" s="206"/>
      <c r="C274" s="207"/>
      <c r="D274" s="197" t="s">
        <v>164</v>
      </c>
      <c r="E274" s="208" t="s">
        <v>35</v>
      </c>
      <c r="F274" s="209" t="s">
        <v>2882</v>
      </c>
      <c r="G274" s="207"/>
      <c r="H274" s="210">
        <v>346.59500000000003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164</v>
      </c>
      <c r="AU274" s="216" t="s">
        <v>90</v>
      </c>
      <c r="AV274" s="13" t="s">
        <v>90</v>
      </c>
      <c r="AW274" s="13" t="s">
        <v>41</v>
      </c>
      <c r="AX274" s="13" t="s">
        <v>80</v>
      </c>
      <c r="AY274" s="216" t="s">
        <v>155</v>
      </c>
    </row>
    <row r="275" spans="2:65" s="13" customFormat="1">
      <c r="B275" s="206"/>
      <c r="C275" s="207"/>
      <c r="D275" s="197" t="s">
        <v>164</v>
      </c>
      <c r="E275" s="208" t="s">
        <v>35</v>
      </c>
      <c r="F275" s="209" t="s">
        <v>2883</v>
      </c>
      <c r="G275" s="207"/>
      <c r="H275" s="210">
        <v>-13.153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164</v>
      </c>
      <c r="AU275" s="216" t="s">
        <v>90</v>
      </c>
      <c r="AV275" s="13" t="s">
        <v>90</v>
      </c>
      <c r="AW275" s="13" t="s">
        <v>41</v>
      </c>
      <c r="AX275" s="13" t="s">
        <v>80</v>
      </c>
      <c r="AY275" s="216" t="s">
        <v>155</v>
      </c>
    </row>
    <row r="276" spans="2:65" s="12" customFormat="1">
      <c r="B276" s="195"/>
      <c r="C276" s="196"/>
      <c r="D276" s="197" t="s">
        <v>164</v>
      </c>
      <c r="E276" s="198" t="s">
        <v>35</v>
      </c>
      <c r="F276" s="199" t="s">
        <v>814</v>
      </c>
      <c r="G276" s="196"/>
      <c r="H276" s="198" t="s">
        <v>35</v>
      </c>
      <c r="I276" s="200"/>
      <c r="J276" s="196"/>
      <c r="K276" s="196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164</v>
      </c>
      <c r="AU276" s="205" t="s">
        <v>90</v>
      </c>
      <c r="AV276" s="12" t="s">
        <v>88</v>
      </c>
      <c r="AW276" s="12" t="s">
        <v>41</v>
      </c>
      <c r="AX276" s="12" t="s">
        <v>80</v>
      </c>
      <c r="AY276" s="205" t="s">
        <v>155</v>
      </c>
    </row>
    <row r="277" spans="2:65" s="13" customFormat="1" ht="30.6">
      <c r="B277" s="206"/>
      <c r="C277" s="207"/>
      <c r="D277" s="197" t="s">
        <v>164</v>
      </c>
      <c r="E277" s="208" t="s">
        <v>35</v>
      </c>
      <c r="F277" s="209" t="s">
        <v>2884</v>
      </c>
      <c r="G277" s="207"/>
      <c r="H277" s="210">
        <v>-16.38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164</v>
      </c>
      <c r="AU277" s="216" t="s">
        <v>90</v>
      </c>
      <c r="AV277" s="13" t="s">
        <v>90</v>
      </c>
      <c r="AW277" s="13" t="s">
        <v>41</v>
      </c>
      <c r="AX277" s="13" t="s">
        <v>80</v>
      </c>
      <c r="AY277" s="216" t="s">
        <v>155</v>
      </c>
    </row>
    <row r="278" spans="2:65" s="12" customFormat="1">
      <c r="B278" s="195"/>
      <c r="C278" s="196"/>
      <c r="D278" s="197" t="s">
        <v>164</v>
      </c>
      <c r="E278" s="198" t="s">
        <v>35</v>
      </c>
      <c r="F278" s="199" t="s">
        <v>796</v>
      </c>
      <c r="G278" s="196"/>
      <c r="H278" s="198" t="s">
        <v>35</v>
      </c>
      <c r="I278" s="200"/>
      <c r="J278" s="196"/>
      <c r="K278" s="196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164</v>
      </c>
      <c r="AU278" s="205" t="s">
        <v>90</v>
      </c>
      <c r="AV278" s="12" t="s">
        <v>88</v>
      </c>
      <c r="AW278" s="12" t="s">
        <v>41</v>
      </c>
      <c r="AX278" s="12" t="s">
        <v>80</v>
      </c>
      <c r="AY278" s="205" t="s">
        <v>155</v>
      </c>
    </row>
    <row r="279" spans="2:65" s="13" customFormat="1">
      <c r="B279" s="206"/>
      <c r="C279" s="207"/>
      <c r="D279" s="197" t="s">
        <v>164</v>
      </c>
      <c r="E279" s="208" t="s">
        <v>35</v>
      </c>
      <c r="F279" s="209" t="s">
        <v>2885</v>
      </c>
      <c r="G279" s="207"/>
      <c r="H279" s="210">
        <v>16.38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164</v>
      </c>
      <c r="AU279" s="216" t="s">
        <v>90</v>
      </c>
      <c r="AV279" s="13" t="s">
        <v>90</v>
      </c>
      <c r="AW279" s="13" t="s">
        <v>41</v>
      </c>
      <c r="AX279" s="13" t="s">
        <v>80</v>
      </c>
      <c r="AY279" s="216" t="s">
        <v>155</v>
      </c>
    </row>
    <row r="280" spans="2:65" s="15" customFormat="1">
      <c r="B280" s="228"/>
      <c r="C280" s="229"/>
      <c r="D280" s="197" t="s">
        <v>164</v>
      </c>
      <c r="E280" s="230" t="s">
        <v>35</v>
      </c>
      <c r="F280" s="231" t="s">
        <v>177</v>
      </c>
      <c r="G280" s="229"/>
      <c r="H280" s="232">
        <v>333.44200000000001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164</v>
      </c>
      <c r="AU280" s="238" t="s">
        <v>90</v>
      </c>
      <c r="AV280" s="15" t="s">
        <v>162</v>
      </c>
      <c r="AW280" s="15" t="s">
        <v>41</v>
      </c>
      <c r="AX280" s="15" t="s">
        <v>88</v>
      </c>
      <c r="AY280" s="238" t="s">
        <v>155</v>
      </c>
    </row>
    <row r="281" spans="2:65" s="1" customFormat="1" ht="36" customHeight="1">
      <c r="B281" s="36"/>
      <c r="C281" s="182" t="s">
        <v>419</v>
      </c>
      <c r="D281" s="182" t="s">
        <v>157</v>
      </c>
      <c r="E281" s="183" t="s">
        <v>856</v>
      </c>
      <c r="F281" s="184" t="s">
        <v>857</v>
      </c>
      <c r="G281" s="185" t="s">
        <v>160</v>
      </c>
      <c r="H281" s="186">
        <v>27.417000000000002</v>
      </c>
      <c r="I281" s="187"/>
      <c r="J281" s="188">
        <f>ROUND(I281*H281,2)</f>
        <v>0</v>
      </c>
      <c r="K281" s="184" t="s">
        <v>161</v>
      </c>
      <c r="L281" s="40"/>
      <c r="M281" s="189" t="s">
        <v>35</v>
      </c>
      <c r="N281" s="190" t="s">
        <v>51</v>
      </c>
      <c r="O281" s="65"/>
      <c r="P281" s="191">
        <f>O281*H281</f>
        <v>0</v>
      </c>
      <c r="Q281" s="191">
        <v>9.4400000000000005E-3</v>
      </c>
      <c r="R281" s="191">
        <f>Q281*H281</f>
        <v>0.25881648000000002</v>
      </c>
      <c r="S281" s="191">
        <v>0</v>
      </c>
      <c r="T281" s="192">
        <f>S281*H281</f>
        <v>0</v>
      </c>
      <c r="AR281" s="193" t="s">
        <v>162</v>
      </c>
      <c r="AT281" s="193" t="s">
        <v>157</v>
      </c>
      <c r="AU281" s="193" t="s">
        <v>90</v>
      </c>
      <c r="AY281" s="18" t="s">
        <v>155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18" t="s">
        <v>88</v>
      </c>
      <c r="BK281" s="194">
        <f>ROUND(I281*H281,2)</f>
        <v>0</v>
      </c>
      <c r="BL281" s="18" t="s">
        <v>162</v>
      </c>
      <c r="BM281" s="193" t="s">
        <v>2894</v>
      </c>
    </row>
    <row r="282" spans="2:65" s="12" customFormat="1">
      <c r="B282" s="195"/>
      <c r="C282" s="196"/>
      <c r="D282" s="197" t="s">
        <v>164</v>
      </c>
      <c r="E282" s="198" t="s">
        <v>35</v>
      </c>
      <c r="F282" s="199" t="s">
        <v>2869</v>
      </c>
      <c r="G282" s="196"/>
      <c r="H282" s="198" t="s">
        <v>35</v>
      </c>
      <c r="I282" s="200"/>
      <c r="J282" s="196"/>
      <c r="K282" s="196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164</v>
      </c>
      <c r="AU282" s="205" t="s">
        <v>90</v>
      </c>
      <c r="AV282" s="12" t="s">
        <v>88</v>
      </c>
      <c r="AW282" s="12" t="s">
        <v>41</v>
      </c>
      <c r="AX282" s="12" t="s">
        <v>80</v>
      </c>
      <c r="AY282" s="205" t="s">
        <v>155</v>
      </c>
    </row>
    <row r="283" spans="2:65" s="13" customFormat="1">
      <c r="B283" s="206"/>
      <c r="C283" s="207"/>
      <c r="D283" s="197" t="s">
        <v>164</v>
      </c>
      <c r="E283" s="208" t="s">
        <v>35</v>
      </c>
      <c r="F283" s="209" t="s">
        <v>2870</v>
      </c>
      <c r="G283" s="207"/>
      <c r="H283" s="210">
        <v>27.417000000000002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164</v>
      </c>
      <c r="AU283" s="216" t="s">
        <v>90</v>
      </c>
      <c r="AV283" s="13" t="s">
        <v>90</v>
      </c>
      <c r="AW283" s="13" t="s">
        <v>41</v>
      </c>
      <c r="AX283" s="13" t="s">
        <v>88</v>
      </c>
      <c r="AY283" s="216" t="s">
        <v>155</v>
      </c>
    </row>
    <row r="284" spans="2:65" s="1" customFormat="1" ht="24" customHeight="1">
      <c r="B284" s="36"/>
      <c r="C284" s="239" t="s">
        <v>425</v>
      </c>
      <c r="D284" s="239" t="s">
        <v>455</v>
      </c>
      <c r="E284" s="240" t="s">
        <v>865</v>
      </c>
      <c r="F284" s="241" t="s">
        <v>866</v>
      </c>
      <c r="G284" s="242" t="s">
        <v>160</v>
      </c>
      <c r="H284" s="243">
        <v>28.788</v>
      </c>
      <c r="I284" s="244"/>
      <c r="J284" s="245">
        <f>ROUND(I284*H284,2)</f>
        <v>0</v>
      </c>
      <c r="K284" s="241" t="s">
        <v>161</v>
      </c>
      <c r="L284" s="246"/>
      <c r="M284" s="247" t="s">
        <v>35</v>
      </c>
      <c r="N284" s="248" t="s">
        <v>51</v>
      </c>
      <c r="O284" s="65"/>
      <c r="P284" s="191">
        <f>O284*H284</f>
        <v>0</v>
      </c>
      <c r="Q284" s="191">
        <v>1.7999999999999999E-2</v>
      </c>
      <c r="R284" s="191">
        <f>Q284*H284</f>
        <v>0.51818399999999998</v>
      </c>
      <c r="S284" s="191">
        <v>0</v>
      </c>
      <c r="T284" s="192">
        <f>S284*H284</f>
        <v>0</v>
      </c>
      <c r="AR284" s="193" t="s">
        <v>224</v>
      </c>
      <c r="AT284" s="193" t="s">
        <v>455</v>
      </c>
      <c r="AU284" s="193" t="s">
        <v>90</v>
      </c>
      <c r="AY284" s="18" t="s">
        <v>155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8" t="s">
        <v>88</v>
      </c>
      <c r="BK284" s="194">
        <f>ROUND(I284*H284,2)</f>
        <v>0</v>
      </c>
      <c r="BL284" s="18" t="s">
        <v>162</v>
      </c>
      <c r="BM284" s="193" t="s">
        <v>2895</v>
      </c>
    </row>
    <row r="285" spans="2:65" s="13" customFormat="1">
      <c r="B285" s="206"/>
      <c r="C285" s="207"/>
      <c r="D285" s="197" t="s">
        <v>164</v>
      </c>
      <c r="E285" s="208" t="s">
        <v>35</v>
      </c>
      <c r="F285" s="209" t="s">
        <v>2896</v>
      </c>
      <c r="G285" s="207"/>
      <c r="H285" s="210">
        <v>28.788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164</v>
      </c>
      <c r="AU285" s="216" t="s">
        <v>90</v>
      </c>
      <c r="AV285" s="13" t="s">
        <v>90</v>
      </c>
      <c r="AW285" s="13" t="s">
        <v>41</v>
      </c>
      <c r="AX285" s="13" t="s">
        <v>88</v>
      </c>
      <c r="AY285" s="216" t="s">
        <v>155</v>
      </c>
    </row>
    <row r="286" spans="2:65" s="1" customFormat="1" ht="36" customHeight="1">
      <c r="B286" s="36"/>
      <c r="C286" s="182" t="s">
        <v>433</v>
      </c>
      <c r="D286" s="182" t="s">
        <v>157</v>
      </c>
      <c r="E286" s="183" t="s">
        <v>870</v>
      </c>
      <c r="F286" s="184" t="s">
        <v>871</v>
      </c>
      <c r="G286" s="185" t="s">
        <v>160</v>
      </c>
      <c r="H286" s="186">
        <v>333.44200000000001</v>
      </c>
      <c r="I286" s="187"/>
      <c r="J286" s="188">
        <f>ROUND(I286*H286,2)</f>
        <v>0</v>
      </c>
      <c r="K286" s="184" t="s">
        <v>161</v>
      </c>
      <c r="L286" s="40"/>
      <c r="M286" s="189" t="s">
        <v>35</v>
      </c>
      <c r="N286" s="190" t="s">
        <v>51</v>
      </c>
      <c r="O286" s="65"/>
      <c r="P286" s="191">
        <f>O286*H286</f>
        <v>0</v>
      </c>
      <c r="Q286" s="191">
        <v>6.0000000000000002E-5</v>
      </c>
      <c r="R286" s="191">
        <f>Q286*H286</f>
        <v>2.000652E-2</v>
      </c>
      <c r="S286" s="191">
        <v>0</v>
      </c>
      <c r="T286" s="192">
        <f>S286*H286</f>
        <v>0</v>
      </c>
      <c r="AR286" s="193" t="s">
        <v>162</v>
      </c>
      <c r="AT286" s="193" t="s">
        <v>157</v>
      </c>
      <c r="AU286" s="193" t="s">
        <v>90</v>
      </c>
      <c r="AY286" s="18" t="s">
        <v>155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88</v>
      </c>
      <c r="BK286" s="194">
        <f>ROUND(I286*H286,2)</f>
        <v>0</v>
      </c>
      <c r="BL286" s="18" t="s">
        <v>162</v>
      </c>
      <c r="BM286" s="193" t="s">
        <v>2897</v>
      </c>
    </row>
    <row r="287" spans="2:65" s="12" customFormat="1">
      <c r="B287" s="195"/>
      <c r="C287" s="196"/>
      <c r="D287" s="197" t="s">
        <v>164</v>
      </c>
      <c r="E287" s="198" t="s">
        <v>35</v>
      </c>
      <c r="F287" s="199" t="s">
        <v>779</v>
      </c>
      <c r="G287" s="196"/>
      <c r="H287" s="198" t="s">
        <v>35</v>
      </c>
      <c r="I287" s="200"/>
      <c r="J287" s="196"/>
      <c r="K287" s="196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164</v>
      </c>
      <c r="AU287" s="205" t="s">
        <v>90</v>
      </c>
      <c r="AV287" s="12" t="s">
        <v>88</v>
      </c>
      <c r="AW287" s="12" t="s">
        <v>41</v>
      </c>
      <c r="AX287" s="12" t="s">
        <v>80</v>
      </c>
      <c r="AY287" s="205" t="s">
        <v>155</v>
      </c>
    </row>
    <row r="288" spans="2:65" s="13" customFormat="1" ht="30.6">
      <c r="B288" s="206"/>
      <c r="C288" s="207"/>
      <c r="D288" s="197" t="s">
        <v>164</v>
      </c>
      <c r="E288" s="208" t="s">
        <v>35</v>
      </c>
      <c r="F288" s="209" t="s">
        <v>2882</v>
      </c>
      <c r="G288" s="207"/>
      <c r="H288" s="210">
        <v>346.59500000000003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164</v>
      </c>
      <c r="AU288" s="216" t="s">
        <v>90</v>
      </c>
      <c r="AV288" s="13" t="s">
        <v>90</v>
      </c>
      <c r="AW288" s="13" t="s">
        <v>41</v>
      </c>
      <c r="AX288" s="13" t="s">
        <v>80</v>
      </c>
      <c r="AY288" s="216" t="s">
        <v>155</v>
      </c>
    </row>
    <row r="289" spans="2:65" s="13" customFormat="1">
      <c r="B289" s="206"/>
      <c r="C289" s="207"/>
      <c r="D289" s="197" t="s">
        <v>164</v>
      </c>
      <c r="E289" s="208" t="s">
        <v>35</v>
      </c>
      <c r="F289" s="209" t="s">
        <v>2883</v>
      </c>
      <c r="G289" s="207"/>
      <c r="H289" s="210">
        <v>-13.153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164</v>
      </c>
      <c r="AU289" s="216" t="s">
        <v>90</v>
      </c>
      <c r="AV289" s="13" t="s">
        <v>90</v>
      </c>
      <c r="AW289" s="13" t="s">
        <v>41</v>
      </c>
      <c r="AX289" s="13" t="s">
        <v>80</v>
      </c>
      <c r="AY289" s="216" t="s">
        <v>155</v>
      </c>
    </row>
    <row r="290" spans="2:65" s="12" customFormat="1">
      <c r="B290" s="195"/>
      <c r="C290" s="196"/>
      <c r="D290" s="197" t="s">
        <v>164</v>
      </c>
      <c r="E290" s="198" t="s">
        <v>35</v>
      </c>
      <c r="F290" s="199" t="s">
        <v>814</v>
      </c>
      <c r="G290" s="196"/>
      <c r="H290" s="198" t="s">
        <v>35</v>
      </c>
      <c r="I290" s="200"/>
      <c r="J290" s="196"/>
      <c r="K290" s="196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164</v>
      </c>
      <c r="AU290" s="205" t="s">
        <v>90</v>
      </c>
      <c r="AV290" s="12" t="s">
        <v>88</v>
      </c>
      <c r="AW290" s="12" t="s">
        <v>41</v>
      </c>
      <c r="AX290" s="12" t="s">
        <v>80</v>
      </c>
      <c r="AY290" s="205" t="s">
        <v>155</v>
      </c>
    </row>
    <row r="291" spans="2:65" s="13" customFormat="1" ht="30.6">
      <c r="B291" s="206"/>
      <c r="C291" s="207"/>
      <c r="D291" s="197" t="s">
        <v>164</v>
      </c>
      <c r="E291" s="208" t="s">
        <v>35</v>
      </c>
      <c r="F291" s="209" t="s">
        <v>2884</v>
      </c>
      <c r="G291" s="207"/>
      <c r="H291" s="210">
        <v>-16.38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164</v>
      </c>
      <c r="AU291" s="216" t="s">
        <v>90</v>
      </c>
      <c r="AV291" s="13" t="s">
        <v>90</v>
      </c>
      <c r="AW291" s="13" t="s">
        <v>41</v>
      </c>
      <c r="AX291" s="13" t="s">
        <v>80</v>
      </c>
      <c r="AY291" s="216" t="s">
        <v>155</v>
      </c>
    </row>
    <row r="292" spans="2:65" s="12" customFormat="1">
      <c r="B292" s="195"/>
      <c r="C292" s="196"/>
      <c r="D292" s="197" t="s">
        <v>164</v>
      </c>
      <c r="E292" s="198" t="s">
        <v>35</v>
      </c>
      <c r="F292" s="199" t="s">
        <v>796</v>
      </c>
      <c r="G292" s="196"/>
      <c r="H292" s="198" t="s">
        <v>35</v>
      </c>
      <c r="I292" s="200"/>
      <c r="J292" s="196"/>
      <c r="K292" s="196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164</v>
      </c>
      <c r="AU292" s="205" t="s">
        <v>90</v>
      </c>
      <c r="AV292" s="12" t="s">
        <v>88</v>
      </c>
      <c r="AW292" s="12" t="s">
        <v>41</v>
      </c>
      <c r="AX292" s="12" t="s">
        <v>80</v>
      </c>
      <c r="AY292" s="205" t="s">
        <v>155</v>
      </c>
    </row>
    <row r="293" spans="2:65" s="13" customFormat="1">
      <c r="B293" s="206"/>
      <c r="C293" s="207"/>
      <c r="D293" s="197" t="s">
        <v>164</v>
      </c>
      <c r="E293" s="208" t="s">
        <v>35</v>
      </c>
      <c r="F293" s="209" t="s">
        <v>2885</v>
      </c>
      <c r="G293" s="207"/>
      <c r="H293" s="210">
        <v>16.38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164</v>
      </c>
      <c r="AU293" s="216" t="s">
        <v>90</v>
      </c>
      <c r="AV293" s="13" t="s">
        <v>90</v>
      </c>
      <c r="AW293" s="13" t="s">
        <v>41</v>
      </c>
      <c r="AX293" s="13" t="s">
        <v>80</v>
      </c>
      <c r="AY293" s="216" t="s">
        <v>155</v>
      </c>
    </row>
    <row r="294" spans="2:65" s="15" customFormat="1">
      <c r="B294" s="228"/>
      <c r="C294" s="229"/>
      <c r="D294" s="197" t="s">
        <v>164</v>
      </c>
      <c r="E294" s="230" t="s">
        <v>35</v>
      </c>
      <c r="F294" s="231" t="s">
        <v>177</v>
      </c>
      <c r="G294" s="229"/>
      <c r="H294" s="232">
        <v>333.44200000000001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164</v>
      </c>
      <c r="AU294" s="238" t="s">
        <v>90</v>
      </c>
      <c r="AV294" s="15" t="s">
        <v>162</v>
      </c>
      <c r="AW294" s="15" t="s">
        <v>41</v>
      </c>
      <c r="AX294" s="15" t="s">
        <v>88</v>
      </c>
      <c r="AY294" s="238" t="s">
        <v>155</v>
      </c>
    </row>
    <row r="295" spans="2:65" s="1" customFormat="1" ht="36" customHeight="1">
      <c r="B295" s="36"/>
      <c r="C295" s="182" t="s">
        <v>438</v>
      </c>
      <c r="D295" s="182" t="s">
        <v>157</v>
      </c>
      <c r="E295" s="183" t="s">
        <v>874</v>
      </c>
      <c r="F295" s="184" t="s">
        <v>875</v>
      </c>
      <c r="G295" s="185" t="s">
        <v>160</v>
      </c>
      <c r="H295" s="186">
        <v>27.417000000000002</v>
      </c>
      <c r="I295" s="187"/>
      <c r="J295" s="188">
        <f>ROUND(I295*H295,2)</f>
        <v>0</v>
      </c>
      <c r="K295" s="184" t="s">
        <v>161</v>
      </c>
      <c r="L295" s="40"/>
      <c r="M295" s="189" t="s">
        <v>35</v>
      </c>
      <c r="N295" s="190" t="s">
        <v>51</v>
      </c>
      <c r="O295" s="65"/>
      <c r="P295" s="191">
        <f>O295*H295</f>
        <v>0</v>
      </c>
      <c r="Q295" s="191">
        <v>6.0000000000000002E-5</v>
      </c>
      <c r="R295" s="191">
        <f>Q295*H295</f>
        <v>1.6450200000000001E-3</v>
      </c>
      <c r="S295" s="191">
        <v>0</v>
      </c>
      <c r="T295" s="192">
        <f>S295*H295</f>
        <v>0</v>
      </c>
      <c r="AR295" s="193" t="s">
        <v>162</v>
      </c>
      <c r="AT295" s="193" t="s">
        <v>157</v>
      </c>
      <c r="AU295" s="193" t="s">
        <v>90</v>
      </c>
      <c r="AY295" s="18" t="s">
        <v>155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88</v>
      </c>
      <c r="BK295" s="194">
        <f>ROUND(I295*H295,2)</f>
        <v>0</v>
      </c>
      <c r="BL295" s="18" t="s">
        <v>162</v>
      </c>
      <c r="BM295" s="193" t="s">
        <v>2898</v>
      </c>
    </row>
    <row r="296" spans="2:65" s="12" customFormat="1">
      <c r="B296" s="195"/>
      <c r="C296" s="196"/>
      <c r="D296" s="197" t="s">
        <v>164</v>
      </c>
      <c r="E296" s="198" t="s">
        <v>35</v>
      </c>
      <c r="F296" s="199" t="s">
        <v>2869</v>
      </c>
      <c r="G296" s="196"/>
      <c r="H296" s="198" t="s">
        <v>35</v>
      </c>
      <c r="I296" s="200"/>
      <c r="J296" s="196"/>
      <c r="K296" s="196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164</v>
      </c>
      <c r="AU296" s="205" t="s">
        <v>90</v>
      </c>
      <c r="AV296" s="12" t="s">
        <v>88</v>
      </c>
      <c r="AW296" s="12" t="s">
        <v>41</v>
      </c>
      <c r="AX296" s="12" t="s">
        <v>80</v>
      </c>
      <c r="AY296" s="205" t="s">
        <v>155</v>
      </c>
    </row>
    <row r="297" spans="2:65" s="13" customFormat="1">
      <c r="B297" s="206"/>
      <c r="C297" s="207"/>
      <c r="D297" s="197" t="s">
        <v>164</v>
      </c>
      <c r="E297" s="208" t="s">
        <v>35</v>
      </c>
      <c r="F297" s="209" t="s">
        <v>2870</v>
      </c>
      <c r="G297" s="207"/>
      <c r="H297" s="210">
        <v>27.417000000000002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164</v>
      </c>
      <c r="AU297" s="216" t="s">
        <v>90</v>
      </c>
      <c r="AV297" s="13" t="s">
        <v>90</v>
      </c>
      <c r="AW297" s="13" t="s">
        <v>41</v>
      </c>
      <c r="AX297" s="13" t="s">
        <v>88</v>
      </c>
      <c r="AY297" s="216" t="s">
        <v>155</v>
      </c>
    </row>
    <row r="298" spans="2:65" s="1" customFormat="1" ht="24" customHeight="1">
      <c r="B298" s="36"/>
      <c r="C298" s="182" t="s">
        <v>442</v>
      </c>
      <c r="D298" s="182" t="s">
        <v>157</v>
      </c>
      <c r="E298" s="183" t="s">
        <v>878</v>
      </c>
      <c r="F298" s="184" t="s">
        <v>879</v>
      </c>
      <c r="G298" s="185" t="s">
        <v>360</v>
      </c>
      <c r="H298" s="186">
        <v>13.91</v>
      </c>
      <c r="I298" s="187"/>
      <c r="J298" s="188">
        <f>ROUND(I298*H298,2)</f>
        <v>0</v>
      </c>
      <c r="K298" s="184" t="s">
        <v>161</v>
      </c>
      <c r="L298" s="40"/>
      <c r="M298" s="189" t="s">
        <v>35</v>
      </c>
      <c r="N298" s="190" t="s">
        <v>51</v>
      </c>
      <c r="O298" s="65"/>
      <c r="P298" s="191">
        <f>O298*H298</f>
        <v>0</v>
      </c>
      <c r="Q298" s="191">
        <v>6.0000000000000002E-5</v>
      </c>
      <c r="R298" s="191">
        <f>Q298*H298</f>
        <v>8.3460000000000001E-4</v>
      </c>
      <c r="S298" s="191">
        <v>0</v>
      </c>
      <c r="T298" s="192">
        <f>S298*H298</f>
        <v>0</v>
      </c>
      <c r="AR298" s="193" t="s">
        <v>162</v>
      </c>
      <c r="AT298" s="193" t="s">
        <v>157</v>
      </c>
      <c r="AU298" s="193" t="s">
        <v>90</v>
      </c>
      <c r="AY298" s="18" t="s">
        <v>155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8" t="s">
        <v>88</v>
      </c>
      <c r="BK298" s="194">
        <f>ROUND(I298*H298,2)</f>
        <v>0</v>
      </c>
      <c r="BL298" s="18" t="s">
        <v>162</v>
      </c>
      <c r="BM298" s="193" t="s">
        <v>2899</v>
      </c>
    </row>
    <row r="299" spans="2:65" s="12" customFormat="1" ht="30.6">
      <c r="B299" s="195"/>
      <c r="C299" s="196"/>
      <c r="D299" s="197" t="s">
        <v>164</v>
      </c>
      <c r="E299" s="198" t="s">
        <v>35</v>
      </c>
      <c r="F299" s="199" t="s">
        <v>2900</v>
      </c>
      <c r="G299" s="196"/>
      <c r="H299" s="198" t="s">
        <v>35</v>
      </c>
      <c r="I299" s="200"/>
      <c r="J299" s="196"/>
      <c r="K299" s="196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164</v>
      </c>
      <c r="AU299" s="205" t="s">
        <v>90</v>
      </c>
      <c r="AV299" s="12" t="s">
        <v>88</v>
      </c>
      <c r="AW299" s="12" t="s">
        <v>41</v>
      </c>
      <c r="AX299" s="12" t="s">
        <v>80</v>
      </c>
      <c r="AY299" s="205" t="s">
        <v>155</v>
      </c>
    </row>
    <row r="300" spans="2:65" s="13" customFormat="1">
      <c r="B300" s="206"/>
      <c r="C300" s="207"/>
      <c r="D300" s="197" t="s">
        <v>164</v>
      </c>
      <c r="E300" s="208" t="s">
        <v>35</v>
      </c>
      <c r="F300" s="209" t="s">
        <v>2901</v>
      </c>
      <c r="G300" s="207"/>
      <c r="H300" s="210">
        <v>13.91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164</v>
      </c>
      <c r="AU300" s="216" t="s">
        <v>90</v>
      </c>
      <c r="AV300" s="13" t="s">
        <v>90</v>
      </c>
      <c r="AW300" s="13" t="s">
        <v>41</v>
      </c>
      <c r="AX300" s="13" t="s">
        <v>88</v>
      </c>
      <c r="AY300" s="216" t="s">
        <v>155</v>
      </c>
    </row>
    <row r="301" spans="2:65" s="1" customFormat="1" ht="24" customHeight="1">
      <c r="B301" s="36"/>
      <c r="C301" s="239" t="s">
        <v>447</v>
      </c>
      <c r="D301" s="239" t="s">
        <v>455</v>
      </c>
      <c r="E301" s="240" t="s">
        <v>886</v>
      </c>
      <c r="F301" s="241" t="s">
        <v>887</v>
      </c>
      <c r="G301" s="242" t="s">
        <v>360</v>
      </c>
      <c r="H301" s="243">
        <v>15.301</v>
      </c>
      <c r="I301" s="244"/>
      <c r="J301" s="245">
        <f>ROUND(I301*H301,2)</f>
        <v>0</v>
      </c>
      <c r="K301" s="241" t="s">
        <v>161</v>
      </c>
      <c r="L301" s="246"/>
      <c r="M301" s="247" t="s">
        <v>35</v>
      </c>
      <c r="N301" s="248" t="s">
        <v>51</v>
      </c>
      <c r="O301" s="65"/>
      <c r="P301" s="191">
        <f>O301*H301</f>
        <v>0</v>
      </c>
      <c r="Q301" s="191">
        <v>5.9999999999999995E-4</v>
      </c>
      <c r="R301" s="191">
        <f>Q301*H301</f>
        <v>9.1805999999999988E-3</v>
      </c>
      <c r="S301" s="191">
        <v>0</v>
      </c>
      <c r="T301" s="192">
        <f>S301*H301</f>
        <v>0</v>
      </c>
      <c r="AR301" s="193" t="s">
        <v>224</v>
      </c>
      <c r="AT301" s="193" t="s">
        <v>455</v>
      </c>
      <c r="AU301" s="193" t="s">
        <v>90</v>
      </c>
      <c r="AY301" s="18" t="s">
        <v>155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8" t="s">
        <v>88</v>
      </c>
      <c r="BK301" s="194">
        <f>ROUND(I301*H301,2)</f>
        <v>0</v>
      </c>
      <c r="BL301" s="18" t="s">
        <v>162</v>
      </c>
      <c r="BM301" s="193" t="s">
        <v>2902</v>
      </c>
    </row>
    <row r="302" spans="2:65" s="13" customFormat="1">
      <c r="B302" s="206"/>
      <c r="C302" s="207"/>
      <c r="D302" s="197" t="s">
        <v>164</v>
      </c>
      <c r="E302" s="208" t="s">
        <v>35</v>
      </c>
      <c r="F302" s="209" t="s">
        <v>2903</v>
      </c>
      <c r="G302" s="207"/>
      <c r="H302" s="210">
        <v>15.301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164</v>
      </c>
      <c r="AU302" s="216" t="s">
        <v>90</v>
      </c>
      <c r="AV302" s="13" t="s">
        <v>90</v>
      </c>
      <c r="AW302" s="13" t="s">
        <v>41</v>
      </c>
      <c r="AX302" s="13" t="s">
        <v>88</v>
      </c>
      <c r="AY302" s="216" t="s">
        <v>155</v>
      </c>
    </row>
    <row r="303" spans="2:65" s="1" customFormat="1" ht="24" customHeight="1">
      <c r="B303" s="36"/>
      <c r="C303" s="182" t="s">
        <v>454</v>
      </c>
      <c r="D303" s="182" t="s">
        <v>157</v>
      </c>
      <c r="E303" s="183" t="s">
        <v>896</v>
      </c>
      <c r="F303" s="184" t="s">
        <v>897</v>
      </c>
      <c r="G303" s="185" t="s">
        <v>360</v>
      </c>
      <c r="H303" s="186">
        <v>188.47</v>
      </c>
      <c r="I303" s="187"/>
      <c r="J303" s="188">
        <f>ROUND(I303*H303,2)</f>
        <v>0</v>
      </c>
      <c r="K303" s="184" t="s">
        <v>161</v>
      </c>
      <c r="L303" s="40"/>
      <c r="M303" s="189" t="s">
        <v>35</v>
      </c>
      <c r="N303" s="190" t="s">
        <v>51</v>
      </c>
      <c r="O303" s="65"/>
      <c r="P303" s="191">
        <f>O303*H303</f>
        <v>0</v>
      </c>
      <c r="Q303" s="191">
        <v>2.5000000000000001E-4</v>
      </c>
      <c r="R303" s="191">
        <f>Q303*H303</f>
        <v>4.71175E-2</v>
      </c>
      <c r="S303" s="191">
        <v>0</v>
      </c>
      <c r="T303" s="192">
        <f>S303*H303</f>
        <v>0</v>
      </c>
      <c r="AR303" s="193" t="s">
        <v>162</v>
      </c>
      <c r="AT303" s="193" t="s">
        <v>157</v>
      </c>
      <c r="AU303" s="193" t="s">
        <v>90</v>
      </c>
      <c r="AY303" s="18" t="s">
        <v>155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8" t="s">
        <v>88</v>
      </c>
      <c r="BK303" s="194">
        <f>ROUND(I303*H303,2)</f>
        <v>0</v>
      </c>
      <c r="BL303" s="18" t="s">
        <v>162</v>
      </c>
      <c r="BM303" s="193" t="s">
        <v>2904</v>
      </c>
    </row>
    <row r="304" spans="2:65" s="12" customFormat="1">
      <c r="B304" s="195"/>
      <c r="C304" s="196"/>
      <c r="D304" s="197" t="s">
        <v>164</v>
      </c>
      <c r="E304" s="198" t="s">
        <v>35</v>
      </c>
      <c r="F304" s="199" t="s">
        <v>899</v>
      </c>
      <c r="G304" s="196"/>
      <c r="H304" s="198" t="s">
        <v>35</v>
      </c>
      <c r="I304" s="200"/>
      <c r="J304" s="196"/>
      <c r="K304" s="196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164</v>
      </c>
      <c r="AU304" s="205" t="s">
        <v>90</v>
      </c>
      <c r="AV304" s="12" t="s">
        <v>88</v>
      </c>
      <c r="AW304" s="12" t="s">
        <v>41</v>
      </c>
      <c r="AX304" s="12" t="s">
        <v>80</v>
      </c>
      <c r="AY304" s="205" t="s">
        <v>155</v>
      </c>
    </row>
    <row r="305" spans="2:65" s="12" customFormat="1">
      <c r="B305" s="195"/>
      <c r="C305" s="196"/>
      <c r="D305" s="197" t="s">
        <v>164</v>
      </c>
      <c r="E305" s="198" t="s">
        <v>35</v>
      </c>
      <c r="F305" s="199" t="s">
        <v>900</v>
      </c>
      <c r="G305" s="196"/>
      <c r="H305" s="198" t="s">
        <v>35</v>
      </c>
      <c r="I305" s="200"/>
      <c r="J305" s="196"/>
      <c r="K305" s="196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164</v>
      </c>
      <c r="AU305" s="205" t="s">
        <v>90</v>
      </c>
      <c r="AV305" s="12" t="s">
        <v>88</v>
      </c>
      <c r="AW305" s="12" t="s">
        <v>41</v>
      </c>
      <c r="AX305" s="12" t="s">
        <v>80</v>
      </c>
      <c r="AY305" s="205" t="s">
        <v>155</v>
      </c>
    </row>
    <row r="306" spans="2:65" s="13" customFormat="1">
      <c r="B306" s="206"/>
      <c r="C306" s="207"/>
      <c r="D306" s="197" t="s">
        <v>164</v>
      </c>
      <c r="E306" s="208" t="s">
        <v>35</v>
      </c>
      <c r="F306" s="209" t="s">
        <v>2905</v>
      </c>
      <c r="G306" s="207"/>
      <c r="H306" s="210">
        <v>11.52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164</v>
      </c>
      <c r="AU306" s="216" t="s">
        <v>90</v>
      </c>
      <c r="AV306" s="13" t="s">
        <v>90</v>
      </c>
      <c r="AW306" s="13" t="s">
        <v>41</v>
      </c>
      <c r="AX306" s="13" t="s">
        <v>80</v>
      </c>
      <c r="AY306" s="216" t="s">
        <v>155</v>
      </c>
    </row>
    <row r="307" spans="2:65" s="12" customFormat="1">
      <c r="B307" s="195"/>
      <c r="C307" s="196"/>
      <c r="D307" s="197" t="s">
        <v>164</v>
      </c>
      <c r="E307" s="198" t="s">
        <v>35</v>
      </c>
      <c r="F307" s="199" t="s">
        <v>904</v>
      </c>
      <c r="G307" s="196"/>
      <c r="H307" s="198" t="s">
        <v>35</v>
      </c>
      <c r="I307" s="200"/>
      <c r="J307" s="196"/>
      <c r="K307" s="196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164</v>
      </c>
      <c r="AU307" s="205" t="s">
        <v>90</v>
      </c>
      <c r="AV307" s="12" t="s">
        <v>88</v>
      </c>
      <c r="AW307" s="12" t="s">
        <v>41</v>
      </c>
      <c r="AX307" s="12" t="s">
        <v>80</v>
      </c>
      <c r="AY307" s="205" t="s">
        <v>155</v>
      </c>
    </row>
    <row r="308" spans="2:65" s="13" customFormat="1" ht="20.399999999999999">
      <c r="B308" s="206"/>
      <c r="C308" s="207"/>
      <c r="D308" s="197" t="s">
        <v>164</v>
      </c>
      <c r="E308" s="208" t="s">
        <v>35</v>
      </c>
      <c r="F308" s="209" t="s">
        <v>2906</v>
      </c>
      <c r="G308" s="207"/>
      <c r="H308" s="210">
        <v>83.42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164</v>
      </c>
      <c r="AU308" s="216" t="s">
        <v>90</v>
      </c>
      <c r="AV308" s="13" t="s">
        <v>90</v>
      </c>
      <c r="AW308" s="13" t="s">
        <v>41</v>
      </c>
      <c r="AX308" s="13" t="s">
        <v>80</v>
      </c>
      <c r="AY308" s="216" t="s">
        <v>155</v>
      </c>
    </row>
    <row r="309" spans="2:65" s="14" customFormat="1">
      <c r="B309" s="217"/>
      <c r="C309" s="218"/>
      <c r="D309" s="197" t="s">
        <v>164</v>
      </c>
      <c r="E309" s="219" t="s">
        <v>35</v>
      </c>
      <c r="F309" s="220" t="s">
        <v>173</v>
      </c>
      <c r="G309" s="218"/>
      <c r="H309" s="221">
        <v>94.94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164</v>
      </c>
      <c r="AU309" s="227" t="s">
        <v>90</v>
      </c>
      <c r="AV309" s="14" t="s">
        <v>174</v>
      </c>
      <c r="AW309" s="14" t="s">
        <v>41</v>
      </c>
      <c r="AX309" s="14" t="s">
        <v>80</v>
      </c>
      <c r="AY309" s="227" t="s">
        <v>155</v>
      </c>
    </row>
    <row r="310" spans="2:65" s="12" customFormat="1">
      <c r="B310" s="195"/>
      <c r="C310" s="196"/>
      <c r="D310" s="197" t="s">
        <v>164</v>
      </c>
      <c r="E310" s="198" t="s">
        <v>35</v>
      </c>
      <c r="F310" s="199" t="s">
        <v>924</v>
      </c>
      <c r="G310" s="196"/>
      <c r="H310" s="198" t="s">
        <v>35</v>
      </c>
      <c r="I310" s="200"/>
      <c r="J310" s="196"/>
      <c r="K310" s="196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164</v>
      </c>
      <c r="AU310" s="205" t="s">
        <v>90</v>
      </c>
      <c r="AV310" s="12" t="s">
        <v>88</v>
      </c>
      <c r="AW310" s="12" t="s">
        <v>41</v>
      </c>
      <c r="AX310" s="12" t="s">
        <v>80</v>
      </c>
      <c r="AY310" s="205" t="s">
        <v>155</v>
      </c>
    </row>
    <row r="311" spans="2:65" s="13" customFormat="1" ht="20.399999999999999">
      <c r="B311" s="206"/>
      <c r="C311" s="207"/>
      <c r="D311" s="197" t="s">
        <v>164</v>
      </c>
      <c r="E311" s="208" t="s">
        <v>35</v>
      </c>
      <c r="F311" s="209" t="s">
        <v>2907</v>
      </c>
      <c r="G311" s="207"/>
      <c r="H311" s="210">
        <v>62.79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164</v>
      </c>
      <c r="AU311" s="216" t="s">
        <v>90</v>
      </c>
      <c r="AV311" s="13" t="s">
        <v>90</v>
      </c>
      <c r="AW311" s="13" t="s">
        <v>41</v>
      </c>
      <c r="AX311" s="13" t="s">
        <v>80</v>
      </c>
      <c r="AY311" s="216" t="s">
        <v>155</v>
      </c>
    </row>
    <row r="312" spans="2:65" s="14" customFormat="1">
      <c r="B312" s="217"/>
      <c r="C312" s="218"/>
      <c r="D312" s="197" t="s">
        <v>164</v>
      </c>
      <c r="E312" s="219" t="s">
        <v>35</v>
      </c>
      <c r="F312" s="220" t="s">
        <v>173</v>
      </c>
      <c r="G312" s="218"/>
      <c r="H312" s="221">
        <v>62.79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164</v>
      </c>
      <c r="AU312" s="227" t="s">
        <v>90</v>
      </c>
      <c r="AV312" s="14" t="s">
        <v>174</v>
      </c>
      <c r="AW312" s="14" t="s">
        <v>41</v>
      </c>
      <c r="AX312" s="14" t="s">
        <v>80</v>
      </c>
      <c r="AY312" s="227" t="s">
        <v>155</v>
      </c>
    </row>
    <row r="313" spans="2:65" s="12" customFormat="1">
      <c r="B313" s="195"/>
      <c r="C313" s="196"/>
      <c r="D313" s="197" t="s">
        <v>164</v>
      </c>
      <c r="E313" s="198" t="s">
        <v>35</v>
      </c>
      <c r="F313" s="199" t="s">
        <v>2908</v>
      </c>
      <c r="G313" s="196"/>
      <c r="H313" s="198" t="s">
        <v>35</v>
      </c>
      <c r="I313" s="200"/>
      <c r="J313" s="196"/>
      <c r="K313" s="196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164</v>
      </c>
      <c r="AU313" s="205" t="s">
        <v>90</v>
      </c>
      <c r="AV313" s="12" t="s">
        <v>88</v>
      </c>
      <c r="AW313" s="12" t="s">
        <v>41</v>
      </c>
      <c r="AX313" s="12" t="s">
        <v>80</v>
      </c>
      <c r="AY313" s="205" t="s">
        <v>155</v>
      </c>
    </row>
    <row r="314" spans="2:65" s="13" customFormat="1">
      <c r="B314" s="206"/>
      <c r="C314" s="207"/>
      <c r="D314" s="197" t="s">
        <v>164</v>
      </c>
      <c r="E314" s="208" t="s">
        <v>35</v>
      </c>
      <c r="F314" s="209" t="s">
        <v>2909</v>
      </c>
      <c r="G314" s="207"/>
      <c r="H314" s="210">
        <v>30.74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164</v>
      </c>
      <c r="AU314" s="216" t="s">
        <v>90</v>
      </c>
      <c r="AV314" s="13" t="s">
        <v>90</v>
      </c>
      <c r="AW314" s="13" t="s">
        <v>41</v>
      </c>
      <c r="AX314" s="13" t="s">
        <v>80</v>
      </c>
      <c r="AY314" s="216" t="s">
        <v>155</v>
      </c>
    </row>
    <row r="315" spans="2:65" s="14" customFormat="1">
      <c r="B315" s="217"/>
      <c r="C315" s="218"/>
      <c r="D315" s="197" t="s">
        <v>164</v>
      </c>
      <c r="E315" s="219" t="s">
        <v>35</v>
      </c>
      <c r="F315" s="220" t="s">
        <v>173</v>
      </c>
      <c r="G315" s="218"/>
      <c r="H315" s="221">
        <v>30.74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164</v>
      </c>
      <c r="AU315" s="227" t="s">
        <v>90</v>
      </c>
      <c r="AV315" s="14" t="s">
        <v>174</v>
      </c>
      <c r="AW315" s="14" t="s">
        <v>41</v>
      </c>
      <c r="AX315" s="14" t="s">
        <v>80</v>
      </c>
      <c r="AY315" s="227" t="s">
        <v>155</v>
      </c>
    </row>
    <row r="316" spans="2:65" s="15" customFormat="1">
      <c r="B316" s="228"/>
      <c r="C316" s="229"/>
      <c r="D316" s="197" t="s">
        <v>164</v>
      </c>
      <c r="E316" s="230" t="s">
        <v>35</v>
      </c>
      <c r="F316" s="231" t="s">
        <v>177</v>
      </c>
      <c r="G316" s="229"/>
      <c r="H316" s="232">
        <v>188.47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164</v>
      </c>
      <c r="AU316" s="238" t="s">
        <v>90</v>
      </c>
      <c r="AV316" s="15" t="s">
        <v>162</v>
      </c>
      <c r="AW316" s="15" t="s">
        <v>41</v>
      </c>
      <c r="AX316" s="15" t="s">
        <v>88</v>
      </c>
      <c r="AY316" s="238" t="s">
        <v>155</v>
      </c>
    </row>
    <row r="317" spans="2:65" s="1" customFormat="1" ht="16.5" customHeight="1">
      <c r="B317" s="36"/>
      <c r="C317" s="239" t="s">
        <v>463</v>
      </c>
      <c r="D317" s="239" t="s">
        <v>455</v>
      </c>
      <c r="E317" s="240" t="s">
        <v>713</v>
      </c>
      <c r="F317" s="241" t="s">
        <v>714</v>
      </c>
      <c r="G317" s="242" t="s">
        <v>360</v>
      </c>
      <c r="H317" s="243">
        <v>99.686999999999998</v>
      </c>
      <c r="I317" s="244"/>
      <c r="J317" s="245">
        <f>ROUND(I317*H317,2)</f>
        <v>0</v>
      </c>
      <c r="K317" s="241" t="s">
        <v>161</v>
      </c>
      <c r="L317" s="246"/>
      <c r="M317" s="247" t="s">
        <v>35</v>
      </c>
      <c r="N317" s="248" t="s">
        <v>51</v>
      </c>
      <c r="O317" s="65"/>
      <c r="P317" s="191">
        <f>O317*H317</f>
        <v>0</v>
      </c>
      <c r="Q317" s="191">
        <v>3.0000000000000001E-5</v>
      </c>
      <c r="R317" s="191">
        <f>Q317*H317</f>
        <v>2.9906099999999999E-3</v>
      </c>
      <c r="S317" s="191">
        <v>0</v>
      </c>
      <c r="T317" s="192">
        <f>S317*H317</f>
        <v>0</v>
      </c>
      <c r="AR317" s="193" t="s">
        <v>224</v>
      </c>
      <c r="AT317" s="193" t="s">
        <v>455</v>
      </c>
      <c r="AU317" s="193" t="s">
        <v>90</v>
      </c>
      <c r="AY317" s="18" t="s">
        <v>155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88</v>
      </c>
      <c r="BK317" s="194">
        <f>ROUND(I317*H317,2)</f>
        <v>0</v>
      </c>
      <c r="BL317" s="18" t="s">
        <v>162</v>
      </c>
      <c r="BM317" s="193" t="s">
        <v>2910</v>
      </c>
    </row>
    <row r="318" spans="2:65" s="12" customFormat="1">
      <c r="B318" s="195"/>
      <c r="C318" s="196"/>
      <c r="D318" s="197" t="s">
        <v>164</v>
      </c>
      <c r="E318" s="198" t="s">
        <v>35</v>
      </c>
      <c r="F318" s="199" t="s">
        <v>900</v>
      </c>
      <c r="G318" s="196"/>
      <c r="H318" s="198" t="s">
        <v>35</v>
      </c>
      <c r="I318" s="200"/>
      <c r="J318" s="196"/>
      <c r="K318" s="196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164</v>
      </c>
      <c r="AU318" s="205" t="s">
        <v>90</v>
      </c>
      <c r="AV318" s="12" t="s">
        <v>88</v>
      </c>
      <c r="AW318" s="12" t="s">
        <v>41</v>
      </c>
      <c r="AX318" s="12" t="s">
        <v>80</v>
      </c>
      <c r="AY318" s="205" t="s">
        <v>155</v>
      </c>
    </row>
    <row r="319" spans="2:65" s="13" customFormat="1">
      <c r="B319" s="206"/>
      <c r="C319" s="207"/>
      <c r="D319" s="197" t="s">
        <v>164</v>
      </c>
      <c r="E319" s="208" t="s">
        <v>35</v>
      </c>
      <c r="F319" s="209" t="s">
        <v>2905</v>
      </c>
      <c r="G319" s="207"/>
      <c r="H319" s="210">
        <v>11.52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164</v>
      </c>
      <c r="AU319" s="216" t="s">
        <v>90</v>
      </c>
      <c r="AV319" s="13" t="s">
        <v>90</v>
      </c>
      <c r="AW319" s="13" t="s">
        <v>41</v>
      </c>
      <c r="AX319" s="13" t="s">
        <v>80</v>
      </c>
      <c r="AY319" s="216" t="s">
        <v>155</v>
      </c>
    </row>
    <row r="320" spans="2:65" s="12" customFormat="1">
      <c r="B320" s="195"/>
      <c r="C320" s="196"/>
      <c r="D320" s="197" t="s">
        <v>164</v>
      </c>
      <c r="E320" s="198" t="s">
        <v>35</v>
      </c>
      <c r="F320" s="199" t="s">
        <v>904</v>
      </c>
      <c r="G320" s="196"/>
      <c r="H320" s="198" t="s">
        <v>35</v>
      </c>
      <c r="I320" s="200"/>
      <c r="J320" s="196"/>
      <c r="K320" s="196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164</v>
      </c>
      <c r="AU320" s="205" t="s">
        <v>90</v>
      </c>
      <c r="AV320" s="12" t="s">
        <v>88</v>
      </c>
      <c r="AW320" s="12" t="s">
        <v>41</v>
      </c>
      <c r="AX320" s="12" t="s">
        <v>80</v>
      </c>
      <c r="AY320" s="205" t="s">
        <v>155</v>
      </c>
    </row>
    <row r="321" spans="2:65" s="13" customFormat="1" ht="20.399999999999999">
      <c r="B321" s="206"/>
      <c r="C321" s="207"/>
      <c r="D321" s="197" t="s">
        <v>164</v>
      </c>
      <c r="E321" s="208" t="s">
        <v>35</v>
      </c>
      <c r="F321" s="209" t="s">
        <v>2906</v>
      </c>
      <c r="G321" s="207"/>
      <c r="H321" s="210">
        <v>83.42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164</v>
      </c>
      <c r="AU321" s="216" t="s">
        <v>90</v>
      </c>
      <c r="AV321" s="13" t="s">
        <v>90</v>
      </c>
      <c r="AW321" s="13" t="s">
        <v>41</v>
      </c>
      <c r="AX321" s="13" t="s">
        <v>80</v>
      </c>
      <c r="AY321" s="216" t="s">
        <v>155</v>
      </c>
    </row>
    <row r="322" spans="2:65" s="14" customFormat="1">
      <c r="B322" s="217"/>
      <c r="C322" s="218"/>
      <c r="D322" s="197" t="s">
        <v>164</v>
      </c>
      <c r="E322" s="219" t="s">
        <v>35</v>
      </c>
      <c r="F322" s="220" t="s">
        <v>173</v>
      </c>
      <c r="G322" s="218"/>
      <c r="H322" s="221">
        <v>94.94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164</v>
      </c>
      <c r="AU322" s="227" t="s">
        <v>90</v>
      </c>
      <c r="AV322" s="14" t="s">
        <v>174</v>
      </c>
      <c r="AW322" s="14" t="s">
        <v>41</v>
      </c>
      <c r="AX322" s="14" t="s">
        <v>80</v>
      </c>
      <c r="AY322" s="227" t="s">
        <v>155</v>
      </c>
    </row>
    <row r="323" spans="2:65" s="12" customFormat="1">
      <c r="B323" s="195"/>
      <c r="C323" s="196"/>
      <c r="D323" s="197" t="s">
        <v>164</v>
      </c>
      <c r="E323" s="198" t="s">
        <v>35</v>
      </c>
      <c r="F323" s="199" t="s">
        <v>806</v>
      </c>
      <c r="G323" s="196"/>
      <c r="H323" s="198" t="s">
        <v>35</v>
      </c>
      <c r="I323" s="200"/>
      <c r="J323" s="196"/>
      <c r="K323" s="196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164</v>
      </c>
      <c r="AU323" s="205" t="s">
        <v>90</v>
      </c>
      <c r="AV323" s="12" t="s">
        <v>88</v>
      </c>
      <c r="AW323" s="12" t="s">
        <v>41</v>
      </c>
      <c r="AX323" s="12" t="s">
        <v>80</v>
      </c>
      <c r="AY323" s="205" t="s">
        <v>155</v>
      </c>
    </row>
    <row r="324" spans="2:65" s="13" customFormat="1">
      <c r="B324" s="206"/>
      <c r="C324" s="207"/>
      <c r="D324" s="197" t="s">
        <v>164</v>
      </c>
      <c r="E324" s="208" t="s">
        <v>35</v>
      </c>
      <c r="F324" s="209" t="s">
        <v>2911</v>
      </c>
      <c r="G324" s="207"/>
      <c r="H324" s="210">
        <v>99.686999999999998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164</v>
      </c>
      <c r="AU324" s="216" t="s">
        <v>90</v>
      </c>
      <c r="AV324" s="13" t="s">
        <v>90</v>
      </c>
      <c r="AW324" s="13" t="s">
        <v>41</v>
      </c>
      <c r="AX324" s="13" t="s">
        <v>88</v>
      </c>
      <c r="AY324" s="216" t="s">
        <v>155</v>
      </c>
    </row>
    <row r="325" spans="2:65" s="1" customFormat="1" ht="24" customHeight="1">
      <c r="B325" s="36"/>
      <c r="C325" s="239" t="s">
        <v>468</v>
      </c>
      <c r="D325" s="239" t="s">
        <v>455</v>
      </c>
      <c r="E325" s="240" t="s">
        <v>952</v>
      </c>
      <c r="F325" s="241" t="s">
        <v>953</v>
      </c>
      <c r="G325" s="242" t="s">
        <v>360</v>
      </c>
      <c r="H325" s="243">
        <v>65.930000000000007</v>
      </c>
      <c r="I325" s="244"/>
      <c r="J325" s="245">
        <f>ROUND(I325*H325,2)</f>
        <v>0</v>
      </c>
      <c r="K325" s="241" t="s">
        <v>161</v>
      </c>
      <c r="L325" s="246"/>
      <c r="M325" s="247" t="s">
        <v>35</v>
      </c>
      <c r="N325" s="248" t="s">
        <v>51</v>
      </c>
      <c r="O325" s="65"/>
      <c r="P325" s="191">
        <f>O325*H325</f>
        <v>0</v>
      </c>
      <c r="Q325" s="191">
        <v>2.9999999999999997E-4</v>
      </c>
      <c r="R325" s="191">
        <f>Q325*H325</f>
        <v>1.9779000000000001E-2</v>
      </c>
      <c r="S325" s="191">
        <v>0</v>
      </c>
      <c r="T325" s="192">
        <f>S325*H325</f>
        <v>0</v>
      </c>
      <c r="AR325" s="193" t="s">
        <v>224</v>
      </c>
      <c r="AT325" s="193" t="s">
        <v>455</v>
      </c>
      <c r="AU325" s="193" t="s">
        <v>90</v>
      </c>
      <c r="AY325" s="18" t="s">
        <v>155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8" t="s">
        <v>88</v>
      </c>
      <c r="BK325" s="194">
        <f>ROUND(I325*H325,2)</f>
        <v>0</v>
      </c>
      <c r="BL325" s="18" t="s">
        <v>162</v>
      </c>
      <c r="BM325" s="193" t="s">
        <v>2912</v>
      </c>
    </row>
    <row r="326" spans="2:65" s="12" customFormat="1">
      <c r="B326" s="195"/>
      <c r="C326" s="196"/>
      <c r="D326" s="197" t="s">
        <v>164</v>
      </c>
      <c r="E326" s="198" t="s">
        <v>35</v>
      </c>
      <c r="F326" s="199" t="s">
        <v>924</v>
      </c>
      <c r="G326" s="196"/>
      <c r="H326" s="198" t="s">
        <v>35</v>
      </c>
      <c r="I326" s="200"/>
      <c r="J326" s="196"/>
      <c r="K326" s="196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164</v>
      </c>
      <c r="AU326" s="205" t="s">
        <v>90</v>
      </c>
      <c r="AV326" s="12" t="s">
        <v>88</v>
      </c>
      <c r="AW326" s="12" t="s">
        <v>41</v>
      </c>
      <c r="AX326" s="12" t="s">
        <v>80</v>
      </c>
      <c r="AY326" s="205" t="s">
        <v>155</v>
      </c>
    </row>
    <row r="327" spans="2:65" s="13" customFormat="1" ht="20.399999999999999">
      <c r="B327" s="206"/>
      <c r="C327" s="207"/>
      <c r="D327" s="197" t="s">
        <v>164</v>
      </c>
      <c r="E327" s="208" t="s">
        <v>35</v>
      </c>
      <c r="F327" s="209" t="s">
        <v>2913</v>
      </c>
      <c r="G327" s="207"/>
      <c r="H327" s="210">
        <v>65.930000000000007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164</v>
      </c>
      <c r="AU327" s="216" t="s">
        <v>90</v>
      </c>
      <c r="AV327" s="13" t="s">
        <v>90</v>
      </c>
      <c r="AW327" s="13" t="s">
        <v>41</v>
      </c>
      <c r="AX327" s="13" t="s">
        <v>88</v>
      </c>
      <c r="AY327" s="216" t="s">
        <v>155</v>
      </c>
    </row>
    <row r="328" spans="2:65" s="1" customFormat="1" ht="24" customHeight="1">
      <c r="B328" s="36"/>
      <c r="C328" s="239" t="s">
        <v>475</v>
      </c>
      <c r="D328" s="239" t="s">
        <v>455</v>
      </c>
      <c r="E328" s="240" t="s">
        <v>958</v>
      </c>
      <c r="F328" s="241" t="s">
        <v>959</v>
      </c>
      <c r="G328" s="242" t="s">
        <v>360</v>
      </c>
      <c r="H328" s="243">
        <v>32.277000000000001</v>
      </c>
      <c r="I328" s="244"/>
      <c r="J328" s="245">
        <f>ROUND(I328*H328,2)</f>
        <v>0</v>
      </c>
      <c r="K328" s="241" t="s">
        <v>161</v>
      </c>
      <c r="L328" s="246"/>
      <c r="M328" s="247" t="s">
        <v>35</v>
      </c>
      <c r="N328" s="248" t="s">
        <v>51</v>
      </c>
      <c r="O328" s="65"/>
      <c r="P328" s="191">
        <f>O328*H328</f>
        <v>0</v>
      </c>
      <c r="Q328" s="191">
        <v>2.0000000000000001E-4</v>
      </c>
      <c r="R328" s="191">
        <f>Q328*H328</f>
        <v>6.4554000000000009E-3</v>
      </c>
      <c r="S328" s="191">
        <v>0</v>
      </c>
      <c r="T328" s="192">
        <f>S328*H328</f>
        <v>0</v>
      </c>
      <c r="AR328" s="193" t="s">
        <v>224</v>
      </c>
      <c r="AT328" s="193" t="s">
        <v>455</v>
      </c>
      <c r="AU328" s="193" t="s">
        <v>90</v>
      </c>
      <c r="AY328" s="18" t="s">
        <v>155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8" t="s">
        <v>88</v>
      </c>
      <c r="BK328" s="194">
        <f>ROUND(I328*H328,2)</f>
        <v>0</v>
      </c>
      <c r="BL328" s="18" t="s">
        <v>162</v>
      </c>
      <c r="BM328" s="193" t="s">
        <v>2914</v>
      </c>
    </row>
    <row r="329" spans="2:65" s="12" customFormat="1">
      <c r="B329" s="195"/>
      <c r="C329" s="196"/>
      <c r="D329" s="197" t="s">
        <v>164</v>
      </c>
      <c r="E329" s="198" t="s">
        <v>35</v>
      </c>
      <c r="F329" s="199" t="s">
        <v>2908</v>
      </c>
      <c r="G329" s="196"/>
      <c r="H329" s="198" t="s">
        <v>35</v>
      </c>
      <c r="I329" s="200"/>
      <c r="J329" s="196"/>
      <c r="K329" s="196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164</v>
      </c>
      <c r="AU329" s="205" t="s">
        <v>90</v>
      </c>
      <c r="AV329" s="12" t="s">
        <v>88</v>
      </c>
      <c r="AW329" s="12" t="s">
        <v>41</v>
      </c>
      <c r="AX329" s="12" t="s">
        <v>80</v>
      </c>
      <c r="AY329" s="205" t="s">
        <v>155</v>
      </c>
    </row>
    <row r="330" spans="2:65" s="13" customFormat="1">
      <c r="B330" s="206"/>
      <c r="C330" s="207"/>
      <c r="D330" s="197" t="s">
        <v>164</v>
      </c>
      <c r="E330" s="208" t="s">
        <v>35</v>
      </c>
      <c r="F330" s="209" t="s">
        <v>2915</v>
      </c>
      <c r="G330" s="207"/>
      <c r="H330" s="210">
        <v>32.277000000000001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164</v>
      </c>
      <c r="AU330" s="216" t="s">
        <v>90</v>
      </c>
      <c r="AV330" s="13" t="s">
        <v>90</v>
      </c>
      <c r="AW330" s="13" t="s">
        <v>41</v>
      </c>
      <c r="AX330" s="13" t="s">
        <v>88</v>
      </c>
      <c r="AY330" s="216" t="s">
        <v>155</v>
      </c>
    </row>
    <row r="331" spans="2:65" s="1" customFormat="1" ht="36" customHeight="1">
      <c r="B331" s="36"/>
      <c r="C331" s="182" t="s">
        <v>484</v>
      </c>
      <c r="D331" s="182" t="s">
        <v>157</v>
      </c>
      <c r="E331" s="183" t="s">
        <v>964</v>
      </c>
      <c r="F331" s="184" t="s">
        <v>965</v>
      </c>
      <c r="G331" s="185" t="s">
        <v>160</v>
      </c>
      <c r="H331" s="186">
        <v>14.22</v>
      </c>
      <c r="I331" s="187"/>
      <c r="J331" s="188">
        <f>ROUND(I331*H331,2)</f>
        <v>0</v>
      </c>
      <c r="K331" s="184" t="s">
        <v>161</v>
      </c>
      <c r="L331" s="40"/>
      <c r="M331" s="189" t="s">
        <v>35</v>
      </c>
      <c r="N331" s="190" t="s">
        <v>51</v>
      </c>
      <c r="O331" s="65"/>
      <c r="P331" s="191">
        <f>O331*H331</f>
        <v>0</v>
      </c>
      <c r="Q331" s="191">
        <v>6.5599999999999999E-3</v>
      </c>
      <c r="R331" s="191">
        <f>Q331*H331</f>
        <v>9.3283199999999997E-2</v>
      </c>
      <c r="S331" s="191">
        <v>0</v>
      </c>
      <c r="T331" s="192">
        <f>S331*H331</f>
        <v>0</v>
      </c>
      <c r="AR331" s="193" t="s">
        <v>162</v>
      </c>
      <c r="AT331" s="193" t="s">
        <v>157</v>
      </c>
      <c r="AU331" s="193" t="s">
        <v>90</v>
      </c>
      <c r="AY331" s="18" t="s">
        <v>155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88</v>
      </c>
      <c r="BK331" s="194">
        <f>ROUND(I331*H331,2)</f>
        <v>0</v>
      </c>
      <c r="BL331" s="18" t="s">
        <v>162</v>
      </c>
      <c r="BM331" s="193" t="s">
        <v>2916</v>
      </c>
    </row>
    <row r="332" spans="2:65" s="12" customFormat="1">
      <c r="B332" s="195"/>
      <c r="C332" s="196"/>
      <c r="D332" s="197" t="s">
        <v>164</v>
      </c>
      <c r="E332" s="198" t="s">
        <v>35</v>
      </c>
      <c r="F332" s="199" t="s">
        <v>299</v>
      </c>
      <c r="G332" s="196"/>
      <c r="H332" s="198" t="s">
        <v>35</v>
      </c>
      <c r="I332" s="200"/>
      <c r="J332" s="196"/>
      <c r="K332" s="196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164</v>
      </c>
      <c r="AU332" s="205" t="s">
        <v>90</v>
      </c>
      <c r="AV332" s="12" t="s">
        <v>88</v>
      </c>
      <c r="AW332" s="12" t="s">
        <v>41</v>
      </c>
      <c r="AX332" s="12" t="s">
        <v>80</v>
      </c>
      <c r="AY332" s="205" t="s">
        <v>155</v>
      </c>
    </row>
    <row r="333" spans="2:65" s="12" customFormat="1">
      <c r="B333" s="195"/>
      <c r="C333" s="196"/>
      <c r="D333" s="197" t="s">
        <v>164</v>
      </c>
      <c r="E333" s="198" t="s">
        <v>35</v>
      </c>
      <c r="F333" s="199" t="s">
        <v>2830</v>
      </c>
      <c r="G333" s="196"/>
      <c r="H333" s="198" t="s">
        <v>35</v>
      </c>
      <c r="I333" s="200"/>
      <c r="J333" s="196"/>
      <c r="K333" s="196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164</v>
      </c>
      <c r="AU333" s="205" t="s">
        <v>90</v>
      </c>
      <c r="AV333" s="12" t="s">
        <v>88</v>
      </c>
      <c r="AW333" s="12" t="s">
        <v>41</v>
      </c>
      <c r="AX333" s="12" t="s">
        <v>80</v>
      </c>
      <c r="AY333" s="205" t="s">
        <v>155</v>
      </c>
    </row>
    <row r="334" spans="2:65" s="13" customFormat="1">
      <c r="B334" s="206"/>
      <c r="C334" s="207"/>
      <c r="D334" s="197" t="s">
        <v>164</v>
      </c>
      <c r="E334" s="208" t="s">
        <v>35</v>
      </c>
      <c r="F334" s="209" t="s">
        <v>2831</v>
      </c>
      <c r="G334" s="207"/>
      <c r="H334" s="210">
        <v>14.22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164</v>
      </c>
      <c r="AU334" s="216" t="s">
        <v>90</v>
      </c>
      <c r="AV334" s="13" t="s">
        <v>90</v>
      </c>
      <c r="AW334" s="13" t="s">
        <v>41</v>
      </c>
      <c r="AX334" s="13" t="s">
        <v>88</v>
      </c>
      <c r="AY334" s="216" t="s">
        <v>155</v>
      </c>
    </row>
    <row r="335" spans="2:65" s="1" customFormat="1" ht="36" customHeight="1">
      <c r="B335" s="36"/>
      <c r="C335" s="182" t="s">
        <v>488</v>
      </c>
      <c r="D335" s="182" t="s">
        <v>157</v>
      </c>
      <c r="E335" s="183" t="s">
        <v>982</v>
      </c>
      <c r="F335" s="184" t="s">
        <v>983</v>
      </c>
      <c r="G335" s="185" t="s">
        <v>160</v>
      </c>
      <c r="H335" s="186">
        <v>33.508000000000003</v>
      </c>
      <c r="I335" s="187"/>
      <c r="J335" s="188">
        <f>ROUND(I335*H335,2)</f>
        <v>0</v>
      </c>
      <c r="K335" s="184" t="s">
        <v>161</v>
      </c>
      <c r="L335" s="40"/>
      <c r="M335" s="189" t="s">
        <v>35</v>
      </c>
      <c r="N335" s="190" t="s">
        <v>51</v>
      </c>
      <c r="O335" s="65"/>
      <c r="P335" s="191">
        <f>O335*H335</f>
        <v>0</v>
      </c>
      <c r="Q335" s="191">
        <v>6.28E-3</v>
      </c>
      <c r="R335" s="191">
        <f>Q335*H335</f>
        <v>0.21043024000000002</v>
      </c>
      <c r="S335" s="191">
        <v>0</v>
      </c>
      <c r="T335" s="192">
        <f>S335*H335</f>
        <v>0</v>
      </c>
      <c r="AR335" s="193" t="s">
        <v>162</v>
      </c>
      <c r="AT335" s="193" t="s">
        <v>157</v>
      </c>
      <c r="AU335" s="193" t="s">
        <v>90</v>
      </c>
      <c r="AY335" s="18" t="s">
        <v>155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18" t="s">
        <v>88</v>
      </c>
      <c r="BK335" s="194">
        <f>ROUND(I335*H335,2)</f>
        <v>0</v>
      </c>
      <c r="BL335" s="18" t="s">
        <v>162</v>
      </c>
      <c r="BM335" s="193" t="s">
        <v>2917</v>
      </c>
    </row>
    <row r="336" spans="2:65" s="12" customFormat="1">
      <c r="B336" s="195"/>
      <c r="C336" s="196"/>
      <c r="D336" s="197" t="s">
        <v>164</v>
      </c>
      <c r="E336" s="198" t="s">
        <v>35</v>
      </c>
      <c r="F336" s="199" t="s">
        <v>773</v>
      </c>
      <c r="G336" s="196"/>
      <c r="H336" s="198" t="s">
        <v>35</v>
      </c>
      <c r="I336" s="200"/>
      <c r="J336" s="196"/>
      <c r="K336" s="196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164</v>
      </c>
      <c r="AU336" s="205" t="s">
        <v>90</v>
      </c>
      <c r="AV336" s="12" t="s">
        <v>88</v>
      </c>
      <c r="AW336" s="12" t="s">
        <v>41</v>
      </c>
      <c r="AX336" s="12" t="s">
        <v>80</v>
      </c>
      <c r="AY336" s="205" t="s">
        <v>155</v>
      </c>
    </row>
    <row r="337" spans="2:65" s="13" customFormat="1" ht="20.399999999999999">
      <c r="B337" s="206"/>
      <c r="C337" s="207"/>
      <c r="D337" s="197" t="s">
        <v>164</v>
      </c>
      <c r="E337" s="208" t="s">
        <v>35</v>
      </c>
      <c r="F337" s="209" t="s">
        <v>2881</v>
      </c>
      <c r="G337" s="207"/>
      <c r="H337" s="210">
        <v>25.416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164</v>
      </c>
      <c r="AU337" s="216" t="s">
        <v>90</v>
      </c>
      <c r="AV337" s="13" t="s">
        <v>90</v>
      </c>
      <c r="AW337" s="13" t="s">
        <v>41</v>
      </c>
      <c r="AX337" s="13" t="s">
        <v>80</v>
      </c>
      <c r="AY337" s="216" t="s">
        <v>155</v>
      </c>
    </row>
    <row r="338" spans="2:65" s="12" customFormat="1">
      <c r="B338" s="195"/>
      <c r="C338" s="196"/>
      <c r="D338" s="197" t="s">
        <v>164</v>
      </c>
      <c r="E338" s="198" t="s">
        <v>35</v>
      </c>
      <c r="F338" s="199" t="s">
        <v>985</v>
      </c>
      <c r="G338" s="196"/>
      <c r="H338" s="198" t="s">
        <v>35</v>
      </c>
      <c r="I338" s="200"/>
      <c r="J338" s="196"/>
      <c r="K338" s="196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164</v>
      </c>
      <c r="AU338" s="205" t="s">
        <v>90</v>
      </c>
      <c r="AV338" s="12" t="s">
        <v>88</v>
      </c>
      <c r="AW338" s="12" t="s">
        <v>41</v>
      </c>
      <c r="AX338" s="12" t="s">
        <v>80</v>
      </c>
      <c r="AY338" s="205" t="s">
        <v>155</v>
      </c>
    </row>
    <row r="339" spans="2:65" s="13" customFormat="1">
      <c r="B339" s="206"/>
      <c r="C339" s="207"/>
      <c r="D339" s="197" t="s">
        <v>164</v>
      </c>
      <c r="E339" s="208" t="s">
        <v>35</v>
      </c>
      <c r="F339" s="209" t="s">
        <v>2918</v>
      </c>
      <c r="G339" s="207"/>
      <c r="H339" s="210">
        <v>0.192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164</v>
      </c>
      <c r="AU339" s="216" t="s">
        <v>90</v>
      </c>
      <c r="AV339" s="13" t="s">
        <v>90</v>
      </c>
      <c r="AW339" s="13" t="s">
        <v>41</v>
      </c>
      <c r="AX339" s="13" t="s">
        <v>80</v>
      </c>
      <c r="AY339" s="216" t="s">
        <v>155</v>
      </c>
    </row>
    <row r="340" spans="2:65" s="12" customFormat="1">
      <c r="B340" s="195"/>
      <c r="C340" s="196"/>
      <c r="D340" s="197" t="s">
        <v>164</v>
      </c>
      <c r="E340" s="198" t="s">
        <v>35</v>
      </c>
      <c r="F340" s="199" t="s">
        <v>992</v>
      </c>
      <c r="G340" s="196"/>
      <c r="H340" s="198" t="s">
        <v>35</v>
      </c>
      <c r="I340" s="200"/>
      <c r="J340" s="196"/>
      <c r="K340" s="196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164</v>
      </c>
      <c r="AU340" s="205" t="s">
        <v>90</v>
      </c>
      <c r="AV340" s="12" t="s">
        <v>88</v>
      </c>
      <c r="AW340" s="12" t="s">
        <v>41</v>
      </c>
      <c r="AX340" s="12" t="s">
        <v>80</v>
      </c>
      <c r="AY340" s="205" t="s">
        <v>155</v>
      </c>
    </row>
    <row r="341" spans="2:65" s="13" customFormat="1">
      <c r="B341" s="206"/>
      <c r="C341" s="207"/>
      <c r="D341" s="197" t="s">
        <v>164</v>
      </c>
      <c r="E341" s="208" t="s">
        <v>35</v>
      </c>
      <c r="F341" s="209" t="s">
        <v>2919</v>
      </c>
      <c r="G341" s="207"/>
      <c r="H341" s="210">
        <v>7.9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164</v>
      </c>
      <c r="AU341" s="216" t="s">
        <v>90</v>
      </c>
      <c r="AV341" s="13" t="s">
        <v>90</v>
      </c>
      <c r="AW341" s="13" t="s">
        <v>41</v>
      </c>
      <c r="AX341" s="13" t="s">
        <v>80</v>
      </c>
      <c r="AY341" s="216" t="s">
        <v>155</v>
      </c>
    </row>
    <row r="342" spans="2:65" s="15" customFormat="1">
      <c r="B342" s="228"/>
      <c r="C342" s="229"/>
      <c r="D342" s="197" t="s">
        <v>164</v>
      </c>
      <c r="E342" s="230" t="s">
        <v>35</v>
      </c>
      <c r="F342" s="231" t="s">
        <v>177</v>
      </c>
      <c r="G342" s="229"/>
      <c r="H342" s="232">
        <v>33.508000000000003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164</v>
      </c>
      <c r="AU342" s="238" t="s">
        <v>90</v>
      </c>
      <c r="AV342" s="15" t="s">
        <v>162</v>
      </c>
      <c r="AW342" s="15" t="s">
        <v>41</v>
      </c>
      <c r="AX342" s="15" t="s">
        <v>88</v>
      </c>
      <c r="AY342" s="238" t="s">
        <v>155</v>
      </c>
    </row>
    <row r="343" spans="2:65" s="1" customFormat="1" ht="36" customHeight="1">
      <c r="B343" s="36"/>
      <c r="C343" s="182" t="s">
        <v>524</v>
      </c>
      <c r="D343" s="182" t="s">
        <v>157</v>
      </c>
      <c r="E343" s="183" t="s">
        <v>1000</v>
      </c>
      <c r="F343" s="184" t="s">
        <v>1001</v>
      </c>
      <c r="G343" s="185" t="s">
        <v>160</v>
      </c>
      <c r="H343" s="186">
        <v>384.04399999999998</v>
      </c>
      <c r="I343" s="187"/>
      <c r="J343" s="188">
        <f>ROUND(I343*H343,2)</f>
        <v>0</v>
      </c>
      <c r="K343" s="184" t="s">
        <v>161</v>
      </c>
      <c r="L343" s="40"/>
      <c r="M343" s="189" t="s">
        <v>35</v>
      </c>
      <c r="N343" s="190" t="s">
        <v>51</v>
      </c>
      <c r="O343" s="65"/>
      <c r="P343" s="191">
        <f>O343*H343</f>
        <v>0</v>
      </c>
      <c r="Q343" s="191">
        <v>3.48E-3</v>
      </c>
      <c r="R343" s="191">
        <f>Q343*H343</f>
        <v>1.33647312</v>
      </c>
      <c r="S343" s="191">
        <v>0</v>
      </c>
      <c r="T343" s="192">
        <f>S343*H343</f>
        <v>0</v>
      </c>
      <c r="AR343" s="193" t="s">
        <v>162</v>
      </c>
      <c r="AT343" s="193" t="s">
        <v>157</v>
      </c>
      <c r="AU343" s="193" t="s">
        <v>90</v>
      </c>
      <c r="AY343" s="18" t="s">
        <v>155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88</v>
      </c>
      <c r="BK343" s="194">
        <f>ROUND(I343*H343,2)</f>
        <v>0</v>
      </c>
      <c r="BL343" s="18" t="s">
        <v>162</v>
      </c>
      <c r="BM343" s="193" t="s">
        <v>2920</v>
      </c>
    </row>
    <row r="344" spans="2:65" s="12" customFormat="1">
      <c r="B344" s="195"/>
      <c r="C344" s="196"/>
      <c r="D344" s="197" t="s">
        <v>164</v>
      </c>
      <c r="E344" s="198" t="s">
        <v>35</v>
      </c>
      <c r="F344" s="199" t="s">
        <v>2921</v>
      </c>
      <c r="G344" s="196"/>
      <c r="H344" s="198" t="s">
        <v>35</v>
      </c>
      <c r="I344" s="200"/>
      <c r="J344" s="196"/>
      <c r="K344" s="196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164</v>
      </c>
      <c r="AU344" s="205" t="s">
        <v>90</v>
      </c>
      <c r="AV344" s="12" t="s">
        <v>88</v>
      </c>
      <c r="AW344" s="12" t="s">
        <v>41</v>
      </c>
      <c r="AX344" s="12" t="s">
        <v>80</v>
      </c>
      <c r="AY344" s="205" t="s">
        <v>155</v>
      </c>
    </row>
    <row r="345" spans="2:65" s="13" customFormat="1" ht="30.6">
      <c r="B345" s="206"/>
      <c r="C345" s="207"/>
      <c r="D345" s="197" t="s">
        <v>164</v>
      </c>
      <c r="E345" s="208" t="s">
        <v>35</v>
      </c>
      <c r="F345" s="209" t="s">
        <v>2882</v>
      </c>
      <c r="G345" s="207"/>
      <c r="H345" s="210">
        <v>346.59500000000003</v>
      </c>
      <c r="I345" s="211"/>
      <c r="J345" s="207"/>
      <c r="K345" s="207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164</v>
      </c>
      <c r="AU345" s="216" t="s">
        <v>90</v>
      </c>
      <c r="AV345" s="13" t="s">
        <v>90</v>
      </c>
      <c r="AW345" s="13" t="s">
        <v>41</v>
      </c>
      <c r="AX345" s="13" t="s">
        <v>80</v>
      </c>
      <c r="AY345" s="216" t="s">
        <v>155</v>
      </c>
    </row>
    <row r="346" spans="2:65" s="13" customFormat="1">
      <c r="B346" s="206"/>
      <c r="C346" s="207"/>
      <c r="D346" s="197" t="s">
        <v>164</v>
      </c>
      <c r="E346" s="208" t="s">
        <v>35</v>
      </c>
      <c r="F346" s="209" t="s">
        <v>2883</v>
      </c>
      <c r="G346" s="207"/>
      <c r="H346" s="210">
        <v>-13.153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164</v>
      </c>
      <c r="AU346" s="216" t="s">
        <v>90</v>
      </c>
      <c r="AV346" s="13" t="s">
        <v>90</v>
      </c>
      <c r="AW346" s="13" t="s">
        <v>41</v>
      </c>
      <c r="AX346" s="13" t="s">
        <v>80</v>
      </c>
      <c r="AY346" s="216" t="s">
        <v>155</v>
      </c>
    </row>
    <row r="347" spans="2:65" s="12" customFormat="1">
      <c r="B347" s="195"/>
      <c r="C347" s="196"/>
      <c r="D347" s="197" t="s">
        <v>164</v>
      </c>
      <c r="E347" s="198" t="s">
        <v>35</v>
      </c>
      <c r="F347" s="199" t="s">
        <v>1004</v>
      </c>
      <c r="G347" s="196"/>
      <c r="H347" s="198" t="s">
        <v>35</v>
      </c>
      <c r="I347" s="200"/>
      <c r="J347" s="196"/>
      <c r="K347" s="196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164</v>
      </c>
      <c r="AU347" s="205" t="s">
        <v>90</v>
      </c>
      <c r="AV347" s="12" t="s">
        <v>88</v>
      </c>
      <c r="AW347" s="12" t="s">
        <v>41</v>
      </c>
      <c r="AX347" s="12" t="s">
        <v>80</v>
      </c>
      <c r="AY347" s="205" t="s">
        <v>155</v>
      </c>
    </row>
    <row r="348" spans="2:65" s="13" customFormat="1" ht="30.6">
      <c r="B348" s="206"/>
      <c r="C348" s="207"/>
      <c r="D348" s="197" t="s">
        <v>164</v>
      </c>
      <c r="E348" s="208" t="s">
        <v>35</v>
      </c>
      <c r="F348" s="209" t="s">
        <v>2922</v>
      </c>
      <c r="G348" s="207"/>
      <c r="H348" s="210">
        <v>14.526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164</v>
      </c>
      <c r="AU348" s="216" t="s">
        <v>90</v>
      </c>
      <c r="AV348" s="13" t="s">
        <v>90</v>
      </c>
      <c r="AW348" s="13" t="s">
        <v>41</v>
      </c>
      <c r="AX348" s="13" t="s">
        <v>80</v>
      </c>
      <c r="AY348" s="216" t="s">
        <v>155</v>
      </c>
    </row>
    <row r="349" spans="2:65" s="13" customFormat="1" ht="20.399999999999999">
      <c r="B349" s="206"/>
      <c r="C349" s="207"/>
      <c r="D349" s="197" t="s">
        <v>164</v>
      </c>
      <c r="E349" s="208" t="s">
        <v>35</v>
      </c>
      <c r="F349" s="209" t="s">
        <v>2923</v>
      </c>
      <c r="G349" s="207"/>
      <c r="H349" s="210">
        <v>8.6590000000000007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164</v>
      </c>
      <c r="AU349" s="216" t="s">
        <v>90</v>
      </c>
      <c r="AV349" s="13" t="s">
        <v>90</v>
      </c>
      <c r="AW349" s="13" t="s">
        <v>41</v>
      </c>
      <c r="AX349" s="13" t="s">
        <v>80</v>
      </c>
      <c r="AY349" s="216" t="s">
        <v>155</v>
      </c>
    </row>
    <row r="350" spans="2:65" s="12" customFormat="1">
      <c r="B350" s="195"/>
      <c r="C350" s="196"/>
      <c r="D350" s="197" t="s">
        <v>164</v>
      </c>
      <c r="E350" s="198" t="s">
        <v>35</v>
      </c>
      <c r="F350" s="199" t="s">
        <v>2869</v>
      </c>
      <c r="G350" s="196"/>
      <c r="H350" s="198" t="s">
        <v>35</v>
      </c>
      <c r="I350" s="200"/>
      <c r="J350" s="196"/>
      <c r="K350" s="196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164</v>
      </c>
      <c r="AU350" s="205" t="s">
        <v>90</v>
      </c>
      <c r="AV350" s="12" t="s">
        <v>88</v>
      </c>
      <c r="AW350" s="12" t="s">
        <v>41</v>
      </c>
      <c r="AX350" s="12" t="s">
        <v>80</v>
      </c>
      <c r="AY350" s="205" t="s">
        <v>155</v>
      </c>
    </row>
    <row r="351" spans="2:65" s="13" customFormat="1">
      <c r="B351" s="206"/>
      <c r="C351" s="207"/>
      <c r="D351" s="197" t="s">
        <v>164</v>
      </c>
      <c r="E351" s="208" t="s">
        <v>35</v>
      </c>
      <c r="F351" s="209" t="s">
        <v>2870</v>
      </c>
      <c r="G351" s="207"/>
      <c r="H351" s="210">
        <v>27.417000000000002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164</v>
      </c>
      <c r="AU351" s="216" t="s">
        <v>90</v>
      </c>
      <c r="AV351" s="13" t="s">
        <v>90</v>
      </c>
      <c r="AW351" s="13" t="s">
        <v>41</v>
      </c>
      <c r="AX351" s="13" t="s">
        <v>80</v>
      </c>
      <c r="AY351" s="216" t="s">
        <v>155</v>
      </c>
    </row>
    <row r="352" spans="2:65" s="15" customFormat="1">
      <c r="B352" s="228"/>
      <c r="C352" s="229"/>
      <c r="D352" s="197" t="s">
        <v>164</v>
      </c>
      <c r="E352" s="230" t="s">
        <v>35</v>
      </c>
      <c r="F352" s="231" t="s">
        <v>177</v>
      </c>
      <c r="G352" s="229"/>
      <c r="H352" s="232">
        <v>384.04399999999998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164</v>
      </c>
      <c r="AU352" s="238" t="s">
        <v>90</v>
      </c>
      <c r="AV352" s="15" t="s">
        <v>162</v>
      </c>
      <c r="AW352" s="15" t="s">
        <v>41</v>
      </c>
      <c r="AX352" s="15" t="s">
        <v>88</v>
      </c>
      <c r="AY352" s="238" t="s">
        <v>155</v>
      </c>
    </row>
    <row r="353" spans="2:65" s="1" customFormat="1" ht="16.5" customHeight="1">
      <c r="B353" s="36"/>
      <c r="C353" s="182" t="s">
        <v>556</v>
      </c>
      <c r="D353" s="182" t="s">
        <v>157</v>
      </c>
      <c r="E353" s="183" t="s">
        <v>1036</v>
      </c>
      <c r="F353" s="184" t="s">
        <v>1037</v>
      </c>
      <c r="G353" s="185" t="s">
        <v>160</v>
      </c>
      <c r="H353" s="186">
        <v>384.04399999999998</v>
      </c>
      <c r="I353" s="187"/>
      <c r="J353" s="188">
        <f>ROUND(I353*H353,2)</f>
        <v>0</v>
      </c>
      <c r="K353" s="184" t="s">
        <v>35</v>
      </c>
      <c r="L353" s="40"/>
      <c r="M353" s="189" t="s">
        <v>35</v>
      </c>
      <c r="N353" s="190" t="s">
        <v>51</v>
      </c>
      <c r="O353" s="65"/>
      <c r="P353" s="191">
        <f>O353*H353</f>
        <v>0</v>
      </c>
      <c r="Q353" s="191">
        <v>0</v>
      </c>
      <c r="R353" s="191">
        <f>Q353*H353</f>
        <v>0</v>
      </c>
      <c r="S353" s="191">
        <v>0</v>
      </c>
      <c r="T353" s="192">
        <f>S353*H353</f>
        <v>0</v>
      </c>
      <c r="AR353" s="193" t="s">
        <v>162</v>
      </c>
      <c r="AT353" s="193" t="s">
        <v>157</v>
      </c>
      <c r="AU353" s="193" t="s">
        <v>90</v>
      </c>
      <c r="AY353" s="18" t="s">
        <v>155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88</v>
      </c>
      <c r="BK353" s="194">
        <f>ROUND(I353*H353,2)</f>
        <v>0</v>
      </c>
      <c r="BL353" s="18" t="s">
        <v>162</v>
      </c>
      <c r="BM353" s="193" t="s">
        <v>2924</v>
      </c>
    </row>
    <row r="354" spans="2:65" s="12" customFormat="1">
      <c r="B354" s="195"/>
      <c r="C354" s="196"/>
      <c r="D354" s="197" t="s">
        <v>164</v>
      </c>
      <c r="E354" s="198" t="s">
        <v>35</v>
      </c>
      <c r="F354" s="199" t="s">
        <v>1039</v>
      </c>
      <c r="G354" s="196"/>
      <c r="H354" s="198" t="s">
        <v>35</v>
      </c>
      <c r="I354" s="200"/>
      <c r="J354" s="196"/>
      <c r="K354" s="196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164</v>
      </c>
      <c r="AU354" s="205" t="s">
        <v>90</v>
      </c>
      <c r="AV354" s="12" t="s">
        <v>88</v>
      </c>
      <c r="AW354" s="12" t="s">
        <v>41</v>
      </c>
      <c r="AX354" s="12" t="s">
        <v>80</v>
      </c>
      <c r="AY354" s="205" t="s">
        <v>155</v>
      </c>
    </row>
    <row r="355" spans="2:65" s="13" customFormat="1">
      <c r="B355" s="206"/>
      <c r="C355" s="207"/>
      <c r="D355" s="197" t="s">
        <v>164</v>
      </c>
      <c r="E355" s="208" t="s">
        <v>35</v>
      </c>
      <c r="F355" s="209" t="s">
        <v>2925</v>
      </c>
      <c r="G355" s="207"/>
      <c r="H355" s="210">
        <v>384.04399999999998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164</v>
      </c>
      <c r="AU355" s="216" t="s">
        <v>90</v>
      </c>
      <c r="AV355" s="13" t="s">
        <v>90</v>
      </c>
      <c r="AW355" s="13" t="s">
        <v>41</v>
      </c>
      <c r="AX355" s="13" t="s">
        <v>88</v>
      </c>
      <c r="AY355" s="216" t="s">
        <v>155</v>
      </c>
    </row>
    <row r="356" spans="2:65" s="1" customFormat="1" ht="36" customHeight="1">
      <c r="B356" s="36"/>
      <c r="C356" s="182" t="s">
        <v>1896</v>
      </c>
      <c r="D356" s="182" t="s">
        <v>157</v>
      </c>
      <c r="E356" s="183" t="s">
        <v>1042</v>
      </c>
      <c r="F356" s="184" t="s">
        <v>1043</v>
      </c>
      <c r="G356" s="185" t="s">
        <v>160</v>
      </c>
      <c r="H356" s="186">
        <v>100.541</v>
      </c>
      <c r="I356" s="187"/>
      <c r="J356" s="188">
        <f>ROUND(I356*H356,2)</f>
        <v>0</v>
      </c>
      <c r="K356" s="184" t="s">
        <v>35</v>
      </c>
      <c r="L356" s="40"/>
      <c r="M356" s="189" t="s">
        <v>35</v>
      </c>
      <c r="N356" s="190" t="s">
        <v>51</v>
      </c>
      <c r="O356" s="65"/>
      <c r="P356" s="191">
        <f>O356*H356</f>
        <v>0</v>
      </c>
      <c r="Q356" s="191">
        <v>6.5127199999999996E-3</v>
      </c>
      <c r="R356" s="191">
        <f>Q356*H356</f>
        <v>0.65479538151999994</v>
      </c>
      <c r="S356" s="191">
        <v>0</v>
      </c>
      <c r="T356" s="192">
        <f>S356*H356</f>
        <v>0</v>
      </c>
      <c r="AR356" s="193" t="s">
        <v>162</v>
      </c>
      <c r="AT356" s="193" t="s">
        <v>157</v>
      </c>
      <c r="AU356" s="193" t="s">
        <v>90</v>
      </c>
      <c r="AY356" s="18" t="s">
        <v>155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88</v>
      </c>
      <c r="BK356" s="194">
        <f>ROUND(I356*H356,2)</f>
        <v>0</v>
      </c>
      <c r="BL356" s="18" t="s">
        <v>162</v>
      </c>
      <c r="BM356" s="193" t="s">
        <v>2926</v>
      </c>
    </row>
    <row r="357" spans="2:65" s="12" customFormat="1">
      <c r="B357" s="195"/>
      <c r="C357" s="196"/>
      <c r="D357" s="197" t="s">
        <v>164</v>
      </c>
      <c r="E357" s="198" t="s">
        <v>35</v>
      </c>
      <c r="F357" s="199" t="s">
        <v>1045</v>
      </c>
      <c r="G357" s="196"/>
      <c r="H357" s="198" t="s">
        <v>35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164</v>
      </c>
      <c r="AU357" s="205" t="s">
        <v>90</v>
      </c>
      <c r="AV357" s="12" t="s">
        <v>88</v>
      </c>
      <c r="AW357" s="12" t="s">
        <v>41</v>
      </c>
      <c r="AX357" s="12" t="s">
        <v>80</v>
      </c>
      <c r="AY357" s="205" t="s">
        <v>155</v>
      </c>
    </row>
    <row r="358" spans="2:65" s="13" customFormat="1">
      <c r="B358" s="206"/>
      <c r="C358" s="207"/>
      <c r="D358" s="197" t="s">
        <v>164</v>
      </c>
      <c r="E358" s="208" t="s">
        <v>35</v>
      </c>
      <c r="F358" s="209" t="s">
        <v>2927</v>
      </c>
      <c r="G358" s="207"/>
      <c r="H358" s="210">
        <v>100.541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164</v>
      </c>
      <c r="AU358" s="216" t="s">
        <v>90</v>
      </c>
      <c r="AV358" s="13" t="s">
        <v>90</v>
      </c>
      <c r="AW358" s="13" t="s">
        <v>41</v>
      </c>
      <c r="AX358" s="13" t="s">
        <v>88</v>
      </c>
      <c r="AY358" s="216" t="s">
        <v>155</v>
      </c>
    </row>
    <row r="359" spans="2:65" s="1" customFormat="1" ht="36" customHeight="1">
      <c r="B359" s="36"/>
      <c r="C359" s="182" t="s">
        <v>562</v>
      </c>
      <c r="D359" s="182" t="s">
        <v>157</v>
      </c>
      <c r="E359" s="183" t="s">
        <v>1052</v>
      </c>
      <c r="F359" s="184" t="s">
        <v>1053</v>
      </c>
      <c r="G359" s="185" t="s">
        <v>360</v>
      </c>
      <c r="H359" s="186">
        <v>30.74</v>
      </c>
      <c r="I359" s="187"/>
      <c r="J359" s="188">
        <f>ROUND(I359*H359,2)</f>
        <v>0</v>
      </c>
      <c r="K359" s="184" t="s">
        <v>161</v>
      </c>
      <c r="L359" s="40"/>
      <c r="M359" s="189" t="s">
        <v>35</v>
      </c>
      <c r="N359" s="190" t="s">
        <v>51</v>
      </c>
      <c r="O359" s="65"/>
      <c r="P359" s="191">
        <f>O359*H359</f>
        <v>0</v>
      </c>
      <c r="Q359" s="191">
        <v>2.0650000000000002E-2</v>
      </c>
      <c r="R359" s="191">
        <f>Q359*H359</f>
        <v>0.63478100000000004</v>
      </c>
      <c r="S359" s="191">
        <v>0</v>
      </c>
      <c r="T359" s="192">
        <f>S359*H359</f>
        <v>0</v>
      </c>
      <c r="AR359" s="193" t="s">
        <v>162</v>
      </c>
      <c r="AT359" s="193" t="s">
        <v>157</v>
      </c>
      <c r="AU359" s="193" t="s">
        <v>90</v>
      </c>
      <c r="AY359" s="18" t="s">
        <v>155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8" t="s">
        <v>88</v>
      </c>
      <c r="BK359" s="194">
        <f>ROUND(I359*H359,2)</f>
        <v>0</v>
      </c>
      <c r="BL359" s="18" t="s">
        <v>162</v>
      </c>
      <c r="BM359" s="193" t="s">
        <v>2928</v>
      </c>
    </row>
    <row r="360" spans="2:65" s="13" customFormat="1">
      <c r="B360" s="206"/>
      <c r="C360" s="207"/>
      <c r="D360" s="197" t="s">
        <v>164</v>
      </c>
      <c r="E360" s="208" t="s">
        <v>35</v>
      </c>
      <c r="F360" s="209" t="s">
        <v>2929</v>
      </c>
      <c r="G360" s="207"/>
      <c r="H360" s="210">
        <v>30.74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164</v>
      </c>
      <c r="AU360" s="216" t="s">
        <v>90</v>
      </c>
      <c r="AV360" s="13" t="s">
        <v>90</v>
      </c>
      <c r="AW360" s="13" t="s">
        <v>41</v>
      </c>
      <c r="AX360" s="13" t="s">
        <v>88</v>
      </c>
      <c r="AY360" s="216" t="s">
        <v>155</v>
      </c>
    </row>
    <row r="361" spans="2:65" s="1" customFormat="1" ht="36" customHeight="1">
      <c r="B361" s="36"/>
      <c r="C361" s="182" t="s">
        <v>580</v>
      </c>
      <c r="D361" s="182" t="s">
        <v>157</v>
      </c>
      <c r="E361" s="183" t="s">
        <v>1057</v>
      </c>
      <c r="F361" s="184" t="s">
        <v>1058</v>
      </c>
      <c r="G361" s="185" t="s">
        <v>160</v>
      </c>
      <c r="H361" s="186">
        <v>127.50700000000001</v>
      </c>
      <c r="I361" s="187"/>
      <c r="J361" s="188">
        <f>ROUND(I361*H361,2)</f>
        <v>0</v>
      </c>
      <c r="K361" s="184" t="s">
        <v>161</v>
      </c>
      <c r="L361" s="40"/>
      <c r="M361" s="189" t="s">
        <v>35</v>
      </c>
      <c r="N361" s="190" t="s">
        <v>51</v>
      </c>
      <c r="O361" s="65"/>
      <c r="P361" s="191">
        <f>O361*H361</f>
        <v>0</v>
      </c>
      <c r="Q361" s="191">
        <v>0</v>
      </c>
      <c r="R361" s="191">
        <f>Q361*H361</f>
        <v>0</v>
      </c>
      <c r="S361" s="191">
        <v>0</v>
      </c>
      <c r="T361" s="192">
        <f>S361*H361</f>
        <v>0</v>
      </c>
      <c r="AR361" s="193" t="s">
        <v>162</v>
      </c>
      <c r="AT361" s="193" t="s">
        <v>157</v>
      </c>
      <c r="AU361" s="193" t="s">
        <v>90</v>
      </c>
      <c r="AY361" s="18" t="s">
        <v>155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18" t="s">
        <v>88</v>
      </c>
      <c r="BK361" s="194">
        <f>ROUND(I361*H361,2)</f>
        <v>0</v>
      </c>
      <c r="BL361" s="18" t="s">
        <v>162</v>
      </c>
      <c r="BM361" s="193" t="s">
        <v>2930</v>
      </c>
    </row>
    <row r="362" spans="2:65" s="13" customFormat="1" ht="30.6">
      <c r="B362" s="206"/>
      <c r="C362" s="207"/>
      <c r="D362" s="197" t="s">
        <v>164</v>
      </c>
      <c r="E362" s="208" t="s">
        <v>35</v>
      </c>
      <c r="F362" s="209" t="s">
        <v>2931</v>
      </c>
      <c r="G362" s="207"/>
      <c r="H362" s="210">
        <v>127.50700000000001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164</v>
      </c>
      <c r="AU362" s="216" t="s">
        <v>90</v>
      </c>
      <c r="AV362" s="13" t="s">
        <v>90</v>
      </c>
      <c r="AW362" s="13" t="s">
        <v>41</v>
      </c>
      <c r="AX362" s="13" t="s">
        <v>88</v>
      </c>
      <c r="AY362" s="216" t="s">
        <v>155</v>
      </c>
    </row>
    <row r="363" spans="2:65" s="1" customFormat="1" ht="16.5" customHeight="1">
      <c r="B363" s="36"/>
      <c r="C363" s="182" t="s">
        <v>589</v>
      </c>
      <c r="D363" s="182" t="s">
        <v>157</v>
      </c>
      <c r="E363" s="183" t="s">
        <v>1083</v>
      </c>
      <c r="F363" s="184" t="s">
        <v>1084</v>
      </c>
      <c r="G363" s="185" t="s">
        <v>160</v>
      </c>
      <c r="H363" s="186">
        <v>307.71899999999999</v>
      </c>
      <c r="I363" s="187"/>
      <c r="J363" s="188">
        <f>ROUND(I363*H363,2)</f>
        <v>0</v>
      </c>
      <c r="K363" s="184" t="s">
        <v>161</v>
      </c>
      <c r="L363" s="40"/>
      <c r="M363" s="189" t="s">
        <v>35</v>
      </c>
      <c r="N363" s="190" t="s">
        <v>51</v>
      </c>
      <c r="O363" s="65"/>
      <c r="P363" s="191">
        <f>O363*H363</f>
        <v>0</v>
      </c>
      <c r="Q363" s="191">
        <v>0</v>
      </c>
      <c r="R363" s="191">
        <f>Q363*H363</f>
        <v>0</v>
      </c>
      <c r="S363" s="191">
        <v>0</v>
      </c>
      <c r="T363" s="192">
        <f>S363*H363</f>
        <v>0</v>
      </c>
      <c r="AR363" s="193" t="s">
        <v>162</v>
      </c>
      <c r="AT363" s="193" t="s">
        <v>157</v>
      </c>
      <c r="AU363" s="193" t="s">
        <v>90</v>
      </c>
      <c r="AY363" s="18" t="s">
        <v>155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8" t="s">
        <v>88</v>
      </c>
      <c r="BK363" s="194">
        <f>ROUND(I363*H363,2)</f>
        <v>0</v>
      </c>
      <c r="BL363" s="18" t="s">
        <v>162</v>
      </c>
      <c r="BM363" s="193" t="s">
        <v>2932</v>
      </c>
    </row>
    <row r="364" spans="2:65" s="12" customFormat="1">
      <c r="B364" s="195"/>
      <c r="C364" s="196"/>
      <c r="D364" s="197" t="s">
        <v>164</v>
      </c>
      <c r="E364" s="198" t="s">
        <v>35</v>
      </c>
      <c r="F364" s="199" t="s">
        <v>480</v>
      </c>
      <c r="G364" s="196"/>
      <c r="H364" s="198" t="s">
        <v>35</v>
      </c>
      <c r="I364" s="200"/>
      <c r="J364" s="196"/>
      <c r="K364" s="196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164</v>
      </c>
      <c r="AU364" s="205" t="s">
        <v>90</v>
      </c>
      <c r="AV364" s="12" t="s">
        <v>88</v>
      </c>
      <c r="AW364" s="12" t="s">
        <v>41</v>
      </c>
      <c r="AX364" s="12" t="s">
        <v>80</v>
      </c>
      <c r="AY364" s="205" t="s">
        <v>155</v>
      </c>
    </row>
    <row r="365" spans="2:65" s="13" customFormat="1">
      <c r="B365" s="206"/>
      <c r="C365" s="207"/>
      <c r="D365" s="197" t="s">
        <v>164</v>
      </c>
      <c r="E365" s="208" t="s">
        <v>35</v>
      </c>
      <c r="F365" s="209" t="s">
        <v>2864</v>
      </c>
      <c r="G365" s="207"/>
      <c r="H365" s="210">
        <v>59.171999999999997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164</v>
      </c>
      <c r="AU365" s="216" t="s">
        <v>90</v>
      </c>
      <c r="AV365" s="13" t="s">
        <v>90</v>
      </c>
      <c r="AW365" s="13" t="s">
        <v>41</v>
      </c>
      <c r="AX365" s="13" t="s">
        <v>80</v>
      </c>
      <c r="AY365" s="216" t="s">
        <v>155</v>
      </c>
    </row>
    <row r="366" spans="2:65" s="12" customFormat="1">
      <c r="B366" s="195"/>
      <c r="C366" s="196"/>
      <c r="D366" s="197" t="s">
        <v>164</v>
      </c>
      <c r="E366" s="198" t="s">
        <v>35</v>
      </c>
      <c r="F366" s="199" t="s">
        <v>482</v>
      </c>
      <c r="G366" s="196"/>
      <c r="H366" s="198" t="s">
        <v>35</v>
      </c>
      <c r="I366" s="200"/>
      <c r="J366" s="196"/>
      <c r="K366" s="196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164</v>
      </c>
      <c r="AU366" s="205" t="s">
        <v>90</v>
      </c>
      <c r="AV366" s="12" t="s">
        <v>88</v>
      </c>
      <c r="AW366" s="12" t="s">
        <v>41</v>
      </c>
      <c r="AX366" s="12" t="s">
        <v>80</v>
      </c>
      <c r="AY366" s="205" t="s">
        <v>155</v>
      </c>
    </row>
    <row r="367" spans="2:65" s="13" customFormat="1">
      <c r="B367" s="206"/>
      <c r="C367" s="207"/>
      <c r="D367" s="197" t="s">
        <v>164</v>
      </c>
      <c r="E367" s="208" t="s">
        <v>35</v>
      </c>
      <c r="F367" s="209" t="s">
        <v>2865</v>
      </c>
      <c r="G367" s="207"/>
      <c r="H367" s="210">
        <v>86.774000000000001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164</v>
      </c>
      <c r="AU367" s="216" t="s">
        <v>90</v>
      </c>
      <c r="AV367" s="13" t="s">
        <v>90</v>
      </c>
      <c r="AW367" s="13" t="s">
        <v>41</v>
      </c>
      <c r="AX367" s="13" t="s">
        <v>80</v>
      </c>
      <c r="AY367" s="216" t="s">
        <v>155</v>
      </c>
    </row>
    <row r="368" spans="2:65" s="12" customFormat="1">
      <c r="B368" s="195"/>
      <c r="C368" s="196"/>
      <c r="D368" s="197" t="s">
        <v>164</v>
      </c>
      <c r="E368" s="198" t="s">
        <v>35</v>
      </c>
      <c r="F368" s="199" t="s">
        <v>670</v>
      </c>
      <c r="G368" s="196"/>
      <c r="H368" s="198" t="s">
        <v>35</v>
      </c>
      <c r="I368" s="200"/>
      <c r="J368" s="196"/>
      <c r="K368" s="196"/>
      <c r="L368" s="201"/>
      <c r="M368" s="202"/>
      <c r="N368" s="203"/>
      <c r="O368" s="203"/>
      <c r="P368" s="203"/>
      <c r="Q368" s="203"/>
      <c r="R368" s="203"/>
      <c r="S368" s="203"/>
      <c r="T368" s="204"/>
      <c r="AT368" s="205" t="s">
        <v>164</v>
      </c>
      <c r="AU368" s="205" t="s">
        <v>90</v>
      </c>
      <c r="AV368" s="12" t="s">
        <v>88</v>
      </c>
      <c r="AW368" s="12" t="s">
        <v>41</v>
      </c>
      <c r="AX368" s="12" t="s">
        <v>80</v>
      </c>
      <c r="AY368" s="205" t="s">
        <v>155</v>
      </c>
    </row>
    <row r="369" spans="2:65" s="13" customFormat="1">
      <c r="B369" s="206"/>
      <c r="C369" s="207"/>
      <c r="D369" s="197" t="s">
        <v>164</v>
      </c>
      <c r="E369" s="208" t="s">
        <v>35</v>
      </c>
      <c r="F369" s="209" t="s">
        <v>2866</v>
      </c>
      <c r="G369" s="207"/>
      <c r="H369" s="210">
        <v>39.774000000000001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164</v>
      </c>
      <c r="AU369" s="216" t="s">
        <v>90</v>
      </c>
      <c r="AV369" s="13" t="s">
        <v>90</v>
      </c>
      <c r="AW369" s="13" t="s">
        <v>41</v>
      </c>
      <c r="AX369" s="13" t="s">
        <v>80</v>
      </c>
      <c r="AY369" s="216" t="s">
        <v>155</v>
      </c>
    </row>
    <row r="370" spans="2:65" s="12" customFormat="1">
      <c r="B370" s="195"/>
      <c r="C370" s="196"/>
      <c r="D370" s="197" t="s">
        <v>164</v>
      </c>
      <c r="E370" s="198" t="s">
        <v>35</v>
      </c>
      <c r="F370" s="199" t="s">
        <v>672</v>
      </c>
      <c r="G370" s="196"/>
      <c r="H370" s="198" t="s">
        <v>35</v>
      </c>
      <c r="I370" s="200"/>
      <c r="J370" s="196"/>
      <c r="K370" s="196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164</v>
      </c>
      <c r="AU370" s="205" t="s">
        <v>90</v>
      </c>
      <c r="AV370" s="12" t="s">
        <v>88</v>
      </c>
      <c r="AW370" s="12" t="s">
        <v>41</v>
      </c>
      <c r="AX370" s="12" t="s">
        <v>80</v>
      </c>
      <c r="AY370" s="205" t="s">
        <v>155</v>
      </c>
    </row>
    <row r="371" spans="2:65" s="13" customFormat="1">
      <c r="B371" s="206"/>
      <c r="C371" s="207"/>
      <c r="D371" s="197" t="s">
        <v>164</v>
      </c>
      <c r="E371" s="208" t="s">
        <v>35</v>
      </c>
      <c r="F371" s="209" t="s">
        <v>2867</v>
      </c>
      <c r="G371" s="207"/>
      <c r="H371" s="210">
        <v>82.498999999999995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164</v>
      </c>
      <c r="AU371" s="216" t="s">
        <v>90</v>
      </c>
      <c r="AV371" s="13" t="s">
        <v>90</v>
      </c>
      <c r="AW371" s="13" t="s">
        <v>41</v>
      </c>
      <c r="AX371" s="13" t="s">
        <v>80</v>
      </c>
      <c r="AY371" s="216" t="s">
        <v>155</v>
      </c>
    </row>
    <row r="372" spans="2:65" s="12" customFormat="1">
      <c r="B372" s="195"/>
      <c r="C372" s="196"/>
      <c r="D372" s="197" t="s">
        <v>164</v>
      </c>
      <c r="E372" s="198" t="s">
        <v>35</v>
      </c>
      <c r="F372" s="199" t="s">
        <v>677</v>
      </c>
      <c r="G372" s="196"/>
      <c r="H372" s="198" t="s">
        <v>35</v>
      </c>
      <c r="I372" s="200"/>
      <c r="J372" s="196"/>
      <c r="K372" s="196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164</v>
      </c>
      <c r="AU372" s="205" t="s">
        <v>90</v>
      </c>
      <c r="AV372" s="12" t="s">
        <v>88</v>
      </c>
      <c r="AW372" s="12" t="s">
        <v>41</v>
      </c>
      <c r="AX372" s="12" t="s">
        <v>80</v>
      </c>
      <c r="AY372" s="205" t="s">
        <v>155</v>
      </c>
    </row>
    <row r="373" spans="2:65" s="13" customFormat="1">
      <c r="B373" s="206"/>
      <c r="C373" s="207"/>
      <c r="D373" s="197" t="s">
        <v>164</v>
      </c>
      <c r="E373" s="208" t="s">
        <v>35</v>
      </c>
      <c r="F373" s="209" t="s">
        <v>2868</v>
      </c>
      <c r="G373" s="207"/>
      <c r="H373" s="210">
        <v>39.5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164</v>
      </c>
      <c r="AU373" s="216" t="s">
        <v>90</v>
      </c>
      <c r="AV373" s="13" t="s">
        <v>90</v>
      </c>
      <c r="AW373" s="13" t="s">
        <v>41</v>
      </c>
      <c r="AX373" s="13" t="s">
        <v>80</v>
      </c>
      <c r="AY373" s="216" t="s">
        <v>155</v>
      </c>
    </row>
    <row r="374" spans="2:65" s="15" customFormat="1">
      <c r="B374" s="228"/>
      <c r="C374" s="229"/>
      <c r="D374" s="197" t="s">
        <v>164</v>
      </c>
      <c r="E374" s="230" t="s">
        <v>35</v>
      </c>
      <c r="F374" s="231" t="s">
        <v>177</v>
      </c>
      <c r="G374" s="229"/>
      <c r="H374" s="232">
        <v>307.71899999999999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164</v>
      </c>
      <c r="AU374" s="238" t="s">
        <v>90</v>
      </c>
      <c r="AV374" s="15" t="s">
        <v>162</v>
      </c>
      <c r="AW374" s="15" t="s">
        <v>41</v>
      </c>
      <c r="AX374" s="15" t="s">
        <v>88</v>
      </c>
      <c r="AY374" s="238" t="s">
        <v>155</v>
      </c>
    </row>
    <row r="375" spans="2:65" s="1" customFormat="1" ht="24" customHeight="1">
      <c r="B375" s="36"/>
      <c r="C375" s="182" t="s">
        <v>599</v>
      </c>
      <c r="D375" s="182" t="s">
        <v>157</v>
      </c>
      <c r="E375" s="183" t="s">
        <v>1088</v>
      </c>
      <c r="F375" s="184" t="s">
        <v>1089</v>
      </c>
      <c r="G375" s="185" t="s">
        <v>160</v>
      </c>
      <c r="H375" s="186">
        <v>9.4779999999999998</v>
      </c>
      <c r="I375" s="187"/>
      <c r="J375" s="188">
        <f>ROUND(I375*H375,2)</f>
        <v>0</v>
      </c>
      <c r="K375" s="184" t="s">
        <v>161</v>
      </c>
      <c r="L375" s="40"/>
      <c r="M375" s="189" t="s">
        <v>35</v>
      </c>
      <c r="N375" s="190" t="s">
        <v>51</v>
      </c>
      <c r="O375" s="65"/>
      <c r="P375" s="191">
        <f>O375*H375</f>
        <v>0</v>
      </c>
      <c r="Q375" s="191">
        <v>6.3E-2</v>
      </c>
      <c r="R375" s="191">
        <f>Q375*H375</f>
        <v>0.59711400000000003</v>
      </c>
      <c r="S375" s="191">
        <v>0</v>
      </c>
      <c r="T375" s="192">
        <f>S375*H375</f>
        <v>0</v>
      </c>
      <c r="AR375" s="193" t="s">
        <v>162</v>
      </c>
      <c r="AT375" s="193" t="s">
        <v>157</v>
      </c>
      <c r="AU375" s="193" t="s">
        <v>90</v>
      </c>
      <c r="AY375" s="18" t="s">
        <v>155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88</v>
      </c>
      <c r="BK375" s="194">
        <f>ROUND(I375*H375,2)</f>
        <v>0</v>
      </c>
      <c r="BL375" s="18" t="s">
        <v>162</v>
      </c>
      <c r="BM375" s="193" t="s">
        <v>2933</v>
      </c>
    </row>
    <row r="376" spans="2:65" s="12" customFormat="1">
      <c r="B376" s="195"/>
      <c r="C376" s="196"/>
      <c r="D376" s="197" t="s">
        <v>164</v>
      </c>
      <c r="E376" s="198" t="s">
        <v>35</v>
      </c>
      <c r="F376" s="199" t="s">
        <v>1091</v>
      </c>
      <c r="G376" s="196"/>
      <c r="H376" s="198" t="s">
        <v>35</v>
      </c>
      <c r="I376" s="200"/>
      <c r="J376" s="196"/>
      <c r="K376" s="196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164</v>
      </c>
      <c r="AU376" s="205" t="s">
        <v>90</v>
      </c>
      <c r="AV376" s="12" t="s">
        <v>88</v>
      </c>
      <c r="AW376" s="12" t="s">
        <v>41</v>
      </c>
      <c r="AX376" s="12" t="s">
        <v>80</v>
      </c>
      <c r="AY376" s="205" t="s">
        <v>155</v>
      </c>
    </row>
    <row r="377" spans="2:65" s="13" customFormat="1">
      <c r="B377" s="206"/>
      <c r="C377" s="207"/>
      <c r="D377" s="197" t="s">
        <v>164</v>
      </c>
      <c r="E377" s="208" t="s">
        <v>35</v>
      </c>
      <c r="F377" s="209" t="s">
        <v>2934</v>
      </c>
      <c r="G377" s="207"/>
      <c r="H377" s="210">
        <v>9.4779999999999998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164</v>
      </c>
      <c r="AU377" s="216" t="s">
        <v>90</v>
      </c>
      <c r="AV377" s="13" t="s">
        <v>90</v>
      </c>
      <c r="AW377" s="13" t="s">
        <v>41</v>
      </c>
      <c r="AX377" s="13" t="s">
        <v>88</v>
      </c>
      <c r="AY377" s="216" t="s">
        <v>155</v>
      </c>
    </row>
    <row r="378" spans="2:65" s="1" customFormat="1" ht="24" customHeight="1">
      <c r="B378" s="36"/>
      <c r="C378" s="182" t="s">
        <v>2935</v>
      </c>
      <c r="D378" s="182" t="s">
        <v>157</v>
      </c>
      <c r="E378" s="183" t="s">
        <v>1109</v>
      </c>
      <c r="F378" s="184" t="s">
        <v>1110</v>
      </c>
      <c r="G378" s="185" t="s">
        <v>198</v>
      </c>
      <c r="H378" s="186">
        <v>4.0010000000000003</v>
      </c>
      <c r="I378" s="187"/>
      <c r="J378" s="188">
        <f>ROUND(I378*H378,2)</f>
        <v>0</v>
      </c>
      <c r="K378" s="184" t="s">
        <v>161</v>
      </c>
      <c r="L378" s="40"/>
      <c r="M378" s="189" t="s">
        <v>35</v>
      </c>
      <c r="N378" s="190" t="s">
        <v>51</v>
      </c>
      <c r="O378" s="65"/>
      <c r="P378" s="191">
        <f>O378*H378</f>
        <v>0</v>
      </c>
      <c r="Q378" s="191">
        <v>1.98</v>
      </c>
      <c r="R378" s="191">
        <f>Q378*H378</f>
        <v>7.9219800000000005</v>
      </c>
      <c r="S378" s="191">
        <v>0</v>
      </c>
      <c r="T378" s="192">
        <f>S378*H378</f>
        <v>0</v>
      </c>
      <c r="AR378" s="193" t="s">
        <v>162</v>
      </c>
      <c r="AT378" s="193" t="s">
        <v>157</v>
      </c>
      <c r="AU378" s="193" t="s">
        <v>90</v>
      </c>
      <c r="AY378" s="18" t="s">
        <v>155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88</v>
      </c>
      <c r="BK378" s="194">
        <f>ROUND(I378*H378,2)</f>
        <v>0</v>
      </c>
      <c r="BL378" s="18" t="s">
        <v>162</v>
      </c>
      <c r="BM378" s="193" t="s">
        <v>2936</v>
      </c>
    </row>
    <row r="379" spans="2:65" s="12" customFormat="1">
      <c r="B379" s="195"/>
      <c r="C379" s="196"/>
      <c r="D379" s="197" t="s">
        <v>164</v>
      </c>
      <c r="E379" s="198" t="s">
        <v>35</v>
      </c>
      <c r="F379" s="199" t="s">
        <v>1112</v>
      </c>
      <c r="G379" s="196"/>
      <c r="H379" s="198" t="s">
        <v>35</v>
      </c>
      <c r="I379" s="200"/>
      <c r="J379" s="196"/>
      <c r="K379" s="196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164</v>
      </c>
      <c r="AU379" s="205" t="s">
        <v>90</v>
      </c>
      <c r="AV379" s="12" t="s">
        <v>88</v>
      </c>
      <c r="AW379" s="12" t="s">
        <v>41</v>
      </c>
      <c r="AX379" s="12" t="s">
        <v>80</v>
      </c>
      <c r="AY379" s="205" t="s">
        <v>155</v>
      </c>
    </row>
    <row r="380" spans="2:65" s="13" customFormat="1">
      <c r="B380" s="206"/>
      <c r="C380" s="207"/>
      <c r="D380" s="197" t="s">
        <v>164</v>
      </c>
      <c r="E380" s="208" t="s">
        <v>35</v>
      </c>
      <c r="F380" s="209" t="s">
        <v>2937</v>
      </c>
      <c r="G380" s="207"/>
      <c r="H380" s="210">
        <v>3.6589999999999998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164</v>
      </c>
      <c r="AU380" s="216" t="s">
        <v>90</v>
      </c>
      <c r="AV380" s="13" t="s">
        <v>90</v>
      </c>
      <c r="AW380" s="13" t="s">
        <v>41</v>
      </c>
      <c r="AX380" s="13" t="s">
        <v>80</v>
      </c>
      <c r="AY380" s="216" t="s">
        <v>155</v>
      </c>
    </row>
    <row r="381" spans="2:65" s="12" customFormat="1">
      <c r="B381" s="195"/>
      <c r="C381" s="196"/>
      <c r="D381" s="197" t="s">
        <v>164</v>
      </c>
      <c r="E381" s="198" t="s">
        <v>35</v>
      </c>
      <c r="F381" s="199" t="s">
        <v>2809</v>
      </c>
      <c r="G381" s="196"/>
      <c r="H381" s="198" t="s">
        <v>35</v>
      </c>
      <c r="I381" s="200"/>
      <c r="J381" s="196"/>
      <c r="K381" s="196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164</v>
      </c>
      <c r="AU381" s="205" t="s">
        <v>90</v>
      </c>
      <c r="AV381" s="12" t="s">
        <v>88</v>
      </c>
      <c r="AW381" s="12" t="s">
        <v>41</v>
      </c>
      <c r="AX381" s="12" t="s">
        <v>80</v>
      </c>
      <c r="AY381" s="205" t="s">
        <v>155</v>
      </c>
    </row>
    <row r="382" spans="2:65" s="13" customFormat="1">
      <c r="B382" s="206"/>
      <c r="C382" s="207"/>
      <c r="D382" s="197" t="s">
        <v>164</v>
      </c>
      <c r="E382" s="208" t="s">
        <v>35</v>
      </c>
      <c r="F382" s="209" t="s">
        <v>2817</v>
      </c>
      <c r="G382" s="207"/>
      <c r="H382" s="210">
        <v>0.34200000000000003</v>
      </c>
      <c r="I382" s="211"/>
      <c r="J382" s="207"/>
      <c r="K382" s="207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164</v>
      </c>
      <c r="AU382" s="216" t="s">
        <v>90</v>
      </c>
      <c r="AV382" s="13" t="s">
        <v>90</v>
      </c>
      <c r="AW382" s="13" t="s">
        <v>41</v>
      </c>
      <c r="AX382" s="13" t="s">
        <v>80</v>
      </c>
      <c r="AY382" s="216" t="s">
        <v>155</v>
      </c>
    </row>
    <row r="383" spans="2:65" s="15" customFormat="1">
      <c r="B383" s="228"/>
      <c r="C383" s="229"/>
      <c r="D383" s="197" t="s">
        <v>164</v>
      </c>
      <c r="E383" s="230" t="s">
        <v>35</v>
      </c>
      <c r="F383" s="231" t="s">
        <v>177</v>
      </c>
      <c r="G383" s="229"/>
      <c r="H383" s="232">
        <v>4.0010000000000003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164</v>
      </c>
      <c r="AU383" s="238" t="s">
        <v>90</v>
      </c>
      <c r="AV383" s="15" t="s">
        <v>162</v>
      </c>
      <c r="AW383" s="15" t="s">
        <v>41</v>
      </c>
      <c r="AX383" s="15" t="s">
        <v>88</v>
      </c>
      <c r="AY383" s="238" t="s">
        <v>155</v>
      </c>
    </row>
    <row r="384" spans="2:65" s="11" customFormat="1" ht="22.95" customHeight="1">
      <c r="B384" s="166"/>
      <c r="C384" s="167"/>
      <c r="D384" s="168" t="s">
        <v>79</v>
      </c>
      <c r="E384" s="180" t="s">
        <v>233</v>
      </c>
      <c r="F384" s="180" t="s">
        <v>1119</v>
      </c>
      <c r="G384" s="167"/>
      <c r="H384" s="167"/>
      <c r="I384" s="170"/>
      <c r="J384" s="181">
        <f>BK384</f>
        <v>0</v>
      </c>
      <c r="K384" s="167"/>
      <c r="L384" s="172"/>
      <c r="M384" s="173"/>
      <c r="N384" s="174"/>
      <c r="O384" s="174"/>
      <c r="P384" s="175">
        <f>SUM(P385:P443)</f>
        <v>0</v>
      </c>
      <c r="Q384" s="174"/>
      <c r="R384" s="175">
        <f>SUM(R385:R443)</f>
        <v>7.758000000000001E-2</v>
      </c>
      <c r="S384" s="174"/>
      <c r="T384" s="176">
        <f>SUM(T385:T443)</f>
        <v>6.4788100000000002</v>
      </c>
      <c r="AR384" s="177" t="s">
        <v>88</v>
      </c>
      <c r="AT384" s="178" t="s">
        <v>79</v>
      </c>
      <c r="AU384" s="178" t="s">
        <v>88</v>
      </c>
      <c r="AY384" s="177" t="s">
        <v>155</v>
      </c>
      <c r="BK384" s="179">
        <f>SUM(BK385:BK443)</f>
        <v>0</v>
      </c>
    </row>
    <row r="385" spans="2:65" s="1" customFormat="1" ht="36" customHeight="1">
      <c r="B385" s="36"/>
      <c r="C385" s="182" t="s">
        <v>646</v>
      </c>
      <c r="D385" s="182" t="s">
        <v>157</v>
      </c>
      <c r="E385" s="183" t="s">
        <v>2938</v>
      </c>
      <c r="F385" s="184" t="s">
        <v>2939</v>
      </c>
      <c r="G385" s="185" t="s">
        <v>160</v>
      </c>
      <c r="H385" s="186">
        <v>510.52</v>
      </c>
      <c r="I385" s="187"/>
      <c r="J385" s="188">
        <f>ROUND(I385*H385,2)</f>
        <v>0</v>
      </c>
      <c r="K385" s="184" t="s">
        <v>161</v>
      </c>
      <c r="L385" s="40"/>
      <c r="M385" s="189" t="s">
        <v>35</v>
      </c>
      <c r="N385" s="190" t="s">
        <v>51</v>
      </c>
      <c r="O385" s="65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AR385" s="193" t="s">
        <v>162</v>
      </c>
      <c r="AT385" s="193" t="s">
        <v>157</v>
      </c>
      <c r="AU385" s="193" t="s">
        <v>90</v>
      </c>
      <c r="AY385" s="18" t="s">
        <v>155</v>
      </c>
      <c r="BE385" s="194">
        <f>IF(N385="základní",J385,0)</f>
        <v>0</v>
      </c>
      <c r="BF385" s="194">
        <f>IF(N385="snížená",J385,0)</f>
        <v>0</v>
      </c>
      <c r="BG385" s="194">
        <f>IF(N385="zákl. přenesená",J385,0)</f>
        <v>0</v>
      </c>
      <c r="BH385" s="194">
        <f>IF(N385="sníž. přenesená",J385,0)</f>
        <v>0</v>
      </c>
      <c r="BI385" s="194">
        <f>IF(N385="nulová",J385,0)</f>
        <v>0</v>
      </c>
      <c r="BJ385" s="18" t="s">
        <v>88</v>
      </c>
      <c r="BK385" s="194">
        <f>ROUND(I385*H385,2)</f>
        <v>0</v>
      </c>
      <c r="BL385" s="18" t="s">
        <v>162</v>
      </c>
      <c r="BM385" s="193" t="s">
        <v>2940</v>
      </c>
    </row>
    <row r="386" spans="2:65" s="13" customFormat="1">
      <c r="B386" s="206"/>
      <c r="C386" s="207"/>
      <c r="D386" s="197" t="s">
        <v>164</v>
      </c>
      <c r="E386" s="208" t="s">
        <v>35</v>
      </c>
      <c r="F386" s="209" t="s">
        <v>2941</v>
      </c>
      <c r="G386" s="207"/>
      <c r="H386" s="210">
        <v>384.4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164</v>
      </c>
      <c r="AU386" s="216" t="s">
        <v>90</v>
      </c>
      <c r="AV386" s="13" t="s">
        <v>90</v>
      </c>
      <c r="AW386" s="13" t="s">
        <v>41</v>
      </c>
      <c r="AX386" s="13" t="s">
        <v>80</v>
      </c>
      <c r="AY386" s="216" t="s">
        <v>155</v>
      </c>
    </row>
    <row r="387" spans="2:65" s="13" customFormat="1">
      <c r="B387" s="206"/>
      <c r="C387" s="207"/>
      <c r="D387" s="197" t="s">
        <v>164</v>
      </c>
      <c r="E387" s="208" t="s">
        <v>35</v>
      </c>
      <c r="F387" s="209" t="s">
        <v>2942</v>
      </c>
      <c r="G387" s="207"/>
      <c r="H387" s="210">
        <v>126.12</v>
      </c>
      <c r="I387" s="211"/>
      <c r="J387" s="207"/>
      <c r="K387" s="207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164</v>
      </c>
      <c r="AU387" s="216" t="s">
        <v>90</v>
      </c>
      <c r="AV387" s="13" t="s">
        <v>90</v>
      </c>
      <c r="AW387" s="13" t="s">
        <v>41</v>
      </c>
      <c r="AX387" s="13" t="s">
        <v>80</v>
      </c>
      <c r="AY387" s="216" t="s">
        <v>155</v>
      </c>
    </row>
    <row r="388" spans="2:65" s="15" customFormat="1">
      <c r="B388" s="228"/>
      <c r="C388" s="229"/>
      <c r="D388" s="197" t="s">
        <v>164</v>
      </c>
      <c r="E388" s="230" t="s">
        <v>35</v>
      </c>
      <c r="F388" s="231" t="s">
        <v>177</v>
      </c>
      <c r="G388" s="229"/>
      <c r="H388" s="232">
        <v>510.52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164</v>
      </c>
      <c r="AU388" s="238" t="s">
        <v>90</v>
      </c>
      <c r="AV388" s="15" t="s">
        <v>162</v>
      </c>
      <c r="AW388" s="15" t="s">
        <v>41</v>
      </c>
      <c r="AX388" s="15" t="s">
        <v>88</v>
      </c>
      <c r="AY388" s="238" t="s">
        <v>155</v>
      </c>
    </row>
    <row r="389" spans="2:65" s="1" customFormat="1" ht="48" customHeight="1">
      <c r="B389" s="36"/>
      <c r="C389" s="182" t="s">
        <v>652</v>
      </c>
      <c r="D389" s="182" t="s">
        <v>157</v>
      </c>
      <c r="E389" s="183" t="s">
        <v>2943</v>
      </c>
      <c r="F389" s="184" t="s">
        <v>2944</v>
      </c>
      <c r="G389" s="185" t="s">
        <v>160</v>
      </c>
      <c r="H389" s="186">
        <v>15315.6</v>
      </c>
      <c r="I389" s="187"/>
      <c r="J389" s="188">
        <f>ROUND(I389*H389,2)</f>
        <v>0</v>
      </c>
      <c r="K389" s="184" t="s">
        <v>161</v>
      </c>
      <c r="L389" s="40"/>
      <c r="M389" s="189" t="s">
        <v>35</v>
      </c>
      <c r="N389" s="190" t="s">
        <v>51</v>
      </c>
      <c r="O389" s="65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AR389" s="193" t="s">
        <v>162</v>
      </c>
      <c r="AT389" s="193" t="s">
        <v>157</v>
      </c>
      <c r="AU389" s="193" t="s">
        <v>90</v>
      </c>
      <c r="AY389" s="18" t="s">
        <v>155</v>
      </c>
      <c r="BE389" s="194">
        <f>IF(N389="základní",J389,0)</f>
        <v>0</v>
      </c>
      <c r="BF389" s="194">
        <f>IF(N389="snížená",J389,0)</f>
        <v>0</v>
      </c>
      <c r="BG389" s="194">
        <f>IF(N389="zákl. přenesená",J389,0)</f>
        <v>0</v>
      </c>
      <c r="BH389" s="194">
        <f>IF(N389="sníž. přenesená",J389,0)</f>
        <v>0</v>
      </c>
      <c r="BI389" s="194">
        <f>IF(N389="nulová",J389,0)</f>
        <v>0</v>
      </c>
      <c r="BJ389" s="18" t="s">
        <v>88</v>
      </c>
      <c r="BK389" s="194">
        <f>ROUND(I389*H389,2)</f>
        <v>0</v>
      </c>
      <c r="BL389" s="18" t="s">
        <v>162</v>
      </c>
      <c r="BM389" s="193" t="s">
        <v>2945</v>
      </c>
    </row>
    <row r="390" spans="2:65" s="13" customFormat="1">
      <c r="B390" s="206"/>
      <c r="C390" s="207"/>
      <c r="D390" s="197" t="s">
        <v>164</v>
      </c>
      <c r="E390" s="208" t="s">
        <v>35</v>
      </c>
      <c r="F390" s="209" t="s">
        <v>2946</v>
      </c>
      <c r="G390" s="207"/>
      <c r="H390" s="210">
        <v>15315.6</v>
      </c>
      <c r="I390" s="211"/>
      <c r="J390" s="207"/>
      <c r="K390" s="207"/>
      <c r="L390" s="212"/>
      <c r="M390" s="213"/>
      <c r="N390" s="214"/>
      <c r="O390" s="214"/>
      <c r="P390" s="214"/>
      <c r="Q390" s="214"/>
      <c r="R390" s="214"/>
      <c r="S390" s="214"/>
      <c r="T390" s="215"/>
      <c r="AT390" s="216" t="s">
        <v>164</v>
      </c>
      <c r="AU390" s="216" t="s">
        <v>90</v>
      </c>
      <c r="AV390" s="13" t="s">
        <v>90</v>
      </c>
      <c r="AW390" s="13" t="s">
        <v>41</v>
      </c>
      <c r="AX390" s="13" t="s">
        <v>88</v>
      </c>
      <c r="AY390" s="216" t="s">
        <v>155</v>
      </c>
    </row>
    <row r="391" spans="2:65" s="1" customFormat="1" ht="36" customHeight="1">
      <c r="B391" s="36"/>
      <c r="C391" s="182" t="s">
        <v>681</v>
      </c>
      <c r="D391" s="182" t="s">
        <v>157</v>
      </c>
      <c r="E391" s="183" t="s">
        <v>2947</v>
      </c>
      <c r="F391" s="184" t="s">
        <v>2948</v>
      </c>
      <c r="G391" s="185" t="s">
        <v>160</v>
      </c>
      <c r="H391" s="186">
        <v>510.52</v>
      </c>
      <c r="I391" s="187"/>
      <c r="J391" s="188">
        <f>ROUND(I391*H391,2)</f>
        <v>0</v>
      </c>
      <c r="K391" s="184" t="s">
        <v>161</v>
      </c>
      <c r="L391" s="40"/>
      <c r="M391" s="189" t="s">
        <v>35</v>
      </c>
      <c r="N391" s="190" t="s">
        <v>51</v>
      </c>
      <c r="O391" s="65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AR391" s="193" t="s">
        <v>162</v>
      </c>
      <c r="AT391" s="193" t="s">
        <v>157</v>
      </c>
      <c r="AU391" s="193" t="s">
        <v>90</v>
      </c>
      <c r="AY391" s="18" t="s">
        <v>155</v>
      </c>
      <c r="BE391" s="194">
        <f>IF(N391="základní",J391,0)</f>
        <v>0</v>
      </c>
      <c r="BF391" s="194">
        <f>IF(N391="snížená",J391,0)</f>
        <v>0</v>
      </c>
      <c r="BG391" s="194">
        <f>IF(N391="zákl. přenesená",J391,0)</f>
        <v>0</v>
      </c>
      <c r="BH391" s="194">
        <f>IF(N391="sníž. přenesená",J391,0)</f>
        <v>0</v>
      </c>
      <c r="BI391" s="194">
        <f>IF(N391="nulová",J391,0)</f>
        <v>0</v>
      </c>
      <c r="BJ391" s="18" t="s">
        <v>88</v>
      </c>
      <c r="BK391" s="194">
        <f>ROUND(I391*H391,2)</f>
        <v>0</v>
      </c>
      <c r="BL391" s="18" t="s">
        <v>162</v>
      </c>
      <c r="BM391" s="193" t="s">
        <v>2949</v>
      </c>
    </row>
    <row r="392" spans="2:65" s="1" customFormat="1" ht="24" customHeight="1">
      <c r="B392" s="36"/>
      <c r="C392" s="182" t="s">
        <v>687</v>
      </c>
      <c r="D392" s="182" t="s">
        <v>157</v>
      </c>
      <c r="E392" s="183" t="s">
        <v>1146</v>
      </c>
      <c r="F392" s="184" t="s">
        <v>1147</v>
      </c>
      <c r="G392" s="185" t="s">
        <v>160</v>
      </c>
      <c r="H392" s="186">
        <v>510.52</v>
      </c>
      <c r="I392" s="187"/>
      <c r="J392" s="188">
        <f>ROUND(I392*H392,2)</f>
        <v>0</v>
      </c>
      <c r="K392" s="184" t="s">
        <v>161</v>
      </c>
      <c r="L392" s="40"/>
      <c r="M392" s="189" t="s">
        <v>35</v>
      </c>
      <c r="N392" s="190" t="s">
        <v>51</v>
      </c>
      <c r="O392" s="65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AR392" s="193" t="s">
        <v>162</v>
      </c>
      <c r="AT392" s="193" t="s">
        <v>157</v>
      </c>
      <c r="AU392" s="193" t="s">
        <v>90</v>
      </c>
      <c r="AY392" s="18" t="s">
        <v>155</v>
      </c>
      <c r="BE392" s="194">
        <f>IF(N392="základní",J392,0)</f>
        <v>0</v>
      </c>
      <c r="BF392" s="194">
        <f>IF(N392="snížená",J392,0)</f>
        <v>0</v>
      </c>
      <c r="BG392" s="194">
        <f>IF(N392="zákl. přenesená",J392,0)</f>
        <v>0</v>
      </c>
      <c r="BH392" s="194">
        <f>IF(N392="sníž. přenesená",J392,0)</f>
        <v>0</v>
      </c>
      <c r="BI392" s="194">
        <f>IF(N392="nulová",J392,0)</f>
        <v>0</v>
      </c>
      <c r="BJ392" s="18" t="s">
        <v>88</v>
      </c>
      <c r="BK392" s="194">
        <f>ROUND(I392*H392,2)</f>
        <v>0</v>
      </c>
      <c r="BL392" s="18" t="s">
        <v>162</v>
      </c>
      <c r="BM392" s="193" t="s">
        <v>2950</v>
      </c>
    </row>
    <row r="393" spans="2:65" s="12" customFormat="1">
      <c r="B393" s="195"/>
      <c r="C393" s="196"/>
      <c r="D393" s="197" t="s">
        <v>164</v>
      </c>
      <c r="E393" s="198" t="s">
        <v>35</v>
      </c>
      <c r="F393" s="199" t="s">
        <v>1149</v>
      </c>
      <c r="G393" s="196"/>
      <c r="H393" s="198" t="s">
        <v>35</v>
      </c>
      <c r="I393" s="200"/>
      <c r="J393" s="196"/>
      <c r="K393" s="196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164</v>
      </c>
      <c r="AU393" s="205" t="s">
        <v>90</v>
      </c>
      <c r="AV393" s="12" t="s">
        <v>88</v>
      </c>
      <c r="AW393" s="12" t="s">
        <v>41</v>
      </c>
      <c r="AX393" s="12" t="s">
        <v>80</v>
      </c>
      <c r="AY393" s="205" t="s">
        <v>155</v>
      </c>
    </row>
    <row r="394" spans="2:65" s="13" customFormat="1">
      <c r="B394" s="206"/>
      <c r="C394" s="207"/>
      <c r="D394" s="197" t="s">
        <v>164</v>
      </c>
      <c r="E394" s="208" t="s">
        <v>35</v>
      </c>
      <c r="F394" s="209" t="s">
        <v>2951</v>
      </c>
      <c r="G394" s="207"/>
      <c r="H394" s="210">
        <v>510.52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164</v>
      </c>
      <c r="AU394" s="216" t="s">
        <v>90</v>
      </c>
      <c r="AV394" s="13" t="s">
        <v>90</v>
      </c>
      <c r="AW394" s="13" t="s">
        <v>41</v>
      </c>
      <c r="AX394" s="13" t="s">
        <v>88</v>
      </c>
      <c r="AY394" s="216" t="s">
        <v>155</v>
      </c>
    </row>
    <row r="395" spans="2:65" s="1" customFormat="1" ht="24" customHeight="1">
      <c r="B395" s="36"/>
      <c r="C395" s="182" t="s">
        <v>694</v>
      </c>
      <c r="D395" s="182" t="s">
        <v>157</v>
      </c>
      <c r="E395" s="183" t="s">
        <v>1152</v>
      </c>
      <c r="F395" s="184" t="s">
        <v>1153</v>
      </c>
      <c r="G395" s="185" t="s">
        <v>160</v>
      </c>
      <c r="H395" s="186">
        <v>15315.6</v>
      </c>
      <c r="I395" s="187"/>
      <c r="J395" s="188">
        <f>ROUND(I395*H395,2)</f>
        <v>0</v>
      </c>
      <c r="K395" s="184" t="s">
        <v>161</v>
      </c>
      <c r="L395" s="40"/>
      <c r="M395" s="189" t="s">
        <v>35</v>
      </c>
      <c r="N395" s="190" t="s">
        <v>51</v>
      </c>
      <c r="O395" s="65"/>
      <c r="P395" s="191">
        <f>O395*H395</f>
        <v>0</v>
      </c>
      <c r="Q395" s="191">
        <v>0</v>
      </c>
      <c r="R395" s="191">
        <f>Q395*H395</f>
        <v>0</v>
      </c>
      <c r="S395" s="191">
        <v>0</v>
      </c>
      <c r="T395" s="192">
        <f>S395*H395</f>
        <v>0</v>
      </c>
      <c r="AR395" s="193" t="s">
        <v>162</v>
      </c>
      <c r="AT395" s="193" t="s">
        <v>157</v>
      </c>
      <c r="AU395" s="193" t="s">
        <v>90</v>
      </c>
      <c r="AY395" s="18" t="s">
        <v>155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18" t="s">
        <v>88</v>
      </c>
      <c r="BK395" s="194">
        <f>ROUND(I395*H395,2)</f>
        <v>0</v>
      </c>
      <c r="BL395" s="18" t="s">
        <v>162</v>
      </c>
      <c r="BM395" s="193" t="s">
        <v>2952</v>
      </c>
    </row>
    <row r="396" spans="2:65" s="1" customFormat="1" ht="24" customHeight="1">
      <c r="B396" s="36"/>
      <c r="C396" s="182" t="s">
        <v>699</v>
      </c>
      <c r="D396" s="182" t="s">
        <v>157</v>
      </c>
      <c r="E396" s="183" t="s">
        <v>1156</v>
      </c>
      <c r="F396" s="184" t="s">
        <v>1157</v>
      </c>
      <c r="G396" s="185" t="s">
        <v>160</v>
      </c>
      <c r="H396" s="186">
        <v>510.52</v>
      </c>
      <c r="I396" s="187"/>
      <c r="J396" s="188">
        <f>ROUND(I396*H396,2)</f>
        <v>0</v>
      </c>
      <c r="K396" s="184" t="s">
        <v>161</v>
      </c>
      <c r="L396" s="40"/>
      <c r="M396" s="189" t="s">
        <v>35</v>
      </c>
      <c r="N396" s="190" t="s">
        <v>51</v>
      </c>
      <c r="O396" s="65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AR396" s="193" t="s">
        <v>162</v>
      </c>
      <c r="AT396" s="193" t="s">
        <v>157</v>
      </c>
      <c r="AU396" s="193" t="s">
        <v>90</v>
      </c>
      <c r="AY396" s="18" t="s">
        <v>155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18" t="s">
        <v>88</v>
      </c>
      <c r="BK396" s="194">
        <f>ROUND(I396*H396,2)</f>
        <v>0</v>
      </c>
      <c r="BL396" s="18" t="s">
        <v>162</v>
      </c>
      <c r="BM396" s="193" t="s">
        <v>2953</v>
      </c>
    </row>
    <row r="397" spans="2:65" s="1" customFormat="1" ht="36" customHeight="1">
      <c r="B397" s="36"/>
      <c r="C397" s="182" t="s">
        <v>712</v>
      </c>
      <c r="D397" s="182" t="s">
        <v>157</v>
      </c>
      <c r="E397" s="183" t="s">
        <v>1160</v>
      </c>
      <c r="F397" s="184" t="s">
        <v>1161</v>
      </c>
      <c r="G397" s="185" t="s">
        <v>160</v>
      </c>
      <c r="H397" s="186">
        <v>102</v>
      </c>
      <c r="I397" s="187"/>
      <c r="J397" s="188">
        <f>ROUND(I397*H397,2)</f>
        <v>0</v>
      </c>
      <c r="K397" s="184" t="s">
        <v>161</v>
      </c>
      <c r="L397" s="40"/>
      <c r="M397" s="189" t="s">
        <v>35</v>
      </c>
      <c r="N397" s="190" t="s">
        <v>51</v>
      </c>
      <c r="O397" s="65"/>
      <c r="P397" s="191">
        <f>O397*H397</f>
        <v>0</v>
      </c>
      <c r="Q397" s="191">
        <v>1.2999999999999999E-4</v>
      </c>
      <c r="R397" s="191">
        <f>Q397*H397</f>
        <v>1.3259999999999999E-2</v>
      </c>
      <c r="S397" s="191">
        <v>0</v>
      </c>
      <c r="T397" s="192">
        <f>S397*H397</f>
        <v>0</v>
      </c>
      <c r="AR397" s="193" t="s">
        <v>162</v>
      </c>
      <c r="AT397" s="193" t="s">
        <v>157</v>
      </c>
      <c r="AU397" s="193" t="s">
        <v>90</v>
      </c>
      <c r="AY397" s="18" t="s">
        <v>155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18" t="s">
        <v>88</v>
      </c>
      <c r="BK397" s="194">
        <f>ROUND(I397*H397,2)</f>
        <v>0</v>
      </c>
      <c r="BL397" s="18" t="s">
        <v>162</v>
      </c>
      <c r="BM397" s="193" t="s">
        <v>2954</v>
      </c>
    </row>
    <row r="398" spans="2:65" s="13" customFormat="1">
      <c r="B398" s="206"/>
      <c r="C398" s="207"/>
      <c r="D398" s="197" t="s">
        <v>164</v>
      </c>
      <c r="E398" s="208" t="s">
        <v>35</v>
      </c>
      <c r="F398" s="209" t="s">
        <v>2955</v>
      </c>
      <c r="G398" s="207"/>
      <c r="H398" s="210">
        <v>102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164</v>
      </c>
      <c r="AU398" s="216" t="s">
        <v>90</v>
      </c>
      <c r="AV398" s="13" t="s">
        <v>90</v>
      </c>
      <c r="AW398" s="13" t="s">
        <v>41</v>
      </c>
      <c r="AX398" s="13" t="s">
        <v>88</v>
      </c>
      <c r="AY398" s="216" t="s">
        <v>155</v>
      </c>
    </row>
    <row r="399" spans="2:65" s="1" customFormat="1" ht="36" customHeight="1">
      <c r="B399" s="36"/>
      <c r="C399" s="182" t="s">
        <v>717</v>
      </c>
      <c r="D399" s="182" t="s">
        <v>157</v>
      </c>
      <c r="E399" s="183" t="s">
        <v>2956</v>
      </c>
      <c r="F399" s="184" t="s">
        <v>2957</v>
      </c>
      <c r="G399" s="185" t="s">
        <v>160</v>
      </c>
      <c r="H399" s="186">
        <v>51.2</v>
      </c>
      <c r="I399" s="187"/>
      <c r="J399" s="188">
        <f>ROUND(I399*H399,2)</f>
        <v>0</v>
      </c>
      <c r="K399" s="184" t="s">
        <v>161</v>
      </c>
      <c r="L399" s="40"/>
      <c r="M399" s="189" t="s">
        <v>35</v>
      </c>
      <c r="N399" s="190" t="s">
        <v>51</v>
      </c>
      <c r="O399" s="65"/>
      <c r="P399" s="191">
        <f>O399*H399</f>
        <v>0</v>
      </c>
      <c r="Q399" s="191">
        <v>2.1000000000000001E-4</v>
      </c>
      <c r="R399" s="191">
        <f>Q399*H399</f>
        <v>1.0752000000000001E-2</v>
      </c>
      <c r="S399" s="191">
        <v>0</v>
      </c>
      <c r="T399" s="192">
        <f>S399*H399</f>
        <v>0</v>
      </c>
      <c r="AR399" s="193" t="s">
        <v>162</v>
      </c>
      <c r="AT399" s="193" t="s">
        <v>157</v>
      </c>
      <c r="AU399" s="193" t="s">
        <v>90</v>
      </c>
      <c r="AY399" s="18" t="s">
        <v>155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8" t="s">
        <v>88</v>
      </c>
      <c r="BK399" s="194">
        <f>ROUND(I399*H399,2)</f>
        <v>0</v>
      </c>
      <c r="BL399" s="18" t="s">
        <v>162</v>
      </c>
      <c r="BM399" s="193" t="s">
        <v>2958</v>
      </c>
    </row>
    <row r="400" spans="2:65" s="12" customFormat="1">
      <c r="B400" s="195"/>
      <c r="C400" s="196"/>
      <c r="D400" s="197" t="s">
        <v>164</v>
      </c>
      <c r="E400" s="198" t="s">
        <v>35</v>
      </c>
      <c r="F400" s="199" t="s">
        <v>2959</v>
      </c>
      <c r="G400" s="196"/>
      <c r="H400" s="198" t="s">
        <v>35</v>
      </c>
      <c r="I400" s="200"/>
      <c r="J400" s="196"/>
      <c r="K400" s="196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164</v>
      </c>
      <c r="AU400" s="205" t="s">
        <v>90</v>
      </c>
      <c r="AV400" s="12" t="s">
        <v>88</v>
      </c>
      <c r="AW400" s="12" t="s">
        <v>41</v>
      </c>
      <c r="AX400" s="12" t="s">
        <v>80</v>
      </c>
      <c r="AY400" s="205" t="s">
        <v>155</v>
      </c>
    </row>
    <row r="401" spans="2:65" s="13" customFormat="1">
      <c r="B401" s="206"/>
      <c r="C401" s="207"/>
      <c r="D401" s="197" t="s">
        <v>164</v>
      </c>
      <c r="E401" s="208" t="s">
        <v>35</v>
      </c>
      <c r="F401" s="209" t="s">
        <v>2960</v>
      </c>
      <c r="G401" s="207"/>
      <c r="H401" s="210">
        <v>51.2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164</v>
      </c>
      <c r="AU401" s="216" t="s">
        <v>90</v>
      </c>
      <c r="AV401" s="13" t="s">
        <v>90</v>
      </c>
      <c r="AW401" s="13" t="s">
        <v>41</v>
      </c>
      <c r="AX401" s="13" t="s">
        <v>88</v>
      </c>
      <c r="AY401" s="216" t="s">
        <v>155</v>
      </c>
    </row>
    <row r="402" spans="2:65" s="1" customFormat="1" ht="36" customHeight="1">
      <c r="B402" s="36"/>
      <c r="C402" s="182" t="s">
        <v>738</v>
      </c>
      <c r="D402" s="182" t="s">
        <v>157</v>
      </c>
      <c r="E402" s="183" t="s">
        <v>1171</v>
      </c>
      <c r="F402" s="184" t="s">
        <v>1172</v>
      </c>
      <c r="G402" s="185" t="s">
        <v>160</v>
      </c>
      <c r="H402" s="186">
        <v>1339.2</v>
      </c>
      <c r="I402" s="187"/>
      <c r="J402" s="188">
        <f>ROUND(I402*H402,2)</f>
        <v>0</v>
      </c>
      <c r="K402" s="184" t="s">
        <v>161</v>
      </c>
      <c r="L402" s="40"/>
      <c r="M402" s="189" t="s">
        <v>35</v>
      </c>
      <c r="N402" s="190" t="s">
        <v>51</v>
      </c>
      <c r="O402" s="65"/>
      <c r="P402" s="191">
        <f>O402*H402</f>
        <v>0</v>
      </c>
      <c r="Q402" s="191">
        <v>4.0000000000000003E-5</v>
      </c>
      <c r="R402" s="191">
        <f>Q402*H402</f>
        <v>5.3568000000000005E-2</v>
      </c>
      <c r="S402" s="191">
        <v>0</v>
      </c>
      <c r="T402" s="192">
        <f>S402*H402</f>
        <v>0</v>
      </c>
      <c r="AR402" s="193" t="s">
        <v>162</v>
      </c>
      <c r="AT402" s="193" t="s">
        <v>157</v>
      </c>
      <c r="AU402" s="193" t="s">
        <v>90</v>
      </c>
      <c r="AY402" s="18" t="s">
        <v>155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8" t="s">
        <v>88</v>
      </c>
      <c r="BK402" s="194">
        <f>ROUND(I402*H402,2)</f>
        <v>0</v>
      </c>
      <c r="BL402" s="18" t="s">
        <v>162</v>
      </c>
      <c r="BM402" s="193" t="s">
        <v>2961</v>
      </c>
    </row>
    <row r="403" spans="2:65" s="13" customFormat="1">
      <c r="B403" s="206"/>
      <c r="C403" s="207"/>
      <c r="D403" s="197" t="s">
        <v>164</v>
      </c>
      <c r="E403" s="208" t="s">
        <v>35</v>
      </c>
      <c r="F403" s="209" t="s">
        <v>2962</v>
      </c>
      <c r="G403" s="207"/>
      <c r="H403" s="210">
        <v>1339.2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164</v>
      </c>
      <c r="AU403" s="216" t="s">
        <v>90</v>
      </c>
      <c r="AV403" s="13" t="s">
        <v>90</v>
      </c>
      <c r="AW403" s="13" t="s">
        <v>41</v>
      </c>
      <c r="AX403" s="13" t="s">
        <v>88</v>
      </c>
      <c r="AY403" s="216" t="s">
        <v>155</v>
      </c>
    </row>
    <row r="404" spans="2:65" s="1" customFormat="1" ht="36" customHeight="1">
      <c r="B404" s="36"/>
      <c r="C404" s="182" t="s">
        <v>743</v>
      </c>
      <c r="D404" s="182" t="s">
        <v>157</v>
      </c>
      <c r="E404" s="183" t="s">
        <v>1180</v>
      </c>
      <c r="F404" s="184" t="s">
        <v>1181</v>
      </c>
      <c r="G404" s="185" t="s">
        <v>160</v>
      </c>
      <c r="H404" s="186">
        <v>373.16</v>
      </c>
      <c r="I404" s="187"/>
      <c r="J404" s="188">
        <f>ROUND(I404*H404,2)</f>
        <v>0</v>
      </c>
      <c r="K404" s="184" t="s">
        <v>161</v>
      </c>
      <c r="L404" s="40"/>
      <c r="M404" s="189" t="s">
        <v>35</v>
      </c>
      <c r="N404" s="190" t="s">
        <v>51</v>
      </c>
      <c r="O404" s="65"/>
      <c r="P404" s="191">
        <f>O404*H404</f>
        <v>0</v>
      </c>
      <c r="Q404" s="191">
        <v>0</v>
      </c>
      <c r="R404" s="191">
        <f>Q404*H404</f>
        <v>0</v>
      </c>
      <c r="S404" s="191">
        <v>0</v>
      </c>
      <c r="T404" s="192">
        <f>S404*H404</f>
        <v>0</v>
      </c>
      <c r="AR404" s="193" t="s">
        <v>162</v>
      </c>
      <c r="AT404" s="193" t="s">
        <v>157</v>
      </c>
      <c r="AU404" s="193" t="s">
        <v>90</v>
      </c>
      <c r="AY404" s="18" t="s">
        <v>155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18" t="s">
        <v>88</v>
      </c>
      <c r="BK404" s="194">
        <f>ROUND(I404*H404,2)</f>
        <v>0</v>
      </c>
      <c r="BL404" s="18" t="s">
        <v>162</v>
      </c>
      <c r="BM404" s="193" t="s">
        <v>2963</v>
      </c>
    </row>
    <row r="405" spans="2:65" s="12" customFormat="1">
      <c r="B405" s="195"/>
      <c r="C405" s="196"/>
      <c r="D405" s="197" t="s">
        <v>164</v>
      </c>
      <c r="E405" s="198" t="s">
        <v>35</v>
      </c>
      <c r="F405" s="199" t="s">
        <v>1183</v>
      </c>
      <c r="G405" s="196"/>
      <c r="H405" s="198" t="s">
        <v>35</v>
      </c>
      <c r="I405" s="200"/>
      <c r="J405" s="196"/>
      <c r="K405" s="196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164</v>
      </c>
      <c r="AU405" s="205" t="s">
        <v>90</v>
      </c>
      <c r="AV405" s="12" t="s">
        <v>88</v>
      </c>
      <c r="AW405" s="12" t="s">
        <v>41</v>
      </c>
      <c r="AX405" s="12" t="s">
        <v>80</v>
      </c>
      <c r="AY405" s="205" t="s">
        <v>155</v>
      </c>
    </row>
    <row r="406" spans="2:65" s="12" customFormat="1">
      <c r="B406" s="195"/>
      <c r="C406" s="196"/>
      <c r="D406" s="197" t="s">
        <v>164</v>
      </c>
      <c r="E406" s="198" t="s">
        <v>35</v>
      </c>
      <c r="F406" s="199" t="s">
        <v>2964</v>
      </c>
      <c r="G406" s="196"/>
      <c r="H406" s="198" t="s">
        <v>35</v>
      </c>
      <c r="I406" s="200"/>
      <c r="J406" s="196"/>
      <c r="K406" s="196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164</v>
      </c>
      <c r="AU406" s="205" t="s">
        <v>90</v>
      </c>
      <c r="AV406" s="12" t="s">
        <v>88</v>
      </c>
      <c r="AW406" s="12" t="s">
        <v>41</v>
      </c>
      <c r="AX406" s="12" t="s">
        <v>80</v>
      </c>
      <c r="AY406" s="205" t="s">
        <v>155</v>
      </c>
    </row>
    <row r="407" spans="2:65" s="13" customFormat="1">
      <c r="B407" s="206"/>
      <c r="C407" s="207"/>
      <c r="D407" s="197" t="s">
        <v>164</v>
      </c>
      <c r="E407" s="208" t="s">
        <v>35</v>
      </c>
      <c r="F407" s="209" t="s">
        <v>2965</v>
      </c>
      <c r="G407" s="207"/>
      <c r="H407" s="210">
        <v>308.82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164</v>
      </c>
      <c r="AU407" s="216" t="s">
        <v>90</v>
      </c>
      <c r="AV407" s="13" t="s">
        <v>90</v>
      </c>
      <c r="AW407" s="13" t="s">
        <v>41</v>
      </c>
      <c r="AX407" s="13" t="s">
        <v>80</v>
      </c>
      <c r="AY407" s="216" t="s">
        <v>155</v>
      </c>
    </row>
    <row r="408" spans="2:65" s="13" customFormat="1">
      <c r="B408" s="206"/>
      <c r="C408" s="207"/>
      <c r="D408" s="197" t="s">
        <v>164</v>
      </c>
      <c r="E408" s="208" t="s">
        <v>35</v>
      </c>
      <c r="F408" s="209" t="s">
        <v>2966</v>
      </c>
      <c r="G408" s="207"/>
      <c r="H408" s="210">
        <v>64.34</v>
      </c>
      <c r="I408" s="211"/>
      <c r="J408" s="207"/>
      <c r="K408" s="207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164</v>
      </c>
      <c r="AU408" s="216" t="s">
        <v>90</v>
      </c>
      <c r="AV408" s="13" t="s">
        <v>90</v>
      </c>
      <c r="AW408" s="13" t="s">
        <v>41</v>
      </c>
      <c r="AX408" s="13" t="s">
        <v>80</v>
      </c>
      <c r="AY408" s="216" t="s">
        <v>155</v>
      </c>
    </row>
    <row r="409" spans="2:65" s="15" customFormat="1">
      <c r="B409" s="228"/>
      <c r="C409" s="229"/>
      <c r="D409" s="197" t="s">
        <v>164</v>
      </c>
      <c r="E409" s="230" t="s">
        <v>35</v>
      </c>
      <c r="F409" s="231" t="s">
        <v>177</v>
      </c>
      <c r="G409" s="229"/>
      <c r="H409" s="232">
        <v>373.16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164</v>
      </c>
      <c r="AU409" s="238" t="s">
        <v>90</v>
      </c>
      <c r="AV409" s="15" t="s">
        <v>162</v>
      </c>
      <c r="AW409" s="15" t="s">
        <v>41</v>
      </c>
      <c r="AX409" s="15" t="s">
        <v>88</v>
      </c>
      <c r="AY409" s="238" t="s">
        <v>155</v>
      </c>
    </row>
    <row r="410" spans="2:65" s="1" customFormat="1" ht="36" customHeight="1">
      <c r="B410" s="36"/>
      <c r="C410" s="182" t="s">
        <v>749</v>
      </c>
      <c r="D410" s="182" t="s">
        <v>157</v>
      </c>
      <c r="E410" s="183" t="s">
        <v>1312</v>
      </c>
      <c r="F410" s="184" t="s">
        <v>1313</v>
      </c>
      <c r="G410" s="185" t="s">
        <v>227</v>
      </c>
      <c r="H410" s="186">
        <v>14</v>
      </c>
      <c r="I410" s="187"/>
      <c r="J410" s="188">
        <f>ROUND(I410*H410,2)</f>
        <v>0</v>
      </c>
      <c r="K410" s="184" t="s">
        <v>161</v>
      </c>
      <c r="L410" s="40"/>
      <c r="M410" s="189" t="s">
        <v>35</v>
      </c>
      <c r="N410" s="190" t="s">
        <v>51</v>
      </c>
      <c r="O410" s="65"/>
      <c r="P410" s="191">
        <f>O410*H410</f>
        <v>0</v>
      </c>
      <c r="Q410" s="191">
        <v>0</v>
      </c>
      <c r="R410" s="191">
        <f>Q410*H410</f>
        <v>0</v>
      </c>
      <c r="S410" s="191">
        <v>5.5E-2</v>
      </c>
      <c r="T410" s="192">
        <f>S410*H410</f>
        <v>0.77</v>
      </c>
      <c r="AR410" s="193" t="s">
        <v>162</v>
      </c>
      <c r="AT410" s="193" t="s">
        <v>157</v>
      </c>
      <c r="AU410" s="193" t="s">
        <v>90</v>
      </c>
      <c r="AY410" s="18" t="s">
        <v>155</v>
      </c>
      <c r="BE410" s="194">
        <f>IF(N410="základní",J410,0)</f>
        <v>0</v>
      </c>
      <c r="BF410" s="194">
        <f>IF(N410="snížená",J410,0)</f>
        <v>0</v>
      </c>
      <c r="BG410" s="194">
        <f>IF(N410="zákl. přenesená",J410,0)</f>
        <v>0</v>
      </c>
      <c r="BH410" s="194">
        <f>IF(N410="sníž. přenesená",J410,0)</f>
        <v>0</v>
      </c>
      <c r="BI410" s="194">
        <f>IF(N410="nulová",J410,0)</f>
        <v>0</v>
      </c>
      <c r="BJ410" s="18" t="s">
        <v>88</v>
      </c>
      <c r="BK410" s="194">
        <f>ROUND(I410*H410,2)</f>
        <v>0</v>
      </c>
      <c r="BL410" s="18" t="s">
        <v>162</v>
      </c>
      <c r="BM410" s="193" t="s">
        <v>2967</v>
      </c>
    </row>
    <row r="411" spans="2:65" s="12" customFormat="1">
      <c r="B411" s="195"/>
      <c r="C411" s="196"/>
      <c r="D411" s="197" t="s">
        <v>164</v>
      </c>
      <c r="E411" s="198" t="s">
        <v>35</v>
      </c>
      <c r="F411" s="199" t="s">
        <v>2968</v>
      </c>
      <c r="G411" s="196"/>
      <c r="H411" s="198" t="s">
        <v>35</v>
      </c>
      <c r="I411" s="200"/>
      <c r="J411" s="196"/>
      <c r="K411" s="196"/>
      <c r="L411" s="201"/>
      <c r="M411" s="202"/>
      <c r="N411" s="203"/>
      <c r="O411" s="203"/>
      <c r="P411" s="203"/>
      <c r="Q411" s="203"/>
      <c r="R411" s="203"/>
      <c r="S411" s="203"/>
      <c r="T411" s="204"/>
      <c r="AT411" s="205" t="s">
        <v>164</v>
      </c>
      <c r="AU411" s="205" t="s">
        <v>90</v>
      </c>
      <c r="AV411" s="12" t="s">
        <v>88</v>
      </c>
      <c r="AW411" s="12" t="s">
        <v>41</v>
      </c>
      <c r="AX411" s="12" t="s">
        <v>80</v>
      </c>
      <c r="AY411" s="205" t="s">
        <v>155</v>
      </c>
    </row>
    <row r="412" spans="2:65" s="13" customFormat="1">
      <c r="B412" s="206"/>
      <c r="C412" s="207"/>
      <c r="D412" s="197" t="s">
        <v>164</v>
      </c>
      <c r="E412" s="208" t="s">
        <v>35</v>
      </c>
      <c r="F412" s="209" t="s">
        <v>90</v>
      </c>
      <c r="G412" s="207"/>
      <c r="H412" s="210">
        <v>2</v>
      </c>
      <c r="I412" s="211"/>
      <c r="J412" s="207"/>
      <c r="K412" s="207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164</v>
      </c>
      <c r="AU412" s="216" t="s">
        <v>90</v>
      </c>
      <c r="AV412" s="13" t="s">
        <v>90</v>
      </c>
      <c r="AW412" s="13" t="s">
        <v>41</v>
      </c>
      <c r="AX412" s="13" t="s">
        <v>80</v>
      </c>
      <c r="AY412" s="216" t="s">
        <v>155</v>
      </c>
    </row>
    <row r="413" spans="2:65" s="12" customFormat="1">
      <c r="B413" s="195"/>
      <c r="C413" s="196"/>
      <c r="D413" s="197" t="s">
        <v>164</v>
      </c>
      <c r="E413" s="198" t="s">
        <v>35</v>
      </c>
      <c r="F413" s="199" t="s">
        <v>2969</v>
      </c>
      <c r="G413" s="196"/>
      <c r="H413" s="198" t="s">
        <v>35</v>
      </c>
      <c r="I413" s="200"/>
      <c r="J413" s="196"/>
      <c r="K413" s="196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164</v>
      </c>
      <c r="AU413" s="205" t="s">
        <v>90</v>
      </c>
      <c r="AV413" s="12" t="s">
        <v>88</v>
      </c>
      <c r="AW413" s="12" t="s">
        <v>41</v>
      </c>
      <c r="AX413" s="12" t="s">
        <v>80</v>
      </c>
      <c r="AY413" s="205" t="s">
        <v>155</v>
      </c>
    </row>
    <row r="414" spans="2:65" s="13" customFormat="1">
      <c r="B414" s="206"/>
      <c r="C414" s="207"/>
      <c r="D414" s="197" t="s">
        <v>164</v>
      </c>
      <c r="E414" s="208" t="s">
        <v>35</v>
      </c>
      <c r="F414" s="209" t="s">
        <v>2970</v>
      </c>
      <c r="G414" s="207"/>
      <c r="H414" s="210">
        <v>7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164</v>
      </c>
      <c r="AU414" s="216" t="s">
        <v>90</v>
      </c>
      <c r="AV414" s="13" t="s">
        <v>90</v>
      </c>
      <c r="AW414" s="13" t="s">
        <v>41</v>
      </c>
      <c r="AX414" s="13" t="s">
        <v>80</v>
      </c>
      <c r="AY414" s="216" t="s">
        <v>155</v>
      </c>
    </row>
    <row r="415" spans="2:65" s="12" customFormat="1">
      <c r="B415" s="195"/>
      <c r="C415" s="196"/>
      <c r="D415" s="197" t="s">
        <v>164</v>
      </c>
      <c r="E415" s="198" t="s">
        <v>35</v>
      </c>
      <c r="F415" s="199" t="s">
        <v>2971</v>
      </c>
      <c r="G415" s="196"/>
      <c r="H415" s="198" t="s">
        <v>35</v>
      </c>
      <c r="I415" s="200"/>
      <c r="J415" s="196"/>
      <c r="K415" s="196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164</v>
      </c>
      <c r="AU415" s="205" t="s">
        <v>90</v>
      </c>
      <c r="AV415" s="12" t="s">
        <v>88</v>
      </c>
      <c r="AW415" s="12" t="s">
        <v>41</v>
      </c>
      <c r="AX415" s="12" t="s">
        <v>80</v>
      </c>
      <c r="AY415" s="205" t="s">
        <v>155</v>
      </c>
    </row>
    <row r="416" spans="2:65" s="13" customFormat="1">
      <c r="B416" s="206"/>
      <c r="C416" s="207"/>
      <c r="D416" s="197" t="s">
        <v>164</v>
      </c>
      <c r="E416" s="208" t="s">
        <v>35</v>
      </c>
      <c r="F416" s="209" t="s">
        <v>88</v>
      </c>
      <c r="G416" s="207"/>
      <c r="H416" s="210">
        <v>1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164</v>
      </c>
      <c r="AU416" s="216" t="s">
        <v>90</v>
      </c>
      <c r="AV416" s="13" t="s">
        <v>90</v>
      </c>
      <c r="AW416" s="13" t="s">
        <v>41</v>
      </c>
      <c r="AX416" s="13" t="s">
        <v>80</v>
      </c>
      <c r="AY416" s="216" t="s">
        <v>155</v>
      </c>
    </row>
    <row r="417" spans="2:65" s="12" customFormat="1">
      <c r="B417" s="195"/>
      <c r="C417" s="196"/>
      <c r="D417" s="197" t="s">
        <v>164</v>
      </c>
      <c r="E417" s="198" t="s">
        <v>35</v>
      </c>
      <c r="F417" s="199" t="s">
        <v>2972</v>
      </c>
      <c r="G417" s="196"/>
      <c r="H417" s="198" t="s">
        <v>35</v>
      </c>
      <c r="I417" s="200"/>
      <c r="J417" s="196"/>
      <c r="K417" s="196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164</v>
      </c>
      <c r="AU417" s="205" t="s">
        <v>90</v>
      </c>
      <c r="AV417" s="12" t="s">
        <v>88</v>
      </c>
      <c r="AW417" s="12" t="s">
        <v>41</v>
      </c>
      <c r="AX417" s="12" t="s">
        <v>80</v>
      </c>
      <c r="AY417" s="205" t="s">
        <v>155</v>
      </c>
    </row>
    <row r="418" spans="2:65" s="13" customFormat="1">
      <c r="B418" s="206"/>
      <c r="C418" s="207"/>
      <c r="D418" s="197" t="s">
        <v>164</v>
      </c>
      <c r="E418" s="208" t="s">
        <v>35</v>
      </c>
      <c r="F418" s="209" t="s">
        <v>2973</v>
      </c>
      <c r="G418" s="207"/>
      <c r="H418" s="210">
        <v>4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164</v>
      </c>
      <c r="AU418" s="216" t="s">
        <v>90</v>
      </c>
      <c r="AV418" s="13" t="s">
        <v>90</v>
      </c>
      <c r="AW418" s="13" t="s">
        <v>41</v>
      </c>
      <c r="AX418" s="13" t="s">
        <v>80</v>
      </c>
      <c r="AY418" s="216" t="s">
        <v>155</v>
      </c>
    </row>
    <row r="419" spans="2:65" s="15" customFormat="1">
      <c r="B419" s="228"/>
      <c r="C419" s="229"/>
      <c r="D419" s="197" t="s">
        <v>164</v>
      </c>
      <c r="E419" s="230" t="s">
        <v>35</v>
      </c>
      <c r="F419" s="231" t="s">
        <v>177</v>
      </c>
      <c r="G419" s="229"/>
      <c r="H419" s="232">
        <v>14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164</v>
      </c>
      <c r="AU419" s="238" t="s">
        <v>90</v>
      </c>
      <c r="AV419" s="15" t="s">
        <v>162</v>
      </c>
      <c r="AW419" s="15" t="s">
        <v>41</v>
      </c>
      <c r="AX419" s="15" t="s">
        <v>88</v>
      </c>
      <c r="AY419" s="238" t="s">
        <v>155</v>
      </c>
    </row>
    <row r="420" spans="2:65" s="1" customFormat="1" ht="36" customHeight="1">
      <c r="B420" s="36"/>
      <c r="C420" s="182" t="s">
        <v>754</v>
      </c>
      <c r="D420" s="182" t="s">
        <v>157</v>
      </c>
      <c r="E420" s="183" t="s">
        <v>1349</v>
      </c>
      <c r="F420" s="184" t="s">
        <v>1350</v>
      </c>
      <c r="G420" s="185" t="s">
        <v>227</v>
      </c>
      <c r="H420" s="186">
        <v>9</v>
      </c>
      <c r="I420" s="187"/>
      <c r="J420" s="188">
        <f>ROUND(I420*H420,2)</f>
        <v>0</v>
      </c>
      <c r="K420" s="184" t="s">
        <v>161</v>
      </c>
      <c r="L420" s="40"/>
      <c r="M420" s="189" t="s">
        <v>35</v>
      </c>
      <c r="N420" s="190" t="s">
        <v>51</v>
      </c>
      <c r="O420" s="65"/>
      <c r="P420" s="191">
        <f>O420*H420</f>
        <v>0</v>
      </c>
      <c r="Q420" s="191">
        <v>0</v>
      </c>
      <c r="R420" s="191">
        <f>Q420*H420</f>
        <v>0</v>
      </c>
      <c r="S420" s="191">
        <v>8.9999999999999993E-3</v>
      </c>
      <c r="T420" s="192">
        <f>S420*H420</f>
        <v>8.0999999999999989E-2</v>
      </c>
      <c r="AR420" s="193" t="s">
        <v>162</v>
      </c>
      <c r="AT420" s="193" t="s">
        <v>157</v>
      </c>
      <c r="AU420" s="193" t="s">
        <v>90</v>
      </c>
      <c r="AY420" s="18" t="s">
        <v>155</v>
      </c>
      <c r="BE420" s="194">
        <f>IF(N420="základní",J420,0)</f>
        <v>0</v>
      </c>
      <c r="BF420" s="194">
        <f>IF(N420="snížená",J420,0)</f>
        <v>0</v>
      </c>
      <c r="BG420" s="194">
        <f>IF(N420="zákl. přenesená",J420,0)</f>
        <v>0</v>
      </c>
      <c r="BH420" s="194">
        <f>IF(N420="sníž. přenesená",J420,0)</f>
        <v>0</v>
      </c>
      <c r="BI420" s="194">
        <f>IF(N420="nulová",J420,0)</f>
        <v>0</v>
      </c>
      <c r="BJ420" s="18" t="s">
        <v>88</v>
      </c>
      <c r="BK420" s="194">
        <f>ROUND(I420*H420,2)</f>
        <v>0</v>
      </c>
      <c r="BL420" s="18" t="s">
        <v>162</v>
      </c>
      <c r="BM420" s="193" t="s">
        <v>2974</v>
      </c>
    </row>
    <row r="421" spans="2:65" s="12" customFormat="1">
      <c r="B421" s="195"/>
      <c r="C421" s="196"/>
      <c r="D421" s="197" t="s">
        <v>164</v>
      </c>
      <c r="E421" s="198" t="s">
        <v>35</v>
      </c>
      <c r="F421" s="199" t="s">
        <v>1352</v>
      </c>
      <c r="G421" s="196"/>
      <c r="H421" s="198" t="s">
        <v>35</v>
      </c>
      <c r="I421" s="200"/>
      <c r="J421" s="196"/>
      <c r="K421" s="196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164</v>
      </c>
      <c r="AU421" s="205" t="s">
        <v>90</v>
      </c>
      <c r="AV421" s="12" t="s">
        <v>88</v>
      </c>
      <c r="AW421" s="12" t="s">
        <v>41</v>
      </c>
      <c r="AX421" s="12" t="s">
        <v>80</v>
      </c>
      <c r="AY421" s="205" t="s">
        <v>155</v>
      </c>
    </row>
    <row r="422" spans="2:65" s="13" customFormat="1">
      <c r="B422" s="206"/>
      <c r="C422" s="207"/>
      <c r="D422" s="197" t="s">
        <v>164</v>
      </c>
      <c r="E422" s="208" t="s">
        <v>35</v>
      </c>
      <c r="F422" s="209" t="s">
        <v>2975</v>
      </c>
      <c r="G422" s="207"/>
      <c r="H422" s="210">
        <v>9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164</v>
      </c>
      <c r="AU422" s="216" t="s">
        <v>90</v>
      </c>
      <c r="AV422" s="13" t="s">
        <v>90</v>
      </c>
      <c r="AW422" s="13" t="s">
        <v>41</v>
      </c>
      <c r="AX422" s="13" t="s">
        <v>88</v>
      </c>
      <c r="AY422" s="216" t="s">
        <v>155</v>
      </c>
    </row>
    <row r="423" spans="2:65" s="1" customFormat="1" ht="36" customHeight="1">
      <c r="B423" s="36"/>
      <c r="C423" s="182" t="s">
        <v>761</v>
      </c>
      <c r="D423" s="182" t="s">
        <v>157</v>
      </c>
      <c r="E423" s="183" t="s">
        <v>2976</v>
      </c>
      <c r="F423" s="184" t="s">
        <v>2977</v>
      </c>
      <c r="G423" s="185" t="s">
        <v>227</v>
      </c>
      <c r="H423" s="186">
        <v>1</v>
      </c>
      <c r="I423" s="187"/>
      <c r="J423" s="188">
        <f>ROUND(I423*H423,2)</f>
        <v>0</v>
      </c>
      <c r="K423" s="184" t="s">
        <v>161</v>
      </c>
      <c r="L423" s="40"/>
      <c r="M423" s="189" t="s">
        <v>35</v>
      </c>
      <c r="N423" s="190" t="s">
        <v>51</v>
      </c>
      <c r="O423" s="65"/>
      <c r="P423" s="191">
        <f>O423*H423</f>
        <v>0</v>
      </c>
      <c r="Q423" s="191">
        <v>0</v>
      </c>
      <c r="R423" s="191">
        <f>Q423*H423</f>
        <v>0</v>
      </c>
      <c r="S423" s="191">
        <v>1.9E-2</v>
      </c>
      <c r="T423" s="192">
        <f>S423*H423</f>
        <v>1.9E-2</v>
      </c>
      <c r="AR423" s="193" t="s">
        <v>162</v>
      </c>
      <c r="AT423" s="193" t="s">
        <v>157</v>
      </c>
      <c r="AU423" s="193" t="s">
        <v>90</v>
      </c>
      <c r="AY423" s="18" t="s">
        <v>155</v>
      </c>
      <c r="BE423" s="194">
        <f>IF(N423="základní",J423,0)</f>
        <v>0</v>
      </c>
      <c r="BF423" s="194">
        <f>IF(N423="snížená",J423,0)</f>
        <v>0</v>
      </c>
      <c r="BG423" s="194">
        <f>IF(N423="zákl. přenesená",J423,0)</f>
        <v>0</v>
      </c>
      <c r="BH423" s="194">
        <f>IF(N423="sníž. přenesená",J423,0)</f>
        <v>0</v>
      </c>
      <c r="BI423" s="194">
        <f>IF(N423="nulová",J423,0)</f>
        <v>0</v>
      </c>
      <c r="BJ423" s="18" t="s">
        <v>88</v>
      </c>
      <c r="BK423" s="194">
        <f>ROUND(I423*H423,2)</f>
        <v>0</v>
      </c>
      <c r="BL423" s="18" t="s">
        <v>162</v>
      </c>
      <c r="BM423" s="193" t="s">
        <v>2978</v>
      </c>
    </row>
    <row r="424" spans="2:65" s="12" customFormat="1">
      <c r="B424" s="195"/>
      <c r="C424" s="196"/>
      <c r="D424" s="197" t="s">
        <v>164</v>
      </c>
      <c r="E424" s="198" t="s">
        <v>35</v>
      </c>
      <c r="F424" s="199" t="s">
        <v>2979</v>
      </c>
      <c r="G424" s="196"/>
      <c r="H424" s="198" t="s">
        <v>35</v>
      </c>
      <c r="I424" s="200"/>
      <c r="J424" s="196"/>
      <c r="K424" s="196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164</v>
      </c>
      <c r="AU424" s="205" t="s">
        <v>90</v>
      </c>
      <c r="AV424" s="12" t="s">
        <v>88</v>
      </c>
      <c r="AW424" s="12" t="s">
        <v>41</v>
      </c>
      <c r="AX424" s="12" t="s">
        <v>80</v>
      </c>
      <c r="AY424" s="205" t="s">
        <v>155</v>
      </c>
    </row>
    <row r="425" spans="2:65" s="13" customFormat="1">
      <c r="B425" s="206"/>
      <c r="C425" s="207"/>
      <c r="D425" s="197" t="s">
        <v>164</v>
      </c>
      <c r="E425" s="208" t="s">
        <v>35</v>
      </c>
      <c r="F425" s="209" t="s">
        <v>88</v>
      </c>
      <c r="G425" s="207"/>
      <c r="H425" s="210">
        <v>1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164</v>
      </c>
      <c r="AU425" s="216" t="s">
        <v>90</v>
      </c>
      <c r="AV425" s="13" t="s">
        <v>90</v>
      </c>
      <c r="AW425" s="13" t="s">
        <v>41</v>
      </c>
      <c r="AX425" s="13" t="s">
        <v>88</v>
      </c>
      <c r="AY425" s="216" t="s">
        <v>155</v>
      </c>
    </row>
    <row r="426" spans="2:65" s="1" customFormat="1" ht="36" customHeight="1">
      <c r="B426" s="36"/>
      <c r="C426" s="182" t="s">
        <v>766</v>
      </c>
      <c r="D426" s="182" t="s">
        <v>157</v>
      </c>
      <c r="E426" s="183" t="s">
        <v>1361</v>
      </c>
      <c r="F426" s="184" t="s">
        <v>1362</v>
      </c>
      <c r="G426" s="185" t="s">
        <v>160</v>
      </c>
      <c r="H426" s="186">
        <v>49.04</v>
      </c>
      <c r="I426" s="187"/>
      <c r="J426" s="188">
        <f>ROUND(I426*H426,2)</f>
        <v>0</v>
      </c>
      <c r="K426" s="184" t="s">
        <v>161</v>
      </c>
      <c r="L426" s="40"/>
      <c r="M426" s="189" t="s">
        <v>35</v>
      </c>
      <c r="N426" s="190" t="s">
        <v>51</v>
      </c>
      <c r="O426" s="65"/>
      <c r="P426" s="191">
        <f>O426*H426</f>
        <v>0</v>
      </c>
      <c r="Q426" s="191">
        <v>0</v>
      </c>
      <c r="R426" s="191">
        <f>Q426*H426</f>
        <v>0</v>
      </c>
      <c r="S426" s="191">
        <v>8.8999999999999996E-2</v>
      </c>
      <c r="T426" s="192">
        <f>S426*H426</f>
        <v>4.36456</v>
      </c>
      <c r="AR426" s="193" t="s">
        <v>162</v>
      </c>
      <c r="AT426" s="193" t="s">
        <v>157</v>
      </c>
      <c r="AU426" s="193" t="s">
        <v>90</v>
      </c>
      <c r="AY426" s="18" t="s">
        <v>155</v>
      </c>
      <c r="BE426" s="194">
        <f>IF(N426="základní",J426,0)</f>
        <v>0</v>
      </c>
      <c r="BF426" s="194">
        <f>IF(N426="snížená",J426,0)</f>
        <v>0</v>
      </c>
      <c r="BG426" s="194">
        <f>IF(N426="zákl. přenesená",J426,0)</f>
        <v>0</v>
      </c>
      <c r="BH426" s="194">
        <f>IF(N426="sníž. přenesená",J426,0)</f>
        <v>0</v>
      </c>
      <c r="BI426" s="194">
        <f>IF(N426="nulová",J426,0)</f>
        <v>0</v>
      </c>
      <c r="BJ426" s="18" t="s">
        <v>88</v>
      </c>
      <c r="BK426" s="194">
        <f>ROUND(I426*H426,2)</f>
        <v>0</v>
      </c>
      <c r="BL426" s="18" t="s">
        <v>162</v>
      </c>
      <c r="BM426" s="193" t="s">
        <v>2980</v>
      </c>
    </row>
    <row r="427" spans="2:65" s="12" customFormat="1">
      <c r="B427" s="195"/>
      <c r="C427" s="196"/>
      <c r="D427" s="197" t="s">
        <v>164</v>
      </c>
      <c r="E427" s="198" t="s">
        <v>35</v>
      </c>
      <c r="F427" s="199" t="s">
        <v>2981</v>
      </c>
      <c r="G427" s="196"/>
      <c r="H427" s="198" t="s">
        <v>35</v>
      </c>
      <c r="I427" s="200"/>
      <c r="J427" s="196"/>
      <c r="K427" s="196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164</v>
      </c>
      <c r="AU427" s="205" t="s">
        <v>90</v>
      </c>
      <c r="AV427" s="12" t="s">
        <v>88</v>
      </c>
      <c r="AW427" s="12" t="s">
        <v>41</v>
      </c>
      <c r="AX427" s="12" t="s">
        <v>80</v>
      </c>
      <c r="AY427" s="205" t="s">
        <v>155</v>
      </c>
    </row>
    <row r="428" spans="2:65" s="13" customFormat="1">
      <c r="B428" s="206"/>
      <c r="C428" s="207"/>
      <c r="D428" s="197" t="s">
        <v>164</v>
      </c>
      <c r="E428" s="208" t="s">
        <v>35</v>
      </c>
      <c r="F428" s="209" t="s">
        <v>2982</v>
      </c>
      <c r="G428" s="207"/>
      <c r="H428" s="210">
        <v>48.44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164</v>
      </c>
      <c r="AU428" s="216" t="s">
        <v>90</v>
      </c>
      <c r="AV428" s="13" t="s">
        <v>90</v>
      </c>
      <c r="AW428" s="13" t="s">
        <v>41</v>
      </c>
      <c r="AX428" s="13" t="s">
        <v>80</v>
      </c>
      <c r="AY428" s="216" t="s">
        <v>155</v>
      </c>
    </row>
    <row r="429" spans="2:65" s="12" customFormat="1">
      <c r="B429" s="195"/>
      <c r="C429" s="196"/>
      <c r="D429" s="197" t="s">
        <v>164</v>
      </c>
      <c r="E429" s="198" t="s">
        <v>35</v>
      </c>
      <c r="F429" s="199" t="s">
        <v>2983</v>
      </c>
      <c r="G429" s="196"/>
      <c r="H429" s="198" t="s">
        <v>35</v>
      </c>
      <c r="I429" s="200"/>
      <c r="J429" s="196"/>
      <c r="K429" s="196"/>
      <c r="L429" s="201"/>
      <c r="M429" s="202"/>
      <c r="N429" s="203"/>
      <c r="O429" s="203"/>
      <c r="P429" s="203"/>
      <c r="Q429" s="203"/>
      <c r="R429" s="203"/>
      <c r="S429" s="203"/>
      <c r="T429" s="204"/>
      <c r="AT429" s="205" t="s">
        <v>164</v>
      </c>
      <c r="AU429" s="205" t="s">
        <v>90</v>
      </c>
      <c r="AV429" s="12" t="s">
        <v>88</v>
      </c>
      <c r="AW429" s="12" t="s">
        <v>41</v>
      </c>
      <c r="AX429" s="12" t="s">
        <v>80</v>
      </c>
      <c r="AY429" s="205" t="s">
        <v>155</v>
      </c>
    </row>
    <row r="430" spans="2:65" s="13" customFormat="1">
      <c r="B430" s="206"/>
      <c r="C430" s="207"/>
      <c r="D430" s="197" t="s">
        <v>164</v>
      </c>
      <c r="E430" s="208" t="s">
        <v>35</v>
      </c>
      <c r="F430" s="209" t="s">
        <v>2984</v>
      </c>
      <c r="G430" s="207"/>
      <c r="H430" s="210">
        <v>0.6</v>
      </c>
      <c r="I430" s="211"/>
      <c r="J430" s="207"/>
      <c r="K430" s="207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164</v>
      </c>
      <c r="AU430" s="216" t="s">
        <v>90</v>
      </c>
      <c r="AV430" s="13" t="s">
        <v>90</v>
      </c>
      <c r="AW430" s="13" t="s">
        <v>41</v>
      </c>
      <c r="AX430" s="13" t="s">
        <v>80</v>
      </c>
      <c r="AY430" s="216" t="s">
        <v>155</v>
      </c>
    </row>
    <row r="431" spans="2:65" s="15" customFormat="1">
      <c r="B431" s="228"/>
      <c r="C431" s="229"/>
      <c r="D431" s="197" t="s">
        <v>164</v>
      </c>
      <c r="E431" s="230" t="s">
        <v>35</v>
      </c>
      <c r="F431" s="231" t="s">
        <v>177</v>
      </c>
      <c r="G431" s="229"/>
      <c r="H431" s="232">
        <v>49.04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164</v>
      </c>
      <c r="AU431" s="238" t="s">
        <v>90</v>
      </c>
      <c r="AV431" s="15" t="s">
        <v>162</v>
      </c>
      <c r="AW431" s="15" t="s">
        <v>41</v>
      </c>
      <c r="AX431" s="15" t="s">
        <v>88</v>
      </c>
      <c r="AY431" s="238" t="s">
        <v>155</v>
      </c>
    </row>
    <row r="432" spans="2:65" s="1" customFormat="1" ht="60" customHeight="1">
      <c r="B432" s="36"/>
      <c r="C432" s="182" t="s">
        <v>802</v>
      </c>
      <c r="D432" s="182" t="s">
        <v>157</v>
      </c>
      <c r="E432" s="183" t="s">
        <v>1409</v>
      </c>
      <c r="F432" s="184" t="s">
        <v>1410</v>
      </c>
      <c r="G432" s="185" t="s">
        <v>160</v>
      </c>
      <c r="H432" s="186">
        <v>35.5</v>
      </c>
      <c r="I432" s="187"/>
      <c r="J432" s="188">
        <f>ROUND(I432*H432,2)</f>
        <v>0</v>
      </c>
      <c r="K432" s="184" t="s">
        <v>161</v>
      </c>
      <c r="L432" s="40"/>
      <c r="M432" s="189" t="s">
        <v>35</v>
      </c>
      <c r="N432" s="190" t="s">
        <v>51</v>
      </c>
      <c r="O432" s="65"/>
      <c r="P432" s="191">
        <f>O432*H432</f>
        <v>0</v>
      </c>
      <c r="Q432" s="191">
        <v>0</v>
      </c>
      <c r="R432" s="191">
        <f>Q432*H432</f>
        <v>0</v>
      </c>
      <c r="S432" s="191">
        <v>0</v>
      </c>
      <c r="T432" s="192">
        <f>S432*H432</f>
        <v>0</v>
      </c>
      <c r="AR432" s="193" t="s">
        <v>162</v>
      </c>
      <c r="AT432" s="193" t="s">
        <v>157</v>
      </c>
      <c r="AU432" s="193" t="s">
        <v>90</v>
      </c>
      <c r="AY432" s="18" t="s">
        <v>155</v>
      </c>
      <c r="BE432" s="194">
        <f>IF(N432="základní",J432,0)</f>
        <v>0</v>
      </c>
      <c r="BF432" s="194">
        <f>IF(N432="snížená",J432,0)</f>
        <v>0</v>
      </c>
      <c r="BG432" s="194">
        <f>IF(N432="zákl. přenesená",J432,0)</f>
        <v>0</v>
      </c>
      <c r="BH432" s="194">
        <f>IF(N432="sníž. přenesená",J432,0)</f>
        <v>0</v>
      </c>
      <c r="BI432" s="194">
        <f>IF(N432="nulová",J432,0)</f>
        <v>0</v>
      </c>
      <c r="BJ432" s="18" t="s">
        <v>88</v>
      </c>
      <c r="BK432" s="194">
        <f>ROUND(I432*H432,2)</f>
        <v>0</v>
      </c>
      <c r="BL432" s="18" t="s">
        <v>162</v>
      </c>
      <c r="BM432" s="193" t="s">
        <v>2985</v>
      </c>
    </row>
    <row r="433" spans="2:65" s="12" customFormat="1">
      <c r="B433" s="195"/>
      <c r="C433" s="196"/>
      <c r="D433" s="197" t="s">
        <v>164</v>
      </c>
      <c r="E433" s="198" t="s">
        <v>35</v>
      </c>
      <c r="F433" s="199" t="s">
        <v>1412</v>
      </c>
      <c r="G433" s="196"/>
      <c r="H433" s="198" t="s">
        <v>35</v>
      </c>
      <c r="I433" s="200"/>
      <c r="J433" s="196"/>
      <c r="K433" s="196"/>
      <c r="L433" s="201"/>
      <c r="M433" s="202"/>
      <c r="N433" s="203"/>
      <c r="O433" s="203"/>
      <c r="P433" s="203"/>
      <c r="Q433" s="203"/>
      <c r="R433" s="203"/>
      <c r="S433" s="203"/>
      <c r="T433" s="204"/>
      <c r="AT433" s="205" t="s">
        <v>164</v>
      </c>
      <c r="AU433" s="205" t="s">
        <v>90</v>
      </c>
      <c r="AV433" s="12" t="s">
        <v>88</v>
      </c>
      <c r="AW433" s="12" t="s">
        <v>41</v>
      </c>
      <c r="AX433" s="12" t="s">
        <v>80</v>
      </c>
      <c r="AY433" s="205" t="s">
        <v>155</v>
      </c>
    </row>
    <row r="434" spans="2:65" s="13" customFormat="1">
      <c r="B434" s="206"/>
      <c r="C434" s="207"/>
      <c r="D434" s="197" t="s">
        <v>164</v>
      </c>
      <c r="E434" s="208" t="s">
        <v>35</v>
      </c>
      <c r="F434" s="209" t="s">
        <v>2813</v>
      </c>
      <c r="G434" s="207"/>
      <c r="H434" s="210">
        <v>40</v>
      </c>
      <c r="I434" s="211"/>
      <c r="J434" s="207"/>
      <c r="K434" s="207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164</v>
      </c>
      <c r="AU434" s="216" t="s">
        <v>90</v>
      </c>
      <c r="AV434" s="13" t="s">
        <v>90</v>
      </c>
      <c r="AW434" s="13" t="s">
        <v>41</v>
      </c>
      <c r="AX434" s="13" t="s">
        <v>80</v>
      </c>
      <c r="AY434" s="216" t="s">
        <v>155</v>
      </c>
    </row>
    <row r="435" spans="2:65" s="12" customFormat="1">
      <c r="B435" s="195"/>
      <c r="C435" s="196"/>
      <c r="D435" s="197" t="s">
        <v>164</v>
      </c>
      <c r="E435" s="198" t="s">
        <v>35</v>
      </c>
      <c r="F435" s="199" t="s">
        <v>1413</v>
      </c>
      <c r="G435" s="196"/>
      <c r="H435" s="198" t="s">
        <v>35</v>
      </c>
      <c r="I435" s="200"/>
      <c r="J435" s="196"/>
      <c r="K435" s="196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164</v>
      </c>
      <c r="AU435" s="205" t="s">
        <v>90</v>
      </c>
      <c r="AV435" s="12" t="s">
        <v>88</v>
      </c>
      <c r="AW435" s="12" t="s">
        <v>41</v>
      </c>
      <c r="AX435" s="12" t="s">
        <v>80</v>
      </c>
      <c r="AY435" s="205" t="s">
        <v>155</v>
      </c>
    </row>
    <row r="436" spans="2:65" s="13" customFormat="1">
      <c r="B436" s="206"/>
      <c r="C436" s="207"/>
      <c r="D436" s="197" t="s">
        <v>164</v>
      </c>
      <c r="E436" s="208" t="s">
        <v>35</v>
      </c>
      <c r="F436" s="209" t="s">
        <v>2986</v>
      </c>
      <c r="G436" s="207"/>
      <c r="H436" s="210">
        <v>-4.5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164</v>
      </c>
      <c r="AU436" s="216" t="s">
        <v>90</v>
      </c>
      <c r="AV436" s="13" t="s">
        <v>90</v>
      </c>
      <c r="AW436" s="13" t="s">
        <v>41</v>
      </c>
      <c r="AX436" s="13" t="s">
        <v>80</v>
      </c>
      <c r="AY436" s="216" t="s">
        <v>155</v>
      </c>
    </row>
    <row r="437" spans="2:65" s="15" customFormat="1">
      <c r="B437" s="228"/>
      <c r="C437" s="229"/>
      <c r="D437" s="197" t="s">
        <v>164</v>
      </c>
      <c r="E437" s="230" t="s">
        <v>35</v>
      </c>
      <c r="F437" s="231" t="s">
        <v>177</v>
      </c>
      <c r="G437" s="229"/>
      <c r="H437" s="232">
        <v>35.5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AT437" s="238" t="s">
        <v>164</v>
      </c>
      <c r="AU437" s="238" t="s">
        <v>90</v>
      </c>
      <c r="AV437" s="15" t="s">
        <v>162</v>
      </c>
      <c r="AW437" s="15" t="s">
        <v>41</v>
      </c>
      <c r="AX437" s="15" t="s">
        <v>88</v>
      </c>
      <c r="AY437" s="238" t="s">
        <v>155</v>
      </c>
    </row>
    <row r="438" spans="2:65" s="1" customFormat="1" ht="16.5" customHeight="1">
      <c r="B438" s="36"/>
      <c r="C438" s="182" t="s">
        <v>808</v>
      </c>
      <c r="D438" s="182" t="s">
        <v>157</v>
      </c>
      <c r="E438" s="183" t="s">
        <v>1420</v>
      </c>
      <c r="F438" s="184" t="s">
        <v>1421</v>
      </c>
      <c r="G438" s="185" t="s">
        <v>160</v>
      </c>
      <c r="H438" s="186">
        <v>19.75</v>
      </c>
      <c r="I438" s="187"/>
      <c r="J438" s="188">
        <f>ROUND(I438*H438,2)</f>
        <v>0</v>
      </c>
      <c r="K438" s="184" t="s">
        <v>161</v>
      </c>
      <c r="L438" s="40"/>
      <c r="M438" s="189" t="s">
        <v>35</v>
      </c>
      <c r="N438" s="190" t="s">
        <v>51</v>
      </c>
      <c r="O438" s="65"/>
      <c r="P438" s="191">
        <f>O438*H438</f>
        <v>0</v>
      </c>
      <c r="Q438" s="191">
        <v>0</v>
      </c>
      <c r="R438" s="191">
        <f>Q438*H438</f>
        <v>0</v>
      </c>
      <c r="S438" s="191">
        <v>6.3E-2</v>
      </c>
      <c r="T438" s="192">
        <f>S438*H438</f>
        <v>1.2442500000000001</v>
      </c>
      <c r="AR438" s="193" t="s">
        <v>162</v>
      </c>
      <c r="AT438" s="193" t="s">
        <v>157</v>
      </c>
      <c r="AU438" s="193" t="s">
        <v>90</v>
      </c>
      <c r="AY438" s="18" t="s">
        <v>155</v>
      </c>
      <c r="BE438" s="194">
        <f>IF(N438="základní",J438,0)</f>
        <v>0</v>
      </c>
      <c r="BF438" s="194">
        <f>IF(N438="snížená",J438,0)</f>
        <v>0</v>
      </c>
      <c r="BG438" s="194">
        <f>IF(N438="zákl. přenesená",J438,0)</f>
        <v>0</v>
      </c>
      <c r="BH438" s="194">
        <f>IF(N438="sníž. přenesená",J438,0)</f>
        <v>0</v>
      </c>
      <c r="BI438" s="194">
        <f>IF(N438="nulová",J438,0)</f>
        <v>0</v>
      </c>
      <c r="BJ438" s="18" t="s">
        <v>88</v>
      </c>
      <c r="BK438" s="194">
        <f>ROUND(I438*H438,2)</f>
        <v>0</v>
      </c>
      <c r="BL438" s="18" t="s">
        <v>162</v>
      </c>
      <c r="BM438" s="193" t="s">
        <v>2987</v>
      </c>
    </row>
    <row r="439" spans="2:65" s="12" customFormat="1">
      <c r="B439" s="195"/>
      <c r="C439" s="196"/>
      <c r="D439" s="197" t="s">
        <v>164</v>
      </c>
      <c r="E439" s="198" t="s">
        <v>35</v>
      </c>
      <c r="F439" s="199" t="s">
        <v>1423</v>
      </c>
      <c r="G439" s="196"/>
      <c r="H439" s="198" t="s">
        <v>35</v>
      </c>
      <c r="I439" s="200"/>
      <c r="J439" s="196"/>
      <c r="K439" s="196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164</v>
      </c>
      <c r="AU439" s="205" t="s">
        <v>90</v>
      </c>
      <c r="AV439" s="12" t="s">
        <v>88</v>
      </c>
      <c r="AW439" s="12" t="s">
        <v>41</v>
      </c>
      <c r="AX439" s="12" t="s">
        <v>80</v>
      </c>
      <c r="AY439" s="205" t="s">
        <v>155</v>
      </c>
    </row>
    <row r="440" spans="2:65" s="13" customFormat="1">
      <c r="B440" s="206"/>
      <c r="C440" s="207"/>
      <c r="D440" s="197" t="s">
        <v>164</v>
      </c>
      <c r="E440" s="208" t="s">
        <v>35</v>
      </c>
      <c r="F440" s="209" t="s">
        <v>2988</v>
      </c>
      <c r="G440" s="207"/>
      <c r="H440" s="210">
        <v>19.75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164</v>
      </c>
      <c r="AU440" s="216" t="s">
        <v>90</v>
      </c>
      <c r="AV440" s="13" t="s">
        <v>90</v>
      </c>
      <c r="AW440" s="13" t="s">
        <v>41</v>
      </c>
      <c r="AX440" s="13" t="s">
        <v>88</v>
      </c>
      <c r="AY440" s="216" t="s">
        <v>155</v>
      </c>
    </row>
    <row r="441" spans="2:65" s="1" customFormat="1" ht="24" customHeight="1">
      <c r="B441" s="36"/>
      <c r="C441" s="182" t="s">
        <v>817</v>
      </c>
      <c r="D441" s="182" t="s">
        <v>157</v>
      </c>
      <c r="E441" s="183" t="s">
        <v>1428</v>
      </c>
      <c r="F441" s="184" t="s">
        <v>1429</v>
      </c>
      <c r="G441" s="185" t="s">
        <v>160</v>
      </c>
      <c r="H441" s="186">
        <v>39.5</v>
      </c>
      <c r="I441" s="187"/>
      <c r="J441" s="188">
        <f>ROUND(I441*H441,2)</f>
        <v>0</v>
      </c>
      <c r="K441" s="184" t="s">
        <v>161</v>
      </c>
      <c r="L441" s="40"/>
      <c r="M441" s="189" t="s">
        <v>35</v>
      </c>
      <c r="N441" s="190" t="s">
        <v>51</v>
      </c>
      <c r="O441" s="65"/>
      <c r="P441" s="191">
        <f>O441*H441</f>
        <v>0</v>
      </c>
      <c r="Q441" s="191">
        <v>0</v>
      </c>
      <c r="R441" s="191">
        <f>Q441*H441</f>
        <v>0</v>
      </c>
      <c r="S441" s="191">
        <v>0</v>
      </c>
      <c r="T441" s="192">
        <f>S441*H441</f>
        <v>0</v>
      </c>
      <c r="AR441" s="193" t="s">
        <v>162</v>
      </c>
      <c r="AT441" s="193" t="s">
        <v>157</v>
      </c>
      <c r="AU441" s="193" t="s">
        <v>90</v>
      </c>
      <c r="AY441" s="18" t="s">
        <v>155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18" t="s">
        <v>88</v>
      </c>
      <c r="BK441" s="194">
        <f>ROUND(I441*H441,2)</f>
        <v>0</v>
      </c>
      <c r="BL441" s="18" t="s">
        <v>162</v>
      </c>
      <c r="BM441" s="193" t="s">
        <v>2989</v>
      </c>
    </row>
    <row r="442" spans="2:65" s="12" customFormat="1">
      <c r="B442" s="195"/>
      <c r="C442" s="196"/>
      <c r="D442" s="197" t="s">
        <v>164</v>
      </c>
      <c r="E442" s="198" t="s">
        <v>35</v>
      </c>
      <c r="F442" s="199" t="s">
        <v>1431</v>
      </c>
      <c r="G442" s="196"/>
      <c r="H442" s="198" t="s">
        <v>35</v>
      </c>
      <c r="I442" s="200"/>
      <c r="J442" s="196"/>
      <c r="K442" s="196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164</v>
      </c>
      <c r="AU442" s="205" t="s">
        <v>90</v>
      </c>
      <c r="AV442" s="12" t="s">
        <v>88</v>
      </c>
      <c r="AW442" s="12" t="s">
        <v>41</v>
      </c>
      <c r="AX442" s="12" t="s">
        <v>80</v>
      </c>
      <c r="AY442" s="205" t="s">
        <v>155</v>
      </c>
    </row>
    <row r="443" spans="2:65" s="13" customFormat="1">
      <c r="B443" s="206"/>
      <c r="C443" s="207"/>
      <c r="D443" s="197" t="s">
        <v>164</v>
      </c>
      <c r="E443" s="208" t="s">
        <v>35</v>
      </c>
      <c r="F443" s="209" t="s">
        <v>2868</v>
      </c>
      <c r="G443" s="207"/>
      <c r="H443" s="210">
        <v>39.5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164</v>
      </c>
      <c r="AU443" s="216" t="s">
        <v>90</v>
      </c>
      <c r="AV443" s="13" t="s">
        <v>90</v>
      </c>
      <c r="AW443" s="13" t="s">
        <v>41</v>
      </c>
      <c r="AX443" s="13" t="s">
        <v>88</v>
      </c>
      <c r="AY443" s="216" t="s">
        <v>155</v>
      </c>
    </row>
    <row r="444" spans="2:65" s="11" customFormat="1" ht="22.95" customHeight="1">
      <c r="B444" s="166"/>
      <c r="C444" s="167"/>
      <c r="D444" s="168" t="s">
        <v>79</v>
      </c>
      <c r="E444" s="180" t="s">
        <v>1440</v>
      </c>
      <c r="F444" s="180" t="s">
        <v>1441</v>
      </c>
      <c r="G444" s="167"/>
      <c r="H444" s="167"/>
      <c r="I444" s="170"/>
      <c r="J444" s="181">
        <f>BK444</f>
        <v>0</v>
      </c>
      <c r="K444" s="167"/>
      <c r="L444" s="172"/>
      <c r="M444" s="173"/>
      <c r="N444" s="174"/>
      <c r="O444" s="174"/>
      <c r="P444" s="175">
        <f>SUM(P445:P450)</f>
        <v>0</v>
      </c>
      <c r="Q444" s="174"/>
      <c r="R444" s="175">
        <f>SUM(R445:R450)</f>
        <v>0</v>
      </c>
      <c r="S444" s="174"/>
      <c r="T444" s="176">
        <f>SUM(T445:T450)</f>
        <v>0</v>
      </c>
      <c r="AR444" s="177" t="s">
        <v>88</v>
      </c>
      <c r="AT444" s="178" t="s">
        <v>79</v>
      </c>
      <c r="AU444" s="178" t="s">
        <v>88</v>
      </c>
      <c r="AY444" s="177" t="s">
        <v>155</v>
      </c>
      <c r="BK444" s="179">
        <f>SUM(BK445:BK450)</f>
        <v>0</v>
      </c>
    </row>
    <row r="445" spans="2:65" s="1" customFormat="1" ht="24" customHeight="1">
      <c r="B445" s="36"/>
      <c r="C445" s="182" t="s">
        <v>821</v>
      </c>
      <c r="D445" s="182" t="s">
        <v>157</v>
      </c>
      <c r="E445" s="183" t="s">
        <v>1443</v>
      </c>
      <c r="F445" s="184" t="s">
        <v>1444</v>
      </c>
      <c r="G445" s="185" t="s">
        <v>263</v>
      </c>
      <c r="H445" s="186">
        <v>48.857999999999997</v>
      </c>
      <c r="I445" s="187"/>
      <c r="J445" s="188">
        <f>ROUND(I445*H445,2)</f>
        <v>0</v>
      </c>
      <c r="K445" s="184" t="s">
        <v>161</v>
      </c>
      <c r="L445" s="40"/>
      <c r="M445" s="189" t="s">
        <v>35</v>
      </c>
      <c r="N445" s="190" t="s">
        <v>51</v>
      </c>
      <c r="O445" s="65"/>
      <c r="P445" s="191">
        <f>O445*H445</f>
        <v>0</v>
      </c>
      <c r="Q445" s="191">
        <v>0</v>
      </c>
      <c r="R445" s="191">
        <f>Q445*H445</f>
        <v>0</v>
      </c>
      <c r="S445" s="191">
        <v>0</v>
      </c>
      <c r="T445" s="192">
        <f>S445*H445</f>
        <v>0</v>
      </c>
      <c r="AR445" s="193" t="s">
        <v>162</v>
      </c>
      <c r="AT445" s="193" t="s">
        <v>157</v>
      </c>
      <c r="AU445" s="193" t="s">
        <v>90</v>
      </c>
      <c r="AY445" s="18" t="s">
        <v>155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18" t="s">
        <v>88</v>
      </c>
      <c r="BK445" s="194">
        <f>ROUND(I445*H445,2)</f>
        <v>0</v>
      </c>
      <c r="BL445" s="18" t="s">
        <v>162</v>
      </c>
      <c r="BM445" s="193" t="s">
        <v>2990</v>
      </c>
    </row>
    <row r="446" spans="2:65" s="1" customFormat="1" ht="36" customHeight="1">
      <c r="B446" s="36"/>
      <c r="C446" s="182" t="s">
        <v>825</v>
      </c>
      <c r="D446" s="182" t="s">
        <v>157</v>
      </c>
      <c r="E446" s="183" t="s">
        <v>1447</v>
      </c>
      <c r="F446" s="184" t="s">
        <v>1448</v>
      </c>
      <c r="G446" s="185" t="s">
        <v>263</v>
      </c>
      <c r="H446" s="186">
        <v>48.857999999999997</v>
      </c>
      <c r="I446" s="187"/>
      <c r="J446" s="188">
        <f>ROUND(I446*H446,2)</f>
        <v>0</v>
      </c>
      <c r="K446" s="184" t="s">
        <v>161</v>
      </c>
      <c r="L446" s="40"/>
      <c r="M446" s="189" t="s">
        <v>35</v>
      </c>
      <c r="N446" s="190" t="s">
        <v>51</v>
      </c>
      <c r="O446" s="65"/>
      <c r="P446" s="191">
        <f>O446*H446</f>
        <v>0</v>
      </c>
      <c r="Q446" s="191">
        <v>0</v>
      </c>
      <c r="R446" s="191">
        <f>Q446*H446</f>
        <v>0</v>
      </c>
      <c r="S446" s="191">
        <v>0</v>
      </c>
      <c r="T446" s="192">
        <f>S446*H446</f>
        <v>0</v>
      </c>
      <c r="AR446" s="193" t="s">
        <v>162</v>
      </c>
      <c r="AT446" s="193" t="s">
        <v>157</v>
      </c>
      <c r="AU446" s="193" t="s">
        <v>90</v>
      </c>
      <c r="AY446" s="18" t="s">
        <v>155</v>
      </c>
      <c r="BE446" s="194">
        <f>IF(N446="základní",J446,0)</f>
        <v>0</v>
      </c>
      <c r="BF446" s="194">
        <f>IF(N446="snížená",J446,0)</f>
        <v>0</v>
      </c>
      <c r="BG446" s="194">
        <f>IF(N446="zákl. přenesená",J446,0)</f>
        <v>0</v>
      </c>
      <c r="BH446" s="194">
        <f>IF(N446="sníž. přenesená",J446,0)</f>
        <v>0</v>
      </c>
      <c r="BI446" s="194">
        <f>IF(N446="nulová",J446,0)</f>
        <v>0</v>
      </c>
      <c r="BJ446" s="18" t="s">
        <v>88</v>
      </c>
      <c r="BK446" s="194">
        <f>ROUND(I446*H446,2)</f>
        <v>0</v>
      </c>
      <c r="BL446" s="18" t="s">
        <v>162</v>
      </c>
      <c r="BM446" s="193" t="s">
        <v>2991</v>
      </c>
    </row>
    <row r="447" spans="2:65" s="1" customFormat="1" ht="24" customHeight="1">
      <c r="B447" s="36"/>
      <c r="C447" s="182" t="s">
        <v>840</v>
      </c>
      <c r="D447" s="182" t="s">
        <v>157</v>
      </c>
      <c r="E447" s="183" t="s">
        <v>1451</v>
      </c>
      <c r="F447" s="184" t="s">
        <v>1452</v>
      </c>
      <c r="G447" s="185" t="s">
        <v>263</v>
      </c>
      <c r="H447" s="186">
        <v>48.857999999999997</v>
      </c>
      <c r="I447" s="187"/>
      <c r="J447" s="188">
        <f>ROUND(I447*H447,2)</f>
        <v>0</v>
      </c>
      <c r="K447" s="184" t="s">
        <v>161</v>
      </c>
      <c r="L447" s="40"/>
      <c r="M447" s="189" t="s">
        <v>35</v>
      </c>
      <c r="N447" s="190" t="s">
        <v>51</v>
      </c>
      <c r="O447" s="65"/>
      <c r="P447" s="191">
        <f>O447*H447</f>
        <v>0</v>
      </c>
      <c r="Q447" s="191">
        <v>0</v>
      </c>
      <c r="R447" s="191">
        <f>Q447*H447</f>
        <v>0</v>
      </c>
      <c r="S447" s="191">
        <v>0</v>
      </c>
      <c r="T447" s="192">
        <f>S447*H447</f>
        <v>0</v>
      </c>
      <c r="AR447" s="193" t="s">
        <v>162</v>
      </c>
      <c r="AT447" s="193" t="s">
        <v>157</v>
      </c>
      <c r="AU447" s="193" t="s">
        <v>90</v>
      </c>
      <c r="AY447" s="18" t="s">
        <v>155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8" t="s">
        <v>88</v>
      </c>
      <c r="BK447" s="194">
        <f>ROUND(I447*H447,2)</f>
        <v>0</v>
      </c>
      <c r="BL447" s="18" t="s">
        <v>162</v>
      </c>
      <c r="BM447" s="193" t="s">
        <v>2992</v>
      </c>
    </row>
    <row r="448" spans="2:65" s="1" customFormat="1" ht="36" customHeight="1">
      <c r="B448" s="36"/>
      <c r="C448" s="182" t="s">
        <v>848</v>
      </c>
      <c r="D448" s="182" t="s">
        <v>157</v>
      </c>
      <c r="E448" s="183" t="s">
        <v>1455</v>
      </c>
      <c r="F448" s="184" t="s">
        <v>1456</v>
      </c>
      <c r="G448" s="185" t="s">
        <v>263</v>
      </c>
      <c r="H448" s="186">
        <v>977.16</v>
      </c>
      <c r="I448" s="187"/>
      <c r="J448" s="188">
        <f>ROUND(I448*H448,2)</f>
        <v>0</v>
      </c>
      <c r="K448" s="184" t="s">
        <v>161</v>
      </c>
      <c r="L448" s="40"/>
      <c r="M448" s="189" t="s">
        <v>35</v>
      </c>
      <c r="N448" s="190" t="s">
        <v>51</v>
      </c>
      <c r="O448" s="65"/>
      <c r="P448" s="191">
        <f>O448*H448</f>
        <v>0</v>
      </c>
      <c r="Q448" s="191">
        <v>0</v>
      </c>
      <c r="R448" s="191">
        <f>Q448*H448</f>
        <v>0</v>
      </c>
      <c r="S448" s="191">
        <v>0</v>
      </c>
      <c r="T448" s="192">
        <f>S448*H448</f>
        <v>0</v>
      </c>
      <c r="AR448" s="193" t="s">
        <v>162</v>
      </c>
      <c r="AT448" s="193" t="s">
        <v>157</v>
      </c>
      <c r="AU448" s="193" t="s">
        <v>90</v>
      </c>
      <c r="AY448" s="18" t="s">
        <v>155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18" t="s">
        <v>88</v>
      </c>
      <c r="BK448" s="194">
        <f>ROUND(I448*H448,2)</f>
        <v>0</v>
      </c>
      <c r="BL448" s="18" t="s">
        <v>162</v>
      </c>
      <c r="BM448" s="193" t="s">
        <v>2993</v>
      </c>
    </row>
    <row r="449" spans="2:65" s="13" customFormat="1">
      <c r="B449" s="206"/>
      <c r="C449" s="207"/>
      <c r="D449" s="197" t="s">
        <v>164</v>
      </c>
      <c r="E449" s="207"/>
      <c r="F449" s="209" t="s">
        <v>2994</v>
      </c>
      <c r="G449" s="207"/>
      <c r="H449" s="210">
        <v>977.16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164</v>
      </c>
      <c r="AU449" s="216" t="s">
        <v>90</v>
      </c>
      <c r="AV449" s="13" t="s">
        <v>90</v>
      </c>
      <c r="AW449" s="13" t="s">
        <v>4</v>
      </c>
      <c r="AX449" s="13" t="s">
        <v>88</v>
      </c>
      <c r="AY449" s="216" t="s">
        <v>155</v>
      </c>
    </row>
    <row r="450" spans="2:65" s="1" customFormat="1" ht="36" customHeight="1">
      <c r="B450" s="36"/>
      <c r="C450" s="182" t="s">
        <v>851</v>
      </c>
      <c r="D450" s="182" t="s">
        <v>157</v>
      </c>
      <c r="E450" s="183" t="s">
        <v>1460</v>
      </c>
      <c r="F450" s="184" t="s">
        <v>1461</v>
      </c>
      <c r="G450" s="185" t="s">
        <v>263</v>
      </c>
      <c r="H450" s="186">
        <v>48.857999999999997</v>
      </c>
      <c r="I450" s="187"/>
      <c r="J450" s="188">
        <f>ROUND(I450*H450,2)</f>
        <v>0</v>
      </c>
      <c r="K450" s="184" t="s">
        <v>161</v>
      </c>
      <c r="L450" s="40"/>
      <c r="M450" s="189" t="s">
        <v>35</v>
      </c>
      <c r="N450" s="190" t="s">
        <v>51</v>
      </c>
      <c r="O450" s="65"/>
      <c r="P450" s="191">
        <f>O450*H450</f>
        <v>0</v>
      </c>
      <c r="Q450" s="191">
        <v>0</v>
      </c>
      <c r="R450" s="191">
        <f>Q450*H450</f>
        <v>0</v>
      </c>
      <c r="S450" s="191">
        <v>0</v>
      </c>
      <c r="T450" s="192">
        <f>S450*H450</f>
        <v>0</v>
      </c>
      <c r="AR450" s="193" t="s">
        <v>162</v>
      </c>
      <c r="AT450" s="193" t="s">
        <v>157</v>
      </c>
      <c r="AU450" s="193" t="s">
        <v>90</v>
      </c>
      <c r="AY450" s="18" t="s">
        <v>155</v>
      </c>
      <c r="BE450" s="194">
        <f>IF(N450="základní",J450,0)</f>
        <v>0</v>
      </c>
      <c r="BF450" s="194">
        <f>IF(N450="snížená",J450,0)</f>
        <v>0</v>
      </c>
      <c r="BG450" s="194">
        <f>IF(N450="zákl. přenesená",J450,0)</f>
        <v>0</v>
      </c>
      <c r="BH450" s="194">
        <f>IF(N450="sníž. přenesená",J450,0)</f>
        <v>0</v>
      </c>
      <c r="BI450" s="194">
        <f>IF(N450="nulová",J450,0)</f>
        <v>0</v>
      </c>
      <c r="BJ450" s="18" t="s">
        <v>88</v>
      </c>
      <c r="BK450" s="194">
        <f>ROUND(I450*H450,2)</f>
        <v>0</v>
      </c>
      <c r="BL450" s="18" t="s">
        <v>162</v>
      </c>
      <c r="BM450" s="193" t="s">
        <v>2995</v>
      </c>
    </row>
    <row r="451" spans="2:65" s="11" customFormat="1" ht="22.95" customHeight="1">
      <c r="B451" s="166"/>
      <c r="C451" s="167"/>
      <c r="D451" s="168" t="s">
        <v>79</v>
      </c>
      <c r="E451" s="180" t="s">
        <v>1463</v>
      </c>
      <c r="F451" s="180" t="s">
        <v>1464</v>
      </c>
      <c r="G451" s="167"/>
      <c r="H451" s="167"/>
      <c r="I451" s="170"/>
      <c r="J451" s="181">
        <f>BK451</f>
        <v>0</v>
      </c>
      <c r="K451" s="167"/>
      <c r="L451" s="172"/>
      <c r="M451" s="173"/>
      <c r="N451" s="174"/>
      <c r="O451" s="174"/>
      <c r="P451" s="175">
        <f>P452</f>
        <v>0</v>
      </c>
      <c r="Q451" s="174"/>
      <c r="R451" s="175">
        <f>R452</f>
        <v>0</v>
      </c>
      <c r="S451" s="174"/>
      <c r="T451" s="176">
        <f>T452</f>
        <v>0</v>
      </c>
      <c r="AR451" s="177" t="s">
        <v>88</v>
      </c>
      <c r="AT451" s="178" t="s">
        <v>79</v>
      </c>
      <c r="AU451" s="178" t="s">
        <v>88</v>
      </c>
      <c r="AY451" s="177" t="s">
        <v>155</v>
      </c>
      <c r="BK451" s="179">
        <f>BK452</f>
        <v>0</v>
      </c>
    </row>
    <row r="452" spans="2:65" s="1" customFormat="1" ht="72" customHeight="1">
      <c r="B452" s="36"/>
      <c r="C452" s="182" t="s">
        <v>855</v>
      </c>
      <c r="D452" s="182" t="s">
        <v>157</v>
      </c>
      <c r="E452" s="183" t="s">
        <v>2996</v>
      </c>
      <c r="F452" s="184" t="s">
        <v>2997</v>
      </c>
      <c r="G452" s="185" t="s">
        <v>263</v>
      </c>
      <c r="H452" s="186">
        <v>29.721</v>
      </c>
      <c r="I452" s="187"/>
      <c r="J452" s="188">
        <f>ROUND(I452*H452,2)</f>
        <v>0</v>
      </c>
      <c r="K452" s="184" t="s">
        <v>161</v>
      </c>
      <c r="L452" s="40"/>
      <c r="M452" s="189" t="s">
        <v>35</v>
      </c>
      <c r="N452" s="190" t="s">
        <v>51</v>
      </c>
      <c r="O452" s="65"/>
      <c r="P452" s="191">
        <f>O452*H452</f>
        <v>0</v>
      </c>
      <c r="Q452" s="191">
        <v>0</v>
      </c>
      <c r="R452" s="191">
        <f>Q452*H452</f>
        <v>0</v>
      </c>
      <c r="S452" s="191">
        <v>0</v>
      </c>
      <c r="T452" s="192">
        <f>S452*H452</f>
        <v>0</v>
      </c>
      <c r="AR452" s="193" t="s">
        <v>162</v>
      </c>
      <c r="AT452" s="193" t="s">
        <v>157</v>
      </c>
      <c r="AU452" s="193" t="s">
        <v>90</v>
      </c>
      <c r="AY452" s="18" t="s">
        <v>155</v>
      </c>
      <c r="BE452" s="194">
        <f>IF(N452="základní",J452,0)</f>
        <v>0</v>
      </c>
      <c r="BF452" s="194">
        <f>IF(N452="snížená",J452,0)</f>
        <v>0</v>
      </c>
      <c r="BG452" s="194">
        <f>IF(N452="zákl. přenesená",J452,0)</f>
        <v>0</v>
      </c>
      <c r="BH452" s="194">
        <f>IF(N452="sníž. přenesená",J452,0)</f>
        <v>0</v>
      </c>
      <c r="BI452" s="194">
        <f>IF(N452="nulová",J452,0)</f>
        <v>0</v>
      </c>
      <c r="BJ452" s="18" t="s">
        <v>88</v>
      </c>
      <c r="BK452" s="194">
        <f>ROUND(I452*H452,2)</f>
        <v>0</v>
      </c>
      <c r="BL452" s="18" t="s">
        <v>162</v>
      </c>
      <c r="BM452" s="193" t="s">
        <v>2998</v>
      </c>
    </row>
    <row r="453" spans="2:65" s="11" customFormat="1" ht="25.95" customHeight="1">
      <c r="B453" s="166"/>
      <c r="C453" s="167"/>
      <c r="D453" s="168" t="s">
        <v>79</v>
      </c>
      <c r="E453" s="169" t="s">
        <v>1469</v>
      </c>
      <c r="F453" s="169" t="s">
        <v>1470</v>
      </c>
      <c r="G453" s="167"/>
      <c r="H453" s="167"/>
      <c r="I453" s="170"/>
      <c r="J453" s="171">
        <f>BK453</f>
        <v>0</v>
      </c>
      <c r="K453" s="167"/>
      <c r="L453" s="172"/>
      <c r="M453" s="173"/>
      <c r="N453" s="174"/>
      <c r="O453" s="174"/>
      <c r="P453" s="175">
        <f>P454+P483+P514+P566+P569+P584+P613+P642+P706+P746+P888+P911+P918+P963+P979</f>
        <v>0</v>
      </c>
      <c r="Q453" s="174"/>
      <c r="R453" s="175">
        <f>R454+R483+R514+R566+R569+R584+R613+R642+R706+R746+R888+R911+R918+R963+R979</f>
        <v>25.693525185877498</v>
      </c>
      <c r="S453" s="174"/>
      <c r="T453" s="176">
        <f>T454+T483+T514+T566+T569+T584+T613+T642+T706+T746+T888+T911+T918+T963+T979</f>
        <v>17.274696219999999</v>
      </c>
      <c r="AR453" s="177" t="s">
        <v>90</v>
      </c>
      <c r="AT453" s="178" t="s">
        <v>79</v>
      </c>
      <c r="AU453" s="178" t="s">
        <v>80</v>
      </c>
      <c r="AY453" s="177" t="s">
        <v>155</v>
      </c>
      <c r="BK453" s="179">
        <f>BK454+BK483+BK514+BK566+BK569+BK584+BK613+BK642+BK706+BK746+BK888+BK911+BK918+BK963+BK979</f>
        <v>0</v>
      </c>
    </row>
    <row r="454" spans="2:65" s="11" customFormat="1" ht="22.95" customHeight="1">
      <c r="B454" s="166"/>
      <c r="C454" s="167"/>
      <c r="D454" s="168" t="s">
        <v>79</v>
      </c>
      <c r="E454" s="180" t="s">
        <v>1471</v>
      </c>
      <c r="F454" s="180" t="s">
        <v>1472</v>
      </c>
      <c r="G454" s="167"/>
      <c r="H454" s="167"/>
      <c r="I454" s="170"/>
      <c r="J454" s="181">
        <f>BK454</f>
        <v>0</v>
      </c>
      <c r="K454" s="167"/>
      <c r="L454" s="172"/>
      <c r="M454" s="173"/>
      <c r="N454" s="174"/>
      <c r="O454" s="174"/>
      <c r="P454" s="175">
        <f>SUM(P455:P482)</f>
        <v>0</v>
      </c>
      <c r="Q454" s="174"/>
      <c r="R454" s="175">
        <f>SUM(R455:R482)</f>
        <v>0.61814530000000001</v>
      </c>
      <c r="S454" s="174"/>
      <c r="T454" s="176">
        <f>SUM(T455:T482)</f>
        <v>0</v>
      </c>
      <c r="AR454" s="177" t="s">
        <v>90</v>
      </c>
      <c r="AT454" s="178" t="s">
        <v>79</v>
      </c>
      <c r="AU454" s="178" t="s">
        <v>88</v>
      </c>
      <c r="AY454" s="177" t="s">
        <v>155</v>
      </c>
      <c r="BK454" s="179">
        <f>SUM(BK455:BK482)</f>
        <v>0</v>
      </c>
    </row>
    <row r="455" spans="2:65" s="1" customFormat="1" ht="24" customHeight="1">
      <c r="B455" s="36"/>
      <c r="C455" s="182" t="s">
        <v>864</v>
      </c>
      <c r="D455" s="182" t="s">
        <v>157</v>
      </c>
      <c r="E455" s="183" t="s">
        <v>1474</v>
      </c>
      <c r="F455" s="184" t="s">
        <v>1475</v>
      </c>
      <c r="G455" s="185" t="s">
        <v>160</v>
      </c>
      <c r="H455" s="186">
        <v>64.915999999999997</v>
      </c>
      <c r="I455" s="187"/>
      <c r="J455" s="188">
        <f>ROUND(I455*H455,2)</f>
        <v>0</v>
      </c>
      <c r="K455" s="184" t="s">
        <v>161</v>
      </c>
      <c r="L455" s="40"/>
      <c r="M455" s="189" t="s">
        <v>35</v>
      </c>
      <c r="N455" s="190" t="s">
        <v>51</v>
      </c>
      <c r="O455" s="65"/>
      <c r="P455" s="191">
        <f>O455*H455</f>
        <v>0</v>
      </c>
      <c r="Q455" s="191">
        <v>0</v>
      </c>
      <c r="R455" s="191">
        <f>Q455*H455</f>
        <v>0</v>
      </c>
      <c r="S455" s="191">
        <v>0</v>
      </c>
      <c r="T455" s="192">
        <f>S455*H455</f>
        <v>0</v>
      </c>
      <c r="AR455" s="193" t="s">
        <v>265</v>
      </c>
      <c r="AT455" s="193" t="s">
        <v>157</v>
      </c>
      <c r="AU455" s="193" t="s">
        <v>90</v>
      </c>
      <c r="AY455" s="18" t="s">
        <v>155</v>
      </c>
      <c r="BE455" s="194">
        <f>IF(N455="základní",J455,0)</f>
        <v>0</v>
      </c>
      <c r="BF455" s="194">
        <f>IF(N455="snížená",J455,0)</f>
        <v>0</v>
      </c>
      <c r="BG455" s="194">
        <f>IF(N455="zákl. přenesená",J455,0)</f>
        <v>0</v>
      </c>
      <c r="BH455" s="194">
        <f>IF(N455="sníž. přenesená",J455,0)</f>
        <v>0</v>
      </c>
      <c r="BI455" s="194">
        <f>IF(N455="nulová",J455,0)</f>
        <v>0</v>
      </c>
      <c r="BJ455" s="18" t="s">
        <v>88</v>
      </c>
      <c r="BK455" s="194">
        <f>ROUND(I455*H455,2)</f>
        <v>0</v>
      </c>
      <c r="BL455" s="18" t="s">
        <v>265</v>
      </c>
      <c r="BM455" s="193" t="s">
        <v>2999</v>
      </c>
    </row>
    <row r="456" spans="2:65" s="12" customFormat="1">
      <c r="B456" s="195"/>
      <c r="C456" s="196"/>
      <c r="D456" s="197" t="s">
        <v>164</v>
      </c>
      <c r="E456" s="198" t="s">
        <v>35</v>
      </c>
      <c r="F456" s="199" t="s">
        <v>770</v>
      </c>
      <c r="G456" s="196"/>
      <c r="H456" s="198" t="s">
        <v>35</v>
      </c>
      <c r="I456" s="200"/>
      <c r="J456" s="196"/>
      <c r="K456" s="196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164</v>
      </c>
      <c r="AU456" s="205" t="s">
        <v>90</v>
      </c>
      <c r="AV456" s="12" t="s">
        <v>88</v>
      </c>
      <c r="AW456" s="12" t="s">
        <v>41</v>
      </c>
      <c r="AX456" s="12" t="s">
        <v>80</v>
      </c>
      <c r="AY456" s="205" t="s">
        <v>155</v>
      </c>
    </row>
    <row r="457" spans="2:65" s="13" customFormat="1">
      <c r="B457" s="206"/>
      <c r="C457" s="207"/>
      <c r="D457" s="197" t="s">
        <v>164</v>
      </c>
      <c r="E457" s="208" t="s">
        <v>35</v>
      </c>
      <c r="F457" s="209" t="s">
        <v>2868</v>
      </c>
      <c r="G457" s="207"/>
      <c r="H457" s="210">
        <v>39.5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164</v>
      </c>
      <c r="AU457" s="216" t="s">
        <v>90</v>
      </c>
      <c r="AV457" s="13" t="s">
        <v>90</v>
      </c>
      <c r="AW457" s="13" t="s">
        <v>41</v>
      </c>
      <c r="AX457" s="13" t="s">
        <v>80</v>
      </c>
      <c r="AY457" s="216" t="s">
        <v>155</v>
      </c>
    </row>
    <row r="458" spans="2:65" s="12" customFormat="1">
      <c r="B458" s="195"/>
      <c r="C458" s="196"/>
      <c r="D458" s="197" t="s">
        <v>164</v>
      </c>
      <c r="E458" s="198" t="s">
        <v>35</v>
      </c>
      <c r="F458" s="199" t="s">
        <v>773</v>
      </c>
      <c r="G458" s="196"/>
      <c r="H458" s="198" t="s">
        <v>35</v>
      </c>
      <c r="I458" s="200"/>
      <c r="J458" s="196"/>
      <c r="K458" s="196"/>
      <c r="L458" s="201"/>
      <c r="M458" s="202"/>
      <c r="N458" s="203"/>
      <c r="O458" s="203"/>
      <c r="P458" s="203"/>
      <c r="Q458" s="203"/>
      <c r="R458" s="203"/>
      <c r="S458" s="203"/>
      <c r="T458" s="204"/>
      <c r="AT458" s="205" t="s">
        <v>164</v>
      </c>
      <c r="AU458" s="205" t="s">
        <v>90</v>
      </c>
      <c r="AV458" s="12" t="s">
        <v>88</v>
      </c>
      <c r="AW458" s="12" t="s">
        <v>41</v>
      </c>
      <c r="AX458" s="12" t="s">
        <v>80</v>
      </c>
      <c r="AY458" s="205" t="s">
        <v>155</v>
      </c>
    </row>
    <row r="459" spans="2:65" s="13" customFormat="1" ht="20.399999999999999">
      <c r="B459" s="206"/>
      <c r="C459" s="207"/>
      <c r="D459" s="197" t="s">
        <v>164</v>
      </c>
      <c r="E459" s="208" t="s">
        <v>35</v>
      </c>
      <c r="F459" s="209" t="s">
        <v>2881</v>
      </c>
      <c r="G459" s="207"/>
      <c r="H459" s="210">
        <v>25.416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164</v>
      </c>
      <c r="AU459" s="216" t="s">
        <v>90</v>
      </c>
      <c r="AV459" s="13" t="s">
        <v>90</v>
      </c>
      <c r="AW459" s="13" t="s">
        <v>41</v>
      </c>
      <c r="AX459" s="13" t="s">
        <v>80</v>
      </c>
      <c r="AY459" s="216" t="s">
        <v>155</v>
      </c>
    </row>
    <row r="460" spans="2:65" s="15" customFormat="1">
      <c r="B460" s="228"/>
      <c r="C460" s="229"/>
      <c r="D460" s="197" t="s">
        <v>164</v>
      </c>
      <c r="E460" s="230" t="s">
        <v>35</v>
      </c>
      <c r="F460" s="231" t="s">
        <v>177</v>
      </c>
      <c r="G460" s="229"/>
      <c r="H460" s="232">
        <v>64.915999999999997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164</v>
      </c>
      <c r="AU460" s="238" t="s">
        <v>90</v>
      </c>
      <c r="AV460" s="15" t="s">
        <v>162</v>
      </c>
      <c r="AW460" s="15" t="s">
        <v>41</v>
      </c>
      <c r="AX460" s="15" t="s">
        <v>88</v>
      </c>
      <c r="AY460" s="238" t="s">
        <v>155</v>
      </c>
    </row>
    <row r="461" spans="2:65" s="1" customFormat="1" ht="16.5" customHeight="1">
      <c r="B461" s="36"/>
      <c r="C461" s="239" t="s">
        <v>869</v>
      </c>
      <c r="D461" s="239" t="s">
        <v>455</v>
      </c>
      <c r="E461" s="240" t="s">
        <v>1478</v>
      </c>
      <c r="F461" s="241" t="s">
        <v>1479</v>
      </c>
      <c r="G461" s="242" t="s">
        <v>263</v>
      </c>
      <c r="H461" s="243">
        <v>2.5999999999999999E-2</v>
      </c>
      <c r="I461" s="244"/>
      <c r="J461" s="245">
        <f>ROUND(I461*H461,2)</f>
        <v>0</v>
      </c>
      <c r="K461" s="241" t="s">
        <v>161</v>
      </c>
      <c r="L461" s="246"/>
      <c r="M461" s="247" t="s">
        <v>35</v>
      </c>
      <c r="N461" s="248" t="s">
        <v>51</v>
      </c>
      <c r="O461" s="65"/>
      <c r="P461" s="191">
        <f>O461*H461</f>
        <v>0</v>
      </c>
      <c r="Q461" s="191">
        <v>1</v>
      </c>
      <c r="R461" s="191">
        <f>Q461*H461</f>
        <v>2.5999999999999999E-2</v>
      </c>
      <c r="S461" s="191">
        <v>0</v>
      </c>
      <c r="T461" s="192">
        <f>S461*H461</f>
        <v>0</v>
      </c>
      <c r="AR461" s="193" t="s">
        <v>419</v>
      </c>
      <c r="AT461" s="193" t="s">
        <v>455</v>
      </c>
      <c r="AU461" s="193" t="s">
        <v>90</v>
      </c>
      <c r="AY461" s="18" t="s">
        <v>155</v>
      </c>
      <c r="BE461" s="194">
        <f>IF(N461="základní",J461,0)</f>
        <v>0</v>
      </c>
      <c r="BF461" s="194">
        <f>IF(N461="snížená",J461,0)</f>
        <v>0</v>
      </c>
      <c r="BG461" s="194">
        <f>IF(N461="zákl. přenesená",J461,0)</f>
        <v>0</v>
      </c>
      <c r="BH461" s="194">
        <f>IF(N461="sníž. přenesená",J461,0)</f>
        <v>0</v>
      </c>
      <c r="BI461" s="194">
        <f>IF(N461="nulová",J461,0)</f>
        <v>0</v>
      </c>
      <c r="BJ461" s="18" t="s">
        <v>88</v>
      </c>
      <c r="BK461" s="194">
        <f>ROUND(I461*H461,2)</f>
        <v>0</v>
      </c>
      <c r="BL461" s="18" t="s">
        <v>265</v>
      </c>
      <c r="BM461" s="193" t="s">
        <v>3000</v>
      </c>
    </row>
    <row r="462" spans="2:65" s="13" customFormat="1">
      <c r="B462" s="206"/>
      <c r="C462" s="207"/>
      <c r="D462" s="197" t="s">
        <v>164</v>
      </c>
      <c r="E462" s="208" t="s">
        <v>35</v>
      </c>
      <c r="F462" s="209" t="s">
        <v>3001</v>
      </c>
      <c r="G462" s="207"/>
      <c r="H462" s="210">
        <v>2.5999999999999999E-2</v>
      </c>
      <c r="I462" s="211"/>
      <c r="J462" s="207"/>
      <c r="K462" s="207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164</v>
      </c>
      <c r="AU462" s="216" t="s">
        <v>90</v>
      </c>
      <c r="AV462" s="13" t="s">
        <v>90</v>
      </c>
      <c r="AW462" s="13" t="s">
        <v>41</v>
      </c>
      <c r="AX462" s="13" t="s">
        <v>88</v>
      </c>
      <c r="AY462" s="216" t="s">
        <v>155</v>
      </c>
    </row>
    <row r="463" spans="2:65" s="1" customFormat="1" ht="24" customHeight="1">
      <c r="B463" s="36"/>
      <c r="C463" s="182" t="s">
        <v>873</v>
      </c>
      <c r="D463" s="182" t="s">
        <v>157</v>
      </c>
      <c r="E463" s="183" t="s">
        <v>1483</v>
      </c>
      <c r="F463" s="184" t="s">
        <v>1484</v>
      </c>
      <c r="G463" s="185" t="s">
        <v>160</v>
      </c>
      <c r="H463" s="186">
        <v>64.915999999999997</v>
      </c>
      <c r="I463" s="187"/>
      <c r="J463" s="188">
        <f>ROUND(I463*H463,2)</f>
        <v>0</v>
      </c>
      <c r="K463" s="184" t="s">
        <v>161</v>
      </c>
      <c r="L463" s="40"/>
      <c r="M463" s="189" t="s">
        <v>35</v>
      </c>
      <c r="N463" s="190" t="s">
        <v>51</v>
      </c>
      <c r="O463" s="65"/>
      <c r="P463" s="191">
        <f>O463*H463</f>
        <v>0</v>
      </c>
      <c r="Q463" s="191">
        <v>4.0000000000000002E-4</v>
      </c>
      <c r="R463" s="191">
        <f>Q463*H463</f>
        <v>2.5966400000000001E-2</v>
      </c>
      <c r="S463" s="191">
        <v>0</v>
      </c>
      <c r="T463" s="192">
        <f>S463*H463</f>
        <v>0</v>
      </c>
      <c r="AR463" s="193" t="s">
        <v>265</v>
      </c>
      <c r="AT463" s="193" t="s">
        <v>157</v>
      </c>
      <c r="AU463" s="193" t="s">
        <v>90</v>
      </c>
      <c r="AY463" s="18" t="s">
        <v>155</v>
      </c>
      <c r="BE463" s="194">
        <f>IF(N463="základní",J463,0)</f>
        <v>0</v>
      </c>
      <c r="BF463" s="194">
        <f>IF(N463="snížená",J463,0)</f>
        <v>0</v>
      </c>
      <c r="BG463" s="194">
        <f>IF(N463="zákl. přenesená",J463,0)</f>
        <v>0</v>
      </c>
      <c r="BH463" s="194">
        <f>IF(N463="sníž. přenesená",J463,0)</f>
        <v>0</v>
      </c>
      <c r="BI463" s="194">
        <f>IF(N463="nulová",J463,0)</f>
        <v>0</v>
      </c>
      <c r="BJ463" s="18" t="s">
        <v>88</v>
      </c>
      <c r="BK463" s="194">
        <f>ROUND(I463*H463,2)</f>
        <v>0</v>
      </c>
      <c r="BL463" s="18" t="s">
        <v>265</v>
      </c>
      <c r="BM463" s="193" t="s">
        <v>3002</v>
      </c>
    </row>
    <row r="464" spans="2:65" s="12" customFormat="1">
      <c r="B464" s="195"/>
      <c r="C464" s="196"/>
      <c r="D464" s="197" t="s">
        <v>164</v>
      </c>
      <c r="E464" s="198" t="s">
        <v>35</v>
      </c>
      <c r="F464" s="199" t="s">
        <v>770</v>
      </c>
      <c r="G464" s="196"/>
      <c r="H464" s="198" t="s">
        <v>35</v>
      </c>
      <c r="I464" s="200"/>
      <c r="J464" s="196"/>
      <c r="K464" s="196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164</v>
      </c>
      <c r="AU464" s="205" t="s">
        <v>90</v>
      </c>
      <c r="AV464" s="12" t="s">
        <v>88</v>
      </c>
      <c r="AW464" s="12" t="s">
        <v>41</v>
      </c>
      <c r="AX464" s="12" t="s">
        <v>80</v>
      </c>
      <c r="AY464" s="205" t="s">
        <v>155</v>
      </c>
    </row>
    <row r="465" spans="2:65" s="13" customFormat="1">
      <c r="B465" s="206"/>
      <c r="C465" s="207"/>
      <c r="D465" s="197" t="s">
        <v>164</v>
      </c>
      <c r="E465" s="208" t="s">
        <v>35</v>
      </c>
      <c r="F465" s="209" t="s">
        <v>2868</v>
      </c>
      <c r="G465" s="207"/>
      <c r="H465" s="210">
        <v>39.5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164</v>
      </c>
      <c r="AU465" s="216" t="s">
        <v>90</v>
      </c>
      <c r="AV465" s="13" t="s">
        <v>90</v>
      </c>
      <c r="AW465" s="13" t="s">
        <v>41</v>
      </c>
      <c r="AX465" s="13" t="s">
        <v>80</v>
      </c>
      <c r="AY465" s="216" t="s">
        <v>155</v>
      </c>
    </row>
    <row r="466" spans="2:65" s="12" customFormat="1">
      <c r="B466" s="195"/>
      <c r="C466" s="196"/>
      <c r="D466" s="197" t="s">
        <v>164</v>
      </c>
      <c r="E466" s="198" t="s">
        <v>35</v>
      </c>
      <c r="F466" s="199" t="s">
        <v>773</v>
      </c>
      <c r="G466" s="196"/>
      <c r="H466" s="198" t="s">
        <v>35</v>
      </c>
      <c r="I466" s="200"/>
      <c r="J466" s="196"/>
      <c r="K466" s="196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164</v>
      </c>
      <c r="AU466" s="205" t="s">
        <v>90</v>
      </c>
      <c r="AV466" s="12" t="s">
        <v>88</v>
      </c>
      <c r="AW466" s="12" t="s">
        <v>41</v>
      </c>
      <c r="AX466" s="12" t="s">
        <v>80</v>
      </c>
      <c r="AY466" s="205" t="s">
        <v>155</v>
      </c>
    </row>
    <row r="467" spans="2:65" s="13" customFormat="1" ht="20.399999999999999">
      <c r="B467" s="206"/>
      <c r="C467" s="207"/>
      <c r="D467" s="197" t="s">
        <v>164</v>
      </c>
      <c r="E467" s="208" t="s">
        <v>35</v>
      </c>
      <c r="F467" s="209" t="s">
        <v>2881</v>
      </c>
      <c r="G467" s="207"/>
      <c r="H467" s="210">
        <v>25.416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164</v>
      </c>
      <c r="AU467" s="216" t="s">
        <v>90</v>
      </c>
      <c r="AV467" s="13" t="s">
        <v>90</v>
      </c>
      <c r="AW467" s="13" t="s">
        <v>41</v>
      </c>
      <c r="AX467" s="13" t="s">
        <v>80</v>
      </c>
      <c r="AY467" s="216" t="s">
        <v>155</v>
      </c>
    </row>
    <row r="468" spans="2:65" s="15" customFormat="1">
      <c r="B468" s="228"/>
      <c r="C468" s="229"/>
      <c r="D468" s="197" t="s">
        <v>164</v>
      </c>
      <c r="E468" s="230" t="s">
        <v>35</v>
      </c>
      <c r="F468" s="231" t="s">
        <v>177</v>
      </c>
      <c r="G468" s="229"/>
      <c r="H468" s="232">
        <v>64.915999999999997</v>
      </c>
      <c r="I468" s="233"/>
      <c r="J468" s="229"/>
      <c r="K468" s="229"/>
      <c r="L468" s="234"/>
      <c r="M468" s="235"/>
      <c r="N468" s="236"/>
      <c r="O468" s="236"/>
      <c r="P468" s="236"/>
      <c r="Q468" s="236"/>
      <c r="R468" s="236"/>
      <c r="S468" s="236"/>
      <c r="T468" s="237"/>
      <c r="AT468" s="238" t="s">
        <v>164</v>
      </c>
      <c r="AU468" s="238" t="s">
        <v>90</v>
      </c>
      <c r="AV468" s="15" t="s">
        <v>162</v>
      </c>
      <c r="AW468" s="15" t="s">
        <v>41</v>
      </c>
      <c r="AX468" s="15" t="s">
        <v>88</v>
      </c>
      <c r="AY468" s="238" t="s">
        <v>155</v>
      </c>
    </row>
    <row r="469" spans="2:65" s="1" customFormat="1" ht="24" customHeight="1">
      <c r="B469" s="36"/>
      <c r="C469" s="239" t="s">
        <v>877</v>
      </c>
      <c r="D469" s="239" t="s">
        <v>455</v>
      </c>
      <c r="E469" s="240" t="s">
        <v>1487</v>
      </c>
      <c r="F469" s="241" t="s">
        <v>1488</v>
      </c>
      <c r="G469" s="242" t="s">
        <v>160</v>
      </c>
      <c r="H469" s="243">
        <v>77.899000000000001</v>
      </c>
      <c r="I469" s="244"/>
      <c r="J469" s="245">
        <f>ROUND(I469*H469,2)</f>
        <v>0</v>
      </c>
      <c r="K469" s="241" t="s">
        <v>161</v>
      </c>
      <c r="L469" s="246"/>
      <c r="M469" s="247" t="s">
        <v>35</v>
      </c>
      <c r="N469" s="248" t="s">
        <v>51</v>
      </c>
      <c r="O469" s="65"/>
      <c r="P469" s="191">
        <f>O469*H469</f>
        <v>0</v>
      </c>
      <c r="Q469" s="191">
        <v>6.1000000000000004E-3</v>
      </c>
      <c r="R469" s="191">
        <f>Q469*H469</f>
        <v>0.47518390000000005</v>
      </c>
      <c r="S469" s="191">
        <v>0</v>
      </c>
      <c r="T469" s="192">
        <f>S469*H469</f>
        <v>0</v>
      </c>
      <c r="AR469" s="193" t="s">
        <v>419</v>
      </c>
      <c r="AT469" s="193" t="s">
        <v>455</v>
      </c>
      <c r="AU469" s="193" t="s">
        <v>90</v>
      </c>
      <c r="AY469" s="18" t="s">
        <v>155</v>
      </c>
      <c r="BE469" s="194">
        <f>IF(N469="základní",J469,0)</f>
        <v>0</v>
      </c>
      <c r="BF469" s="194">
        <f>IF(N469="snížená",J469,0)</f>
        <v>0</v>
      </c>
      <c r="BG469" s="194">
        <f>IF(N469="zákl. přenesená",J469,0)</f>
        <v>0</v>
      </c>
      <c r="BH469" s="194">
        <f>IF(N469="sníž. přenesená",J469,0)</f>
        <v>0</v>
      </c>
      <c r="BI469" s="194">
        <f>IF(N469="nulová",J469,0)</f>
        <v>0</v>
      </c>
      <c r="BJ469" s="18" t="s">
        <v>88</v>
      </c>
      <c r="BK469" s="194">
        <f>ROUND(I469*H469,2)</f>
        <v>0</v>
      </c>
      <c r="BL469" s="18" t="s">
        <v>265</v>
      </c>
      <c r="BM469" s="193" t="s">
        <v>3003</v>
      </c>
    </row>
    <row r="470" spans="2:65" s="13" customFormat="1">
      <c r="B470" s="206"/>
      <c r="C470" s="207"/>
      <c r="D470" s="197" t="s">
        <v>164</v>
      </c>
      <c r="E470" s="208" t="s">
        <v>35</v>
      </c>
      <c r="F470" s="209" t="s">
        <v>3004</v>
      </c>
      <c r="G470" s="207"/>
      <c r="H470" s="210">
        <v>77.899000000000001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164</v>
      </c>
      <c r="AU470" s="216" t="s">
        <v>90</v>
      </c>
      <c r="AV470" s="13" t="s">
        <v>90</v>
      </c>
      <c r="AW470" s="13" t="s">
        <v>41</v>
      </c>
      <c r="AX470" s="13" t="s">
        <v>88</v>
      </c>
      <c r="AY470" s="216" t="s">
        <v>155</v>
      </c>
    </row>
    <row r="471" spans="2:65" s="1" customFormat="1" ht="48" customHeight="1">
      <c r="B471" s="36"/>
      <c r="C471" s="182" t="s">
        <v>885</v>
      </c>
      <c r="D471" s="182" t="s">
        <v>157</v>
      </c>
      <c r="E471" s="183" t="s">
        <v>1492</v>
      </c>
      <c r="F471" s="184" t="s">
        <v>1493</v>
      </c>
      <c r="G471" s="185" t="s">
        <v>160</v>
      </c>
      <c r="H471" s="186">
        <v>48.12</v>
      </c>
      <c r="I471" s="187"/>
      <c r="J471" s="188">
        <f>ROUND(I471*H471,2)</f>
        <v>0</v>
      </c>
      <c r="K471" s="184" t="s">
        <v>161</v>
      </c>
      <c r="L471" s="40"/>
      <c r="M471" s="189" t="s">
        <v>35</v>
      </c>
      <c r="N471" s="190" t="s">
        <v>51</v>
      </c>
      <c r="O471" s="65"/>
      <c r="P471" s="191">
        <f>O471*H471</f>
        <v>0</v>
      </c>
      <c r="Q471" s="191">
        <v>7.5000000000000002E-4</v>
      </c>
      <c r="R471" s="191">
        <f>Q471*H471</f>
        <v>3.6089999999999997E-2</v>
      </c>
      <c r="S471" s="191">
        <v>0</v>
      </c>
      <c r="T471" s="192">
        <f>S471*H471</f>
        <v>0</v>
      </c>
      <c r="AR471" s="193" t="s">
        <v>265</v>
      </c>
      <c r="AT471" s="193" t="s">
        <v>157</v>
      </c>
      <c r="AU471" s="193" t="s">
        <v>90</v>
      </c>
      <c r="AY471" s="18" t="s">
        <v>155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18" t="s">
        <v>88</v>
      </c>
      <c r="BK471" s="194">
        <f>ROUND(I471*H471,2)</f>
        <v>0</v>
      </c>
      <c r="BL471" s="18" t="s">
        <v>265</v>
      </c>
      <c r="BM471" s="193" t="s">
        <v>3005</v>
      </c>
    </row>
    <row r="472" spans="2:65" s="12" customFormat="1">
      <c r="B472" s="195"/>
      <c r="C472" s="196"/>
      <c r="D472" s="197" t="s">
        <v>164</v>
      </c>
      <c r="E472" s="198" t="s">
        <v>35</v>
      </c>
      <c r="F472" s="199" t="s">
        <v>1495</v>
      </c>
      <c r="G472" s="196"/>
      <c r="H472" s="198" t="s">
        <v>35</v>
      </c>
      <c r="I472" s="200"/>
      <c r="J472" s="196"/>
      <c r="K472" s="196"/>
      <c r="L472" s="201"/>
      <c r="M472" s="202"/>
      <c r="N472" s="203"/>
      <c r="O472" s="203"/>
      <c r="P472" s="203"/>
      <c r="Q472" s="203"/>
      <c r="R472" s="203"/>
      <c r="S472" s="203"/>
      <c r="T472" s="204"/>
      <c r="AT472" s="205" t="s">
        <v>164</v>
      </c>
      <c r="AU472" s="205" t="s">
        <v>90</v>
      </c>
      <c r="AV472" s="12" t="s">
        <v>88</v>
      </c>
      <c r="AW472" s="12" t="s">
        <v>41</v>
      </c>
      <c r="AX472" s="12" t="s">
        <v>80</v>
      </c>
      <c r="AY472" s="205" t="s">
        <v>155</v>
      </c>
    </row>
    <row r="473" spans="2:65" s="13" customFormat="1">
      <c r="B473" s="206"/>
      <c r="C473" s="207"/>
      <c r="D473" s="197" t="s">
        <v>164</v>
      </c>
      <c r="E473" s="208" t="s">
        <v>35</v>
      </c>
      <c r="F473" s="209" t="s">
        <v>3006</v>
      </c>
      <c r="G473" s="207"/>
      <c r="H473" s="210">
        <v>44.021999999999998</v>
      </c>
      <c r="I473" s="211"/>
      <c r="J473" s="207"/>
      <c r="K473" s="207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164</v>
      </c>
      <c r="AU473" s="216" t="s">
        <v>90</v>
      </c>
      <c r="AV473" s="13" t="s">
        <v>90</v>
      </c>
      <c r="AW473" s="13" t="s">
        <v>41</v>
      </c>
      <c r="AX473" s="13" t="s">
        <v>80</v>
      </c>
      <c r="AY473" s="216" t="s">
        <v>155</v>
      </c>
    </row>
    <row r="474" spans="2:65" s="12" customFormat="1">
      <c r="B474" s="195"/>
      <c r="C474" s="196"/>
      <c r="D474" s="197" t="s">
        <v>164</v>
      </c>
      <c r="E474" s="198" t="s">
        <v>35</v>
      </c>
      <c r="F474" s="199" t="s">
        <v>2809</v>
      </c>
      <c r="G474" s="196"/>
      <c r="H474" s="198" t="s">
        <v>35</v>
      </c>
      <c r="I474" s="200"/>
      <c r="J474" s="196"/>
      <c r="K474" s="196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164</v>
      </c>
      <c r="AU474" s="205" t="s">
        <v>90</v>
      </c>
      <c r="AV474" s="12" t="s">
        <v>88</v>
      </c>
      <c r="AW474" s="12" t="s">
        <v>41</v>
      </c>
      <c r="AX474" s="12" t="s">
        <v>80</v>
      </c>
      <c r="AY474" s="205" t="s">
        <v>155</v>
      </c>
    </row>
    <row r="475" spans="2:65" s="13" customFormat="1">
      <c r="B475" s="206"/>
      <c r="C475" s="207"/>
      <c r="D475" s="197" t="s">
        <v>164</v>
      </c>
      <c r="E475" s="208" t="s">
        <v>35</v>
      </c>
      <c r="F475" s="209" t="s">
        <v>3007</v>
      </c>
      <c r="G475" s="207"/>
      <c r="H475" s="210">
        <v>4.0979999999999999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164</v>
      </c>
      <c r="AU475" s="216" t="s">
        <v>90</v>
      </c>
      <c r="AV475" s="13" t="s">
        <v>90</v>
      </c>
      <c r="AW475" s="13" t="s">
        <v>41</v>
      </c>
      <c r="AX475" s="13" t="s">
        <v>80</v>
      </c>
      <c r="AY475" s="216" t="s">
        <v>155</v>
      </c>
    </row>
    <row r="476" spans="2:65" s="15" customFormat="1">
      <c r="B476" s="228"/>
      <c r="C476" s="229"/>
      <c r="D476" s="197" t="s">
        <v>164</v>
      </c>
      <c r="E476" s="230" t="s">
        <v>35</v>
      </c>
      <c r="F476" s="231" t="s">
        <v>177</v>
      </c>
      <c r="G476" s="229"/>
      <c r="H476" s="232">
        <v>48.12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164</v>
      </c>
      <c r="AU476" s="238" t="s">
        <v>90</v>
      </c>
      <c r="AV476" s="15" t="s">
        <v>162</v>
      </c>
      <c r="AW476" s="15" t="s">
        <v>41</v>
      </c>
      <c r="AX476" s="15" t="s">
        <v>88</v>
      </c>
      <c r="AY476" s="238" t="s">
        <v>155</v>
      </c>
    </row>
    <row r="477" spans="2:65" s="1" customFormat="1" ht="48" customHeight="1">
      <c r="B477" s="36"/>
      <c r="C477" s="182" t="s">
        <v>890</v>
      </c>
      <c r="D477" s="182" t="s">
        <v>157</v>
      </c>
      <c r="E477" s="183" t="s">
        <v>1500</v>
      </c>
      <c r="F477" s="184" t="s">
        <v>1501</v>
      </c>
      <c r="G477" s="185" t="s">
        <v>160</v>
      </c>
      <c r="H477" s="186">
        <v>39.5</v>
      </c>
      <c r="I477" s="187"/>
      <c r="J477" s="188">
        <f>ROUND(I477*H477,2)</f>
        <v>0</v>
      </c>
      <c r="K477" s="184" t="s">
        <v>161</v>
      </c>
      <c r="L477" s="40"/>
      <c r="M477" s="189" t="s">
        <v>35</v>
      </c>
      <c r="N477" s="190" t="s">
        <v>51</v>
      </c>
      <c r="O477" s="65"/>
      <c r="P477" s="191">
        <f>O477*H477</f>
        <v>0</v>
      </c>
      <c r="Q477" s="191">
        <v>8.7000000000000001E-4</v>
      </c>
      <c r="R477" s="191">
        <f>Q477*H477</f>
        <v>3.4365E-2</v>
      </c>
      <c r="S477" s="191">
        <v>0</v>
      </c>
      <c r="T477" s="192">
        <f>S477*H477</f>
        <v>0</v>
      </c>
      <c r="AR477" s="193" t="s">
        <v>265</v>
      </c>
      <c r="AT477" s="193" t="s">
        <v>157</v>
      </c>
      <c r="AU477" s="193" t="s">
        <v>90</v>
      </c>
      <c r="AY477" s="18" t="s">
        <v>155</v>
      </c>
      <c r="BE477" s="194">
        <f>IF(N477="základní",J477,0)</f>
        <v>0</v>
      </c>
      <c r="BF477" s="194">
        <f>IF(N477="snížená",J477,0)</f>
        <v>0</v>
      </c>
      <c r="BG477" s="194">
        <f>IF(N477="zákl. přenesená",J477,0)</f>
        <v>0</v>
      </c>
      <c r="BH477" s="194">
        <f>IF(N477="sníž. přenesená",J477,0)</f>
        <v>0</v>
      </c>
      <c r="BI477" s="194">
        <f>IF(N477="nulová",J477,0)</f>
        <v>0</v>
      </c>
      <c r="BJ477" s="18" t="s">
        <v>88</v>
      </c>
      <c r="BK477" s="194">
        <f>ROUND(I477*H477,2)</f>
        <v>0</v>
      </c>
      <c r="BL477" s="18" t="s">
        <v>265</v>
      </c>
      <c r="BM477" s="193" t="s">
        <v>3008</v>
      </c>
    </row>
    <row r="478" spans="2:65" s="12" customFormat="1">
      <c r="B478" s="195"/>
      <c r="C478" s="196"/>
      <c r="D478" s="197" t="s">
        <v>164</v>
      </c>
      <c r="E478" s="198" t="s">
        <v>35</v>
      </c>
      <c r="F478" s="199" t="s">
        <v>1503</v>
      </c>
      <c r="G478" s="196"/>
      <c r="H478" s="198" t="s">
        <v>35</v>
      </c>
      <c r="I478" s="200"/>
      <c r="J478" s="196"/>
      <c r="K478" s="196"/>
      <c r="L478" s="201"/>
      <c r="M478" s="202"/>
      <c r="N478" s="203"/>
      <c r="O478" s="203"/>
      <c r="P478" s="203"/>
      <c r="Q478" s="203"/>
      <c r="R478" s="203"/>
      <c r="S478" s="203"/>
      <c r="T478" s="204"/>
      <c r="AT478" s="205" t="s">
        <v>164</v>
      </c>
      <c r="AU478" s="205" t="s">
        <v>90</v>
      </c>
      <c r="AV478" s="12" t="s">
        <v>88</v>
      </c>
      <c r="AW478" s="12" t="s">
        <v>41</v>
      </c>
      <c r="AX478" s="12" t="s">
        <v>80</v>
      </c>
      <c r="AY478" s="205" t="s">
        <v>155</v>
      </c>
    </row>
    <row r="479" spans="2:65" s="13" customFormat="1">
      <c r="B479" s="206"/>
      <c r="C479" s="207"/>
      <c r="D479" s="197" t="s">
        <v>164</v>
      </c>
      <c r="E479" s="208" t="s">
        <v>35</v>
      </c>
      <c r="F479" s="209" t="s">
        <v>2868</v>
      </c>
      <c r="G479" s="207"/>
      <c r="H479" s="210">
        <v>39.5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164</v>
      </c>
      <c r="AU479" s="216" t="s">
        <v>90</v>
      </c>
      <c r="AV479" s="13" t="s">
        <v>90</v>
      </c>
      <c r="AW479" s="13" t="s">
        <v>41</v>
      </c>
      <c r="AX479" s="13" t="s">
        <v>88</v>
      </c>
      <c r="AY479" s="216" t="s">
        <v>155</v>
      </c>
    </row>
    <row r="480" spans="2:65" s="1" customFormat="1" ht="24" customHeight="1">
      <c r="B480" s="36"/>
      <c r="C480" s="182" t="s">
        <v>895</v>
      </c>
      <c r="D480" s="182" t="s">
        <v>157</v>
      </c>
      <c r="E480" s="183" t="s">
        <v>1505</v>
      </c>
      <c r="F480" s="184" t="s">
        <v>1506</v>
      </c>
      <c r="G480" s="185" t="s">
        <v>360</v>
      </c>
      <c r="H480" s="186">
        <v>79</v>
      </c>
      <c r="I480" s="187"/>
      <c r="J480" s="188">
        <f>ROUND(I480*H480,2)</f>
        <v>0</v>
      </c>
      <c r="K480" s="184" t="s">
        <v>161</v>
      </c>
      <c r="L480" s="40"/>
      <c r="M480" s="189" t="s">
        <v>35</v>
      </c>
      <c r="N480" s="190" t="s">
        <v>51</v>
      </c>
      <c r="O480" s="65"/>
      <c r="P480" s="191">
        <f>O480*H480</f>
        <v>0</v>
      </c>
      <c r="Q480" s="191">
        <v>2.5999999999999998E-4</v>
      </c>
      <c r="R480" s="191">
        <f>Q480*H480</f>
        <v>2.0539999999999999E-2</v>
      </c>
      <c r="S480" s="191">
        <v>0</v>
      </c>
      <c r="T480" s="192">
        <f>S480*H480</f>
        <v>0</v>
      </c>
      <c r="AR480" s="193" t="s">
        <v>265</v>
      </c>
      <c r="AT480" s="193" t="s">
        <v>157</v>
      </c>
      <c r="AU480" s="193" t="s">
        <v>90</v>
      </c>
      <c r="AY480" s="18" t="s">
        <v>155</v>
      </c>
      <c r="BE480" s="194">
        <f>IF(N480="základní",J480,0)</f>
        <v>0</v>
      </c>
      <c r="BF480" s="194">
        <f>IF(N480="snížená",J480,0)</f>
        <v>0</v>
      </c>
      <c r="BG480" s="194">
        <f>IF(N480="zákl. přenesená",J480,0)</f>
        <v>0</v>
      </c>
      <c r="BH480" s="194">
        <f>IF(N480="sníž. přenesená",J480,0)</f>
        <v>0</v>
      </c>
      <c r="BI480" s="194">
        <f>IF(N480="nulová",J480,0)</f>
        <v>0</v>
      </c>
      <c r="BJ480" s="18" t="s">
        <v>88</v>
      </c>
      <c r="BK480" s="194">
        <f>ROUND(I480*H480,2)</f>
        <v>0</v>
      </c>
      <c r="BL480" s="18" t="s">
        <v>265</v>
      </c>
      <c r="BM480" s="193" t="s">
        <v>3009</v>
      </c>
    </row>
    <row r="481" spans="2:65" s="13" customFormat="1">
      <c r="B481" s="206"/>
      <c r="C481" s="207"/>
      <c r="D481" s="197" t="s">
        <v>164</v>
      </c>
      <c r="E481" s="208" t="s">
        <v>35</v>
      </c>
      <c r="F481" s="209" t="s">
        <v>3010</v>
      </c>
      <c r="G481" s="207"/>
      <c r="H481" s="210">
        <v>79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164</v>
      </c>
      <c r="AU481" s="216" t="s">
        <v>90</v>
      </c>
      <c r="AV481" s="13" t="s">
        <v>90</v>
      </c>
      <c r="AW481" s="13" t="s">
        <v>41</v>
      </c>
      <c r="AX481" s="13" t="s">
        <v>88</v>
      </c>
      <c r="AY481" s="216" t="s">
        <v>155</v>
      </c>
    </row>
    <row r="482" spans="2:65" s="1" customFormat="1" ht="36" customHeight="1">
      <c r="B482" s="36"/>
      <c r="C482" s="182" t="s">
        <v>947</v>
      </c>
      <c r="D482" s="182" t="s">
        <v>157</v>
      </c>
      <c r="E482" s="183" t="s">
        <v>1512</v>
      </c>
      <c r="F482" s="184" t="s">
        <v>1513</v>
      </c>
      <c r="G482" s="185" t="s">
        <v>1514</v>
      </c>
      <c r="H482" s="249"/>
      <c r="I482" s="187"/>
      <c r="J482" s="188">
        <f>ROUND(I482*H482,2)</f>
        <v>0</v>
      </c>
      <c r="K482" s="184" t="s">
        <v>161</v>
      </c>
      <c r="L482" s="40"/>
      <c r="M482" s="189" t="s">
        <v>35</v>
      </c>
      <c r="N482" s="190" t="s">
        <v>51</v>
      </c>
      <c r="O482" s="65"/>
      <c r="P482" s="191">
        <f>O482*H482</f>
        <v>0</v>
      </c>
      <c r="Q482" s="191">
        <v>0</v>
      </c>
      <c r="R482" s="191">
        <f>Q482*H482</f>
        <v>0</v>
      </c>
      <c r="S482" s="191">
        <v>0</v>
      </c>
      <c r="T482" s="192">
        <f>S482*H482</f>
        <v>0</v>
      </c>
      <c r="AR482" s="193" t="s">
        <v>265</v>
      </c>
      <c r="AT482" s="193" t="s">
        <v>157</v>
      </c>
      <c r="AU482" s="193" t="s">
        <v>90</v>
      </c>
      <c r="AY482" s="18" t="s">
        <v>155</v>
      </c>
      <c r="BE482" s="194">
        <f>IF(N482="základní",J482,0)</f>
        <v>0</v>
      </c>
      <c r="BF482" s="194">
        <f>IF(N482="snížená",J482,0)</f>
        <v>0</v>
      </c>
      <c r="BG482" s="194">
        <f>IF(N482="zákl. přenesená",J482,0)</f>
        <v>0</v>
      </c>
      <c r="BH482" s="194">
        <f>IF(N482="sníž. přenesená",J482,0)</f>
        <v>0</v>
      </c>
      <c r="BI482" s="194">
        <f>IF(N482="nulová",J482,0)</f>
        <v>0</v>
      </c>
      <c r="BJ482" s="18" t="s">
        <v>88</v>
      </c>
      <c r="BK482" s="194">
        <f>ROUND(I482*H482,2)</f>
        <v>0</v>
      </c>
      <c r="BL482" s="18" t="s">
        <v>265</v>
      </c>
      <c r="BM482" s="193" t="s">
        <v>3011</v>
      </c>
    </row>
    <row r="483" spans="2:65" s="11" customFormat="1" ht="22.95" customHeight="1">
      <c r="B483" s="166"/>
      <c r="C483" s="167"/>
      <c r="D483" s="168" t="s">
        <v>79</v>
      </c>
      <c r="E483" s="180" t="s">
        <v>1516</v>
      </c>
      <c r="F483" s="180" t="s">
        <v>1517</v>
      </c>
      <c r="G483" s="167"/>
      <c r="H483" s="167"/>
      <c r="I483" s="170"/>
      <c r="J483" s="181">
        <f>BK483</f>
        <v>0</v>
      </c>
      <c r="K483" s="167"/>
      <c r="L483" s="172"/>
      <c r="M483" s="173"/>
      <c r="N483" s="174"/>
      <c r="O483" s="174"/>
      <c r="P483" s="175">
        <f>SUM(P484:P513)</f>
        <v>0</v>
      </c>
      <c r="Q483" s="174"/>
      <c r="R483" s="175">
        <f>SUM(R484:R513)</f>
        <v>2.9426519999999998</v>
      </c>
      <c r="S483" s="174"/>
      <c r="T483" s="176">
        <f>SUM(T484:T513)</f>
        <v>1.4829000000000001</v>
      </c>
      <c r="AR483" s="177" t="s">
        <v>90</v>
      </c>
      <c r="AT483" s="178" t="s">
        <v>79</v>
      </c>
      <c r="AU483" s="178" t="s">
        <v>88</v>
      </c>
      <c r="AY483" s="177" t="s">
        <v>155</v>
      </c>
      <c r="BK483" s="179">
        <f>SUM(BK484:BK513)</f>
        <v>0</v>
      </c>
    </row>
    <row r="484" spans="2:65" s="1" customFormat="1" ht="36" customHeight="1">
      <c r="B484" s="36"/>
      <c r="C484" s="182" t="s">
        <v>951</v>
      </c>
      <c r="D484" s="182" t="s">
        <v>157</v>
      </c>
      <c r="E484" s="183" t="s">
        <v>1577</v>
      </c>
      <c r="F484" s="184" t="s">
        <v>1578</v>
      </c>
      <c r="G484" s="185" t="s">
        <v>160</v>
      </c>
      <c r="H484" s="186">
        <v>247.15</v>
      </c>
      <c r="I484" s="187"/>
      <c r="J484" s="188">
        <f>ROUND(I484*H484,2)</f>
        <v>0</v>
      </c>
      <c r="K484" s="184" t="s">
        <v>161</v>
      </c>
      <c r="L484" s="40"/>
      <c r="M484" s="189" t="s">
        <v>35</v>
      </c>
      <c r="N484" s="190" t="s">
        <v>51</v>
      </c>
      <c r="O484" s="65"/>
      <c r="P484" s="191">
        <f>O484*H484</f>
        <v>0</v>
      </c>
      <c r="Q484" s="191">
        <v>0</v>
      </c>
      <c r="R484" s="191">
        <f>Q484*H484</f>
        <v>0</v>
      </c>
      <c r="S484" s="191">
        <v>0</v>
      </c>
      <c r="T484" s="192">
        <f>S484*H484</f>
        <v>0</v>
      </c>
      <c r="AR484" s="193" t="s">
        <v>265</v>
      </c>
      <c r="AT484" s="193" t="s">
        <v>157</v>
      </c>
      <c r="AU484" s="193" t="s">
        <v>90</v>
      </c>
      <c r="AY484" s="18" t="s">
        <v>155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18" t="s">
        <v>88</v>
      </c>
      <c r="BK484" s="194">
        <f>ROUND(I484*H484,2)</f>
        <v>0</v>
      </c>
      <c r="BL484" s="18" t="s">
        <v>265</v>
      </c>
      <c r="BM484" s="193" t="s">
        <v>3012</v>
      </c>
    </row>
    <row r="485" spans="2:65" s="12" customFormat="1" ht="20.399999999999999">
      <c r="B485" s="195"/>
      <c r="C485" s="196"/>
      <c r="D485" s="197" t="s">
        <v>164</v>
      </c>
      <c r="E485" s="198" t="s">
        <v>35</v>
      </c>
      <c r="F485" s="199" t="s">
        <v>1571</v>
      </c>
      <c r="G485" s="196"/>
      <c r="H485" s="198" t="s">
        <v>35</v>
      </c>
      <c r="I485" s="200"/>
      <c r="J485" s="196"/>
      <c r="K485" s="196"/>
      <c r="L485" s="201"/>
      <c r="M485" s="202"/>
      <c r="N485" s="203"/>
      <c r="O485" s="203"/>
      <c r="P485" s="203"/>
      <c r="Q485" s="203"/>
      <c r="R485" s="203"/>
      <c r="S485" s="203"/>
      <c r="T485" s="204"/>
      <c r="AT485" s="205" t="s">
        <v>164</v>
      </c>
      <c r="AU485" s="205" t="s">
        <v>90</v>
      </c>
      <c r="AV485" s="12" t="s">
        <v>88</v>
      </c>
      <c r="AW485" s="12" t="s">
        <v>41</v>
      </c>
      <c r="AX485" s="12" t="s">
        <v>80</v>
      </c>
      <c r="AY485" s="205" t="s">
        <v>155</v>
      </c>
    </row>
    <row r="486" spans="2:65" s="12" customFormat="1">
      <c r="B486" s="195"/>
      <c r="C486" s="196"/>
      <c r="D486" s="197" t="s">
        <v>164</v>
      </c>
      <c r="E486" s="198" t="s">
        <v>35</v>
      </c>
      <c r="F486" s="199" t="s">
        <v>3013</v>
      </c>
      <c r="G486" s="196"/>
      <c r="H486" s="198" t="s">
        <v>35</v>
      </c>
      <c r="I486" s="200"/>
      <c r="J486" s="196"/>
      <c r="K486" s="196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164</v>
      </c>
      <c r="AU486" s="205" t="s">
        <v>90</v>
      </c>
      <c r="AV486" s="12" t="s">
        <v>88</v>
      </c>
      <c r="AW486" s="12" t="s">
        <v>41</v>
      </c>
      <c r="AX486" s="12" t="s">
        <v>80</v>
      </c>
      <c r="AY486" s="205" t="s">
        <v>155</v>
      </c>
    </row>
    <row r="487" spans="2:65" s="13" customFormat="1">
      <c r="B487" s="206"/>
      <c r="C487" s="207"/>
      <c r="D487" s="197" t="s">
        <v>164</v>
      </c>
      <c r="E487" s="208" t="s">
        <v>35</v>
      </c>
      <c r="F487" s="209" t="s">
        <v>3014</v>
      </c>
      <c r="G487" s="207"/>
      <c r="H487" s="210">
        <v>10.7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164</v>
      </c>
      <c r="AU487" s="216" t="s">
        <v>90</v>
      </c>
      <c r="AV487" s="13" t="s">
        <v>90</v>
      </c>
      <c r="AW487" s="13" t="s">
        <v>41</v>
      </c>
      <c r="AX487" s="13" t="s">
        <v>80</v>
      </c>
      <c r="AY487" s="216" t="s">
        <v>155</v>
      </c>
    </row>
    <row r="488" spans="2:65" s="12" customFormat="1">
      <c r="B488" s="195"/>
      <c r="C488" s="196"/>
      <c r="D488" s="197" t="s">
        <v>164</v>
      </c>
      <c r="E488" s="198" t="s">
        <v>35</v>
      </c>
      <c r="F488" s="199" t="s">
        <v>3015</v>
      </c>
      <c r="G488" s="196"/>
      <c r="H488" s="198" t="s">
        <v>35</v>
      </c>
      <c r="I488" s="200"/>
      <c r="J488" s="196"/>
      <c r="K488" s="196"/>
      <c r="L488" s="201"/>
      <c r="M488" s="202"/>
      <c r="N488" s="203"/>
      <c r="O488" s="203"/>
      <c r="P488" s="203"/>
      <c r="Q488" s="203"/>
      <c r="R488" s="203"/>
      <c r="S488" s="203"/>
      <c r="T488" s="204"/>
      <c r="AT488" s="205" t="s">
        <v>164</v>
      </c>
      <c r="AU488" s="205" t="s">
        <v>90</v>
      </c>
      <c r="AV488" s="12" t="s">
        <v>88</v>
      </c>
      <c r="AW488" s="12" t="s">
        <v>41</v>
      </c>
      <c r="AX488" s="12" t="s">
        <v>80</v>
      </c>
      <c r="AY488" s="205" t="s">
        <v>155</v>
      </c>
    </row>
    <row r="489" spans="2:65" s="13" customFormat="1">
      <c r="B489" s="206"/>
      <c r="C489" s="207"/>
      <c r="D489" s="197" t="s">
        <v>164</v>
      </c>
      <c r="E489" s="208" t="s">
        <v>35</v>
      </c>
      <c r="F489" s="209" t="s">
        <v>3016</v>
      </c>
      <c r="G489" s="207"/>
      <c r="H489" s="210">
        <v>0.75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164</v>
      </c>
      <c r="AU489" s="216" t="s">
        <v>90</v>
      </c>
      <c r="AV489" s="13" t="s">
        <v>90</v>
      </c>
      <c r="AW489" s="13" t="s">
        <v>41</v>
      </c>
      <c r="AX489" s="13" t="s">
        <v>80</v>
      </c>
      <c r="AY489" s="216" t="s">
        <v>155</v>
      </c>
    </row>
    <row r="490" spans="2:65" s="12" customFormat="1">
      <c r="B490" s="195"/>
      <c r="C490" s="196"/>
      <c r="D490" s="197" t="s">
        <v>164</v>
      </c>
      <c r="E490" s="198" t="s">
        <v>35</v>
      </c>
      <c r="F490" s="199" t="s">
        <v>3017</v>
      </c>
      <c r="G490" s="196"/>
      <c r="H490" s="198" t="s">
        <v>35</v>
      </c>
      <c r="I490" s="200"/>
      <c r="J490" s="196"/>
      <c r="K490" s="196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164</v>
      </c>
      <c r="AU490" s="205" t="s">
        <v>90</v>
      </c>
      <c r="AV490" s="12" t="s">
        <v>88</v>
      </c>
      <c r="AW490" s="12" t="s">
        <v>41</v>
      </c>
      <c r="AX490" s="12" t="s">
        <v>80</v>
      </c>
      <c r="AY490" s="205" t="s">
        <v>155</v>
      </c>
    </row>
    <row r="491" spans="2:65" s="13" customFormat="1">
      <c r="B491" s="206"/>
      <c r="C491" s="207"/>
      <c r="D491" s="197" t="s">
        <v>164</v>
      </c>
      <c r="E491" s="208" t="s">
        <v>35</v>
      </c>
      <c r="F491" s="209" t="s">
        <v>3018</v>
      </c>
      <c r="G491" s="207"/>
      <c r="H491" s="210">
        <v>15.7</v>
      </c>
      <c r="I491" s="211"/>
      <c r="J491" s="207"/>
      <c r="K491" s="207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164</v>
      </c>
      <c r="AU491" s="216" t="s">
        <v>90</v>
      </c>
      <c r="AV491" s="13" t="s">
        <v>90</v>
      </c>
      <c r="AW491" s="13" t="s">
        <v>41</v>
      </c>
      <c r="AX491" s="13" t="s">
        <v>80</v>
      </c>
      <c r="AY491" s="216" t="s">
        <v>155</v>
      </c>
    </row>
    <row r="492" spans="2:65" s="12" customFormat="1">
      <c r="B492" s="195"/>
      <c r="C492" s="196"/>
      <c r="D492" s="197" t="s">
        <v>164</v>
      </c>
      <c r="E492" s="198" t="s">
        <v>35</v>
      </c>
      <c r="F492" s="199" t="s">
        <v>3019</v>
      </c>
      <c r="G492" s="196"/>
      <c r="H492" s="198" t="s">
        <v>35</v>
      </c>
      <c r="I492" s="200"/>
      <c r="J492" s="196"/>
      <c r="K492" s="196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164</v>
      </c>
      <c r="AU492" s="205" t="s">
        <v>90</v>
      </c>
      <c r="AV492" s="12" t="s">
        <v>88</v>
      </c>
      <c r="AW492" s="12" t="s">
        <v>41</v>
      </c>
      <c r="AX492" s="12" t="s">
        <v>80</v>
      </c>
      <c r="AY492" s="205" t="s">
        <v>155</v>
      </c>
    </row>
    <row r="493" spans="2:65" s="13" customFormat="1">
      <c r="B493" s="206"/>
      <c r="C493" s="207"/>
      <c r="D493" s="197" t="s">
        <v>164</v>
      </c>
      <c r="E493" s="208" t="s">
        <v>35</v>
      </c>
      <c r="F493" s="209" t="s">
        <v>3020</v>
      </c>
      <c r="G493" s="207"/>
      <c r="H493" s="210">
        <v>220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164</v>
      </c>
      <c r="AU493" s="216" t="s">
        <v>90</v>
      </c>
      <c r="AV493" s="13" t="s">
        <v>90</v>
      </c>
      <c r="AW493" s="13" t="s">
        <v>41</v>
      </c>
      <c r="AX493" s="13" t="s">
        <v>80</v>
      </c>
      <c r="AY493" s="216" t="s">
        <v>155</v>
      </c>
    </row>
    <row r="494" spans="2:65" s="15" customFormat="1">
      <c r="B494" s="228"/>
      <c r="C494" s="229"/>
      <c r="D494" s="197" t="s">
        <v>164</v>
      </c>
      <c r="E494" s="230" t="s">
        <v>35</v>
      </c>
      <c r="F494" s="231" t="s">
        <v>177</v>
      </c>
      <c r="G494" s="229"/>
      <c r="H494" s="232">
        <v>247.15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164</v>
      </c>
      <c r="AU494" s="238" t="s">
        <v>90</v>
      </c>
      <c r="AV494" s="15" t="s">
        <v>162</v>
      </c>
      <c r="AW494" s="15" t="s">
        <v>41</v>
      </c>
      <c r="AX494" s="15" t="s">
        <v>88</v>
      </c>
      <c r="AY494" s="238" t="s">
        <v>155</v>
      </c>
    </row>
    <row r="495" spans="2:65" s="1" customFormat="1" ht="24" customHeight="1">
      <c r="B495" s="36"/>
      <c r="C495" s="239" t="s">
        <v>957</v>
      </c>
      <c r="D495" s="239" t="s">
        <v>455</v>
      </c>
      <c r="E495" s="240" t="s">
        <v>1583</v>
      </c>
      <c r="F495" s="241" t="s">
        <v>1584</v>
      </c>
      <c r="G495" s="242" t="s">
        <v>160</v>
      </c>
      <c r="H495" s="243">
        <v>284.22300000000001</v>
      </c>
      <c r="I495" s="244"/>
      <c r="J495" s="245">
        <f>ROUND(I495*H495,2)</f>
        <v>0</v>
      </c>
      <c r="K495" s="241" t="s">
        <v>161</v>
      </c>
      <c r="L495" s="246"/>
      <c r="M495" s="247" t="s">
        <v>35</v>
      </c>
      <c r="N495" s="248" t="s">
        <v>51</v>
      </c>
      <c r="O495" s="65"/>
      <c r="P495" s="191">
        <f>O495*H495</f>
        <v>0</v>
      </c>
      <c r="Q495" s="191">
        <v>4.0000000000000001E-3</v>
      </c>
      <c r="R495" s="191">
        <f>Q495*H495</f>
        <v>1.136892</v>
      </c>
      <c r="S495" s="191">
        <v>0</v>
      </c>
      <c r="T495" s="192">
        <f>S495*H495</f>
        <v>0</v>
      </c>
      <c r="AR495" s="193" t="s">
        <v>419</v>
      </c>
      <c r="AT495" s="193" t="s">
        <v>455</v>
      </c>
      <c r="AU495" s="193" t="s">
        <v>90</v>
      </c>
      <c r="AY495" s="18" t="s">
        <v>155</v>
      </c>
      <c r="BE495" s="194">
        <f>IF(N495="základní",J495,0)</f>
        <v>0</v>
      </c>
      <c r="BF495" s="194">
        <f>IF(N495="snížená",J495,0)</f>
        <v>0</v>
      </c>
      <c r="BG495" s="194">
        <f>IF(N495="zákl. přenesená",J495,0)</f>
        <v>0</v>
      </c>
      <c r="BH495" s="194">
        <f>IF(N495="sníž. přenesená",J495,0)</f>
        <v>0</v>
      </c>
      <c r="BI495" s="194">
        <f>IF(N495="nulová",J495,0)</f>
        <v>0</v>
      </c>
      <c r="BJ495" s="18" t="s">
        <v>88</v>
      </c>
      <c r="BK495" s="194">
        <f>ROUND(I495*H495,2)</f>
        <v>0</v>
      </c>
      <c r="BL495" s="18" t="s">
        <v>265</v>
      </c>
      <c r="BM495" s="193" t="s">
        <v>3021</v>
      </c>
    </row>
    <row r="496" spans="2:65" s="13" customFormat="1">
      <c r="B496" s="206"/>
      <c r="C496" s="207"/>
      <c r="D496" s="197" t="s">
        <v>164</v>
      </c>
      <c r="E496" s="208" t="s">
        <v>35</v>
      </c>
      <c r="F496" s="209" t="s">
        <v>3022</v>
      </c>
      <c r="G496" s="207"/>
      <c r="H496" s="210">
        <v>284.22300000000001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164</v>
      </c>
      <c r="AU496" s="216" t="s">
        <v>90</v>
      </c>
      <c r="AV496" s="13" t="s">
        <v>90</v>
      </c>
      <c r="AW496" s="13" t="s">
        <v>41</v>
      </c>
      <c r="AX496" s="13" t="s">
        <v>88</v>
      </c>
      <c r="AY496" s="216" t="s">
        <v>155</v>
      </c>
    </row>
    <row r="497" spans="2:65" s="1" customFormat="1" ht="24" customHeight="1">
      <c r="B497" s="36"/>
      <c r="C497" s="182" t="s">
        <v>963</v>
      </c>
      <c r="D497" s="182" t="s">
        <v>157</v>
      </c>
      <c r="E497" s="183" t="s">
        <v>1588</v>
      </c>
      <c r="F497" s="184" t="s">
        <v>1589</v>
      </c>
      <c r="G497" s="185" t="s">
        <v>160</v>
      </c>
      <c r="H497" s="186">
        <v>220</v>
      </c>
      <c r="I497" s="187"/>
      <c r="J497" s="188">
        <f>ROUND(I497*H497,2)</f>
        <v>0</v>
      </c>
      <c r="K497" s="184" t="s">
        <v>161</v>
      </c>
      <c r="L497" s="40"/>
      <c r="M497" s="189" t="s">
        <v>35</v>
      </c>
      <c r="N497" s="190" t="s">
        <v>51</v>
      </c>
      <c r="O497" s="65"/>
      <c r="P497" s="191">
        <f>O497*H497</f>
        <v>0</v>
      </c>
      <c r="Q497" s="191">
        <v>9.3999999999999997E-4</v>
      </c>
      <c r="R497" s="191">
        <f>Q497*H497</f>
        <v>0.20679999999999998</v>
      </c>
      <c r="S497" s="191">
        <v>0</v>
      </c>
      <c r="T497" s="192">
        <f>S497*H497</f>
        <v>0</v>
      </c>
      <c r="AR497" s="193" t="s">
        <v>265</v>
      </c>
      <c r="AT497" s="193" t="s">
        <v>157</v>
      </c>
      <c r="AU497" s="193" t="s">
        <v>90</v>
      </c>
      <c r="AY497" s="18" t="s">
        <v>155</v>
      </c>
      <c r="BE497" s="194">
        <f>IF(N497="základní",J497,0)</f>
        <v>0</v>
      </c>
      <c r="BF497" s="194">
        <f>IF(N497="snížená",J497,0)</f>
        <v>0</v>
      </c>
      <c r="BG497" s="194">
        <f>IF(N497="zákl. přenesená",J497,0)</f>
        <v>0</v>
      </c>
      <c r="BH497" s="194">
        <f>IF(N497="sníž. přenesená",J497,0)</f>
        <v>0</v>
      </c>
      <c r="BI497" s="194">
        <f>IF(N497="nulová",J497,0)</f>
        <v>0</v>
      </c>
      <c r="BJ497" s="18" t="s">
        <v>88</v>
      </c>
      <c r="BK497" s="194">
        <f>ROUND(I497*H497,2)</f>
        <v>0</v>
      </c>
      <c r="BL497" s="18" t="s">
        <v>265</v>
      </c>
      <c r="BM497" s="193" t="s">
        <v>3023</v>
      </c>
    </row>
    <row r="498" spans="2:65" s="12" customFormat="1">
      <c r="B498" s="195"/>
      <c r="C498" s="196"/>
      <c r="D498" s="197" t="s">
        <v>164</v>
      </c>
      <c r="E498" s="198" t="s">
        <v>35</v>
      </c>
      <c r="F498" s="199" t="s">
        <v>3024</v>
      </c>
      <c r="G498" s="196"/>
      <c r="H498" s="198" t="s">
        <v>35</v>
      </c>
      <c r="I498" s="200"/>
      <c r="J498" s="196"/>
      <c r="K498" s="196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164</v>
      </c>
      <c r="AU498" s="205" t="s">
        <v>90</v>
      </c>
      <c r="AV498" s="12" t="s">
        <v>88</v>
      </c>
      <c r="AW498" s="12" t="s">
        <v>41</v>
      </c>
      <c r="AX498" s="12" t="s">
        <v>80</v>
      </c>
      <c r="AY498" s="205" t="s">
        <v>155</v>
      </c>
    </row>
    <row r="499" spans="2:65" s="13" customFormat="1">
      <c r="B499" s="206"/>
      <c r="C499" s="207"/>
      <c r="D499" s="197" t="s">
        <v>164</v>
      </c>
      <c r="E499" s="208" t="s">
        <v>35</v>
      </c>
      <c r="F499" s="209" t="s">
        <v>3020</v>
      </c>
      <c r="G499" s="207"/>
      <c r="H499" s="210">
        <v>220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164</v>
      </c>
      <c r="AU499" s="216" t="s">
        <v>90</v>
      </c>
      <c r="AV499" s="13" t="s">
        <v>90</v>
      </c>
      <c r="AW499" s="13" t="s">
        <v>41</v>
      </c>
      <c r="AX499" s="13" t="s">
        <v>88</v>
      </c>
      <c r="AY499" s="216" t="s">
        <v>155</v>
      </c>
    </row>
    <row r="500" spans="2:65" s="1" customFormat="1" ht="24" customHeight="1">
      <c r="B500" s="36"/>
      <c r="C500" s="239" t="s">
        <v>967</v>
      </c>
      <c r="D500" s="239" t="s">
        <v>455</v>
      </c>
      <c r="E500" s="240" t="s">
        <v>1563</v>
      </c>
      <c r="F500" s="241" t="s">
        <v>1564</v>
      </c>
      <c r="G500" s="242" t="s">
        <v>160</v>
      </c>
      <c r="H500" s="243">
        <v>253</v>
      </c>
      <c r="I500" s="244"/>
      <c r="J500" s="245">
        <f>ROUND(I500*H500,2)</f>
        <v>0</v>
      </c>
      <c r="K500" s="241" t="s">
        <v>35</v>
      </c>
      <c r="L500" s="246"/>
      <c r="M500" s="247" t="s">
        <v>35</v>
      </c>
      <c r="N500" s="248" t="s">
        <v>51</v>
      </c>
      <c r="O500" s="65"/>
      <c r="P500" s="191">
        <f>O500*H500</f>
        <v>0</v>
      </c>
      <c r="Q500" s="191">
        <v>6.3200000000000001E-3</v>
      </c>
      <c r="R500" s="191">
        <f>Q500*H500</f>
        <v>1.5989599999999999</v>
      </c>
      <c r="S500" s="191">
        <v>0</v>
      </c>
      <c r="T500" s="192">
        <f>S500*H500</f>
        <v>0</v>
      </c>
      <c r="AR500" s="193" t="s">
        <v>419</v>
      </c>
      <c r="AT500" s="193" t="s">
        <v>455</v>
      </c>
      <c r="AU500" s="193" t="s">
        <v>90</v>
      </c>
      <c r="AY500" s="18" t="s">
        <v>155</v>
      </c>
      <c r="BE500" s="194">
        <f>IF(N500="základní",J500,0)</f>
        <v>0</v>
      </c>
      <c r="BF500" s="194">
        <f>IF(N500="snížená",J500,0)</f>
        <v>0</v>
      </c>
      <c r="BG500" s="194">
        <f>IF(N500="zákl. přenesená",J500,0)</f>
        <v>0</v>
      </c>
      <c r="BH500" s="194">
        <f>IF(N500="sníž. přenesená",J500,0)</f>
        <v>0</v>
      </c>
      <c r="BI500" s="194">
        <f>IF(N500="nulová",J500,0)</f>
        <v>0</v>
      </c>
      <c r="BJ500" s="18" t="s">
        <v>88</v>
      </c>
      <c r="BK500" s="194">
        <f>ROUND(I500*H500,2)</f>
        <v>0</v>
      </c>
      <c r="BL500" s="18" t="s">
        <v>265</v>
      </c>
      <c r="BM500" s="193" t="s">
        <v>3025</v>
      </c>
    </row>
    <row r="501" spans="2:65" s="12" customFormat="1">
      <c r="B501" s="195"/>
      <c r="C501" s="196"/>
      <c r="D501" s="197" t="s">
        <v>164</v>
      </c>
      <c r="E501" s="198" t="s">
        <v>35</v>
      </c>
      <c r="F501" s="199" t="s">
        <v>3024</v>
      </c>
      <c r="G501" s="196"/>
      <c r="H501" s="198" t="s">
        <v>35</v>
      </c>
      <c r="I501" s="200"/>
      <c r="J501" s="196"/>
      <c r="K501" s="196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164</v>
      </c>
      <c r="AU501" s="205" t="s">
        <v>90</v>
      </c>
      <c r="AV501" s="12" t="s">
        <v>88</v>
      </c>
      <c r="AW501" s="12" t="s">
        <v>41</v>
      </c>
      <c r="AX501" s="12" t="s">
        <v>80</v>
      </c>
      <c r="AY501" s="205" t="s">
        <v>155</v>
      </c>
    </row>
    <row r="502" spans="2:65" s="13" customFormat="1">
      <c r="B502" s="206"/>
      <c r="C502" s="207"/>
      <c r="D502" s="197" t="s">
        <v>164</v>
      </c>
      <c r="E502" s="208" t="s">
        <v>35</v>
      </c>
      <c r="F502" s="209" t="s">
        <v>3026</v>
      </c>
      <c r="G502" s="207"/>
      <c r="H502" s="210">
        <v>253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164</v>
      </c>
      <c r="AU502" s="216" t="s">
        <v>90</v>
      </c>
      <c r="AV502" s="13" t="s">
        <v>90</v>
      </c>
      <c r="AW502" s="13" t="s">
        <v>41</v>
      </c>
      <c r="AX502" s="13" t="s">
        <v>88</v>
      </c>
      <c r="AY502" s="216" t="s">
        <v>155</v>
      </c>
    </row>
    <row r="503" spans="2:65" s="1" customFormat="1" ht="24" customHeight="1">
      <c r="B503" s="36"/>
      <c r="C503" s="182" t="s">
        <v>981</v>
      </c>
      <c r="D503" s="182" t="s">
        <v>157</v>
      </c>
      <c r="E503" s="183" t="s">
        <v>1568</v>
      </c>
      <c r="F503" s="184" t="s">
        <v>1569</v>
      </c>
      <c r="G503" s="185" t="s">
        <v>160</v>
      </c>
      <c r="H503" s="186">
        <v>247.15</v>
      </c>
      <c r="I503" s="187"/>
      <c r="J503" s="188">
        <f>ROUND(I503*H503,2)</f>
        <v>0</v>
      </c>
      <c r="K503" s="184" t="s">
        <v>161</v>
      </c>
      <c r="L503" s="40"/>
      <c r="M503" s="189" t="s">
        <v>35</v>
      </c>
      <c r="N503" s="190" t="s">
        <v>51</v>
      </c>
      <c r="O503" s="65"/>
      <c r="P503" s="191">
        <f>O503*H503</f>
        <v>0</v>
      </c>
      <c r="Q503" s="191">
        <v>0</v>
      </c>
      <c r="R503" s="191">
        <f>Q503*H503</f>
        <v>0</v>
      </c>
      <c r="S503" s="191">
        <v>6.0000000000000001E-3</v>
      </c>
      <c r="T503" s="192">
        <f>S503*H503</f>
        <v>1.4829000000000001</v>
      </c>
      <c r="AR503" s="193" t="s">
        <v>265</v>
      </c>
      <c r="AT503" s="193" t="s">
        <v>157</v>
      </c>
      <c r="AU503" s="193" t="s">
        <v>90</v>
      </c>
      <c r="AY503" s="18" t="s">
        <v>155</v>
      </c>
      <c r="BE503" s="194">
        <f>IF(N503="základní",J503,0)</f>
        <v>0</v>
      </c>
      <c r="BF503" s="194">
        <f>IF(N503="snížená",J503,0)</f>
        <v>0</v>
      </c>
      <c r="BG503" s="194">
        <f>IF(N503="zákl. přenesená",J503,0)</f>
        <v>0</v>
      </c>
      <c r="BH503" s="194">
        <f>IF(N503="sníž. přenesená",J503,0)</f>
        <v>0</v>
      </c>
      <c r="BI503" s="194">
        <f>IF(N503="nulová",J503,0)</f>
        <v>0</v>
      </c>
      <c r="BJ503" s="18" t="s">
        <v>88</v>
      </c>
      <c r="BK503" s="194">
        <f>ROUND(I503*H503,2)</f>
        <v>0</v>
      </c>
      <c r="BL503" s="18" t="s">
        <v>265</v>
      </c>
      <c r="BM503" s="193" t="s">
        <v>3027</v>
      </c>
    </row>
    <row r="504" spans="2:65" s="12" customFormat="1" ht="20.399999999999999">
      <c r="B504" s="195"/>
      <c r="C504" s="196"/>
      <c r="D504" s="197" t="s">
        <v>164</v>
      </c>
      <c r="E504" s="198" t="s">
        <v>35</v>
      </c>
      <c r="F504" s="199" t="s">
        <v>1571</v>
      </c>
      <c r="G504" s="196"/>
      <c r="H504" s="198" t="s">
        <v>35</v>
      </c>
      <c r="I504" s="200"/>
      <c r="J504" s="196"/>
      <c r="K504" s="196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164</v>
      </c>
      <c r="AU504" s="205" t="s">
        <v>90</v>
      </c>
      <c r="AV504" s="12" t="s">
        <v>88</v>
      </c>
      <c r="AW504" s="12" t="s">
        <v>41</v>
      </c>
      <c r="AX504" s="12" t="s">
        <v>80</v>
      </c>
      <c r="AY504" s="205" t="s">
        <v>155</v>
      </c>
    </row>
    <row r="505" spans="2:65" s="12" customFormat="1">
      <c r="B505" s="195"/>
      <c r="C505" s="196"/>
      <c r="D505" s="197" t="s">
        <v>164</v>
      </c>
      <c r="E505" s="198" t="s">
        <v>35</v>
      </c>
      <c r="F505" s="199" t="s">
        <v>3013</v>
      </c>
      <c r="G505" s="196"/>
      <c r="H505" s="198" t="s">
        <v>35</v>
      </c>
      <c r="I505" s="200"/>
      <c r="J505" s="196"/>
      <c r="K505" s="196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164</v>
      </c>
      <c r="AU505" s="205" t="s">
        <v>90</v>
      </c>
      <c r="AV505" s="12" t="s">
        <v>88</v>
      </c>
      <c r="AW505" s="12" t="s">
        <v>41</v>
      </c>
      <c r="AX505" s="12" t="s">
        <v>80</v>
      </c>
      <c r="AY505" s="205" t="s">
        <v>155</v>
      </c>
    </row>
    <row r="506" spans="2:65" s="13" customFormat="1">
      <c r="B506" s="206"/>
      <c r="C506" s="207"/>
      <c r="D506" s="197" t="s">
        <v>164</v>
      </c>
      <c r="E506" s="208" t="s">
        <v>35</v>
      </c>
      <c r="F506" s="209" t="s">
        <v>3014</v>
      </c>
      <c r="G506" s="207"/>
      <c r="H506" s="210">
        <v>10.7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164</v>
      </c>
      <c r="AU506" s="216" t="s">
        <v>90</v>
      </c>
      <c r="AV506" s="13" t="s">
        <v>90</v>
      </c>
      <c r="AW506" s="13" t="s">
        <v>41</v>
      </c>
      <c r="AX506" s="13" t="s">
        <v>80</v>
      </c>
      <c r="AY506" s="216" t="s">
        <v>155</v>
      </c>
    </row>
    <row r="507" spans="2:65" s="12" customFormat="1">
      <c r="B507" s="195"/>
      <c r="C507" s="196"/>
      <c r="D507" s="197" t="s">
        <v>164</v>
      </c>
      <c r="E507" s="198" t="s">
        <v>35</v>
      </c>
      <c r="F507" s="199" t="s">
        <v>3015</v>
      </c>
      <c r="G507" s="196"/>
      <c r="H507" s="198" t="s">
        <v>35</v>
      </c>
      <c r="I507" s="200"/>
      <c r="J507" s="196"/>
      <c r="K507" s="196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164</v>
      </c>
      <c r="AU507" s="205" t="s">
        <v>90</v>
      </c>
      <c r="AV507" s="12" t="s">
        <v>88</v>
      </c>
      <c r="AW507" s="12" t="s">
        <v>41</v>
      </c>
      <c r="AX507" s="12" t="s">
        <v>80</v>
      </c>
      <c r="AY507" s="205" t="s">
        <v>155</v>
      </c>
    </row>
    <row r="508" spans="2:65" s="13" customFormat="1">
      <c r="B508" s="206"/>
      <c r="C508" s="207"/>
      <c r="D508" s="197" t="s">
        <v>164</v>
      </c>
      <c r="E508" s="208" t="s">
        <v>35</v>
      </c>
      <c r="F508" s="209" t="s">
        <v>3016</v>
      </c>
      <c r="G508" s="207"/>
      <c r="H508" s="210">
        <v>0.75</v>
      </c>
      <c r="I508" s="211"/>
      <c r="J508" s="207"/>
      <c r="K508" s="207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164</v>
      </c>
      <c r="AU508" s="216" t="s">
        <v>90</v>
      </c>
      <c r="AV508" s="13" t="s">
        <v>90</v>
      </c>
      <c r="AW508" s="13" t="s">
        <v>41</v>
      </c>
      <c r="AX508" s="13" t="s">
        <v>80</v>
      </c>
      <c r="AY508" s="216" t="s">
        <v>155</v>
      </c>
    </row>
    <row r="509" spans="2:65" s="12" customFormat="1">
      <c r="B509" s="195"/>
      <c r="C509" s="196"/>
      <c r="D509" s="197" t="s">
        <v>164</v>
      </c>
      <c r="E509" s="198" t="s">
        <v>35</v>
      </c>
      <c r="F509" s="199" t="s">
        <v>3017</v>
      </c>
      <c r="G509" s="196"/>
      <c r="H509" s="198" t="s">
        <v>35</v>
      </c>
      <c r="I509" s="200"/>
      <c r="J509" s="196"/>
      <c r="K509" s="196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164</v>
      </c>
      <c r="AU509" s="205" t="s">
        <v>90</v>
      </c>
      <c r="AV509" s="12" t="s">
        <v>88</v>
      </c>
      <c r="AW509" s="12" t="s">
        <v>41</v>
      </c>
      <c r="AX509" s="12" t="s">
        <v>80</v>
      </c>
      <c r="AY509" s="205" t="s">
        <v>155</v>
      </c>
    </row>
    <row r="510" spans="2:65" s="13" customFormat="1">
      <c r="B510" s="206"/>
      <c r="C510" s="207"/>
      <c r="D510" s="197" t="s">
        <v>164</v>
      </c>
      <c r="E510" s="208" t="s">
        <v>35</v>
      </c>
      <c r="F510" s="209" t="s">
        <v>3018</v>
      </c>
      <c r="G510" s="207"/>
      <c r="H510" s="210">
        <v>15.7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164</v>
      </c>
      <c r="AU510" s="216" t="s">
        <v>90</v>
      </c>
      <c r="AV510" s="13" t="s">
        <v>90</v>
      </c>
      <c r="AW510" s="13" t="s">
        <v>41</v>
      </c>
      <c r="AX510" s="13" t="s">
        <v>80</v>
      </c>
      <c r="AY510" s="216" t="s">
        <v>155</v>
      </c>
    </row>
    <row r="511" spans="2:65" s="12" customFormat="1">
      <c r="B511" s="195"/>
      <c r="C511" s="196"/>
      <c r="D511" s="197" t="s">
        <v>164</v>
      </c>
      <c r="E511" s="198" t="s">
        <v>35</v>
      </c>
      <c r="F511" s="199" t="s">
        <v>3024</v>
      </c>
      <c r="G511" s="196"/>
      <c r="H511" s="198" t="s">
        <v>35</v>
      </c>
      <c r="I511" s="200"/>
      <c r="J511" s="196"/>
      <c r="K511" s="196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164</v>
      </c>
      <c r="AU511" s="205" t="s">
        <v>90</v>
      </c>
      <c r="AV511" s="12" t="s">
        <v>88</v>
      </c>
      <c r="AW511" s="12" t="s">
        <v>41</v>
      </c>
      <c r="AX511" s="12" t="s">
        <v>80</v>
      </c>
      <c r="AY511" s="205" t="s">
        <v>155</v>
      </c>
    </row>
    <row r="512" spans="2:65" s="13" customFormat="1">
      <c r="B512" s="206"/>
      <c r="C512" s="207"/>
      <c r="D512" s="197" t="s">
        <v>164</v>
      </c>
      <c r="E512" s="208" t="s">
        <v>35</v>
      </c>
      <c r="F512" s="209" t="s">
        <v>3028</v>
      </c>
      <c r="G512" s="207"/>
      <c r="H512" s="210">
        <v>220</v>
      </c>
      <c r="I512" s="211"/>
      <c r="J512" s="207"/>
      <c r="K512" s="207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164</v>
      </c>
      <c r="AU512" s="216" t="s">
        <v>90</v>
      </c>
      <c r="AV512" s="13" t="s">
        <v>90</v>
      </c>
      <c r="AW512" s="13" t="s">
        <v>41</v>
      </c>
      <c r="AX512" s="13" t="s">
        <v>80</v>
      </c>
      <c r="AY512" s="216" t="s">
        <v>155</v>
      </c>
    </row>
    <row r="513" spans="2:65" s="15" customFormat="1">
      <c r="B513" s="228"/>
      <c r="C513" s="229"/>
      <c r="D513" s="197" t="s">
        <v>164</v>
      </c>
      <c r="E513" s="230" t="s">
        <v>35</v>
      </c>
      <c r="F513" s="231" t="s">
        <v>177</v>
      </c>
      <c r="G513" s="229"/>
      <c r="H513" s="232">
        <v>247.15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164</v>
      </c>
      <c r="AU513" s="238" t="s">
        <v>90</v>
      </c>
      <c r="AV513" s="15" t="s">
        <v>162</v>
      </c>
      <c r="AW513" s="15" t="s">
        <v>41</v>
      </c>
      <c r="AX513" s="15" t="s">
        <v>88</v>
      </c>
      <c r="AY513" s="238" t="s">
        <v>155</v>
      </c>
    </row>
    <row r="514" spans="2:65" s="11" customFormat="1" ht="22.95" customHeight="1">
      <c r="B514" s="166"/>
      <c r="C514" s="167"/>
      <c r="D514" s="168" t="s">
        <v>79</v>
      </c>
      <c r="E514" s="180" t="s">
        <v>1608</v>
      </c>
      <c r="F514" s="180" t="s">
        <v>1609</v>
      </c>
      <c r="G514" s="167"/>
      <c r="H514" s="167"/>
      <c r="I514" s="170"/>
      <c r="J514" s="181">
        <f>BK514</f>
        <v>0</v>
      </c>
      <c r="K514" s="167"/>
      <c r="L514" s="172"/>
      <c r="M514" s="173"/>
      <c r="N514" s="174"/>
      <c r="O514" s="174"/>
      <c r="P514" s="175">
        <f>SUM(P515:P565)</f>
        <v>0</v>
      </c>
      <c r="Q514" s="174"/>
      <c r="R514" s="175">
        <f>SUM(R515:R565)</f>
        <v>4.6622057999999997</v>
      </c>
      <c r="S514" s="174"/>
      <c r="T514" s="176">
        <f>SUM(T515:T565)</f>
        <v>1.9908000000000002E-2</v>
      </c>
      <c r="AR514" s="177" t="s">
        <v>90</v>
      </c>
      <c r="AT514" s="178" t="s">
        <v>79</v>
      </c>
      <c r="AU514" s="178" t="s">
        <v>88</v>
      </c>
      <c r="AY514" s="177" t="s">
        <v>155</v>
      </c>
      <c r="BK514" s="179">
        <f>SUM(BK515:BK565)</f>
        <v>0</v>
      </c>
    </row>
    <row r="515" spans="2:65" s="1" customFormat="1" ht="36" customHeight="1">
      <c r="B515" s="36"/>
      <c r="C515" s="182" t="s">
        <v>999</v>
      </c>
      <c r="D515" s="182" t="s">
        <v>157</v>
      </c>
      <c r="E515" s="183" t="s">
        <v>1617</v>
      </c>
      <c r="F515" s="184" t="s">
        <v>1618</v>
      </c>
      <c r="G515" s="185" t="s">
        <v>160</v>
      </c>
      <c r="H515" s="186">
        <v>746.32</v>
      </c>
      <c r="I515" s="187"/>
      <c r="J515" s="188">
        <f>ROUND(I515*H515,2)</f>
        <v>0</v>
      </c>
      <c r="K515" s="184" t="s">
        <v>161</v>
      </c>
      <c r="L515" s="40"/>
      <c r="M515" s="189" t="s">
        <v>35</v>
      </c>
      <c r="N515" s="190" t="s">
        <v>51</v>
      </c>
      <c r="O515" s="65"/>
      <c r="P515" s="191">
        <f>O515*H515</f>
        <v>0</v>
      </c>
      <c r="Q515" s="191">
        <v>0</v>
      </c>
      <c r="R515" s="191">
        <f>Q515*H515</f>
        <v>0</v>
      </c>
      <c r="S515" s="191">
        <v>0</v>
      </c>
      <c r="T515" s="192">
        <f>S515*H515</f>
        <v>0</v>
      </c>
      <c r="AR515" s="193" t="s">
        <v>265</v>
      </c>
      <c r="AT515" s="193" t="s">
        <v>157</v>
      </c>
      <c r="AU515" s="193" t="s">
        <v>90</v>
      </c>
      <c r="AY515" s="18" t="s">
        <v>155</v>
      </c>
      <c r="BE515" s="194">
        <f>IF(N515="základní",J515,0)</f>
        <v>0</v>
      </c>
      <c r="BF515" s="194">
        <f>IF(N515="snížená",J515,0)</f>
        <v>0</v>
      </c>
      <c r="BG515" s="194">
        <f>IF(N515="zákl. přenesená",J515,0)</f>
        <v>0</v>
      </c>
      <c r="BH515" s="194">
        <f>IF(N515="sníž. přenesená",J515,0)</f>
        <v>0</v>
      </c>
      <c r="BI515" s="194">
        <f>IF(N515="nulová",J515,0)</f>
        <v>0</v>
      </c>
      <c r="BJ515" s="18" t="s">
        <v>88</v>
      </c>
      <c r="BK515" s="194">
        <f>ROUND(I515*H515,2)</f>
        <v>0</v>
      </c>
      <c r="BL515" s="18" t="s">
        <v>265</v>
      </c>
      <c r="BM515" s="193" t="s">
        <v>3029</v>
      </c>
    </row>
    <row r="516" spans="2:65" s="12" customFormat="1">
      <c r="B516" s="195"/>
      <c r="C516" s="196"/>
      <c r="D516" s="197" t="s">
        <v>164</v>
      </c>
      <c r="E516" s="198" t="s">
        <v>35</v>
      </c>
      <c r="F516" s="199" t="s">
        <v>1620</v>
      </c>
      <c r="G516" s="196"/>
      <c r="H516" s="198" t="s">
        <v>35</v>
      </c>
      <c r="I516" s="200"/>
      <c r="J516" s="196"/>
      <c r="K516" s="196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164</v>
      </c>
      <c r="AU516" s="205" t="s">
        <v>90</v>
      </c>
      <c r="AV516" s="12" t="s">
        <v>88</v>
      </c>
      <c r="AW516" s="12" t="s">
        <v>41</v>
      </c>
      <c r="AX516" s="12" t="s">
        <v>80</v>
      </c>
      <c r="AY516" s="205" t="s">
        <v>155</v>
      </c>
    </row>
    <row r="517" spans="2:65" s="13" customFormat="1">
      <c r="B517" s="206"/>
      <c r="C517" s="207"/>
      <c r="D517" s="197" t="s">
        <v>164</v>
      </c>
      <c r="E517" s="208" t="s">
        <v>35</v>
      </c>
      <c r="F517" s="209" t="s">
        <v>3030</v>
      </c>
      <c r="G517" s="207"/>
      <c r="H517" s="210">
        <v>617.64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164</v>
      </c>
      <c r="AU517" s="216" t="s">
        <v>90</v>
      </c>
      <c r="AV517" s="13" t="s">
        <v>90</v>
      </c>
      <c r="AW517" s="13" t="s">
        <v>41</v>
      </c>
      <c r="AX517" s="13" t="s">
        <v>80</v>
      </c>
      <c r="AY517" s="216" t="s">
        <v>155</v>
      </c>
    </row>
    <row r="518" spans="2:65" s="13" customFormat="1">
      <c r="B518" s="206"/>
      <c r="C518" s="207"/>
      <c r="D518" s="197" t="s">
        <v>164</v>
      </c>
      <c r="E518" s="208" t="s">
        <v>35</v>
      </c>
      <c r="F518" s="209" t="s">
        <v>3031</v>
      </c>
      <c r="G518" s="207"/>
      <c r="H518" s="210">
        <v>128.68</v>
      </c>
      <c r="I518" s="211"/>
      <c r="J518" s="207"/>
      <c r="K518" s="207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164</v>
      </c>
      <c r="AU518" s="216" t="s">
        <v>90</v>
      </c>
      <c r="AV518" s="13" t="s">
        <v>90</v>
      </c>
      <c r="AW518" s="13" t="s">
        <v>41</v>
      </c>
      <c r="AX518" s="13" t="s">
        <v>80</v>
      </c>
      <c r="AY518" s="216" t="s">
        <v>155</v>
      </c>
    </row>
    <row r="519" spans="2:65" s="15" customFormat="1">
      <c r="B519" s="228"/>
      <c r="C519" s="229"/>
      <c r="D519" s="197" t="s">
        <v>164</v>
      </c>
      <c r="E519" s="230" t="s">
        <v>35</v>
      </c>
      <c r="F519" s="231" t="s">
        <v>177</v>
      </c>
      <c r="G519" s="229"/>
      <c r="H519" s="232">
        <v>746.32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164</v>
      </c>
      <c r="AU519" s="238" t="s">
        <v>90</v>
      </c>
      <c r="AV519" s="15" t="s">
        <v>162</v>
      </c>
      <c r="AW519" s="15" t="s">
        <v>41</v>
      </c>
      <c r="AX519" s="15" t="s">
        <v>88</v>
      </c>
      <c r="AY519" s="238" t="s">
        <v>155</v>
      </c>
    </row>
    <row r="520" spans="2:65" s="1" customFormat="1" ht="16.5" customHeight="1">
      <c r="B520" s="36"/>
      <c r="C520" s="239" t="s">
        <v>1030</v>
      </c>
      <c r="D520" s="239" t="s">
        <v>455</v>
      </c>
      <c r="E520" s="240" t="s">
        <v>1632</v>
      </c>
      <c r="F520" s="241" t="s">
        <v>4568</v>
      </c>
      <c r="G520" s="242" t="s">
        <v>160</v>
      </c>
      <c r="H520" s="243">
        <v>384.35399999999998</v>
      </c>
      <c r="I520" s="244"/>
      <c r="J520" s="245">
        <f>ROUND(I520*H520,2)</f>
        <v>0</v>
      </c>
      <c r="K520" s="241" t="s">
        <v>161</v>
      </c>
      <c r="L520" s="246"/>
      <c r="M520" s="247" t="s">
        <v>35</v>
      </c>
      <c r="N520" s="248" t="s">
        <v>51</v>
      </c>
      <c r="O520" s="65"/>
      <c r="P520" s="191">
        <f>O520*H520</f>
        <v>0</v>
      </c>
      <c r="Q520" s="191">
        <v>3.0400000000000002E-3</v>
      </c>
      <c r="R520" s="191">
        <f>Q520*H520</f>
        <v>1.1684361599999999</v>
      </c>
      <c r="S520" s="191">
        <v>0</v>
      </c>
      <c r="T520" s="192">
        <f>S520*H520</f>
        <v>0</v>
      </c>
      <c r="AR520" s="193" t="s">
        <v>419</v>
      </c>
      <c r="AT520" s="193" t="s">
        <v>455</v>
      </c>
      <c r="AU520" s="193" t="s">
        <v>90</v>
      </c>
      <c r="AY520" s="18" t="s">
        <v>155</v>
      </c>
      <c r="BE520" s="194">
        <f>IF(N520="základní",J520,0)</f>
        <v>0</v>
      </c>
      <c r="BF520" s="194">
        <f>IF(N520="snížená",J520,0)</f>
        <v>0</v>
      </c>
      <c r="BG520" s="194">
        <f>IF(N520="zákl. přenesená",J520,0)</f>
        <v>0</v>
      </c>
      <c r="BH520" s="194">
        <f>IF(N520="sníž. přenesená",J520,0)</f>
        <v>0</v>
      </c>
      <c r="BI520" s="194">
        <f>IF(N520="nulová",J520,0)</f>
        <v>0</v>
      </c>
      <c r="BJ520" s="18" t="s">
        <v>88</v>
      </c>
      <c r="BK520" s="194">
        <f>ROUND(I520*H520,2)</f>
        <v>0</v>
      </c>
      <c r="BL520" s="18" t="s">
        <v>265</v>
      </c>
      <c r="BM520" s="193" t="s">
        <v>3032</v>
      </c>
    </row>
    <row r="521" spans="2:65" s="12" customFormat="1">
      <c r="B521" s="195"/>
      <c r="C521" s="196"/>
      <c r="D521" s="197" t="s">
        <v>164</v>
      </c>
      <c r="E521" s="198" t="s">
        <v>35</v>
      </c>
      <c r="F521" s="199" t="s">
        <v>1634</v>
      </c>
      <c r="G521" s="196"/>
      <c r="H521" s="198" t="s">
        <v>35</v>
      </c>
      <c r="I521" s="200"/>
      <c r="J521" s="196"/>
      <c r="K521" s="196"/>
      <c r="L521" s="201"/>
      <c r="M521" s="202"/>
      <c r="N521" s="203"/>
      <c r="O521" s="203"/>
      <c r="P521" s="203"/>
      <c r="Q521" s="203"/>
      <c r="R521" s="203"/>
      <c r="S521" s="203"/>
      <c r="T521" s="204"/>
      <c r="AT521" s="205" t="s">
        <v>164</v>
      </c>
      <c r="AU521" s="205" t="s">
        <v>90</v>
      </c>
      <c r="AV521" s="12" t="s">
        <v>88</v>
      </c>
      <c r="AW521" s="12" t="s">
        <v>41</v>
      </c>
      <c r="AX521" s="12" t="s">
        <v>80</v>
      </c>
      <c r="AY521" s="205" t="s">
        <v>155</v>
      </c>
    </row>
    <row r="522" spans="2:65" s="13" customFormat="1">
      <c r="B522" s="206"/>
      <c r="C522" s="207"/>
      <c r="D522" s="197" t="s">
        <v>164</v>
      </c>
      <c r="E522" s="208" t="s">
        <v>35</v>
      </c>
      <c r="F522" s="209" t="s">
        <v>3033</v>
      </c>
      <c r="G522" s="207"/>
      <c r="H522" s="210">
        <v>318.084</v>
      </c>
      <c r="I522" s="211"/>
      <c r="J522" s="207"/>
      <c r="K522" s="207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164</v>
      </c>
      <c r="AU522" s="216" t="s">
        <v>90</v>
      </c>
      <c r="AV522" s="13" t="s">
        <v>90</v>
      </c>
      <c r="AW522" s="13" t="s">
        <v>41</v>
      </c>
      <c r="AX522" s="13" t="s">
        <v>80</v>
      </c>
      <c r="AY522" s="216" t="s">
        <v>155</v>
      </c>
    </row>
    <row r="523" spans="2:65" s="13" customFormat="1">
      <c r="B523" s="206"/>
      <c r="C523" s="207"/>
      <c r="D523" s="197" t="s">
        <v>164</v>
      </c>
      <c r="E523" s="208" t="s">
        <v>35</v>
      </c>
      <c r="F523" s="209" t="s">
        <v>3034</v>
      </c>
      <c r="G523" s="207"/>
      <c r="H523" s="210">
        <v>66.27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164</v>
      </c>
      <c r="AU523" s="216" t="s">
        <v>90</v>
      </c>
      <c r="AV523" s="13" t="s">
        <v>90</v>
      </c>
      <c r="AW523" s="13" t="s">
        <v>41</v>
      </c>
      <c r="AX523" s="13" t="s">
        <v>80</v>
      </c>
      <c r="AY523" s="216" t="s">
        <v>155</v>
      </c>
    </row>
    <row r="524" spans="2:65" s="15" customFormat="1">
      <c r="B524" s="228"/>
      <c r="C524" s="229"/>
      <c r="D524" s="197" t="s">
        <v>164</v>
      </c>
      <c r="E524" s="230" t="s">
        <v>35</v>
      </c>
      <c r="F524" s="231" t="s">
        <v>177</v>
      </c>
      <c r="G524" s="229"/>
      <c r="H524" s="232">
        <v>384.35399999999998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164</v>
      </c>
      <c r="AU524" s="238" t="s">
        <v>90</v>
      </c>
      <c r="AV524" s="15" t="s">
        <v>162</v>
      </c>
      <c r="AW524" s="15" t="s">
        <v>41</v>
      </c>
      <c r="AX524" s="15" t="s">
        <v>88</v>
      </c>
      <c r="AY524" s="238" t="s">
        <v>155</v>
      </c>
    </row>
    <row r="525" spans="2:65" s="1" customFormat="1" ht="16.5" customHeight="1">
      <c r="B525" s="36"/>
      <c r="C525" s="239" t="s">
        <v>1035</v>
      </c>
      <c r="D525" s="239" t="s">
        <v>455</v>
      </c>
      <c r="E525" s="240" t="s">
        <v>1639</v>
      </c>
      <c r="F525" s="241" t="s">
        <v>4569</v>
      </c>
      <c r="G525" s="242" t="s">
        <v>160</v>
      </c>
      <c r="H525" s="243">
        <v>384.35399999999998</v>
      </c>
      <c r="I525" s="244"/>
      <c r="J525" s="245">
        <f>ROUND(I525*H525,2)</f>
        <v>0</v>
      </c>
      <c r="K525" s="241" t="s">
        <v>161</v>
      </c>
      <c r="L525" s="246"/>
      <c r="M525" s="247" t="s">
        <v>35</v>
      </c>
      <c r="N525" s="248" t="s">
        <v>51</v>
      </c>
      <c r="O525" s="65"/>
      <c r="P525" s="191">
        <f>O525*H525</f>
        <v>0</v>
      </c>
      <c r="Q525" s="191">
        <v>3.5000000000000001E-3</v>
      </c>
      <c r="R525" s="191">
        <f>Q525*H525</f>
        <v>1.3452390000000001</v>
      </c>
      <c r="S525" s="191">
        <v>0</v>
      </c>
      <c r="T525" s="192">
        <f>S525*H525</f>
        <v>0</v>
      </c>
      <c r="AR525" s="193" t="s">
        <v>419</v>
      </c>
      <c r="AT525" s="193" t="s">
        <v>455</v>
      </c>
      <c r="AU525" s="193" t="s">
        <v>90</v>
      </c>
      <c r="AY525" s="18" t="s">
        <v>155</v>
      </c>
      <c r="BE525" s="194">
        <f>IF(N525="základní",J525,0)</f>
        <v>0</v>
      </c>
      <c r="BF525" s="194">
        <f>IF(N525="snížená",J525,0)</f>
        <v>0</v>
      </c>
      <c r="BG525" s="194">
        <f>IF(N525="zákl. přenesená",J525,0)</f>
        <v>0</v>
      </c>
      <c r="BH525" s="194">
        <f>IF(N525="sníž. přenesená",J525,0)</f>
        <v>0</v>
      </c>
      <c r="BI525" s="194">
        <f>IF(N525="nulová",J525,0)</f>
        <v>0</v>
      </c>
      <c r="BJ525" s="18" t="s">
        <v>88</v>
      </c>
      <c r="BK525" s="194">
        <f>ROUND(I525*H525,2)</f>
        <v>0</v>
      </c>
      <c r="BL525" s="18" t="s">
        <v>265</v>
      </c>
      <c r="BM525" s="193" t="s">
        <v>3035</v>
      </c>
    </row>
    <row r="526" spans="2:65" s="12" customFormat="1">
      <c r="B526" s="195"/>
      <c r="C526" s="196"/>
      <c r="D526" s="197" t="s">
        <v>164</v>
      </c>
      <c r="E526" s="198" t="s">
        <v>35</v>
      </c>
      <c r="F526" s="199" t="s">
        <v>1641</v>
      </c>
      <c r="G526" s="196"/>
      <c r="H526" s="198" t="s">
        <v>35</v>
      </c>
      <c r="I526" s="200"/>
      <c r="J526" s="196"/>
      <c r="K526" s="196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164</v>
      </c>
      <c r="AU526" s="205" t="s">
        <v>90</v>
      </c>
      <c r="AV526" s="12" t="s">
        <v>88</v>
      </c>
      <c r="AW526" s="12" t="s">
        <v>41</v>
      </c>
      <c r="AX526" s="12" t="s">
        <v>80</v>
      </c>
      <c r="AY526" s="205" t="s">
        <v>155</v>
      </c>
    </row>
    <row r="527" spans="2:65" s="13" customFormat="1">
      <c r="B527" s="206"/>
      <c r="C527" s="207"/>
      <c r="D527" s="197" t="s">
        <v>164</v>
      </c>
      <c r="E527" s="208" t="s">
        <v>35</v>
      </c>
      <c r="F527" s="209" t="s">
        <v>3033</v>
      </c>
      <c r="G527" s="207"/>
      <c r="H527" s="210">
        <v>318.084</v>
      </c>
      <c r="I527" s="211"/>
      <c r="J527" s="207"/>
      <c r="K527" s="207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164</v>
      </c>
      <c r="AU527" s="216" t="s">
        <v>90</v>
      </c>
      <c r="AV527" s="13" t="s">
        <v>90</v>
      </c>
      <c r="AW527" s="13" t="s">
        <v>41</v>
      </c>
      <c r="AX527" s="13" t="s">
        <v>80</v>
      </c>
      <c r="AY527" s="216" t="s">
        <v>155</v>
      </c>
    </row>
    <row r="528" spans="2:65" s="13" customFormat="1">
      <c r="B528" s="206"/>
      <c r="C528" s="207"/>
      <c r="D528" s="197" t="s">
        <v>164</v>
      </c>
      <c r="E528" s="208" t="s">
        <v>35</v>
      </c>
      <c r="F528" s="209" t="s">
        <v>3034</v>
      </c>
      <c r="G528" s="207"/>
      <c r="H528" s="210">
        <v>66.27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164</v>
      </c>
      <c r="AU528" s="216" t="s">
        <v>90</v>
      </c>
      <c r="AV528" s="13" t="s">
        <v>90</v>
      </c>
      <c r="AW528" s="13" t="s">
        <v>41</v>
      </c>
      <c r="AX528" s="13" t="s">
        <v>80</v>
      </c>
      <c r="AY528" s="216" t="s">
        <v>155</v>
      </c>
    </row>
    <row r="529" spans="2:65" s="15" customFormat="1">
      <c r="B529" s="228"/>
      <c r="C529" s="229"/>
      <c r="D529" s="197" t="s">
        <v>164</v>
      </c>
      <c r="E529" s="230" t="s">
        <v>35</v>
      </c>
      <c r="F529" s="231" t="s">
        <v>177</v>
      </c>
      <c r="G529" s="229"/>
      <c r="H529" s="232">
        <v>384.35399999999998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AT529" s="238" t="s">
        <v>164</v>
      </c>
      <c r="AU529" s="238" t="s">
        <v>90</v>
      </c>
      <c r="AV529" s="15" t="s">
        <v>162</v>
      </c>
      <c r="AW529" s="15" t="s">
        <v>41</v>
      </c>
      <c r="AX529" s="15" t="s">
        <v>88</v>
      </c>
      <c r="AY529" s="238" t="s">
        <v>155</v>
      </c>
    </row>
    <row r="530" spans="2:65" s="1" customFormat="1" ht="48" customHeight="1">
      <c r="B530" s="36"/>
      <c r="C530" s="182" t="s">
        <v>1047</v>
      </c>
      <c r="D530" s="182" t="s">
        <v>157</v>
      </c>
      <c r="E530" s="183" t="s">
        <v>1653</v>
      </c>
      <c r="F530" s="184" t="s">
        <v>1654</v>
      </c>
      <c r="G530" s="185" t="s">
        <v>160</v>
      </c>
      <c r="H530" s="186">
        <v>14.22</v>
      </c>
      <c r="I530" s="187"/>
      <c r="J530" s="188">
        <f>ROUND(I530*H530,2)</f>
        <v>0</v>
      </c>
      <c r="K530" s="184" t="s">
        <v>161</v>
      </c>
      <c r="L530" s="40"/>
      <c r="M530" s="189" t="s">
        <v>35</v>
      </c>
      <c r="N530" s="190" t="s">
        <v>51</v>
      </c>
      <c r="O530" s="65"/>
      <c r="P530" s="191">
        <f>O530*H530</f>
        <v>0</v>
      </c>
      <c r="Q530" s="191">
        <v>0</v>
      </c>
      <c r="R530" s="191">
        <f>Q530*H530</f>
        <v>0</v>
      </c>
      <c r="S530" s="191">
        <v>1.4E-3</v>
      </c>
      <c r="T530" s="192">
        <f>S530*H530</f>
        <v>1.9908000000000002E-2</v>
      </c>
      <c r="AR530" s="193" t="s">
        <v>265</v>
      </c>
      <c r="AT530" s="193" t="s">
        <v>157</v>
      </c>
      <c r="AU530" s="193" t="s">
        <v>90</v>
      </c>
      <c r="AY530" s="18" t="s">
        <v>155</v>
      </c>
      <c r="BE530" s="194">
        <f>IF(N530="základní",J530,0)</f>
        <v>0</v>
      </c>
      <c r="BF530" s="194">
        <f>IF(N530="snížená",J530,0)</f>
        <v>0</v>
      </c>
      <c r="BG530" s="194">
        <f>IF(N530="zákl. přenesená",J530,0)</f>
        <v>0</v>
      </c>
      <c r="BH530" s="194">
        <f>IF(N530="sníž. přenesená",J530,0)</f>
        <v>0</v>
      </c>
      <c r="BI530" s="194">
        <f>IF(N530="nulová",J530,0)</f>
        <v>0</v>
      </c>
      <c r="BJ530" s="18" t="s">
        <v>88</v>
      </c>
      <c r="BK530" s="194">
        <f>ROUND(I530*H530,2)</f>
        <v>0</v>
      </c>
      <c r="BL530" s="18" t="s">
        <v>265</v>
      </c>
      <c r="BM530" s="193" t="s">
        <v>3036</v>
      </c>
    </row>
    <row r="531" spans="2:65" s="12" customFormat="1">
      <c r="B531" s="195"/>
      <c r="C531" s="196"/>
      <c r="D531" s="197" t="s">
        <v>164</v>
      </c>
      <c r="E531" s="198" t="s">
        <v>35</v>
      </c>
      <c r="F531" s="199" t="s">
        <v>1656</v>
      </c>
      <c r="G531" s="196"/>
      <c r="H531" s="198" t="s">
        <v>35</v>
      </c>
      <c r="I531" s="200"/>
      <c r="J531" s="196"/>
      <c r="K531" s="196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164</v>
      </c>
      <c r="AU531" s="205" t="s">
        <v>90</v>
      </c>
      <c r="AV531" s="12" t="s">
        <v>88</v>
      </c>
      <c r="AW531" s="12" t="s">
        <v>41</v>
      </c>
      <c r="AX531" s="12" t="s">
        <v>80</v>
      </c>
      <c r="AY531" s="205" t="s">
        <v>155</v>
      </c>
    </row>
    <row r="532" spans="2:65" s="12" customFormat="1">
      <c r="B532" s="195"/>
      <c r="C532" s="196"/>
      <c r="D532" s="197" t="s">
        <v>164</v>
      </c>
      <c r="E532" s="198" t="s">
        <v>35</v>
      </c>
      <c r="F532" s="199" t="s">
        <v>2968</v>
      </c>
      <c r="G532" s="196"/>
      <c r="H532" s="198" t="s">
        <v>35</v>
      </c>
      <c r="I532" s="200"/>
      <c r="J532" s="196"/>
      <c r="K532" s="196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164</v>
      </c>
      <c r="AU532" s="205" t="s">
        <v>90</v>
      </c>
      <c r="AV532" s="12" t="s">
        <v>88</v>
      </c>
      <c r="AW532" s="12" t="s">
        <v>41</v>
      </c>
      <c r="AX532" s="12" t="s">
        <v>80</v>
      </c>
      <c r="AY532" s="205" t="s">
        <v>155</v>
      </c>
    </row>
    <row r="533" spans="2:65" s="13" customFormat="1">
      <c r="B533" s="206"/>
      <c r="C533" s="207"/>
      <c r="D533" s="197" t="s">
        <v>164</v>
      </c>
      <c r="E533" s="208" t="s">
        <v>35</v>
      </c>
      <c r="F533" s="209" t="s">
        <v>3037</v>
      </c>
      <c r="G533" s="207"/>
      <c r="H533" s="210">
        <v>2.16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164</v>
      </c>
      <c r="AU533" s="216" t="s">
        <v>90</v>
      </c>
      <c r="AV533" s="13" t="s">
        <v>90</v>
      </c>
      <c r="AW533" s="13" t="s">
        <v>41</v>
      </c>
      <c r="AX533" s="13" t="s">
        <v>80</v>
      </c>
      <c r="AY533" s="216" t="s">
        <v>155</v>
      </c>
    </row>
    <row r="534" spans="2:65" s="12" customFormat="1">
      <c r="B534" s="195"/>
      <c r="C534" s="196"/>
      <c r="D534" s="197" t="s">
        <v>164</v>
      </c>
      <c r="E534" s="198" t="s">
        <v>35</v>
      </c>
      <c r="F534" s="199" t="s">
        <v>2969</v>
      </c>
      <c r="G534" s="196"/>
      <c r="H534" s="198" t="s">
        <v>35</v>
      </c>
      <c r="I534" s="200"/>
      <c r="J534" s="196"/>
      <c r="K534" s="196"/>
      <c r="L534" s="201"/>
      <c r="M534" s="202"/>
      <c r="N534" s="203"/>
      <c r="O534" s="203"/>
      <c r="P534" s="203"/>
      <c r="Q534" s="203"/>
      <c r="R534" s="203"/>
      <c r="S534" s="203"/>
      <c r="T534" s="204"/>
      <c r="AT534" s="205" t="s">
        <v>164</v>
      </c>
      <c r="AU534" s="205" t="s">
        <v>90</v>
      </c>
      <c r="AV534" s="12" t="s">
        <v>88</v>
      </c>
      <c r="AW534" s="12" t="s">
        <v>41</v>
      </c>
      <c r="AX534" s="12" t="s">
        <v>80</v>
      </c>
      <c r="AY534" s="205" t="s">
        <v>155</v>
      </c>
    </row>
    <row r="535" spans="2:65" s="13" customFormat="1">
      <c r="B535" s="206"/>
      <c r="C535" s="207"/>
      <c r="D535" s="197" t="s">
        <v>164</v>
      </c>
      <c r="E535" s="208" t="s">
        <v>35</v>
      </c>
      <c r="F535" s="209" t="s">
        <v>3038</v>
      </c>
      <c r="G535" s="207"/>
      <c r="H535" s="210">
        <v>7.56</v>
      </c>
      <c r="I535" s="211"/>
      <c r="J535" s="207"/>
      <c r="K535" s="207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164</v>
      </c>
      <c r="AU535" s="216" t="s">
        <v>90</v>
      </c>
      <c r="AV535" s="13" t="s">
        <v>90</v>
      </c>
      <c r="AW535" s="13" t="s">
        <v>41</v>
      </c>
      <c r="AX535" s="13" t="s">
        <v>80</v>
      </c>
      <c r="AY535" s="216" t="s">
        <v>155</v>
      </c>
    </row>
    <row r="536" spans="2:65" s="12" customFormat="1">
      <c r="B536" s="195"/>
      <c r="C536" s="196"/>
      <c r="D536" s="197" t="s">
        <v>164</v>
      </c>
      <c r="E536" s="198" t="s">
        <v>35</v>
      </c>
      <c r="F536" s="199" t="s">
        <v>2971</v>
      </c>
      <c r="G536" s="196"/>
      <c r="H536" s="198" t="s">
        <v>35</v>
      </c>
      <c r="I536" s="200"/>
      <c r="J536" s="196"/>
      <c r="K536" s="196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164</v>
      </c>
      <c r="AU536" s="205" t="s">
        <v>90</v>
      </c>
      <c r="AV536" s="12" t="s">
        <v>88</v>
      </c>
      <c r="AW536" s="12" t="s">
        <v>41</v>
      </c>
      <c r="AX536" s="12" t="s">
        <v>80</v>
      </c>
      <c r="AY536" s="205" t="s">
        <v>155</v>
      </c>
    </row>
    <row r="537" spans="2:65" s="13" customFormat="1">
      <c r="B537" s="206"/>
      <c r="C537" s="207"/>
      <c r="D537" s="197" t="s">
        <v>164</v>
      </c>
      <c r="E537" s="208" t="s">
        <v>35</v>
      </c>
      <c r="F537" s="209" t="s">
        <v>3039</v>
      </c>
      <c r="G537" s="207"/>
      <c r="H537" s="210">
        <v>1.62</v>
      </c>
      <c r="I537" s="211"/>
      <c r="J537" s="207"/>
      <c r="K537" s="207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164</v>
      </c>
      <c r="AU537" s="216" t="s">
        <v>90</v>
      </c>
      <c r="AV537" s="13" t="s">
        <v>90</v>
      </c>
      <c r="AW537" s="13" t="s">
        <v>41</v>
      </c>
      <c r="AX537" s="13" t="s">
        <v>80</v>
      </c>
      <c r="AY537" s="216" t="s">
        <v>155</v>
      </c>
    </row>
    <row r="538" spans="2:65" s="12" customFormat="1">
      <c r="B538" s="195"/>
      <c r="C538" s="196"/>
      <c r="D538" s="197" t="s">
        <v>164</v>
      </c>
      <c r="E538" s="198" t="s">
        <v>35</v>
      </c>
      <c r="F538" s="199" t="s">
        <v>2972</v>
      </c>
      <c r="G538" s="196"/>
      <c r="H538" s="198" t="s">
        <v>35</v>
      </c>
      <c r="I538" s="200"/>
      <c r="J538" s="196"/>
      <c r="K538" s="196"/>
      <c r="L538" s="201"/>
      <c r="M538" s="202"/>
      <c r="N538" s="203"/>
      <c r="O538" s="203"/>
      <c r="P538" s="203"/>
      <c r="Q538" s="203"/>
      <c r="R538" s="203"/>
      <c r="S538" s="203"/>
      <c r="T538" s="204"/>
      <c r="AT538" s="205" t="s">
        <v>164</v>
      </c>
      <c r="AU538" s="205" t="s">
        <v>90</v>
      </c>
      <c r="AV538" s="12" t="s">
        <v>88</v>
      </c>
      <c r="AW538" s="12" t="s">
        <v>41</v>
      </c>
      <c r="AX538" s="12" t="s">
        <v>80</v>
      </c>
      <c r="AY538" s="205" t="s">
        <v>155</v>
      </c>
    </row>
    <row r="539" spans="2:65" s="13" customFormat="1">
      <c r="B539" s="206"/>
      <c r="C539" s="207"/>
      <c r="D539" s="197" t="s">
        <v>164</v>
      </c>
      <c r="E539" s="208" t="s">
        <v>35</v>
      </c>
      <c r="F539" s="209" t="s">
        <v>3040</v>
      </c>
      <c r="G539" s="207"/>
      <c r="H539" s="210">
        <v>2.88</v>
      </c>
      <c r="I539" s="211"/>
      <c r="J539" s="207"/>
      <c r="K539" s="207"/>
      <c r="L539" s="212"/>
      <c r="M539" s="213"/>
      <c r="N539" s="214"/>
      <c r="O539" s="214"/>
      <c r="P539" s="214"/>
      <c r="Q539" s="214"/>
      <c r="R539" s="214"/>
      <c r="S539" s="214"/>
      <c r="T539" s="215"/>
      <c r="AT539" s="216" t="s">
        <v>164</v>
      </c>
      <c r="AU539" s="216" t="s">
        <v>90</v>
      </c>
      <c r="AV539" s="13" t="s">
        <v>90</v>
      </c>
      <c r="AW539" s="13" t="s">
        <v>41</v>
      </c>
      <c r="AX539" s="13" t="s">
        <v>80</v>
      </c>
      <c r="AY539" s="216" t="s">
        <v>155</v>
      </c>
    </row>
    <row r="540" spans="2:65" s="15" customFormat="1">
      <c r="B540" s="228"/>
      <c r="C540" s="229"/>
      <c r="D540" s="197" t="s">
        <v>164</v>
      </c>
      <c r="E540" s="230" t="s">
        <v>35</v>
      </c>
      <c r="F540" s="231" t="s">
        <v>177</v>
      </c>
      <c r="G540" s="229"/>
      <c r="H540" s="232">
        <v>14.22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164</v>
      </c>
      <c r="AU540" s="238" t="s">
        <v>90</v>
      </c>
      <c r="AV540" s="15" t="s">
        <v>162</v>
      </c>
      <c r="AW540" s="15" t="s">
        <v>41</v>
      </c>
      <c r="AX540" s="15" t="s">
        <v>88</v>
      </c>
      <c r="AY540" s="238" t="s">
        <v>155</v>
      </c>
    </row>
    <row r="541" spans="2:65" s="1" customFormat="1" ht="36" customHeight="1">
      <c r="B541" s="36"/>
      <c r="C541" s="182" t="s">
        <v>1051</v>
      </c>
      <c r="D541" s="182" t="s">
        <v>157</v>
      </c>
      <c r="E541" s="183" t="s">
        <v>3041</v>
      </c>
      <c r="F541" s="184" t="s">
        <v>3042</v>
      </c>
      <c r="G541" s="185" t="s">
        <v>160</v>
      </c>
      <c r="H541" s="186">
        <v>220</v>
      </c>
      <c r="I541" s="187"/>
      <c r="J541" s="188">
        <f>ROUND(I541*H541,2)</f>
        <v>0</v>
      </c>
      <c r="K541" s="184" t="s">
        <v>161</v>
      </c>
      <c r="L541" s="40"/>
      <c r="M541" s="189" t="s">
        <v>35</v>
      </c>
      <c r="N541" s="190" t="s">
        <v>51</v>
      </c>
      <c r="O541" s="65"/>
      <c r="P541" s="191">
        <f>O541*H541</f>
        <v>0</v>
      </c>
      <c r="Q541" s="191">
        <v>0</v>
      </c>
      <c r="R541" s="191">
        <f>Q541*H541</f>
        <v>0</v>
      </c>
      <c r="S541" s="191">
        <v>0</v>
      </c>
      <c r="T541" s="192">
        <f>S541*H541</f>
        <v>0</v>
      </c>
      <c r="AR541" s="193" t="s">
        <v>265</v>
      </c>
      <c r="AT541" s="193" t="s">
        <v>157</v>
      </c>
      <c r="AU541" s="193" t="s">
        <v>90</v>
      </c>
      <c r="AY541" s="18" t="s">
        <v>155</v>
      </c>
      <c r="BE541" s="194">
        <f>IF(N541="základní",J541,0)</f>
        <v>0</v>
      </c>
      <c r="BF541" s="194">
        <f>IF(N541="snížená",J541,0)</f>
        <v>0</v>
      </c>
      <c r="BG541" s="194">
        <f>IF(N541="zákl. přenesená",J541,0)</f>
        <v>0</v>
      </c>
      <c r="BH541" s="194">
        <f>IF(N541="sníž. přenesená",J541,0)</f>
        <v>0</v>
      </c>
      <c r="BI541" s="194">
        <f>IF(N541="nulová",J541,0)</f>
        <v>0</v>
      </c>
      <c r="BJ541" s="18" t="s">
        <v>88</v>
      </c>
      <c r="BK541" s="194">
        <f>ROUND(I541*H541,2)</f>
        <v>0</v>
      </c>
      <c r="BL541" s="18" t="s">
        <v>265</v>
      </c>
      <c r="BM541" s="193" t="s">
        <v>3043</v>
      </c>
    </row>
    <row r="542" spans="2:65" s="12" customFormat="1">
      <c r="B542" s="195"/>
      <c r="C542" s="196"/>
      <c r="D542" s="197" t="s">
        <v>164</v>
      </c>
      <c r="E542" s="198" t="s">
        <v>35</v>
      </c>
      <c r="F542" s="199" t="s">
        <v>3044</v>
      </c>
      <c r="G542" s="196"/>
      <c r="H542" s="198" t="s">
        <v>35</v>
      </c>
      <c r="I542" s="200"/>
      <c r="J542" s="196"/>
      <c r="K542" s="196"/>
      <c r="L542" s="201"/>
      <c r="M542" s="202"/>
      <c r="N542" s="203"/>
      <c r="O542" s="203"/>
      <c r="P542" s="203"/>
      <c r="Q542" s="203"/>
      <c r="R542" s="203"/>
      <c r="S542" s="203"/>
      <c r="T542" s="204"/>
      <c r="AT542" s="205" t="s">
        <v>164</v>
      </c>
      <c r="AU542" s="205" t="s">
        <v>90</v>
      </c>
      <c r="AV542" s="12" t="s">
        <v>88</v>
      </c>
      <c r="AW542" s="12" t="s">
        <v>41</v>
      </c>
      <c r="AX542" s="12" t="s">
        <v>80</v>
      </c>
      <c r="AY542" s="205" t="s">
        <v>155</v>
      </c>
    </row>
    <row r="543" spans="2:65" s="13" customFormat="1">
      <c r="B543" s="206"/>
      <c r="C543" s="207"/>
      <c r="D543" s="197" t="s">
        <v>164</v>
      </c>
      <c r="E543" s="208" t="s">
        <v>35</v>
      </c>
      <c r="F543" s="209" t="s">
        <v>3020</v>
      </c>
      <c r="G543" s="207"/>
      <c r="H543" s="210">
        <v>220</v>
      </c>
      <c r="I543" s="211"/>
      <c r="J543" s="207"/>
      <c r="K543" s="207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164</v>
      </c>
      <c r="AU543" s="216" t="s">
        <v>90</v>
      </c>
      <c r="AV543" s="13" t="s">
        <v>90</v>
      </c>
      <c r="AW543" s="13" t="s">
        <v>41</v>
      </c>
      <c r="AX543" s="13" t="s">
        <v>88</v>
      </c>
      <c r="AY543" s="216" t="s">
        <v>155</v>
      </c>
    </row>
    <row r="544" spans="2:65" s="1" customFormat="1" ht="24" customHeight="1">
      <c r="B544" s="36"/>
      <c r="C544" s="239" t="s">
        <v>1056</v>
      </c>
      <c r="D544" s="239" t="s">
        <v>455</v>
      </c>
      <c r="E544" s="240" t="s">
        <v>3045</v>
      </c>
      <c r="F544" s="241" t="s">
        <v>4575</v>
      </c>
      <c r="G544" s="242" t="s">
        <v>160</v>
      </c>
      <c r="H544" s="243">
        <v>242</v>
      </c>
      <c r="I544" s="244"/>
      <c r="J544" s="245">
        <f>ROUND(I544*H544,2)</f>
        <v>0</v>
      </c>
      <c r="K544" s="241" t="s">
        <v>161</v>
      </c>
      <c r="L544" s="246"/>
      <c r="M544" s="247" t="s">
        <v>35</v>
      </c>
      <c r="N544" s="248" t="s">
        <v>51</v>
      </c>
      <c r="O544" s="65"/>
      <c r="P544" s="191">
        <f>O544*H544</f>
        <v>0</v>
      </c>
      <c r="Q544" s="191">
        <v>1.6800000000000001E-3</v>
      </c>
      <c r="R544" s="191">
        <f>Q544*H544</f>
        <v>0.40656000000000003</v>
      </c>
      <c r="S544" s="191">
        <v>0</v>
      </c>
      <c r="T544" s="192">
        <f>S544*H544</f>
        <v>0</v>
      </c>
      <c r="AR544" s="193" t="s">
        <v>419</v>
      </c>
      <c r="AT544" s="193" t="s">
        <v>455</v>
      </c>
      <c r="AU544" s="193" t="s">
        <v>90</v>
      </c>
      <c r="AY544" s="18" t="s">
        <v>155</v>
      </c>
      <c r="BE544" s="194">
        <f>IF(N544="základní",J544,0)</f>
        <v>0</v>
      </c>
      <c r="BF544" s="194">
        <f>IF(N544="snížená",J544,0)</f>
        <v>0</v>
      </c>
      <c r="BG544" s="194">
        <f>IF(N544="zákl. přenesená",J544,0)</f>
        <v>0</v>
      </c>
      <c r="BH544" s="194">
        <f>IF(N544="sníž. přenesená",J544,0)</f>
        <v>0</v>
      </c>
      <c r="BI544" s="194">
        <f>IF(N544="nulová",J544,0)</f>
        <v>0</v>
      </c>
      <c r="BJ544" s="18" t="s">
        <v>88</v>
      </c>
      <c r="BK544" s="194">
        <f>ROUND(I544*H544,2)</f>
        <v>0</v>
      </c>
      <c r="BL544" s="18" t="s">
        <v>265</v>
      </c>
      <c r="BM544" s="193" t="s">
        <v>3046</v>
      </c>
    </row>
    <row r="545" spans="2:65" s="13" customFormat="1">
      <c r="B545" s="206"/>
      <c r="C545" s="207"/>
      <c r="D545" s="197" t="s">
        <v>164</v>
      </c>
      <c r="E545" s="208" t="s">
        <v>35</v>
      </c>
      <c r="F545" s="209" t="s">
        <v>3047</v>
      </c>
      <c r="G545" s="207"/>
      <c r="H545" s="210">
        <v>242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164</v>
      </c>
      <c r="AU545" s="216" t="s">
        <v>90</v>
      </c>
      <c r="AV545" s="13" t="s">
        <v>90</v>
      </c>
      <c r="AW545" s="13" t="s">
        <v>41</v>
      </c>
      <c r="AX545" s="13" t="s">
        <v>88</v>
      </c>
      <c r="AY545" s="216" t="s">
        <v>155</v>
      </c>
    </row>
    <row r="546" spans="2:65" s="1" customFormat="1" ht="48" customHeight="1">
      <c r="B546" s="36"/>
      <c r="C546" s="182" t="s">
        <v>1082</v>
      </c>
      <c r="D546" s="182" t="s">
        <v>157</v>
      </c>
      <c r="E546" s="183" t="s">
        <v>1704</v>
      </c>
      <c r="F546" s="184" t="s">
        <v>1705</v>
      </c>
      <c r="G546" s="185" t="s">
        <v>160</v>
      </c>
      <c r="H546" s="186">
        <v>220</v>
      </c>
      <c r="I546" s="187"/>
      <c r="J546" s="188">
        <f>ROUND(I546*H546,2)</f>
        <v>0</v>
      </c>
      <c r="K546" s="184" t="s">
        <v>161</v>
      </c>
      <c r="L546" s="40"/>
      <c r="M546" s="189" t="s">
        <v>35</v>
      </c>
      <c r="N546" s="190" t="s">
        <v>51</v>
      </c>
      <c r="O546" s="65"/>
      <c r="P546" s="191">
        <f>O546*H546</f>
        <v>0</v>
      </c>
      <c r="Q546" s="191">
        <v>1.0000000000000001E-5</v>
      </c>
      <c r="R546" s="191">
        <f>Q546*H546</f>
        <v>2.2000000000000001E-3</v>
      </c>
      <c r="S546" s="191">
        <v>0</v>
      </c>
      <c r="T546" s="192">
        <f>S546*H546</f>
        <v>0</v>
      </c>
      <c r="AR546" s="193" t="s">
        <v>265</v>
      </c>
      <c r="AT546" s="193" t="s">
        <v>157</v>
      </c>
      <c r="AU546" s="193" t="s">
        <v>90</v>
      </c>
      <c r="AY546" s="18" t="s">
        <v>155</v>
      </c>
      <c r="BE546" s="194">
        <f>IF(N546="základní",J546,0)</f>
        <v>0</v>
      </c>
      <c r="BF546" s="194">
        <f>IF(N546="snížená",J546,0)</f>
        <v>0</v>
      </c>
      <c r="BG546" s="194">
        <f>IF(N546="zákl. přenesená",J546,0)</f>
        <v>0</v>
      </c>
      <c r="BH546" s="194">
        <f>IF(N546="sníž. přenesená",J546,0)</f>
        <v>0</v>
      </c>
      <c r="BI546" s="194">
        <f>IF(N546="nulová",J546,0)</f>
        <v>0</v>
      </c>
      <c r="BJ546" s="18" t="s">
        <v>88</v>
      </c>
      <c r="BK546" s="194">
        <f>ROUND(I546*H546,2)</f>
        <v>0</v>
      </c>
      <c r="BL546" s="18" t="s">
        <v>265</v>
      </c>
      <c r="BM546" s="193" t="s">
        <v>3048</v>
      </c>
    </row>
    <row r="547" spans="2:65" s="12" customFormat="1">
      <c r="B547" s="195"/>
      <c r="C547" s="196"/>
      <c r="D547" s="197" t="s">
        <v>164</v>
      </c>
      <c r="E547" s="198" t="s">
        <v>35</v>
      </c>
      <c r="F547" s="199" t="s">
        <v>3049</v>
      </c>
      <c r="G547" s="196"/>
      <c r="H547" s="198" t="s">
        <v>35</v>
      </c>
      <c r="I547" s="200"/>
      <c r="J547" s="196"/>
      <c r="K547" s="196"/>
      <c r="L547" s="201"/>
      <c r="M547" s="202"/>
      <c r="N547" s="203"/>
      <c r="O547" s="203"/>
      <c r="P547" s="203"/>
      <c r="Q547" s="203"/>
      <c r="R547" s="203"/>
      <c r="S547" s="203"/>
      <c r="T547" s="204"/>
      <c r="AT547" s="205" t="s">
        <v>164</v>
      </c>
      <c r="AU547" s="205" t="s">
        <v>90</v>
      </c>
      <c r="AV547" s="12" t="s">
        <v>88</v>
      </c>
      <c r="AW547" s="12" t="s">
        <v>41</v>
      </c>
      <c r="AX547" s="12" t="s">
        <v>80</v>
      </c>
      <c r="AY547" s="205" t="s">
        <v>155</v>
      </c>
    </row>
    <row r="548" spans="2:65" s="13" customFormat="1">
      <c r="B548" s="206"/>
      <c r="C548" s="207"/>
      <c r="D548" s="197" t="s">
        <v>164</v>
      </c>
      <c r="E548" s="208" t="s">
        <v>35</v>
      </c>
      <c r="F548" s="209" t="s">
        <v>3020</v>
      </c>
      <c r="G548" s="207"/>
      <c r="H548" s="210">
        <v>220</v>
      </c>
      <c r="I548" s="211"/>
      <c r="J548" s="207"/>
      <c r="K548" s="207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164</v>
      </c>
      <c r="AU548" s="216" t="s">
        <v>90</v>
      </c>
      <c r="AV548" s="13" t="s">
        <v>90</v>
      </c>
      <c r="AW548" s="13" t="s">
        <v>41</v>
      </c>
      <c r="AX548" s="13" t="s">
        <v>88</v>
      </c>
      <c r="AY548" s="216" t="s">
        <v>155</v>
      </c>
    </row>
    <row r="549" spans="2:65" s="1" customFormat="1" ht="24" customHeight="1">
      <c r="B549" s="36"/>
      <c r="C549" s="239" t="s">
        <v>1087</v>
      </c>
      <c r="D549" s="239" t="s">
        <v>455</v>
      </c>
      <c r="E549" s="240" t="s">
        <v>1711</v>
      </c>
      <c r="F549" s="241" t="s">
        <v>1712</v>
      </c>
      <c r="G549" s="242" t="s">
        <v>160</v>
      </c>
      <c r="H549" s="243">
        <v>242</v>
      </c>
      <c r="I549" s="244"/>
      <c r="J549" s="245">
        <f>ROUND(I549*H549,2)</f>
        <v>0</v>
      </c>
      <c r="K549" s="241" t="s">
        <v>161</v>
      </c>
      <c r="L549" s="246"/>
      <c r="M549" s="247" t="s">
        <v>35</v>
      </c>
      <c r="N549" s="248" t="s">
        <v>51</v>
      </c>
      <c r="O549" s="65"/>
      <c r="P549" s="191">
        <f>O549*H549</f>
        <v>0</v>
      </c>
      <c r="Q549" s="191">
        <v>1.7000000000000001E-4</v>
      </c>
      <c r="R549" s="191">
        <f>Q549*H549</f>
        <v>4.1140000000000003E-2</v>
      </c>
      <c r="S549" s="191">
        <v>0</v>
      </c>
      <c r="T549" s="192">
        <f>S549*H549</f>
        <v>0</v>
      </c>
      <c r="AR549" s="193" t="s">
        <v>419</v>
      </c>
      <c r="AT549" s="193" t="s">
        <v>455</v>
      </c>
      <c r="AU549" s="193" t="s">
        <v>90</v>
      </c>
      <c r="AY549" s="18" t="s">
        <v>155</v>
      </c>
      <c r="BE549" s="194">
        <f>IF(N549="základní",J549,0)</f>
        <v>0</v>
      </c>
      <c r="BF549" s="194">
        <f>IF(N549="snížená",J549,0)</f>
        <v>0</v>
      </c>
      <c r="BG549" s="194">
        <f>IF(N549="zákl. přenesená",J549,0)</f>
        <v>0</v>
      </c>
      <c r="BH549" s="194">
        <f>IF(N549="sníž. přenesená",J549,0)</f>
        <v>0</v>
      </c>
      <c r="BI549" s="194">
        <f>IF(N549="nulová",J549,0)</f>
        <v>0</v>
      </c>
      <c r="BJ549" s="18" t="s">
        <v>88</v>
      </c>
      <c r="BK549" s="194">
        <f>ROUND(I549*H549,2)</f>
        <v>0</v>
      </c>
      <c r="BL549" s="18" t="s">
        <v>265</v>
      </c>
      <c r="BM549" s="193" t="s">
        <v>3050</v>
      </c>
    </row>
    <row r="550" spans="2:65" s="13" customFormat="1">
      <c r="B550" s="206"/>
      <c r="C550" s="207"/>
      <c r="D550" s="197" t="s">
        <v>164</v>
      </c>
      <c r="E550" s="208" t="s">
        <v>35</v>
      </c>
      <c r="F550" s="209" t="s">
        <v>3051</v>
      </c>
      <c r="G550" s="207"/>
      <c r="H550" s="210">
        <v>242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164</v>
      </c>
      <c r="AU550" s="216" t="s">
        <v>90</v>
      </c>
      <c r="AV550" s="13" t="s">
        <v>90</v>
      </c>
      <c r="AW550" s="13" t="s">
        <v>41</v>
      </c>
      <c r="AX550" s="13" t="s">
        <v>88</v>
      </c>
      <c r="AY550" s="216" t="s">
        <v>155</v>
      </c>
    </row>
    <row r="551" spans="2:65" s="1" customFormat="1" ht="48" customHeight="1">
      <c r="B551" s="36"/>
      <c r="C551" s="182" t="s">
        <v>1096</v>
      </c>
      <c r="D551" s="182" t="s">
        <v>157</v>
      </c>
      <c r="E551" s="183" t="s">
        <v>1716</v>
      </c>
      <c r="F551" s="184" t="s">
        <v>1717</v>
      </c>
      <c r="G551" s="185" t="s">
        <v>160</v>
      </c>
      <c r="H551" s="186">
        <v>220</v>
      </c>
      <c r="I551" s="187"/>
      <c r="J551" s="188">
        <f>ROUND(I551*H551,2)</f>
        <v>0</v>
      </c>
      <c r="K551" s="184" t="s">
        <v>161</v>
      </c>
      <c r="L551" s="40"/>
      <c r="M551" s="189" t="s">
        <v>35</v>
      </c>
      <c r="N551" s="190" t="s">
        <v>51</v>
      </c>
      <c r="O551" s="65"/>
      <c r="P551" s="191">
        <f>O551*H551</f>
        <v>0</v>
      </c>
      <c r="Q551" s="191">
        <v>1.6000000000000001E-4</v>
      </c>
      <c r="R551" s="191">
        <f>Q551*H551</f>
        <v>3.5200000000000002E-2</v>
      </c>
      <c r="S551" s="191">
        <v>0</v>
      </c>
      <c r="T551" s="192">
        <f>S551*H551</f>
        <v>0</v>
      </c>
      <c r="AR551" s="193" t="s">
        <v>265</v>
      </c>
      <c r="AT551" s="193" t="s">
        <v>157</v>
      </c>
      <c r="AU551" s="193" t="s">
        <v>90</v>
      </c>
      <c r="AY551" s="18" t="s">
        <v>155</v>
      </c>
      <c r="BE551" s="194">
        <f>IF(N551="základní",J551,0)</f>
        <v>0</v>
      </c>
      <c r="BF551" s="194">
        <f>IF(N551="snížená",J551,0)</f>
        <v>0</v>
      </c>
      <c r="BG551" s="194">
        <f>IF(N551="zákl. přenesená",J551,0)</f>
        <v>0</v>
      </c>
      <c r="BH551" s="194">
        <f>IF(N551="sníž. přenesená",J551,0)</f>
        <v>0</v>
      </c>
      <c r="BI551" s="194">
        <f>IF(N551="nulová",J551,0)</f>
        <v>0</v>
      </c>
      <c r="BJ551" s="18" t="s">
        <v>88</v>
      </c>
      <c r="BK551" s="194">
        <f>ROUND(I551*H551,2)</f>
        <v>0</v>
      </c>
      <c r="BL551" s="18" t="s">
        <v>265</v>
      </c>
      <c r="BM551" s="193" t="s">
        <v>3052</v>
      </c>
    </row>
    <row r="552" spans="2:65" s="12" customFormat="1">
      <c r="B552" s="195"/>
      <c r="C552" s="196"/>
      <c r="D552" s="197" t="s">
        <v>164</v>
      </c>
      <c r="E552" s="198" t="s">
        <v>35</v>
      </c>
      <c r="F552" s="199" t="s">
        <v>3024</v>
      </c>
      <c r="G552" s="196"/>
      <c r="H552" s="198" t="s">
        <v>35</v>
      </c>
      <c r="I552" s="200"/>
      <c r="J552" s="196"/>
      <c r="K552" s="196"/>
      <c r="L552" s="201"/>
      <c r="M552" s="202"/>
      <c r="N552" s="203"/>
      <c r="O552" s="203"/>
      <c r="P552" s="203"/>
      <c r="Q552" s="203"/>
      <c r="R552" s="203"/>
      <c r="S552" s="203"/>
      <c r="T552" s="204"/>
      <c r="AT552" s="205" t="s">
        <v>164</v>
      </c>
      <c r="AU552" s="205" t="s">
        <v>90</v>
      </c>
      <c r="AV552" s="12" t="s">
        <v>88</v>
      </c>
      <c r="AW552" s="12" t="s">
        <v>41</v>
      </c>
      <c r="AX552" s="12" t="s">
        <v>80</v>
      </c>
      <c r="AY552" s="205" t="s">
        <v>155</v>
      </c>
    </row>
    <row r="553" spans="2:65" s="13" customFormat="1">
      <c r="B553" s="206"/>
      <c r="C553" s="207"/>
      <c r="D553" s="197" t="s">
        <v>164</v>
      </c>
      <c r="E553" s="208" t="s">
        <v>35</v>
      </c>
      <c r="F553" s="209" t="s">
        <v>3020</v>
      </c>
      <c r="G553" s="207"/>
      <c r="H553" s="210">
        <v>220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164</v>
      </c>
      <c r="AU553" s="216" t="s">
        <v>90</v>
      </c>
      <c r="AV553" s="13" t="s">
        <v>90</v>
      </c>
      <c r="AW553" s="13" t="s">
        <v>41</v>
      </c>
      <c r="AX553" s="13" t="s">
        <v>88</v>
      </c>
      <c r="AY553" s="216" t="s">
        <v>155</v>
      </c>
    </row>
    <row r="554" spans="2:65" s="1" customFormat="1" ht="24" customHeight="1">
      <c r="B554" s="36"/>
      <c r="C554" s="239" t="s">
        <v>1102</v>
      </c>
      <c r="D554" s="239" t="s">
        <v>455</v>
      </c>
      <c r="E554" s="240" t="s">
        <v>1720</v>
      </c>
      <c r="F554" s="241" t="s">
        <v>1721</v>
      </c>
      <c r="G554" s="242" t="s">
        <v>160</v>
      </c>
      <c r="H554" s="243">
        <v>230.40199999999999</v>
      </c>
      <c r="I554" s="244"/>
      <c r="J554" s="245">
        <f>ROUND(I554*H554,2)</f>
        <v>0</v>
      </c>
      <c r="K554" s="241" t="s">
        <v>35</v>
      </c>
      <c r="L554" s="246"/>
      <c r="M554" s="247" t="s">
        <v>35</v>
      </c>
      <c r="N554" s="248" t="s">
        <v>51</v>
      </c>
      <c r="O554" s="65"/>
      <c r="P554" s="191">
        <f>O554*H554</f>
        <v>0</v>
      </c>
      <c r="Q554" s="191">
        <v>4.7999999999999996E-3</v>
      </c>
      <c r="R554" s="191">
        <f>Q554*H554</f>
        <v>1.1059295999999998</v>
      </c>
      <c r="S554" s="191">
        <v>0</v>
      </c>
      <c r="T554" s="192">
        <f>S554*H554</f>
        <v>0</v>
      </c>
      <c r="AR554" s="193" t="s">
        <v>419</v>
      </c>
      <c r="AT554" s="193" t="s">
        <v>455</v>
      </c>
      <c r="AU554" s="193" t="s">
        <v>90</v>
      </c>
      <c r="AY554" s="18" t="s">
        <v>155</v>
      </c>
      <c r="BE554" s="194">
        <f>IF(N554="základní",J554,0)</f>
        <v>0</v>
      </c>
      <c r="BF554" s="194">
        <f>IF(N554="snížená",J554,0)</f>
        <v>0</v>
      </c>
      <c r="BG554" s="194">
        <f>IF(N554="zákl. přenesená",J554,0)</f>
        <v>0</v>
      </c>
      <c r="BH554" s="194">
        <f>IF(N554="sníž. přenesená",J554,0)</f>
        <v>0</v>
      </c>
      <c r="BI554" s="194">
        <f>IF(N554="nulová",J554,0)</f>
        <v>0</v>
      </c>
      <c r="BJ554" s="18" t="s">
        <v>88</v>
      </c>
      <c r="BK554" s="194">
        <f>ROUND(I554*H554,2)</f>
        <v>0</v>
      </c>
      <c r="BL554" s="18" t="s">
        <v>265</v>
      </c>
      <c r="BM554" s="193" t="s">
        <v>3053</v>
      </c>
    </row>
    <row r="555" spans="2:65" s="13" customFormat="1">
      <c r="B555" s="206"/>
      <c r="C555" s="207"/>
      <c r="D555" s="197" t="s">
        <v>164</v>
      </c>
      <c r="E555" s="208" t="s">
        <v>35</v>
      </c>
      <c r="F555" s="209" t="s">
        <v>3054</v>
      </c>
      <c r="G555" s="207"/>
      <c r="H555" s="210">
        <v>226.6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164</v>
      </c>
      <c r="AU555" s="216" t="s">
        <v>90</v>
      </c>
      <c r="AV555" s="13" t="s">
        <v>90</v>
      </c>
      <c r="AW555" s="13" t="s">
        <v>41</v>
      </c>
      <c r="AX555" s="13" t="s">
        <v>80</v>
      </c>
      <c r="AY555" s="216" t="s">
        <v>155</v>
      </c>
    </row>
    <row r="556" spans="2:65" s="12" customFormat="1" ht="20.399999999999999">
      <c r="B556" s="195"/>
      <c r="C556" s="196"/>
      <c r="D556" s="197" t="s">
        <v>164</v>
      </c>
      <c r="E556" s="198" t="s">
        <v>35</v>
      </c>
      <c r="F556" s="199" t="s">
        <v>1724</v>
      </c>
      <c r="G556" s="196"/>
      <c r="H556" s="198" t="s">
        <v>35</v>
      </c>
      <c r="I556" s="200"/>
      <c r="J556" s="196"/>
      <c r="K556" s="196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164</v>
      </c>
      <c r="AU556" s="205" t="s">
        <v>90</v>
      </c>
      <c r="AV556" s="12" t="s">
        <v>88</v>
      </c>
      <c r="AW556" s="12" t="s">
        <v>41</v>
      </c>
      <c r="AX556" s="12" t="s">
        <v>80</v>
      </c>
      <c r="AY556" s="205" t="s">
        <v>155</v>
      </c>
    </row>
    <row r="557" spans="2:65" s="13" customFormat="1">
      <c r="B557" s="206"/>
      <c r="C557" s="207"/>
      <c r="D557" s="197" t="s">
        <v>164</v>
      </c>
      <c r="E557" s="208" t="s">
        <v>35</v>
      </c>
      <c r="F557" s="209" t="s">
        <v>3055</v>
      </c>
      <c r="G557" s="207"/>
      <c r="H557" s="210">
        <v>230.40199999999999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164</v>
      </c>
      <c r="AU557" s="216" t="s">
        <v>90</v>
      </c>
      <c r="AV557" s="13" t="s">
        <v>90</v>
      </c>
      <c r="AW557" s="13" t="s">
        <v>41</v>
      </c>
      <c r="AX557" s="13" t="s">
        <v>88</v>
      </c>
      <c r="AY557" s="216" t="s">
        <v>155</v>
      </c>
    </row>
    <row r="558" spans="2:65" s="1" customFormat="1" ht="48" customHeight="1">
      <c r="B558" s="36"/>
      <c r="C558" s="182" t="s">
        <v>1108</v>
      </c>
      <c r="D558" s="182" t="s">
        <v>157</v>
      </c>
      <c r="E558" s="183" t="s">
        <v>1727</v>
      </c>
      <c r="F558" s="184" t="s">
        <v>1728</v>
      </c>
      <c r="G558" s="185" t="s">
        <v>160</v>
      </c>
      <c r="H558" s="186">
        <v>373.16</v>
      </c>
      <c r="I558" s="187"/>
      <c r="J558" s="188">
        <f>ROUND(I558*H558,2)</f>
        <v>0</v>
      </c>
      <c r="K558" s="184" t="s">
        <v>161</v>
      </c>
      <c r="L558" s="40"/>
      <c r="M558" s="189" t="s">
        <v>35</v>
      </c>
      <c r="N558" s="190" t="s">
        <v>51</v>
      </c>
      <c r="O558" s="65"/>
      <c r="P558" s="191">
        <f>O558*H558</f>
        <v>0</v>
      </c>
      <c r="Q558" s="191">
        <v>7.9000000000000001E-4</v>
      </c>
      <c r="R558" s="191">
        <f>Q558*H558</f>
        <v>0.29479640000000001</v>
      </c>
      <c r="S558" s="191">
        <v>0</v>
      </c>
      <c r="T558" s="192">
        <f>S558*H558</f>
        <v>0</v>
      </c>
      <c r="AR558" s="193" t="s">
        <v>265</v>
      </c>
      <c r="AT558" s="193" t="s">
        <v>157</v>
      </c>
      <c r="AU558" s="193" t="s">
        <v>90</v>
      </c>
      <c r="AY558" s="18" t="s">
        <v>155</v>
      </c>
      <c r="BE558" s="194">
        <f>IF(N558="základní",J558,0)</f>
        <v>0</v>
      </c>
      <c r="BF558" s="194">
        <f>IF(N558="snížená",J558,0)</f>
        <v>0</v>
      </c>
      <c r="BG558" s="194">
        <f>IF(N558="zákl. přenesená",J558,0)</f>
        <v>0</v>
      </c>
      <c r="BH558" s="194">
        <f>IF(N558="sníž. přenesená",J558,0)</f>
        <v>0</v>
      </c>
      <c r="BI558" s="194">
        <f>IF(N558="nulová",J558,0)</f>
        <v>0</v>
      </c>
      <c r="BJ558" s="18" t="s">
        <v>88</v>
      </c>
      <c r="BK558" s="194">
        <f>ROUND(I558*H558,2)</f>
        <v>0</v>
      </c>
      <c r="BL558" s="18" t="s">
        <v>265</v>
      </c>
      <c r="BM558" s="193" t="s">
        <v>3056</v>
      </c>
    </row>
    <row r="559" spans="2:65" s="12" customFormat="1">
      <c r="B559" s="195"/>
      <c r="C559" s="196"/>
      <c r="D559" s="197" t="s">
        <v>164</v>
      </c>
      <c r="E559" s="198" t="s">
        <v>35</v>
      </c>
      <c r="F559" s="199" t="s">
        <v>2964</v>
      </c>
      <c r="G559" s="196"/>
      <c r="H559" s="198" t="s">
        <v>35</v>
      </c>
      <c r="I559" s="200"/>
      <c r="J559" s="196"/>
      <c r="K559" s="196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164</v>
      </c>
      <c r="AU559" s="205" t="s">
        <v>90</v>
      </c>
      <c r="AV559" s="12" t="s">
        <v>88</v>
      </c>
      <c r="AW559" s="12" t="s">
        <v>41</v>
      </c>
      <c r="AX559" s="12" t="s">
        <v>80</v>
      </c>
      <c r="AY559" s="205" t="s">
        <v>155</v>
      </c>
    </row>
    <row r="560" spans="2:65" s="13" customFormat="1">
      <c r="B560" s="206"/>
      <c r="C560" s="207"/>
      <c r="D560" s="197" t="s">
        <v>164</v>
      </c>
      <c r="E560" s="208" t="s">
        <v>35</v>
      </c>
      <c r="F560" s="209" t="s">
        <v>2965</v>
      </c>
      <c r="G560" s="207"/>
      <c r="H560" s="210">
        <v>308.82</v>
      </c>
      <c r="I560" s="211"/>
      <c r="J560" s="207"/>
      <c r="K560" s="207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164</v>
      </c>
      <c r="AU560" s="216" t="s">
        <v>90</v>
      </c>
      <c r="AV560" s="13" t="s">
        <v>90</v>
      </c>
      <c r="AW560" s="13" t="s">
        <v>41</v>
      </c>
      <c r="AX560" s="13" t="s">
        <v>80</v>
      </c>
      <c r="AY560" s="216" t="s">
        <v>155</v>
      </c>
    </row>
    <row r="561" spans="2:65" s="13" customFormat="1">
      <c r="B561" s="206"/>
      <c r="C561" s="207"/>
      <c r="D561" s="197" t="s">
        <v>164</v>
      </c>
      <c r="E561" s="208" t="s">
        <v>35</v>
      </c>
      <c r="F561" s="209" t="s">
        <v>2966</v>
      </c>
      <c r="G561" s="207"/>
      <c r="H561" s="210">
        <v>64.34</v>
      </c>
      <c r="I561" s="211"/>
      <c r="J561" s="207"/>
      <c r="K561" s="207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164</v>
      </c>
      <c r="AU561" s="216" t="s">
        <v>90</v>
      </c>
      <c r="AV561" s="13" t="s">
        <v>90</v>
      </c>
      <c r="AW561" s="13" t="s">
        <v>41</v>
      </c>
      <c r="AX561" s="13" t="s">
        <v>80</v>
      </c>
      <c r="AY561" s="216" t="s">
        <v>155</v>
      </c>
    </row>
    <row r="562" spans="2:65" s="15" customFormat="1">
      <c r="B562" s="228"/>
      <c r="C562" s="229"/>
      <c r="D562" s="197" t="s">
        <v>164</v>
      </c>
      <c r="E562" s="230" t="s">
        <v>35</v>
      </c>
      <c r="F562" s="231" t="s">
        <v>177</v>
      </c>
      <c r="G562" s="229"/>
      <c r="H562" s="232">
        <v>373.16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164</v>
      </c>
      <c r="AU562" s="238" t="s">
        <v>90</v>
      </c>
      <c r="AV562" s="15" t="s">
        <v>162</v>
      </c>
      <c r="AW562" s="15" t="s">
        <v>41</v>
      </c>
      <c r="AX562" s="15" t="s">
        <v>88</v>
      </c>
      <c r="AY562" s="238" t="s">
        <v>155</v>
      </c>
    </row>
    <row r="563" spans="2:65" s="1" customFormat="1" ht="16.5" customHeight="1">
      <c r="B563" s="36"/>
      <c r="C563" s="239" t="s">
        <v>1120</v>
      </c>
      <c r="D563" s="239" t="s">
        <v>455</v>
      </c>
      <c r="E563" s="240" t="s">
        <v>1734</v>
      </c>
      <c r="F563" s="241" t="s">
        <v>1735</v>
      </c>
      <c r="G563" s="242" t="s">
        <v>160</v>
      </c>
      <c r="H563" s="243">
        <v>410.476</v>
      </c>
      <c r="I563" s="244"/>
      <c r="J563" s="245">
        <f>ROUND(I563*H563,2)</f>
        <v>0</v>
      </c>
      <c r="K563" s="241" t="s">
        <v>161</v>
      </c>
      <c r="L563" s="246"/>
      <c r="M563" s="247" t="s">
        <v>35</v>
      </c>
      <c r="N563" s="248" t="s">
        <v>51</v>
      </c>
      <c r="O563" s="65"/>
      <c r="P563" s="191">
        <f>O563*H563</f>
        <v>0</v>
      </c>
      <c r="Q563" s="191">
        <v>6.4000000000000005E-4</v>
      </c>
      <c r="R563" s="191">
        <f>Q563*H563</f>
        <v>0.26270464000000004</v>
      </c>
      <c r="S563" s="191">
        <v>0</v>
      </c>
      <c r="T563" s="192">
        <f>S563*H563</f>
        <v>0</v>
      </c>
      <c r="AR563" s="193" t="s">
        <v>419</v>
      </c>
      <c r="AT563" s="193" t="s">
        <v>455</v>
      </c>
      <c r="AU563" s="193" t="s">
        <v>90</v>
      </c>
      <c r="AY563" s="18" t="s">
        <v>155</v>
      </c>
      <c r="BE563" s="194">
        <f>IF(N563="základní",J563,0)</f>
        <v>0</v>
      </c>
      <c r="BF563" s="194">
        <f>IF(N563="snížená",J563,0)</f>
        <v>0</v>
      </c>
      <c r="BG563" s="194">
        <f>IF(N563="zákl. přenesená",J563,0)</f>
        <v>0</v>
      </c>
      <c r="BH563" s="194">
        <f>IF(N563="sníž. přenesená",J563,0)</f>
        <v>0</v>
      </c>
      <c r="BI563" s="194">
        <f>IF(N563="nulová",J563,0)</f>
        <v>0</v>
      </c>
      <c r="BJ563" s="18" t="s">
        <v>88</v>
      </c>
      <c r="BK563" s="194">
        <f>ROUND(I563*H563,2)</f>
        <v>0</v>
      </c>
      <c r="BL563" s="18" t="s">
        <v>265</v>
      </c>
      <c r="BM563" s="193" t="s">
        <v>3057</v>
      </c>
    </row>
    <row r="564" spans="2:65" s="13" customFormat="1">
      <c r="B564" s="206"/>
      <c r="C564" s="207"/>
      <c r="D564" s="197" t="s">
        <v>164</v>
      </c>
      <c r="E564" s="208" t="s">
        <v>35</v>
      </c>
      <c r="F564" s="209" t="s">
        <v>3058</v>
      </c>
      <c r="G564" s="207"/>
      <c r="H564" s="210">
        <v>410.476</v>
      </c>
      <c r="I564" s="211"/>
      <c r="J564" s="207"/>
      <c r="K564" s="207"/>
      <c r="L564" s="212"/>
      <c r="M564" s="213"/>
      <c r="N564" s="214"/>
      <c r="O564" s="214"/>
      <c r="P564" s="214"/>
      <c r="Q564" s="214"/>
      <c r="R564" s="214"/>
      <c r="S564" s="214"/>
      <c r="T564" s="215"/>
      <c r="AT564" s="216" t="s">
        <v>164</v>
      </c>
      <c r="AU564" s="216" t="s">
        <v>90</v>
      </c>
      <c r="AV564" s="13" t="s">
        <v>90</v>
      </c>
      <c r="AW564" s="13" t="s">
        <v>41</v>
      </c>
      <c r="AX564" s="13" t="s">
        <v>88</v>
      </c>
      <c r="AY564" s="216" t="s">
        <v>155</v>
      </c>
    </row>
    <row r="565" spans="2:65" s="1" customFormat="1" ht="36" customHeight="1">
      <c r="B565" s="36"/>
      <c r="C565" s="182" t="s">
        <v>1125</v>
      </c>
      <c r="D565" s="182" t="s">
        <v>157</v>
      </c>
      <c r="E565" s="183" t="s">
        <v>3059</v>
      </c>
      <c r="F565" s="184" t="s">
        <v>3060</v>
      </c>
      <c r="G565" s="185" t="s">
        <v>1514</v>
      </c>
      <c r="H565" s="249"/>
      <c r="I565" s="187"/>
      <c r="J565" s="188">
        <f>ROUND(I565*H565,2)</f>
        <v>0</v>
      </c>
      <c r="K565" s="184" t="s">
        <v>161</v>
      </c>
      <c r="L565" s="40"/>
      <c r="M565" s="189" t="s">
        <v>35</v>
      </c>
      <c r="N565" s="190" t="s">
        <v>51</v>
      </c>
      <c r="O565" s="65"/>
      <c r="P565" s="191">
        <f>O565*H565</f>
        <v>0</v>
      </c>
      <c r="Q565" s="191">
        <v>0</v>
      </c>
      <c r="R565" s="191">
        <f>Q565*H565</f>
        <v>0</v>
      </c>
      <c r="S565" s="191">
        <v>0</v>
      </c>
      <c r="T565" s="192">
        <f>S565*H565</f>
        <v>0</v>
      </c>
      <c r="AR565" s="193" t="s">
        <v>265</v>
      </c>
      <c r="AT565" s="193" t="s">
        <v>157</v>
      </c>
      <c r="AU565" s="193" t="s">
        <v>90</v>
      </c>
      <c r="AY565" s="18" t="s">
        <v>155</v>
      </c>
      <c r="BE565" s="194">
        <f>IF(N565="základní",J565,0)</f>
        <v>0</v>
      </c>
      <c r="BF565" s="194">
        <f>IF(N565="snížená",J565,0)</f>
        <v>0</v>
      </c>
      <c r="BG565" s="194">
        <f>IF(N565="zákl. přenesená",J565,0)</f>
        <v>0</v>
      </c>
      <c r="BH565" s="194">
        <f>IF(N565="sníž. přenesená",J565,0)</f>
        <v>0</v>
      </c>
      <c r="BI565" s="194">
        <f>IF(N565="nulová",J565,0)</f>
        <v>0</v>
      </c>
      <c r="BJ565" s="18" t="s">
        <v>88</v>
      </c>
      <c r="BK565" s="194">
        <f>ROUND(I565*H565,2)</f>
        <v>0</v>
      </c>
      <c r="BL565" s="18" t="s">
        <v>265</v>
      </c>
      <c r="BM565" s="193" t="s">
        <v>3061</v>
      </c>
    </row>
    <row r="566" spans="2:65" s="11" customFormat="1" ht="22.95" customHeight="1">
      <c r="B566" s="166"/>
      <c r="C566" s="167"/>
      <c r="D566" s="168" t="s">
        <v>79</v>
      </c>
      <c r="E566" s="180" t="s">
        <v>1742</v>
      </c>
      <c r="F566" s="180" t="s">
        <v>1743</v>
      </c>
      <c r="G566" s="167"/>
      <c r="H566" s="167"/>
      <c r="I566" s="170"/>
      <c r="J566" s="181">
        <f>BK566</f>
        <v>0</v>
      </c>
      <c r="K566" s="167"/>
      <c r="L566" s="172"/>
      <c r="M566" s="173"/>
      <c r="N566" s="174"/>
      <c r="O566" s="174"/>
      <c r="P566" s="175">
        <f>SUM(P567:P568)</f>
        <v>0</v>
      </c>
      <c r="Q566" s="174"/>
      <c r="R566" s="175">
        <f>SUM(R567:R568)</f>
        <v>0</v>
      </c>
      <c r="S566" s="174"/>
      <c r="T566" s="176">
        <f>SUM(T567:T568)</f>
        <v>0</v>
      </c>
      <c r="AR566" s="177" t="s">
        <v>90</v>
      </c>
      <c r="AT566" s="178" t="s">
        <v>79</v>
      </c>
      <c r="AU566" s="178" t="s">
        <v>88</v>
      </c>
      <c r="AY566" s="177" t="s">
        <v>155</v>
      </c>
      <c r="BK566" s="179">
        <f>SUM(BK567:BK568)</f>
        <v>0</v>
      </c>
    </row>
    <row r="567" spans="2:65" s="1" customFormat="1" ht="16.5" customHeight="1">
      <c r="B567" s="36"/>
      <c r="C567" s="182" t="s">
        <v>1136</v>
      </c>
      <c r="D567" s="182" t="s">
        <v>157</v>
      </c>
      <c r="E567" s="183" t="s">
        <v>1755</v>
      </c>
      <c r="F567" s="184" t="s">
        <v>1756</v>
      </c>
      <c r="G567" s="185" t="s">
        <v>227</v>
      </c>
      <c r="H567" s="186">
        <v>4</v>
      </c>
      <c r="I567" s="187"/>
      <c r="J567" s="188">
        <f>ROUND(I567*H567,2)</f>
        <v>0</v>
      </c>
      <c r="K567" s="184" t="s">
        <v>161</v>
      </c>
      <c r="L567" s="40"/>
      <c r="M567" s="189" t="s">
        <v>35</v>
      </c>
      <c r="N567" s="190" t="s">
        <v>51</v>
      </c>
      <c r="O567" s="65"/>
      <c r="P567" s="191">
        <f>O567*H567</f>
        <v>0</v>
      </c>
      <c r="Q567" s="191">
        <v>0</v>
      </c>
      <c r="R567" s="191">
        <f>Q567*H567</f>
        <v>0</v>
      </c>
      <c r="S567" s="191">
        <v>0</v>
      </c>
      <c r="T567" s="192">
        <f>S567*H567</f>
        <v>0</v>
      </c>
      <c r="AR567" s="193" t="s">
        <v>265</v>
      </c>
      <c r="AT567" s="193" t="s">
        <v>157</v>
      </c>
      <c r="AU567" s="193" t="s">
        <v>90</v>
      </c>
      <c r="AY567" s="18" t="s">
        <v>155</v>
      </c>
      <c r="BE567" s="194">
        <f>IF(N567="základní",J567,0)</f>
        <v>0</v>
      </c>
      <c r="BF567" s="194">
        <f>IF(N567="snížená",J567,0)</f>
        <v>0</v>
      </c>
      <c r="BG567" s="194">
        <f>IF(N567="zákl. přenesená",J567,0)</f>
        <v>0</v>
      </c>
      <c r="BH567" s="194">
        <f>IF(N567="sníž. přenesená",J567,0)</f>
        <v>0</v>
      </c>
      <c r="BI567" s="194">
        <f>IF(N567="nulová",J567,0)</f>
        <v>0</v>
      </c>
      <c r="BJ567" s="18" t="s">
        <v>88</v>
      </c>
      <c r="BK567" s="194">
        <f>ROUND(I567*H567,2)</f>
        <v>0</v>
      </c>
      <c r="BL567" s="18" t="s">
        <v>265</v>
      </c>
      <c r="BM567" s="193" t="s">
        <v>3062</v>
      </c>
    </row>
    <row r="568" spans="2:65" s="13" customFormat="1">
      <c r="B568" s="206"/>
      <c r="C568" s="207"/>
      <c r="D568" s="197" t="s">
        <v>164</v>
      </c>
      <c r="E568" s="208" t="s">
        <v>35</v>
      </c>
      <c r="F568" s="209" t="s">
        <v>162</v>
      </c>
      <c r="G568" s="207"/>
      <c r="H568" s="210">
        <v>4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164</v>
      </c>
      <c r="AU568" s="216" t="s">
        <v>90</v>
      </c>
      <c r="AV568" s="13" t="s">
        <v>90</v>
      </c>
      <c r="AW568" s="13" t="s">
        <v>41</v>
      </c>
      <c r="AX568" s="13" t="s">
        <v>88</v>
      </c>
      <c r="AY568" s="216" t="s">
        <v>155</v>
      </c>
    </row>
    <row r="569" spans="2:65" s="11" customFormat="1" ht="22.95" customHeight="1">
      <c r="B569" s="166"/>
      <c r="C569" s="167"/>
      <c r="D569" s="168" t="s">
        <v>79</v>
      </c>
      <c r="E569" s="180" t="s">
        <v>1758</v>
      </c>
      <c r="F569" s="180" t="s">
        <v>1759</v>
      </c>
      <c r="G569" s="167"/>
      <c r="H569" s="167"/>
      <c r="I569" s="170"/>
      <c r="J569" s="181">
        <f>BK569</f>
        <v>0</v>
      </c>
      <c r="K569" s="167"/>
      <c r="L569" s="172"/>
      <c r="M569" s="173"/>
      <c r="N569" s="174"/>
      <c r="O569" s="174"/>
      <c r="P569" s="175">
        <f>SUM(P570:P583)</f>
        <v>0</v>
      </c>
      <c r="Q569" s="174"/>
      <c r="R569" s="175">
        <f>SUM(R570:R583)</f>
        <v>0</v>
      </c>
      <c r="S569" s="174"/>
      <c r="T569" s="176">
        <f>SUM(T570:T583)</f>
        <v>0</v>
      </c>
      <c r="AR569" s="177" t="s">
        <v>90</v>
      </c>
      <c r="AT569" s="178" t="s">
        <v>79</v>
      </c>
      <c r="AU569" s="178" t="s">
        <v>88</v>
      </c>
      <c r="AY569" s="177" t="s">
        <v>155</v>
      </c>
      <c r="BK569" s="179">
        <f>SUM(BK570:BK583)</f>
        <v>0</v>
      </c>
    </row>
    <row r="570" spans="2:65" s="1" customFormat="1" ht="24" customHeight="1">
      <c r="B570" s="36"/>
      <c r="C570" s="182" t="s">
        <v>1141</v>
      </c>
      <c r="D570" s="182" t="s">
        <v>157</v>
      </c>
      <c r="E570" s="183" t="s">
        <v>1761</v>
      </c>
      <c r="F570" s="184" t="s">
        <v>1762</v>
      </c>
      <c r="G570" s="185" t="s">
        <v>227</v>
      </c>
      <c r="H570" s="186">
        <v>9</v>
      </c>
      <c r="I570" s="187"/>
      <c r="J570" s="188">
        <f>ROUND(I570*H570,2)</f>
        <v>0</v>
      </c>
      <c r="K570" s="184" t="s">
        <v>35</v>
      </c>
      <c r="L570" s="40"/>
      <c r="M570" s="189" t="s">
        <v>35</v>
      </c>
      <c r="N570" s="190" t="s">
        <v>51</v>
      </c>
      <c r="O570" s="65"/>
      <c r="P570" s="191">
        <f>O570*H570</f>
        <v>0</v>
      </c>
      <c r="Q570" s="191">
        <v>0</v>
      </c>
      <c r="R570" s="191">
        <f>Q570*H570</f>
        <v>0</v>
      </c>
      <c r="S570" s="191">
        <v>0</v>
      </c>
      <c r="T570" s="192">
        <f>S570*H570</f>
        <v>0</v>
      </c>
      <c r="AR570" s="193" t="s">
        <v>265</v>
      </c>
      <c r="AT570" s="193" t="s">
        <v>157</v>
      </c>
      <c r="AU570" s="193" t="s">
        <v>90</v>
      </c>
      <c r="AY570" s="18" t="s">
        <v>155</v>
      </c>
      <c r="BE570" s="194">
        <f>IF(N570="základní",J570,0)</f>
        <v>0</v>
      </c>
      <c r="BF570" s="194">
        <f>IF(N570="snížená",J570,0)</f>
        <v>0</v>
      </c>
      <c r="BG570" s="194">
        <f>IF(N570="zákl. přenesená",J570,0)</f>
        <v>0</v>
      </c>
      <c r="BH570" s="194">
        <f>IF(N570="sníž. přenesená",J570,0)</f>
        <v>0</v>
      </c>
      <c r="BI570" s="194">
        <f>IF(N570="nulová",J570,0)</f>
        <v>0</v>
      </c>
      <c r="BJ570" s="18" t="s">
        <v>88</v>
      </c>
      <c r="BK570" s="194">
        <f>ROUND(I570*H570,2)</f>
        <v>0</v>
      </c>
      <c r="BL570" s="18" t="s">
        <v>265</v>
      </c>
      <c r="BM570" s="193" t="s">
        <v>3063</v>
      </c>
    </row>
    <row r="571" spans="2:65" s="12" customFormat="1">
      <c r="B571" s="195"/>
      <c r="C571" s="196"/>
      <c r="D571" s="197" t="s">
        <v>164</v>
      </c>
      <c r="E571" s="198" t="s">
        <v>35</v>
      </c>
      <c r="F571" s="199" t="s">
        <v>1764</v>
      </c>
      <c r="G571" s="196"/>
      <c r="H571" s="198" t="s">
        <v>35</v>
      </c>
      <c r="I571" s="200"/>
      <c r="J571" s="196"/>
      <c r="K571" s="196"/>
      <c r="L571" s="201"/>
      <c r="M571" s="202"/>
      <c r="N571" s="203"/>
      <c r="O571" s="203"/>
      <c r="P571" s="203"/>
      <c r="Q571" s="203"/>
      <c r="R571" s="203"/>
      <c r="S571" s="203"/>
      <c r="T571" s="204"/>
      <c r="AT571" s="205" t="s">
        <v>164</v>
      </c>
      <c r="AU571" s="205" t="s">
        <v>90</v>
      </c>
      <c r="AV571" s="12" t="s">
        <v>88</v>
      </c>
      <c r="AW571" s="12" t="s">
        <v>41</v>
      </c>
      <c r="AX571" s="12" t="s">
        <v>80</v>
      </c>
      <c r="AY571" s="205" t="s">
        <v>155</v>
      </c>
    </row>
    <row r="572" spans="2:65" s="12" customFormat="1">
      <c r="B572" s="195"/>
      <c r="C572" s="196"/>
      <c r="D572" s="197" t="s">
        <v>164</v>
      </c>
      <c r="E572" s="198" t="s">
        <v>35</v>
      </c>
      <c r="F572" s="199" t="s">
        <v>3064</v>
      </c>
      <c r="G572" s="196"/>
      <c r="H572" s="198" t="s">
        <v>35</v>
      </c>
      <c r="I572" s="200"/>
      <c r="J572" s="196"/>
      <c r="K572" s="196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164</v>
      </c>
      <c r="AU572" s="205" t="s">
        <v>90</v>
      </c>
      <c r="AV572" s="12" t="s">
        <v>88</v>
      </c>
      <c r="AW572" s="12" t="s">
        <v>41</v>
      </c>
      <c r="AX572" s="12" t="s">
        <v>80</v>
      </c>
      <c r="AY572" s="205" t="s">
        <v>155</v>
      </c>
    </row>
    <row r="573" spans="2:65" s="13" customFormat="1">
      <c r="B573" s="206"/>
      <c r="C573" s="207"/>
      <c r="D573" s="197" t="s">
        <v>164</v>
      </c>
      <c r="E573" s="208" t="s">
        <v>35</v>
      </c>
      <c r="F573" s="209" t="s">
        <v>3065</v>
      </c>
      <c r="G573" s="207"/>
      <c r="H573" s="210">
        <v>9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164</v>
      </c>
      <c r="AU573" s="216" t="s">
        <v>90</v>
      </c>
      <c r="AV573" s="13" t="s">
        <v>90</v>
      </c>
      <c r="AW573" s="13" t="s">
        <v>41</v>
      </c>
      <c r="AX573" s="13" t="s">
        <v>88</v>
      </c>
      <c r="AY573" s="216" t="s">
        <v>155</v>
      </c>
    </row>
    <row r="574" spans="2:65" s="1" customFormat="1" ht="24" customHeight="1">
      <c r="B574" s="36"/>
      <c r="C574" s="182" t="s">
        <v>1145</v>
      </c>
      <c r="D574" s="182" t="s">
        <v>157</v>
      </c>
      <c r="E574" s="183" t="s">
        <v>1778</v>
      </c>
      <c r="F574" s="184" t="s">
        <v>1779</v>
      </c>
      <c r="G574" s="185" t="s">
        <v>227</v>
      </c>
      <c r="H574" s="186">
        <v>10</v>
      </c>
      <c r="I574" s="187"/>
      <c r="J574" s="188">
        <f>ROUND(I574*H574,2)</f>
        <v>0</v>
      </c>
      <c r="K574" s="184" t="s">
        <v>161</v>
      </c>
      <c r="L574" s="40"/>
      <c r="M574" s="189" t="s">
        <v>35</v>
      </c>
      <c r="N574" s="190" t="s">
        <v>51</v>
      </c>
      <c r="O574" s="65"/>
      <c r="P574" s="191">
        <f>O574*H574</f>
        <v>0</v>
      </c>
      <c r="Q574" s="191">
        <v>0</v>
      </c>
      <c r="R574" s="191">
        <f>Q574*H574</f>
        <v>0</v>
      </c>
      <c r="S574" s="191">
        <v>0</v>
      </c>
      <c r="T574" s="192">
        <f>S574*H574</f>
        <v>0</v>
      </c>
      <c r="AR574" s="193" t="s">
        <v>265</v>
      </c>
      <c r="AT574" s="193" t="s">
        <v>157</v>
      </c>
      <c r="AU574" s="193" t="s">
        <v>90</v>
      </c>
      <c r="AY574" s="18" t="s">
        <v>155</v>
      </c>
      <c r="BE574" s="194">
        <f>IF(N574="základní",J574,0)</f>
        <v>0</v>
      </c>
      <c r="BF574" s="194">
        <f>IF(N574="snížená",J574,0)</f>
        <v>0</v>
      </c>
      <c r="BG574" s="194">
        <f>IF(N574="zákl. přenesená",J574,0)</f>
        <v>0</v>
      </c>
      <c r="BH574" s="194">
        <f>IF(N574="sníž. přenesená",J574,0)</f>
        <v>0</v>
      </c>
      <c r="BI574" s="194">
        <f>IF(N574="nulová",J574,0)</f>
        <v>0</v>
      </c>
      <c r="BJ574" s="18" t="s">
        <v>88</v>
      </c>
      <c r="BK574" s="194">
        <f>ROUND(I574*H574,2)</f>
        <v>0</v>
      </c>
      <c r="BL574" s="18" t="s">
        <v>265</v>
      </c>
      <c r="BM574" s="193" t="s">
        <v>3066</v>
      </c>
    </row>
    <row r="575" spans="2:65" s="12" customFormat="1">
      <c r="B575" s="195"/>
      <c r="C575" s="196"/>
      <c r="D575" s="197" t="s">
        <v>164</v>
      </c>
      <c r="E575" s="198" t="s">
        <v>35</v>
      </c>
      <c r="F575" s="199" t="s">
        <v>1764</v>
      </c>
      <c r="G575" s="196"/>
      <c r="H575" s="198" t="s">
        <v>35</v>
      </c>
      <c r="I575" s="200"/>
      <c r="J575" s="196"/>
      <c r="K575" s="196"/>
      <c r="L575" s="201"/>
      <c r="M575" s="202"/>
      <c r="N575" s="203"/>
      <c r="O575" s="203"/>
      <c r="P575" s="203"/>
      <c r="Q575" s="203"/>
      <c r="R575" s="203"/>
      <c r="S575" s="203"/>
      <c r="T575" s="204"/>
      <c r="AT575" s="205" t="s">
        <v>164</v>
      </c>
      <c r="AU575" s="205" t="s">
        <v>90</v>
      </c>
      <c r="AV575" s="12" t="s">
        <v>88</v>
      </c>
      <c r="AW575" s="12" t="s">
        <v>41</v>
      </c>
      <c r="AX575" s="12" t="s">
        <v>80</v>
      </c>
      <c r="AY575" s="205" t="s">
        <v>155</v>
      </c>
    </row>
    <row r="576" spans="2:65" s="12" customFormat="1">
      <c r="B576" s="195"/>
      <c r="C576" s="196"/>
      <c r="D576" s="197" t="s">
        <v>164</v>
      </c>
      <c r="E576" s="198" t="s">
        <v>35</v>
      </c>
      <c r="F576" s="199" t="s">
        <v>3064</v>
      </c>
      <c r="G576" s="196"/>
      <c r="H576" s="198" t="s">
        <v>35</v>
      </c>
      <c r="I576" s="200"/>
      <c r="J576" s="196"/>
      <c r="K576" s="196"/>
      <c r="L576" s="201"/>
      <c r="M576" s="202"/>
      <c r="N576" s="203"/>
      <c r="O576" s="203"/>
      <c r="P576" s="203"/>
      <c r="Q576" s="203"/>
      <c r="R576" s="203"/>
      <c r="S576" s="203"/>
      <c r="T576" s="204"/>
      <c r="AT576" s="205" t="s">
        <v>164</v>
      </c>
      <c r="AU576" s="205" t="s">
        <v>90</v>
      </c>
      <c r="AV576" s="12" t="s">
        <v>88</v>
      </c>
      <c r="AW576" s="12" t="s">
        <v>41</v>
      </c>
      <c r="AX576" s="12" t="s">
        <v>80</v>
      </c>
      <c r="AY576" s="205" t="s">
        <v>155</v>
      </c>
    </row>
    <row r="577" spans="2:65" s="13" customFormat="1">
      <c r="B577" s="206"/>
      <c r="C577" s="207"/>
      <c r="D577" s="197" t="s">
        <v>164</v>
      </c>
      <c r="E577" s="208" t="s">
        <v>35</v>
      </c>
      <c r="F577" s="209" t="s">
        <v>3065</v>
      </c>
      <c r="G577" s="207"/>
      <c r="H577" s="210">
        <v>9</v>
      </c>
      <c r="I577" s="211"/>
      <c r="J577" s="207"/>
      <c r="K577" s="207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164</v>
      </c>
      <c r="AU577" s="216" t="s">
        <v>90</v>
      </c>
      <c r="AV577" s="13" t="s">
        <v>90</v>
      </c>
      <c r="AW577" s="13" t="s">
        <v>41</v>
      </c>
      <c r="AX577" s="13" t="s">
        <v>80</v>
      </c>
      <c r="AY577" s="216" t="s">
        <v>155</v>
      </c>
    </row>
    <row r="578" spans="2:65" s="12" customFormat="1">
      <c r="B578" s="195"/>
      <c r="C578" s="196"/>
      <c r="D578" s="197" t="s">
        <v>164</v>
      </c>
      <c r="E578" s="198" t="s">
        <v>35</v>
      </c>
      <c r="F578" s="199" t="s">
        <v>3067</v>
      </c>
      <c r="G578" s="196"/>
      <c r="H578" s="198" t="s">
        <v>35</v>
      </c>
      <c r="I578" s="200"/>
      <c r="J578" s="196"/>
      <c r="K578" s="196"/>
      <c r="L578" s="201"/>
      <c r="M578" s="202"/>
      <c r="N578" s="203"/>
      <c r="O578" s="203"/>
      <c r="P578" s="203"/>
      <c r="Q578" s="203"/>
      <c r="R578" s="203"/>
      <c r="S578" s="203"/>
      <c r="T578" s="204"/>
      <c r="AT578" s="205" t="s">
        <v>164</v>
      </c>
      <c r="AU578" s="205" t="s">
        <v>90</v>
      </c>
      <c r="AV578" s="12" t="s">
        <v>88</v>
      </c>
      <c r="AW578" s="12" t="s">
        <v>41</v>
      </c>
      <c r="AX578" s="12" t="s">
        <v>80</v>
      </c>
      <c r="AY578" s="205" t="s">
        <v>155</v>
      </c>
    </row>
    <row r="579" spans="2:65" s="13" customFormat="1">
      <c r="B579" s="206"/>
      <c r="C579" s="207"/>
      <c r="D579" s="197" t="s">
        <v>164</v>
      </c>
      <c r="E579" s="208" t="s">
        <v>35</v>
      </c>
      <c r="F579" s="209" t="s">
        <v>88</v>
      </c>
      <c r="G579" s="207"/>
      <c r="H579" s="210">
        <v>1</v>
      </c>
      <c r="I579" s="211"/>
      <c r="J579" s="207"/>
      <c r="K579" s="207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164</v>
      </c>
      <c r="AU579" s="216" t="s">
        <v>90</v>
      </c>
      <c r="AV579" s="13" t="s">
        <v>90</v>
      </c>
      <c r="AW579" s="13" t="s">
        <v>41</v>
      </c>
      <c r="AX579" s="13" t="s">
        <v>80</v>
      </c>
      <c r="AY579" s="216" t="s">
        <v>155</v>
      </c>
    </row>
    <row r="580" spans="2:65" s="15" customFormat="1">
      <c r="B580" s="228"/>
      <c r="C580" s="229"/>
      <c r="D580" s="197" t="s">
        <v>164</v>
      </c>
      <c r="E580" s="230" t="s">
        <v>35</v>
      </c>
      <c r="F580" s="231" t="s">
        <v>177</v>
      </c>
      <c r="G580" s="229"/>
      <c r="H580" s="232">
        <v>10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164</v>
      </c>
      <c r="AU580" s="238" t="s">
        <v>90</v>
      </c>
      <c r="AV580" s="15" t="s">
        <v>162</v>
      </c>
      <c r="AW580" s="15" t="s">
        <v>41</v>
      </c>
      <c r="AX580" s="15" t="s">
        <v>88</v>
      </c>
      <c r="AY580" s="238" t="s">
        <v>155</v>
      </c>
    </row>
    <row r="581" spans="2:65" s="1" customFormat="1" ht="48" customHeight="1">
      <c r="B581" s="36"/>
      <c r="C581" s="239" t="s">
        <v>1151</v>
      </c>
      <c r="D581" s="239" t="s">
        <v>455</v>
      </c>
      <c r="E581" s="240" t="s">
        <v>1782</v>
      </c>
      <c r="F581" s="241" t="s">
        <v>1783</v>
      </c>
      <c r="G581" s="242" t="s">
        <v>227</v>
      </c>
      <c r="H581" s="243">
        <v>9</v>
      </c>
      <c r="I581" s="244"/>
      <c r="J581" s="245">
        <f>ROUND(I581*H581,2)</f>
        <v>0</v>
      </c>
      <c r="K581" s="241" t="s">
        <v>35</v>
      </c>
      <c r="L581" s="246"/>
      <c r="M581" s="247" t="s">
        <v>35</v>
      </c>
      <c r="N581" s="248" t="s">
        <v>51</v>
      </c>
      <c r="O581" s="65"/>
      <c r="P581" s="191">
        <f>O581*H581</f>
        <v>0</v>
      </c>
      <c r="Q581" s="191">
        <v>0</v>
      </c>
      <c r="R581" s="191">
        <f>Q581*H581</f>
        <v>0</v>
      </c>
      <c r="S581" s="191">
        <v>0</v>
      </c>
      <c r="T581" s="192">
        <f>S581*H581</f>
        <v>0</v>
      </c>
      <c r="AR581" s="193" t="s">
        <v>419</v>
      </c>
      <c r="AT581" s="193" t="s">
        <v>455</v>
      </c>
      <c r="AU581" s="193" t="s">
        <v>90</v>
      </c>
      <c r="AY581" s="18" t="s">
        <v>155</v>
      </c>
      <c r="BE581" s="194">
        <f>IF(N581="základní",J581,0)</f>
        <v>0</v>
      </c>
      <c r="BF581" s="194">
        <f>IF(N581="snížená",J581,0)</f>
        <v>0</v>
      </c>
      <c r="BG581" s="194">
        <f>IF(N581="zákl. přenesená",J581,0)</f>
        <v>0</v>
      </c>
      <c r="BH581" s="194">
        <f>IF(N581="sníž. přenesená",J581,0)</f>
        <v>0</v>
      </c>
      <c r="BI581" s="194">
        <f>IF(N581="nulová",J581,0)</f>
        <v>0</v>
      </c>
      <c r="BJ581" s="18" t="s">
        <v>88</v>
      </c>
      <c r="BK581" s="194">
        <f>ROUND(I581*H581,2)</f>
        <v>0</v>
      </c>
      <c r="BL581" s="18" t="s">
        <v>265</v>
      </c>
      <c r="BM581" s="193" t="s">
        <v>3068</v>
      </c>
    </row>
    <row r="582" spans="2:65" s="1" customFormat="1" ht="36" customHeight="1">
      <c r="B582" s="36"/>
      <c r="C582" s="239" t="s">
        <v>1155</v>
      </c>
      <c r="D582" s="239" t="s">
        <v>455</v>
      </c>
      <c r="E582" s="240" t="s">
        <v>3069</v>
      </c>
      <c r="F582" s="241" t="s">
        <v>3070</v>
      </c>
      <c r="G582" s="242" t="s">
        <v>227</v>
      </c>
      <c r="H582" s="243">
        <v>1</v>
      </c>
      <c r="I582" s="244"/>
      <c r="J582" s="245">
        <f>ROUND(I582*H582,2)</f>
        <v>0</v>
      </c>
      <c r="K582" s="241" t="s">
        <v>35</v>
      </c>
      <c r="L582" s="246"/>
      <c r="M582" s="247" t="s">
        <v>35</v>
      </c>
      <c r="N582" s="248" t="s">
        <v>51</v>
      </c>
      <c r="O582" s="65"/>
      <c r="P582" s="191">
        <f>O582*H582</f>
        <v>0</v>
      </c>
      <c r="Q582" s="191">
        <v>0</v>
      </c>
      <c r="R582" s="191">
        <f>Q582*H582</f>
        <v>0</v>
      </c>
      <c r="S582" s="191">
        <v>0</v>
      </c>
      <c r="T582" s="192">
        <f>S582*H582</f>
        <v>0</v>
      </c>
      <c r="AR582" s="193" t="s">
        <v>419</v>
      </c>
      <c r="AT582" s="193" t="s">
        <v>455</v>
      </c>
      <c r="AU582" s="193" t="s">
        <v>90</v>
      </c>
      <c r="AY582" s="18" t="s">
        <v>155</v>
      </c>
      <c r="BE582" s="194">
        <f>IF(N582="základní",J582,0)</f>
        <v>0</v>
      </c>
      <c r="BF582" s="194">
        <f>IF(N582="snížená",J582,0)</f>
        <v>0</v>
      </c>
      <c r="BG582" s="194">
        <f>IF(N582="zákl. přenesená",J582,0)</f>
        <v>0</v>
      </c>
      <c r="BH582" s="194">
        <f>IF(N582="sníž. přenesená",J582,0)</f>
        <v>0</v>
      </c>
      <c r="BI582" s="194">
        <f>IF(N582="nulová",J582,0)</f>
        <v>0</v>
      </c>
      <c r="BJ582" s="18" t="s">
        <v>88</v>
      </c>
      <c r="BK582" s="194">
        <f>ROUND(I582*H582,2)</f>
        <v>0</v>
      </c>
      <c r="BL582" s="18" t="s">
        <v>265</v>
      </c>
      <c r="BM582" s="193" t="s">
        <v>3071</v>
      </c>
    </row>
    <row r="583" spans="2:65" s="1" customFormat="1" ht="36" customHeight="1">
      <c r="B583" s="36"/>
      <c r="C583" s="182" t="s">
        <v>1159</v>
      </c>
      <c r="D583" s="182" t="s">
        <v>157</v>
      </c>
      <c r="E583" s="183" t="s">
        <v>3072</v>
      </c>
      <c r="F583" s="184" t="s">
        <v>3073</v>
      </c>
      <c r="G583" s="185" t="s">
        <v>1514</v>
      </c>
      <c r="H583" s="249"/>
      <c r="I583" s="187"/>
      <c r="J583" s="188">
        <f>ROUND(I583*H583,2)</f>
        <v>0</v>
      </c>
      <c r="K583" s="184" t="s">
        <v>161</v>
      </c>
      <c r="L583" s="40"/>
      <c r="M583" s="189" t="s">
        <v>35</v>
      </c>
      <c r="N583" s="190" t="s">
        <v>51</v>
      </c>
      <c r="O583" s="65"/>
      <c r="P583" s="191">
        <f>O583*H583</f>
        <v>0</v>
      </c>
      <c r="Q583" s="191">
        <v>0</v>
      </c>
      <c r="R583" s="191">
        <f>Q583*H583</f>
        <v>0</v>
      </c>
      <c r="S583" s="191">
        <v>0</v>
      </c>
      <c r="T583" s="192">
        <f>S583*H583</f>
        <v>0</v>
      </c>
      <c r="AR583" s="193" t="s">
        <v>265</v>
      </c>
      <c r="AT583" s="193" t="s">
        <v>157</v>
      </c>
      <c r="AU583" s="193" t="s">
        <v>90</v>
      </c>
      <c r="AY583" s="18" t="s">
        <v>155</v>
      </c>
      <c r="BE583" s="194">
        <f>IF(N583="základní",J583,0)</f>
        <v>0</v>
      </c>
      <c r="BF583" s="194">
        <f>IF(N583="snížená",J583,0)</f>
        <v>0</v>
      </c>
      <c r="BG583" s="194">
        <f>IF(N583="zákl. přenesená",J583,0)</f>
        <v>0</v>
      </c>
      <c r="BH583" s="194">
        <f>IF(N583="sníž. přenesená",J583,0)</f>
        <v>0</v>
      </c>
      <c r="BI583" s="194">
        <f>IF(N583="nulová",J583,0)</f>
        <v>0</v>
      </c>
      <c r="BJ583" s="18" t="s">
        <v>88</v>
      </c>
      <c r="BK583" s="194">
        <f>ROUND(I583*H583,2)</f>
        <v>0</v>
      </c>
      <c r="BL583" s="18" t="s">
        <v>265</v>
      </c>
      <c r="BM583" s="193" t="s">
        <v>3074</v>
      </c>
    </row>
    <row r="584" spans="2:65" s="11" customFormat="1" ht="22.95" customHeight="1">
      <c r="B584" s="166"/>
      <c r="C584" s="167"/>
      <c r="D584" s="168" t="s">
        <v>79</v>
      </c>
      <c r="E584" s="180" t="s">
        <v>1789</v>
      </c>
      <c r="F584" s="180" t="s">
        <v>1790</v>
      </c>
      <c r="G584" s="167"/>
      <c r="H584" s="167"/>
      <c r="I584" s="170"/>
      <c r="J584" s="181">
        <f>BK584</f>
        <v>0</v>
      </c>
      <c r="K584" s="167"/>
      <c r="L584" s="172"/>
      <c r="M584" s="173"/>
      <c r="N584" s="174"/>
      <c r="O584" s="174"/>
      <c r="P584" s="175">
        <f>SUM(P585:P612)</f>
        <v>0</v>
      </c>
      <c r="Q584" s="174"/>
      <c r="R584" s="175">
        <f>SUM(R585:R612)</f>
        <v>9.5530350000000013</v>
      </c>
      <c r="S584" s="174"/>
      <c r="T584" s="176">
        <f>SUM(T585:T612)</f>
        <v>5.55</v>
      </c>
      <c r="AR584" s="177" t="s">
        <v>90</v>
      </c>
      <c r="AT584" s="178" t="s">
        <v>79</v>
      </c>
      <c r="AU584" s="178" t="s">
        <v>88</v>
      </c>
      <c r="AY584" s="177" t="s">
        <v>155</v>
      </c>
      <c r="BK584" s="179">
        <f>SUM(BK585:BK612)</f>
        <v>0</v>
      </c>
    </row>
    <row r="585" spans="2:65" s="1" customFormat="1" ht="48" customHeight="1">
      <c r="B585" s="36"/>
      <c r="C585" s="182" t="s">
        <v>1170</v>
      </c>
      <c r="D585" s="182" t="s">
        <v>157</v>
      </c>
      <c r="E585" s="183" t="s">
        <v>1800</v>
      </c>
      <c r="F585" s="184" t="s">
        <v>1801</v>
      </c>
      <c r="G585" s="185" t="s">
        <v>160</v>
      </c>
      <c r="H585" s="186">
        <v>220</v>
      </c>
      <c r="I585" s="187"/>
      <c r="J585" s="188">
        <f>ROUND(I585*H585,2)</f>
        <v>0</v>
      </c>
      <c r="K585" s="184" t="s">
        <v>161</v>
      </c>
      <c r="L585" s="40"/>
      <c r="M585" s="189" t="s">
        <v>35</v>
      </c>
      <c r="N585" s="190" t="s">
        <v>51</v>
      </c>
      <c r="O585" s="65"/>
      <c r="P585" s="191">
        <f>O585*H585</f>
        <v>0</v>
      </c>
      <c r="Q585" s="191">
        <v>1.61E-2</v>
      </c>
      <c r="R585" s="191">
        <f>Q585*H585</f>
        <v>3.5419999999999998</v>
      </c>
      <c r="S585" s="191">
        <v>0</v>
      </c>
      <c r="T585" s="192">
        <f>S585*H585</f>
        <v>0</v>
      </c>
      <c r="AR585" s="193" t="s">
        <v>265</v>
      </c>
      <c r="AT585" s="193" t="s">
        <v>157</v>
      </c>
      <c r="AU585" s="193" t="s">
        <v>90</v>
      </c>
      <c r="AY585" s="18" t="s">
        <v>155</v>
      </c>
      <c r="BE585" s="194">
        <f>IF(N585="základní",J585,0)</f>
        <v>0</v>
      </c>
      <c r="BF585" s="194">
        <f>IF(N585="snížená",J585,0)</f>
        <v>0</v>
      </c>
      <c r="BG585" s="194">
        <f>IF(N585="zákl. přenesená",J585,0)</f>
        <v>0</v>
      </c>
      <c r="BH585" s="194">
        <f>IF(N585="sníž. přenesená",J585,0)</f>
        <v>0</v>
      </c>
      <c r="BI585" s="194">
        <f>IF(N585="nulová",J585,0)</f>
        <v>0</v>
      </c>
      <c r="BJ585" s="18" t="s">
        <v>88</v>
      </c>
      <c r="BK585" s="194">
        <f>ROUND(I585*H585,2)</f>
        <v>0</v>
      </c>
      <c r="BL585" s="18" t="s">
        <v>265</v>
      </c>
      <c r="BM585" s="193" t="s">
        <v>3075</v>
      </c>
    </row>
    <row r="586" spans="2:65" s="12" customFormat="1">
      <c r="B586" s="195"/>
      <c r="C586" s="196"/>
      <c r="D586" s="197" t="s">
        <v>164</v>
      </c>
      <c r="E586" s="198" t="s">
        <v>35</v>
      </c>
      <c r="F586" s="199" t="s">
        <v>3024</v>
      </c>
      <c r="G586" s="196"/>
      <c r="H586" s="198" t="s">
        <v>35</v>
      </c>
      <c r="I586" s="200"/>
      <c r="J586" s="196"/>
      <c r="K586" s="196"/>
      <c r="L586" s="201"/>
      <c r="M586" s="202"/>
      <c r="N586" s="203"/>
      <c r="O586" s="203"/>
      <c r="P586" s="203"/>
      <c r="Q586" s="203"/>
      <c r="R586" s="203"/>
      <c r="S586" s="203"/>
      <c r="T586" s="204"/>
      <c r="AT586" s="205" t="s">
        <v>164</v>
      </c>
      <c r="AU586" s="205" t="s">
        <v>90</v>
      </c>
      <c r="AV586" s="12" t="s">
        <v>88</v>
      </c>
      <c r="AW586" s="12" t="s">
        <v>41</v>
      </c>
      <c r="AX586" s="12" t="s">
        <v>80</v>
      </c>
      <c r="AY586" s="205" t="s">
        <v>155</v>
      </c>
    </row>
    <row r="587" spans="2:65" s="13" customFormat="1">
      <c r="B587" s="206"/>
      <c r="C587" s="207"/>
      <c r="D587" s="197" t="s">
        <v>164</v>
      </c>
      <c r="E587" s="208" t="s">
        <v>35</v>
      </c>
      <c r="F587" s="209" t="s">
        <v>3020</v>
      </c>
      <c r="G587" s="207"/>
      <c r="H587" s="210">
        <v>220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164</v>
      </c>
      <c r="AU587" s="216" t="s">
        <v>90</v>
      </c>
      <c r="AV587" s="13" t="s">
        <v>90</v>
      </c>
      <c r="AW587" s="13" t="s">
        <v>41</v>
      </c>
      <c r="AX587" s="13" t="s">
        <v>88</v>
      </c>
      <c r="AY587" s="216" t="s">
        <v>155</v>
      </c>
    </row>
    <row r="588" spans="2:65" s="1" customFormat="1" ht="48" customHeight="1">
      <c r="B588" s="36"/>
      <c r="C588" s="182" t="s">
        <v>1179</v>
      </c>
      <c r="D588" s="182" t="s">
        <v>157</v>
      </c>
      <c r="E588" s="183" t="s">
        <v>1814</v>
      </c>
      <c r="F588" s="184" t="s">
        <v>1815</v>
      </c>
      <c r="G588" s="185" t="s">
        <v>160</v>
      </c>
      <c r="H588" s="186">
        <v>220</v>
      </c>
      <c r="I588" s="187"/>
      <c r="J588" s="188">
        <f>ROUND(I588*H588,2)</f>
        <v>0</v>
      </c>
      <c r="K588" s="184" t="s">
        <v>161</v>
      </c>
      <c r="L588" s="40"/>
      <c r="M588" s="189" t="s">
        <v>35</v>
      </c>
      <c r="N588" s="190" t="s">
        <v>51</v>
      </c>
      <c r="O588" s="65"/>
      <c r="P588" s="191">
        <f>O588*H588</f>
        <v>0</v>
      </c>
      <c r="Q588" s="191">
        <v>0</v>
      </c>
      <c r="R588" s="191">
        <f>Q588*H588</f>
        <v>0</v>
      </c>
      <c r="S588" s="191">
        <v>1.4999999999999999E-2</v>
      </c>
      <c r="T588" s="192">
        <f>S588*H588</f>
        <v>3.3</v>
      </c>
      <c r="AR588" s="193" t="s">
        <v>265</v>
      </c>
      <c r="AT588" s="193" t="s">
        <v>157</v>
      </c>
      <c r="AU588" s="193" t="s">
        <v>90</v>
      </c>
      <c r="AY588" s="18" t="s">
        <v>155</v>
      </c>
      <c r="BE588" s="194">
        <f>IF(N588="základní",J588,0)</f>
        <v>0</v>
      </c>
      <c r="BF588" s="194">
        <f>IF(N588="snížená",J588,0)</f>
        <v>0</v>
      </c>
      <c r="BG588" s="194">
        <f>IF(N588="zákl. přenesená",J588,0)</f>
        <v>0</v>
      </c>
      <c r="BH588" s="194">
        <f>IF(N588="sníž. přenesená",J588,0)</f>
        <v>0</v>
      </c>
      <c r="BI588" s="194">
        <f>IF(N588="nulová",J588,0)</f>
        <v>0</v>
      </c>
      <c r="BJ588" s="18" t="s">
        <v>88</v>
      </c>
      <c r="BK588" s="194">
        <f>ROUND(I588*H588,2)</f>
        <v>0</v>
      </c>
      <c r="BL588" s="18" t="s">
        <v>265</v>
      </c>
      <c r="BM588" s="193" t="s">
        <v>3076</v>
      </c>
    </row>
    <row r="589" spans="2:65" s="12" customFormat="1">
      <c r="B589" s="195"/>
      <c r="C589" s="196"/>
      <c r="D589" s="197" t="s">
        <v>164</v>
      </c>
      <c r="E589" s="198" t="s">
        <v>35</v>
      </c>
      <c r="F589" s="199" t="s">
        <v>3077</v>
      </c>
      <c r="G589" s="196"/>
      <c r="H589" s="198" t="s">
        <v>35</v>
      </c>
      <c r="I589" s="200"/>
      <c r="J589" s="196"/>
      <c r="K589" s="196"/>
      <c r="L589" s="201"/>
      <c r="M589" s="202"/>
      <c r="N589" s="203"/>
      <c r="O589" s="203"/>
      <c r="P589" s="203"/>
      <c r="Q589" s="203"/>
      <c r="R589" s="203"/>
      <c r="S589" s="203"/>
      <c r="T589" s="204"/>
      <c r="AT589" s="205" t="s">
        <v>164</v>
      </c>
      <c r="AU589" s="205" t="s">
        <v>90</v>
      </c>
      <c r="AV589" s="12" t="s">
        <v>88</v>
      </c>
      <c r="AW589" s="12" t="s">
        <v>41</v>
      </c>
      <c r="AX589" s="12" t="s">
        <v>80</v>
      </c>
      <c r="AY589" s="205" t="s">
        <v>155</v>
      </c>
    </row>
    <row r="590" spans="2:65" s="13" customFormat="1">
      <c r="B590" s="206"/>
      <c r="C590" s="207"/>
      <c r="D590" s="197" t="s">
        <v>164</v>
      </c>
      <c r="E590" s="208" t="s">
        <v>35</v>
      </c>
      <c r="F590" s="209" t="s">
        <v>3020</v>
      </c>
      <c r="G590" s="207"/>
      <c r="H590" s="210">
        <v>220</v>
      </c>
      <c r="I590" s="211"/>
      <c r="J590" s="207"/>
      <c r="K590" s="207"/>
      <c r="L590" s="212"/>
      <c r="M590" s="213"/>
      <c r="N590" s="214"/>
      <c r="O590" s="214"/>
      <c r="P590" s="214"/>
      <c r="Q590" s="214"/>
      <c r="R590" s="214"/>
      <c r="S590" s="214"/>
      <c r="T590" s="215"/>
      <c r="AT590" s="216" t="s">
        <v>164</v>
      </c>
      <c r="AU590" s="216" t="s">
        <v>90</v>
      </c>
      <c r="AV590" s="13" t="s">
        <v>90</v>
      </c>
      <c r="AW590" s="13" t="s">
        <v>41</v>
      </c>
      <c r="AX590" s="13" t="s">
        <v>88</v>
      </c>
      <c r="AY590" s="216" t="s">
        <v>155</v>
      </c>
    </row>
    <row r="591" spans="2:65" s="1" customFormat="1" ht="36" customHeight="1">
      <c r="B591" s="36"/>
      <c r="C591" s="182" t="s">
        <v>1189</v>
      </c>
      <c r="D591" s="182" t="s">
        <v>157</v>
      </c>
      <c r="E591" s="183" t="s">
        <v>1823</v>
      </c>
      <c r="F591" s="184" t="s">
        <v>1824</v>
      </c>
      <c r="G591" s="185" t="s">
        <v>198</v>
      </c>
      <c r="H591" s="186">
        <v>5.5</v>
      </c>
      <c r="I591" s="187"/>
      <c r="J591" s="188">
        <f>ROUND(I591*H591,2)</f>
        <v>0</v>
      </c>
      <c r="K591" s="184" t="s">
        <v>161</v>
      </c>
      <c r="L591" s="40"/>
      <c r="M591" s="189" t="s">
        <v>35</v>
      </c>
      <c r="N591" s="190" t="s">
        <v>51</v>
      </c>
      <c r="O591" s="65"/>
      <c r="P591" s="191">
        <f>O591*H591</f>
        <v>0</v>
      </c>
      <c r="Q591" s="191">
        <v>2.3369999999999998E-2</v>
      </c>
      <c r="R591" s="191">
        <f>Q591*H591</f>
        <v>0.12853499999999998</v>
      </c>
      <c r="S591" s="191">
        <v>0</v>
      </c>
      <c r="T591" s="192">
        <f>S591*H591</f>
        <v>0</v>
      </c>
      <c r="AR591" s="193" t="s">
        <v>265</v>
      </c>
      <c r="AT591" s="193" t="s">
        <v>157</v>
      </c>
      <c r="AU591" s="193" t="s">
        <v>90</v>
      </c>
      <c r="AY591" s="18" t="s">
        <v>155</v>
      </c>
      <c r="BE591" s="194">
        <f>IF(N591="základní",J591,0)</f>
        <v>0</v>
      </c>
      <c r="BF591" s="194">
        <f>IF(N591="snížená",J591,0)</f>
        <v>0</v>
      </c>
      <c r="BG591" s="194">
        <f>IF(N591="zákl. přenesená",J591,0)</f>
        <v>0</v>
      </c>
      <c r="BH591" s="194">
        <f>IF(N591="sníž. přenesená",J591,0)</f>
        <v>0</v>
      </c>
      <c r="BI591" s="194">
        <f>IF(N591="nulová",J591,0)</f>
        <v>0</v>
      </c>
      <c r="BJ591" s="18" t="s">
        <v>88</v>
      </c>
      <c r="BK591" s="194">
        <f>ROUND(I591*H591,2)</f>
        <v>0</v>
      </c>
      <c r="BL591" s="18" t="s">
        <v>265</v>
      </c>
      <c r="BM591" s="193" t="s">
        <v>3078</v>
      </c>
    </row>
    <row r="592" spans="2:65" s="12" customFormat="1">
      <c r="B592" s="195"/>
      <c r="C592" s="196"/>
      <c r="D592" s="197" t="s">
        <v>164</v>
      </c>
      <c r="E592" s="198" t="s">
        <v>35</v>
      </c>
      <c r="F592" s="199" t="s">
        <v>3079</v>
      </c>
      <c r="G592" s="196"/>
      <c r="H592" s="198" t="s">
        <v>35</v>
      </c>
      <c r="I592" s="200"/>
      <c r="J592" s="196"/>
      <c r="K592" s="196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164</v>
      </c>
      <c r="AU592" s="205" t="s">
        <v>90</v>
      </c>
      <c r="AV592" s="12" t="s">
        <v>88</v>
      </c>
      <c r="AW592" s="12" t="s">
        <v>41</v>
      </c>
      <c r="AX592" s="12" t="s">
        <v>80</v>
      </c>
      <c r="AY592" s="205" t="s">
        <v>155</v>
      </c>
    </row>
    <row r="593" spans="2:65" s="13" customFormat="1">
      <c r="B593" s="206"/>
      <c r="C593" s="207"/>
      <c r="D593" s="197" t="s">
        <v>164</v>
      </c>
      <c r="E593" s="208" t="s">
        <v>35</v>
      </c>
      <c r="F593" s="209" t="s">
        <v>3080</v>
      </c>
      <c r="G593" s="207"/>
      <c r="H593" s="210">
        <v>5.5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164</v>
      </c>
      <c r="AU593" s="216" t="s">
        <v>90</v>
      </c>
      <c r="AV593" s="13" t="s">
        <v>90</v>
      </c>
      <c r="AW593" s="13" t="s">
        <v>41</v>
      </c>
      <c r="AX593" s="13" t="s">
        <v>88</v>
      </c>
      <c r="AY593" s="216" t="s">
        <v>155</v>
      </c>
    </row>
    <row r="594" spans="2:65" s="1" customFormat="1" ht="24" customHeight="1">
      <c r="B594" s="36"/>
      <c r="C594" s="182" t="s">
        <v>1196</v>
      </c>
      <c r="D594" s="182" t="s">
        <v>157</v>
      </c>
      <c r="E594" s="183" t="s">
        <v>1829</v>
      </c>
      <c r="F594" s="184" t="s">
        <v>1830</v>
      </c>
      <c r="G594" s="185" t="s">
        <v>160</v>
      </c>
      <c r="H594" s="186">
        <v>127.128</v>
      </c>
      <c r="I594" s="187"/>
      <c r="J594" s="188">
        <f>ROUND(I594*H594,2)</f>
        <v>0</v>
      </c>
      <c r="K594" s="184" t="s">
        <v>161</v>
      </c>
      <c r="L594" s="40"/>
      <c r="M594" s="189" t="s">
        <v>35</v>
      </c>
      <c r="N594" s="190" t="s">
        <v>51</v>
      </c>
      <c r="O594" s="65"/>
      <c r="P594" s="191">
        <f>O594*H594</f>
        <v>0</v>
      </c>
      <c r="Q594" s="191">
        <v>0</v>
      </c>
      <c r="R594" s="191">
        <f>Q594*H594</f>
        <v>0</v>
      </c>
      <c r="S594" s="191">
        <v>0</v>
      </c>
      <c r="T594" s="192">
        <f>S594*H594</f>
        <v>0</v>
      </c>
      <c r="AR594" s="193" t="s">
        <v>265</v>
      </c>
      <c r="AT594" s="193" t="s">
        <v>157</v>
      </c>
      <c r="AU594" s="193" t="s">
        <v>90</v>
      </c>
      <c r="AY594" s="18" t="s">
        <v>155</v>
      </c>
      <c r="BE594" s="194">
        <f>IF(N594="základní",J594,0)</f>
        <v>0</v>
      </c>
      <c r="BF594" s="194">
        <f>IF(N594="snížená",J594,0)</f>
        <v>0</v>
      </c>
      <c r="BG594" s="194">
        <f>IF(N594="zákl. přenesená",J594,0)</f>
        <v>0</v>
      </c>
      <c r="BH594" s="194">
        <f>IF(N594="sníž. přenesená",J594,0)</f>
        <v>0</v>
      </c>
      <c r="BI594" s="194">
        <f>IF(N594="nulová",J594,0)</f>
        <v>0</v>
      </c>
      <c r="BJ594" s="18" t="s">
        <v>88</v>
      </c>
      <c r="BK594" s="194">
        <f>ROUND(I594*H594,2)</f>
        <v>0</v>
      </c>
      <c r="BL594" s="18" t="s">
        <v>265</v>
      </c>
      <c r="BM594" s="193" t="s">
        <v>3081</v>
      </c>
    </row>
    <row r="595" spans="2:65" s="12" customFormat="1">
      <c r="B595" s="195"/>
      <c r="C595" s="196"/>
      <c r="D595" s="197" t="s">
        <v>164</v>
      </c>
      <c r="E595" s="198" t="s">
        <v>35</v>
      </c>
      <c r="F595" s="199" t="s">
        <v>3082</v>
      </c>
      <c r="G595" s="196"/>
      <c r="H595" s="198" t="s">
        <v>35</v>
      </c>
      <c r="I595" s="200"/>
      <c r="J595" s="196"/>
      <c r="K595" s="196"/>
      <c r="L595" s="201"/>
      <c r="M595" s="202"/>
      <c r="N595" s="203"/>
      <c r="O595" s="203"/>
      <c r="P595" s="203"/>
      <c r="Q595" s="203"/>
      <c r="R595" s="203"/>
      <c r="S595" s="203"/>
      <c r="T595" s="204"/>
      <c r="AT595" s="205" t="s">
        <v>164</v>
      </c>
      <c r="AU595" s="205" t="s">
        <v>90</v>
      </c>
      <c r="AV595" s="12" t="s">
        <v>88</v>
      </c>
      <c r="AW595" s="12" t="s">
        <v>41</v>
      </c>
      <c r="AX595" s="12" t="s">
        <v>80</v>
      </c>
      <c r="AY595" s="205" t="s">
        <v>155</v>
      </c>
    </row>
    <row r="596" spans="2:65" s="13" customFormat="1">
      <c r="B596" s="206"/>
      <c r="C596" s="207"/>
      <c r="D596" s="197" t="s">
        <v>164</v>
      </c>
      <c r="E596" s="208" t="s">
        <v>35</v>
      </c>
      <c r="F596" s="209" t="s">
        <v>3083</v>
      </c>
      <c r="G596" s="207"/>
      <c r="H596" s="210">
        <v>127.128</v>
      </c>
      <c r="I596" s="211"/>
      <c r="J596" s="207"/>
      <c r="K596" s="207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164</v>
      </c>
      <c r="AU596" s="216" t="s">
        <v>90</v>
      </c>
      <c r="AV596" s="13" t="s">
        <v>90</v>
      </c>
      <c r="AW596" s="13" t="s">
        <v>41</v>
      </c>
      <c r="AX596" s="13" t="s">
        <v>88</v>
      </c>
      <c r="AY596" s="216" t="s">
        <v>155</v>
      </c>
    </row>
    <row r="597" spans="2:65" s="1" customFormat="1" ht="16.5" customHeight="1">
      <c r="B597" s="36"/>
      <c r="C597" s="239" t="s">
        <v>1200</v>
      </c>
      <c r="D597" s="239" t="s">
        <v>455</v>
      </c>
      <c r="E597" s="240" t="s">
        <v>1835</v>
      </c>
      <c r="F597" s="241" t="s">
        <v>1836</v>
      </c>
      <c r="G597" s="242" t="s">
        <v>198</v>
      </c>
      <c r="H597" s="243">
        <v>3.496</v>
      </c>
      <c r="I597" s="244"/>
      <c r="J597" s="245">
        <f>ROUND(I597*H597,2)</f>
        <v>0</v>
      </c>
      <c r="K597" s="241" t="s">
        <v>161</v>
      </c>
      <c r="L597" s="246"/>
      <c r="M597" s="247" t="s">
        <v>35</v>
      </c>
      <c r="N597" s="248" t="s">
        <v>51</v>
      </c>
      <c r="O597" s="65"/>
      <c r="P597" s="191">
        <f>O597*H597</f>
        <v>0</v>
      </c>
      <c r="Q597" s="191">
        <v>0.55000000000000004</v>
      </c>
      <c r="R597" s="191">
        <f>Q597*H597</f>
        <v>1.9228000000000001</v>
      </c>
      <c r="S597" s="191">
        <v>0</v>
      </c>
      <c r="T597" s="192">
        <f>S597*H597</f>
        <v>0</v>
      </c>
      <c r="AR597" s="193" t="s">
        <v>419</v>
      </c>
      <c r="AT597" s="193" t="s">
        <v>455</v>
      </c>
      <c r="AU597" s="193" t="s">
        <v>90</v>
      </c>
      <c r="AY597" s="18" t="s">
        <v>155</v>
      </c>
      <c r="BE597" s="194">
        <f>IF(N597="základní",J597,0)</f>
        <v>0</v>
      </c>
      <c r="BF597" s="194">
        <f>IF(N597="snížená",J597,0)</f>
        <v>0</v>
      </c>
      <c r="BG597" s="194">
        <f>IF(N597="zákl. přenesená",J597,0)</f>
        <v>0</v>
      </c>
      <c r="BH597" s="194">
        <f>IF(N597="sníž. přenesená",J597,0)</f>
        <v>0</v>
      </c>
      <c r="BI597" s="194">
        <f>IF(N597="nulová",J597,0)</f>
        <v>0</v>
      </c>
      <c r="BJ597" s="18" t="s">
        <v>88</v>
      </c>
      <c r="BK597" s="194">
        <f>ROUND(I597*H597,2)</f>
        <v>0</v>
      </c>
      <c r="BL597" s="18" t="s">
        <v>265</v>
      </c>
      <c r="BM597" s="193" t="s">
        <v>3084</v>
      </c>
    </row>
    <row r="598" spans="2:65" s="13" customFormat="1">
      <c r="B598" s="206"/>
      <c r="C598" s="207"/>
      <c r="D598" s="197" t="s">
        <v>164</v>
      </c>
      <c r="E598" s="208" t="s">
        <v>35</v>
      </c>
      <c r="F598" s="209" t="s">
        <v>3085</v>
      </c>
      <c r="G598" s="207"/>
      <c r="H598" s="210">
        <v>3.496</v>
      </c>
      <c r="I598" s="211"/>
      <c r="J598" s="207"/>
      <c r="K598" s="207"/>
      <c r="L598" s="212"/>
      <c r="M598" s="213"/>
      <c r="N598" s="214"/>
      <c r="O598" s="214"/>
      <c r="P598" s="214"/>
      <c r="Q598" s="214"/>
      <c r="R598" s="214"/>
      <c r="S598" s="214"/>
      <c r="T598" s="215"/>
      <c r="AT598" s="216" t="s">
        <v>164</v>
      </c>
      <c r="AU598" s="216" t="s">
        <v>90</v>
      </c>
      <c r="AV598" s="13" t="s">
        <v>90</v>
      </c>
      <c r="AW598" s="13" t="s">
        <v>41</v>
      </c>
      <c r="AX598" s="13" t="s">
        <v>88</v>
      </c>
      <c r="AY598" s="216" t="s">
        <v>155</v>
      </c>
    </row>
    <row r="599" spans="2:65" s="1" customFormat="1" ht="24" customHeight="1">
      <c r="B599" s="36"/>
      <c r="C599" s="182" t="s">
        <v>1205</v>
      </c>
      <c r="D599" s="182" t="s">
        <v>157</v>
      </c>
      <c r="E599" s="183" t="s">
        <v>1840</v>
      </c>
      <c r="F599" s="184" t="s">
        <v>1841</v>
      </c>
      <c r="G599" s="185" t="s">
        <v>160</v>
      </c>
      <c r="H599" s="186">
        <v>127.128</v>
      </c>
      <c r="I599" s="187"/>
      <c r="J599" s="188">
        <f>ROUND(I599*H599,2)</f>
        <v>0</v>
      </c>
      <c r="K599" s="184" t="s">
        <v>161</v>
      </c>
      <c r="L599" s="40"/>
      <c r="M599" s="189" t="s">
        <v>35</v>
      </c>
      <c r="N599" s="190" t="s">
        <v>51</v>
      </c>
      <c r="O599" s="65"/>
      <c r="P599" s="191">
        <f>O599*H599</f>
        <v>0</v>
      </c>
      <c r="Q599" s="191">
        <v>0</v>
      </c>
      <c r="R599" s="191">
        <f>Q599*H599</f>
        <v>0</v>
      </c>
      <c r="S599" s="191">
        <v>0</v>
      </c>
      <c r="T599" s="192">
        <f>S599*H599</f>
        <v>0</v>
      </c>
      <c r="AR599" s="193" t="s">
        <v>265</v>
      </c>
      <c r="AT599" s="193" t="s">
        <v>157</v>
      </c>
      <c r="AU599" s="193" t="s">
        <v>90</v>
      </c>
      <c r="AY599" s="18" t="s">
        <v>155</v>
      </c>
      <c r="BE599" s="194">
        <f>IF(N599="základní",J599,0)</f>
        <v>0</v>
      </c>
      <c r="BF599" s="194">
        <f>IF(N599="snížená",J599,0)</f>
        <v>0</v>
      </c>
      <c r="BG599" s="194">
        <f>IF(N599="zákl. přenesená",J599,0)</f>
        <v>0</v>
      </c>
      <c r="BH599" s="194">
        <f>IF(N599="sníž. přenesená",J599,0)</f>
        <v>0</v>
      </c>
      <c r="BI599" s="194">
        <f>IF(N599="nulová",J599,0)</f>
        <v>0</v>
      </c>
      <c r="BJ599" s="18" t="s">
        <v>88</v>
      </c>
      <c r="BK599" s="194">
        <f>ROUND(I599*H599,2)</f>
        <v>0</v>
      </c>
      <c r="BL599" s="18" t="s">
        <v>265</v>
      </c>
      <c r="BM599" s="193" t="s">
        <v>3086</v>
      </c>
    </row>
    <row r="600" spans="2:65" s="12" customFormat="1">
      <c r="B600" s="195"/>
      <c r="C600" s="196"/>
      <c r="D600" s="197" t="s">
        <v>164</v>
      </c>
      <c r="E600" s="198" t="s">
        <v>35</v>
      </c>
      <c r="F600" s="199" t="s">
        <v>3082</v>
      </c>
      <c r="G600" s="196"/>
      <c r="H600" s="198" t="s">
        <v>35</v>
      </c>
      <c r="I600" s="200"/>
      <c r="J600" s="196"/>
      <c r="K600" s="196"/>
      <c r="L600" s="201"/>
      <c r="M600" s="202"/>
      <c r="N600" s="203"/>
      <c r="O600" s="203"/>
      <c r="P600" s="203"/>
      <c r="Q600" s="203"/>
      <c r="R600" s="203"/>
      <c r="S600" s="203"/>
      <c r="T600" s="204"/>
      <c r="AT600" s="205" t="s">
        <v>164</v>
      </c>
      <c r="AU600" s="205" t="s">
        <v>90</v>
      </c>
      <c r="AV600" s="12" t="s">
        <v>88</v>
      </c>
      <c r="AW600" s="12" t="s">
        <v>41</v>
      </c>
      <c r="AX600" s="12" t="s">
        <v>80</v>
      </c>
      <c r="AY600" s="205" t="s">
        <v>155</v>
      </c>
    </row>
    <row r="601" spans="2:65" s="13" customFormat="1">
      <c r="B601" s="206"/>
      <c r="C601" s="207"/>
      <c r="D601" s="197" t="s">
        <v>164</v>
      </c>
      <c r="E601" s="208" t="s">
        <v>35</v>
      </c>
      <c r="F601" s="209" t="s">
        <v>3083</v>
      </c>
      <c r="G601" s="207"/>
      <c r="H601" s="210">
        <v>127.128</v>
      </c>
      <c r="I601" s="211"/>
      <c r="J601" s="207"/>
      <c r="K601" s="207"/>
      <c r="L601" s="212"/>
      <c r="M601" s="213"/>
      <c r="N601" s="214"/>
      <c r="O601" s="214"/>
      <c r="P601" s="214"/>
      <c r="Q601" s="214"/>
      <c r="R601" s="214"/>
      <c r="S601" s="214"/>
      <c r="T601" s="215"/>
      <c r="AT601" s="216" t="s">
        <v>164</v>
      </c>
      <c r="AU601" s="216" t="s">
        <v>90</v>
      </c>
      <c r="AV601" s="13" t="s">
        <v>90</v>
      </c>
      <c r="AW601" s="13" t="s">
        <v>41</v>
      </c>
      <c r="AX601" s="13" t="s">
        <v>88</v>
      </c>
      <c r="AY601" s="216" t="s">
        <v>155</v>
      </c>
    </row>
    <row r="602" spans="2:65" s="1" customFormat="1" ht="24" customHeight="1">
      <c r="B602" s="36"/>
      <c r="C602" s="239" t="s">
        <v>1210</v>
      </c>
      <c r="D602" s="239" t="s">
        <v>455</v>
      </c>
      <c r="E602" s="240" t="s">
        <v>1845</v>
      </c>
      <c r="F602" s="241" t="s">
        <v>1846</v>
      </c>
      <c r="G602" s="242" t="s">
        <v>198</v>
      </c>
      <c r="H602" s="243">
        <v>5.4539999999999997</v>
      </c>
      <c r="I602" s="244"/>
      <c r="J602" s="245">
        <f>ROUND(I602*H602,2)</f>
        <v>0</v>
      </c>
      <c r="K602" s="241" t="s">
        <v>161</v>
      </c>
      <c r="L602" s="246"/>
      <c r="M602" s="247" t="s">
        <v>35</v>
      </c>
      <c r="N602" s="248" t="s">
        <v>51</v>
      </c>
      <c r="O602" s="65"/>
      <c r="P602" s="191">
        <f>O602*H602</f>
        <v>0</v>
      </c>
      <c r="Q602" s="191">
        <v>0.55000000000000004</v>
      </c>
      <c r="R602" s="191">
        <f>Q602*H602</f>
        <v>2.9997000000000003</v>
      </c>
      <c r="S602" s="191">
        <v>0</v>
      </c>
      <c r="T602" s="192">
        <f>S602*H602</f>
        <v>0</v>
      </c>
      <c r="AR602" s="193" t="s">
        <v>419</v>
      </c>
      <c r="AT602" s="193" t="s">
        <v>455</v>
      </c>
      <c r="AU602" s="193" t="s">
        <v>90</v>
      </c>
      <c r="AY602" s="18" t="s">
        <v>155</v>
      </c>
      <c r="BE602" s="194">
        <f>IF(N602="základní",J602,0)</f>
        <v>0</v>
      </c>
      <c r="BF602" s="194">
        <f>IF(N602="snížená",J602,0)</f>
        <v>0</v>
      </c>
      <c r="BG602" s="194">
        <f>IF(N602="zákl. přenesená",J602,0)</f>
        <v>0</v>
      </c>
      <c r="BH602" s="194">
        <f>IF(N602="sníž. přenesená",J602,0)</f>
        <v>0</v>
      </c>
      <c r="BI602" s="194">
        <f>IF(N602="nulová",J602,0)</f>
        <v>0</v>
      </c>
      <c r="BJ602" s="18" t="s">
        <v>88</v>
      </c>
      <c r="BK602" s="194">
        <f>ROUND(I602*H602,2)</f>
        <v>0</v>
      </c>
      <c r="BL602" s="18" t="s">
        <v>265</v>
      </c>
      <c r="BM602" s="193" t="s">
        <v>3087</v>
      </c>
    </row>
    <row r="603" spans="2:65" s="12" customFormat="1">
      <c r="B603" s="195"/>
      <c r="C603" s="196"/>
      <c r="D603" s="197" t="s">
        <v>164</v>
      </c>
      <c r="E603" s="198" t="s">
        <v>35</v>
      </c>
      <c r="F603" s="199" t="s">
        <v>3088</v>
      </c>
      <c r="G603" s="196"/>
      <c r="H603" s="198" t="s">
        <v>35</v>
      </c>
      <c r="I603" s="200"/>
      <c r="J603" s="196"/>
      <c r="K603" s="196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164</v>
      </c>
      <c r="AU603" s="205" t="s">
        <v>90</v>
      </c>
      <c r="AV603" s="12" t="s">
        <v>88</v>
      </c>
      <c r="AW603" s="12" t="s">
        <v>41</v>
      </c>
      <c r="AX603" s="12" t="s">
        <v>80</v>
      </c>
      <c r="AY603" s="205" t="s">
        <v>155</v>
      </c>
    </row>
    <row r="604" spans="2:65" s="13" customFormat="1">
      <c r="B604" s="206"/>
      <c r="C604" s="207"/>
      <c r="D604" s="197" t="s">
        <v>164</v>
      </c>
      <c r="E604" s="208" t="s">
        <v>35</v>
      </c>
      <c r="F604" s="209" t="s">
        <v>3089</v>
      </c>
      <c r="G604" s="207"/>
      <c r="H604" s="210">
        <v>5.4539999999999997</v>
      </c>
      <c r="I604" s="211"/>
      <c r="J604" s="207"/>
      <c r="K604" s="207"/>
      <c r="L604" s="212"/>
      <c r="M604" s="213"/>
      <c r="N604" s="214"/>
      <c r="O604" s="214"/>
      <c r="P604" s="214"/>
      <c r="Q604" s="214"/>
      <c r="R604" s="214"/>
      <c r="S604" s="214"/>
      <c r="T604" s="215"/>
      <c r="AT604" s="216" t="s">
        <v>164</v>
      </c>
      <c r="AU604" s="216" t="s">
        <v>90</v>
      </c>
      <c r="AV604" s="13" t="s">
        <v>90</v>
      </c>
      <c r="AW604" s="13" t="s">
        <v>41</v>
      </c>
      <c r="AX604" s="13" t="s">
        <v>88</v>
      </c>
      <c r="AY604" s="216" t="s">
        <v>155</v>
      </c>
    </row>
    <row r="605" spans="2:65" s="1" customFormat="1" ht="24" customHeight="1">
      <c r="B605" s="36"/>
      <c r="C605" s="182" t="s">
        <v>1216</v>
      </c>
      <c r="D605" s="182" t="s">
        <v>157</v>
      </c>
      <c r="E605" s="183" t="s">
        <v>3090</v>
      </c>
      <c r="F605" s="184" t="s">
        <v>3091</v>
      </c>
      <c r="G605" s="185" t="s">
        <v>160</v>
      </c>
      <c r="H605" s="186">
        <v>75</v>
      </c>
      <c r="I605" s="187"/>
      <c r="J605" s="188">
        <f>ROUND(I605*H605,2)</f>
        <v>0</v>
      </c>
      <c r="K605" s="184" t="s">
        <v>161</v>
      </c>
      <c r="L605" s="40"/>
      <c r="M605" s="189" t="s">
        <v>35</v>
      </c>
      <c r="N605" s="190" t="s">
        <v>51</v>
      </c>
      <c r="O605" s="65"/>
      <c r="P605" s="191">
        <f>O605*H605</f>
        <v>0</v>
      </c>
      <c r="Q605" s="191">
        <v>0</v>
      </c>
      <c r="R605" s="191">
        <f>Q605*H605</f>
        <v>0</v>
      </c>
      <c r="S605" s="191">
        <v>0.03</v>
      </c>
      <c r="T605" s="192">
        <f>S605*H605</f>
        <v>2.25</v>
      </c>
      <c r="AR605" s="193" t="s">
        <v>265</v>
      </c>
      <c r="AT605" s="193" t="s">
        <v>157</v>
      </c>
      <c r="AU605" s="193" t="s">
        <v>90</v>
      </c>
      <c r="AY605" s="18" t="s">
        <v>155</v>
      </c>
      <c r="BE605" s="194">
        <f>IF(N605="základní",J605,0)</f>
        <v>0</v>
      </c>
      <c r="BF605" s="194">
        <f>IF(N605="snížená",J605,0)</f>
        <v>0</v>
      </c>
      <c r="BG605" s="194">
        <f>IF(N605="zákl. přenesená",J605,0)</f>
        <v>0</v>
      </c>
      <c r="BH605" s="194">
        <f>IF(N605="sníž. přenesená",J605,0)</f>
        <v>0</v>
      </c>
      <c r="BI605" s="194">
        <f>IF(N605="nulová",J605,0)</f>
        <v>0</v>
      </c>
      <c r="BJ605" s="18" t="s">
        <v>88</v>
      </c>
      <c r="BK605" s="194">
        <f>ROUND(I605*H605,2)</f>
        <v>0</v>
      </c>
      <c r="BL605" s="18" t="s">
        <v>265</v>
      </c>
      <c r="BM605" s="193" t="s">
        <v>3092</v>
      </c>
    </row>
    <row r="606" spans="2:65" s="12" customFormat="1">
      <c r="B606" s="195"/>
      <c r="C606" s="196"/>
      <c r="D606" s="197" t="s">
        <v>164</v>
      </c>
      <c r="E606" s="198" t="s">
        <v>35</v>
      </c>
      <c r="F606" s="199" t="s">
        <v>3093</v>
      </c>
      <c r="G606" s="196"/>
      <c r="H606" s="198" t="s">
        <v>35</v>
      </c>
      <c r="I606" s="200"/>
      <c r="J606" s="196"/>
      <c r="K606" s="196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164</v>
      </c>
      <c r="AU606" s="205" t="s">
        <v>90</v>
      </c>
      <c r="AV606" s="12" t="s">
        <v>88</v>
      </c>
      <c r="AW606" s="12" t="s">
        <v>41</v>
      </c>
      <c r="AX606" s="12" t="s">
        <v>80</v>
      </c>
      <c r="AY606" s="205" t="s">
        <v>155</v>
      </c>
    </row>
    <row r="607" spans="2:65" s="13" customFormat="1">
      <c r="B607" s="206"/>
      <c r="C607" s="207"/>
      <c r="D607" s="197" t="s">
        <v>164</v>
      </c>
      <c r="E607" s="208" t="s">
        <v>35</v>
      </c>
      <c r="F607" s="209" t="s">
        <v>3094</v>
      </c>
      <c r="G607" s="207"/>
      <c r="H607" s="210">
        <v>75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164</v>
      </c>
      <c r="AU607" s="216" t="s">
        <v>90</v>
      </c>
      <c r="AV607" s="13" t="s">
        <v>90</v>
      </c>
      <c r="AW607" s="13" t="s">
        <v>41</v>
      </c>
      <c r="AX607" s="13" t="s">
        <v>88</v>
      </c>
      <c r="AY607" s="216" t="s">
        <v>155</v>
      </c>
    </row>
    <row r="608" spans="2:65" s="1" customFormat="1" ht="24" customHeight="1">
      <c r="B608" s="36"/>
      <c r="C608" s="182" t="s">
        <v>1222</v>
      </c>
      <c r="D608" s="182" t="s">
        <v>157</v>
      </c>
      <c r="E608" s="183" t="s">
        <v>3095</v>
      </c>
      <c r="F608" s="184" t="s">
        <v>3096</v>
      </c>
      <c r="G608" s="185" t="s">
        <v>160</v>
      </c>
      <c r="H608" s="186">
        <v>75</v>
      </c>
      <c r="I608" s="187"/>
      <c r="J608" s="188">
        <f>ROUND(I608*H608,2)</f>
        <v>0</v>
      </c>
      <c r="K608" s="184" t="s">
        <v>161</v>
      </c>
      <c r="L608" s="40"/>
      <c r="M608" s="189" t="s">
        <v>35</v>
      </c>
      <c r="N608" s="190" t="s">
        <v>51</v>
      </c>
      <c r="O608" s="65"/>
      <c r="P608" s="191">
        <f>O608*H608</f>
        <v>0</v>
      </c>
      <c r="Q608" s="191">
        <v>0</v>
      </c>
      <c r="R608" s="191">
        <f>Q608*H608</f>
        <v>0</v>
      </c>
      <c r="S608" s="191">
        <v>0</v>
      </c>
      <c r="T608" s="192">
        <f>S608*H608</f>
        <v>0</v>
      </c>
      <c r="AR608" s="193" t="s">
        <v>265</v>
      </c>
      <c r="AT608" s="193" t="s">
        <v>157</v>
      </c>
      <c r="AU608" s="193" t="s">
        <v>90</v>
      </c>
      <c r="AY608" s="18" t="s">
        <v>155</v>
      </c>
      <c r="BE608" s="194">
        <f>IF(N608="základní",J608,0)</f>
        <v>0</v>
      </c>
      <c r="BF608" s="194">
        <f>IF(N608="snížená",J608,0)</f>
        <v>0</v>
      </c>
      <c r="BG608" s="194">
        <f>IF(N608="zákl. přenesená",J608,0)</f>
        <v>0</v>
      </c>
      <c r="BH608" s="194">
        <f>IF(N608="sníž. přenesená",J608,0)</f>
        <v>0</v>
      </c>
      <c r="BI608" s="194">
        <f>IF(N608="nulová",J608,0)</f>
        <v>0</v>
      </c>
      <c r="BJ608" s="18" t="s">
        <v>88</v>
      </c>
      <c r="BK608" s="194">
        <f>ROUND(I608*H608,2)</f>
        <v>0</v>
      </c>
      <c r="BL608" s="18" t="s">
        <v>265</v>
      </c>
      <c r="BM608" s="193" t="s">
        <v>3097</v>
      </c>
    </row>
    <row r="609" spans="2:65" s="12" customFormat="1">
      <c r="B609" s="195"/>
      <c r="C609" s="196"/>
      <c r="D609" s="197" t="s">
        <v>164</v>
      </c>
      <c r="E609" s="198" t="s">
        <v>35</v>
      </c>
      <c r="F609" s="199" t="s">
        <v>3093</v>
      </c>
      <c r="G609" s="196"/>
      <c r="H609" s="198" t="s">
        <v>35</v>
      </c>
      <c r="I609" s="200"/>
      <c r="J609" s="196"/>
      <c r="K609" s="196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164</v>
      </c>
      <c r="AU609" s="205" t="s">
        <v>90</v>
      </c>
      <c r="AV609" s="12" t="s">
        <v>88</v>
      </c>
      <c r="AW609" s="12" t="s">
        <v>41</v>
      </c>
      <c r="AX609" s="12" t="s">
        <v>80</v>
      </c>
      <c r="AY609" s="205" t="s">
        <v>155</v>
      </c>
    </row>
    <row r="610" spans="2:65" s="13" customFormat="1">
      <c r="B610" s="206"/>
      <c r="C610" s="207"/>
      <c r="D610" s="197" t="s">
        <v>164</v>
      </c>
      <c r="E610" s="208" t="s">
        <v>35</v>
      </c>
      <c r="F610" s="209" t="s">
        <v>3094</v>
      </c>
      <c r="G610" s="207"/>
      <c r="H610" s="210">
        <v>75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164</v>
      </c>
      <c r="AU610" s="216" t="s">
        <v>90</v>
      </c>
      <c r="AV610" s="13" t="s">
        <v>90</v>
      </c>
      <c r="AW610" s="13" t="s">
        <v>41</v>
      </c>
      <c r="AX610" s="13" t="s">
        <v>88</v>
      </c>
      <c r="AY610" s="216" t="s">
        <v>155</v>
      </c>
    </row>
    <row r="611" spans="2:65" s="1" customFormat="1" ht="24" customHeight="1">
      <c r="B611" s="36"/>
      <c r="C611" s="239" t="s">
        <v>1228</v>
      </c>
      <c r="D611" s="239" t="s">
        <v>455</v>
      </c>
      <c r="E611" s="240" t="s">
        <v>1809</v>
      </c>
      <c r="F611" s="241" t="s">
        <v>1810</v>
      </c>
      <c r="G611" s="242" t="s">
        <v>160</v>
      </c>
      <c r="H611" s="243">
        <v>75</v>
      </c>
      <c r="I611" s="244"/>
      <c r="J611" s="245">
        <f>ROUND(I611*H611,2)</f>
        <v>0</v>
      </c>
      <c r="K611" s="241" t="s">
        <v>161</v>
      </c>
      <c r="L611" s="246"/>
      <c r="M611" s="247" t="s">
        <v>35</v>
      </c>
      <c r="N611" s="248" t="s">
        <v>51</v>
      </c>
      <c r="O611" s="65"/>
      <c r="P611" s="191">
        <f>O611*H611</f>
        <v>0</v>
      </c>
      <c r="Q611" s="191">
        <v>1.2800000000000001E-2</v>
      </c>
      <c r="R611" s="191">
        <f>Q611*H611</f>
        <v>0.96000000000000008</v>
      </c>
      <c r="S611" s="191">
        <v>0</v>
      </c>
      <c r="T611" s="192">
        <f>S611*H611</f>
        <v>0</v>
      </c>
      <c r="AR611" s="193" t="s">
        <v>419</v>
      </c>
      <c r="AT611" s="193" t="s">
        <v>455</v>
      </c>
      <c r="AU611" s="193" t="s">
        <v>90</v>
      </c>
      <c r="AY611" s="18" t="s">
        <v>155</v>
      </c>
      <c r="BE611" s="194">
        <f>IF(N611="základní",J611,0)</f>
        <v>0</v>
      </c>
      <c r="BF611" s="194">
        <f>IF(N611="snížená",J611,0)</f>
        <v>0</v>
      </c>
      <c r="BG611" s="194">
        <f>IF(N611="zákl. přenesená",J611,0)</f>
        <v>0</v>
      </c>
      <c r="BH611" s="194">
        <f>IF(N611="sníž. přenesená",J611,0)</f>
        <v>0</v>
      </c>
      <c r="BI611" s="194">
        <f>IF(N611="nulová",J611,0)</f>
        <v>0</v>
      </c>
      <c r="BJ611" s="18" t="s">
        <v>88</v>
      </c>
      <c r="BK611" s="194">
        <f>ROUND(I611*H611,2)</f>
        <v>0</v>
      </c>
      <c r="BL611" s="18" t="s">
        <v>265</v>
      </c>
      <c r="BM611" s="193" t="s">
        <v>3098</v>
      </c>
    </row>
    <row r="612" spans="2:65" s="1" customFormat="1" ht="36" customHeight="1">
      <c r="B612" s="36"/>
      <c r="C612" s="182" t="s">
        <v>1233</v>
      </c>
      <c r="D612" s="182" t="s">
        <v>157</v>
      </c>
      <c r="E612" s="183" t="s">
        <v>3099</v>
      </c>
      <c r="F612" s="184" t="s">
        <v>3100</v>
      </c>
      <c r="G612" s="185" t="s">
        <v>1514</v>
      </c>
      <c r="H612" s="249"/>
      <c r="I612" s="187"/>
      <c r="J612" s="188">
        <f>ROUND(I612*H612,2)</f>
        <v>0</v>
      </c>
      <c r="K612" s="184" t="s">
        <v>161</v>
      </c>
      <c r="L612" s="40"/>
      <c r="M612" s="189" t="s">
        <v>35</v>
      </c>
      <c r="N612" s="190" t="s">
        <v>51</v>
      </c>
      <c r="O612" s="65"/>
      <c r="P612" s="191">
        <f>O612*H612</f>
        <v>0</v>
      </c>
      <c r="Q612" s="191">
        <v>0</v>
      </c>
      <c r="R612" s="191">
        <f>Q612*H612</f>
        <v>0</v>
      </c>
      <c r="S612" s="191">
        <v>0</v>
      </c>
      <c r="T612" s="192">
        <f>S612*H612</f>
        <v>0</v>
      </c>
      <c r="AR612" s="193" t="s">
        <v>265</v>
      </c>
      <c r="AT612" s="193" t="s">
        <v>157</v>
      </c>
      <c r="AU612" s="193" t="s">
        <v>90</v>
      </c>
      <c r="AY612" s="18" t="s">
        <v>155</v>
      </c>
      <c r="BE612" s="194">
        <f>IF(N612="základní",J612,0)</f>
        <v>0</v>
      </c>
      <c r="BF612" s="194">
        <f>IF(N612="snížená",J612,0)</f>
        <v>0</v>
      </c>
      <c r="BG612" s="194">
        <f>IF(N612="zákl. přenesená",J612,0)</f>
        <v>0</v>
      </c>
      <c r="BH612" s="194">
        <f>IF(N612="sníž. přenesená",J612,0)</f>
        <v>0</v>
      </c>
      <c r="BI612" s="194">
        <f>IF(N612="nulová",J612,0)</f>
        <v>0</v>
      </c>
      <c r="BJ612" s="18" t="s">
        <v>88</v>
      </c>
      <c r="BK612" s="194">
        <f>ROUND(I612*H612,2)</f>
        <v>0</v>
      </c>
      <c r="BL612" s="18" t="s">
        <v>265</v>
      </c>
      <c r="BM612" s="193" t="s">
        <v>3101</v>
      </c>
    </row>
    <row r="613" spans="2:65" s="11" customFormat="1" ht="22.95" customHeight="1">
      <c r="B613" s="166"/>
      <c r="C613" s="167"/>
      <c r="D613" s="168" t="s">
        <v>79</v>
      </c>
      <c r="E613" s="180" t="s">
        <v>1866</v>
      </c>
      <c r="F613" s="180" t="s">
        <v>1867</v>
      </c>
      <c r="G613" s="167"/>
      <c r="H613" s="167"/>
      <c r="I613" s="170"/>
      <c r="J613" s="181">
        <f>BK613</f>
        <v>0</v>
      </c>
      <c r="K613" s="167"/>
      <c r="L613" s="172"/>
      <c r="M613" s="173"/>
      <c r="N613" s="174"/>
      <c r="O613" s="174"/>
      <c r="P613" s="175">
        <f>SUM(P614:P641)</f>
        <v>0</v>
      </c>
      <c r="Q613" s="174"/>
      <c r="R613" s="175">
        <f>SUM(R614:R641)</f>
        <v>3.0587517918775</v>
      </c>
      <c r="S613" s="174"/>
      <c r="T613" s="176">
        <f>SUM(T614:T641)</f>
        <v>3.6185519999999998</v>
      </c>
      <c r="AR613" s="177" t="s">
        <v>90</v>
      </c>
      <c r="AT613" s="178" t="s">
        <v>79</v>
      </c>
      <c r="AU613" s="178" t="s">
        <v>88</v>
      </c>
      <c r="AY613" s="177" t="s">
        <v>155</v>
      </c>
      <c r="BK613" s="179">
        <f>SUM(BK614:BK641)</f>
        <v>0</v>
      </c>
    </row>
    <row r="614" spans="2:65" s="1" customFormat="1" ht="36" customHeight="1">
      <c r="B614" s="36"/>
      <c r="C614" s="182" t="s">
        <v>1237</v>
      </c>
      <c r="D614" s="182" t="s">
        <v>157</v>
      </c>
      <c r="E614" s="183" t="s">
        <v>3102</v>
      </c>
      <c r="F614" s="184" t="s">
        <v>3103</v>
      </c>
      <c r="G614" s="185" t="s">
        <v>160</v>
      </c>
      <c r="H614" s="186">
        <v>323.08499999999998</v>
      </c>
      <c r="I614" s="187"/>
      <c r="J614" s="188">
        <f>ROUND(I614*H614,2)</f>
        <v>0</v>
      </c>
      <c r="K614" s="184" t="s">
        <v>161</v>
      </c>
      <c r="L614" s="40"/>
      <c r="M614" s="189" t="s">
        <v>35</v>
      </c>
      <c r="N614" s="190" t="s">
        <v>51</v>
      </c>
      <c r="O614" s="65"/>
      <c r="P614" s="191">
        <f>O614*H614</f>
        <v>0</v>
      </c>
      <c r="Q614" s="191">
        <v>0</v>
      </c>
      <c r="R614" s="191">
        <f>Q614*H614</f>
        <v>0</v>
      </c>
      <c r="S614" s="191">
        <v>0</v>
      </c>
      <c r="T614" s="192">
        <f>S614*H614</f>
        <v>0</v>
      </c>
      <c r="AR614" s="193" t="s">
        <v>265</v>
      </c>
      <c r="AT614" s="193" t="s">
        <v>157</v>
      </c>
      <c r="AU614" s="193" t="s">
        <v>90</v>
      </c>
      <c r="AY614" s="18" t="s">
        <v>155</v>
      </c>
      <c r="BE614" s="194">
        <f>IF(N614="základní",J614,0)</f>
        <v>0</v>
      </c>
      <c r="BF614" s="194">
        <f>IF(N614="snížená",J614,0)</f>
        <v>0</v>
      </c>
      <c r="BG614" s="194">
        <f>IF(N614="zákl. přenesená",J614,0)</f>
        <v>0</v>
      </c>
      <c r="BH614" s="194">
        <f>IF(N614="sníž. přenesená",J614,0)</f>
        <v>0</v>
      </c>
      <c r="BI614" s="194">
        <f>IF(N614="nulová",J614,0)</f>
        <v>0</v>
      </c>
      <c r="BJ614" s="18" t="s">
        <v>88</v>
      </c>
      <c r="BK614" s="194">
        <f>ROUND(I614*H614,2)</f>
        <v>0</v>
      </c>
      <c r="BL614" s="18" t="s">
        <v>265</v>
      </c>
      <c r="BM614" s="193" t="s">
        <v>3104</v>
      </c>
    </row>
    <row r="615" spans="2:65" s="12" customFormat="1">
      <c r="B615" s="195"/>
      <c r="C615" s="196"/>
      <c r="D615" s="197" t="s">
        <v>164</v>
      </c>
      <c r="E615" s="198" t="s">
        <v>35</v>
      </c>
      <c r="F615" s="199" t="s">
        <v>3105</v>
      </c>
      <c r="G615" s="196"/>
      <c r="H615" s="198" t="s">
        <v>35</v>
      </c>
      <c r="I615" s="200"/>
      <c r="J615" s="196"/>
      <c r="K615" s="196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164</v>
      </c>
      <c r="AU615" s="205" t="s">
        <v>90</v>
      </c>
      <c r="AV615" s="12" t="s">
        <v>88</v>
      </c>
      <c r="AW615" s="12" t="s">
        <v>41</v>
      </c>
      <c r="AX615" s="12" t="s">
        <v>80</v>
      </c>
      <c r="AY615" s="205" t="s">
        <v>155</v>
      </c>
    </row>
    <row r="616" spans="2:65" s="13" customFormat="1">
      <c r="B616" s="206"/>
      <c r="C616" s="207"/>
      <c r="D616" s="197" t="s">
        <v>164</v>
      </c>
      <c r="E616" s="208" t="s">
        <v>35</v>
      </c>
      <c r="F616" s="209" t="s">
        <v>3106</v>
      </c>
      <c r="G616" s="207"/>
      <c r="H616" s="210">
        <v>241.5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164</v>
      </c>
      <c r="AU616" s="216" t="s">
        <v>90</v>
      </c>
      <c r="AV616" s="13" t="s">
        <v>90</v>
      </c>
      <c r="AW616" s="13" t="s">
        <v>41</v>
      </c>
      <c r="AX616" s="13" t="s">
        <v>80</v>
      </c>
      <c r="AY616" s="216" t="s">
        <v>155</v>
      </c>
    </row>
    <row r="617" spans="2:65" s="13" customFormat="1">
      <c r="B617" s="206"/>
      <c r="C617" s="207"/>
      <c r="D617" s="197" t="s">
        <v>164</v>
      </c>
      <c r="E617" s="208" t="s">
        <v>35</v>
      </c>
      <c r="F617" s="209" t="s">
        <v>3107</v>
      </c>
      <c r="G617" s="207"/>
      <c r="H617" s="210">
        <v>60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164</v>
      </c>
      <c r="AU617" s="216" t="s">
        <v>90</v>
      </c>
      <c r="AV617" s="13" t="s">
        <v>90</v>
      </c>
      <c r="AW617" s="13" t="s">
        <v>41</v>
      </c>
      <c r="AX617" s="13" t="s">
        <v>80</v>
      </c>
      <c r="AY617" s="216" t="s">
        <v>155</v>
      </c>
    </row>
    <row r="618" spans="2:65" s="13" customFormat="1">
      <c r="B618" s="206"/>
      <c r="C618" s="207"/>
      <c r="D618" s="197" t="s">
        <v>164</v>
      </c>
      <c r="E618" s="208" t="s">
        <v>35</v>
      </c>
      <c r="F618" s="209" t="s">
        <v>3108</v>
      </c>
      <c r="G618" s="207"/>
      <c r="H618" s="210">
        <v>21.585000000000001</v>
      </c>
      <c r="I618" s="211"/>
      <c r="J618" s="207"/>
      <c r="K618" s="207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164</v>
      </c>
      <c r="AU618" s="216" t="s">
        <v>90</v>
      </c>
      <c r="AV618" s="13" t="s">
        <v>90</v>
      </c>
      <c r="AW618" s="13" t="s">
        <v>41</v>
      </c>
      <c r="AX618" s="13" t="s">
        <v>80</v>
      </c>
      <c r="AY618" s="216" t="s">
        <v>155</v>
      </c>
    </row>
    <row r="619" spans="2:65" s="15" customFormat="1">
      <c r="B619" s="228"/>
      <c r="C619" s="229"/>
      <c r="D619" s="197" t="s">
        <v>164</v>
      </c>
      <c r="E619" s="230" t="s">
        <v>35</v>
      </c>
      <c r="F619" s="231" t="s">
        <v>177</v>
      </c>
      <c r="G619" s="229"/>
      <c r="H619" s="232">
        <v>323.08499999999998</v>
      </c>
      <c r="I619" s="233"/>
      <c r="J619" s="229"/>
      <c r="K619" s="229"/>
      <c r="L619" s="234"/>
      <c r="M619" s="235"/>
      <c r="N619" s="236"/>
      <c r="O619" s="236"/>
      <c r="P619" s="236"/>
      <c r="Q619" s="236"/>
      <c r="R619" s="236"/>
      <c r="S619" s="236"/>
      <c r="T619" s="237"/>
      <c r="AT619" s="238" t="s">
        <v>164</v>
      </c>
      <c r="AU619" s="238" t="s">
        <v>90</v>
      </c>
      <c r="AV619" s="15" t="s">
        <v>162</v>
      </c>
      <c r="AW619" s="15" t="s">
        <v>41</v>
      </c>
      <c r="AX619" s="15" t="s">
        <v>88</v>
      </c>
      <c r="AY619" s="238" t="s">
        <v>155</v>
      </c>
    </row>
    <row r="620" spans="2:65" s="1" customFormat="1" ht="24" customHeight="1">
      <c r="B620" s="36"/>
      <c r="C620" s="239" t="s">
        <v>1241</v>
      </c>
      <c r="D620" s="239" t="s">
        <v>455</v>
      </c>
      <c r="E620" s="240" t="s">
        <v>3109</v>
      </c>
      <c r="F620" s="241" t="s">
        <v>3110</v>
      </c>
      <c r="G620" s="242" t="s">
        <v>160</v>
      </c>
      <c r="H620" s="243">
        <v>355.39400000000001</v>
      </c>
      <c r="I620" s="244"/>
      <c r="J620" s="245">
        <f>ROUND(I620*H620,2)</f>
        <v>0</v>
      </c>
      <c r="K620" s="241" t="s">
        <v>161</v>
      </c>
      <c r="L620" s="246"/>
      <c r="M620" s="247" t="s">
        <v>35</v>
      </c>
      <c r="N620" s="248" t="s">
        <v>51</v>
      </c>
      <c r="O620" s="65"/>
      <c r="P620" s="191">
        <f>O620*H620</f>
        <v>0</v>
      </c>
      <c r="Q620" s="191">
        <v>1.3999999999999999E-4</v>
      </c>
      <c r="R620" s="191">
        <f>Q620*H620</f>
        <v>4.975516E-2</v>
      </c>
      <c r="S620" s="191">
        <v>0</v>
      </c>
      <c r="T620" s="192">
        <f>S620*H620</f>
        <v>0</v>
      </c>
      <c r="AR620" s="193" t="s">
        <v>419</v>
      </c>
      <c r="AT620" s="193" t="s">
        <v>455</v>
      </c>
      <c r="AU620" s="193" t="s">
        <v>90</v>
      </c>
      <c r="AY620" s="18" t="s">
        <v>155</v>
      </c>
      <c r="BE620" s="194">
        <f>IF(N620="základní",J620,0)</f>
        <v>0</v>
      </c>
      <c r="BF620" s="194">
        <f>IF(N620="snížená",J620,0)</f>
        <v>0</v>
      </c>
      <c r="BG620" s="194">
        <f>IF(N620="zákl. přenesená",J620,0)</f>
        <v>0</v>
      </c>
      <c r="BH620" s="194">
        <f>IF(N620="sníž. přenesená",J620,0)</f>
        <v>0</v>
      </c>
      <c r="BI620" s="194">
        <f>IF(N620="nulová",J620,0)</f>
        <v>0</v>
      </c>
      <c r="BJ620" s="18" t="s">
        <v>88</v>
      </c>
      <c r="BK620" s="194">
        <f>ROUND(I620*H620,2)</f>
        <v>0</v>
      </c>
      <c r="BL620" s="18" t="s">
        <v>265</v>
      </c>
      <c r="BM620" s="193" t="s">
        <v>3111</v>
      </c>
    </row>
    <row r="621" spans="2:65" s="13" customFormat="1">
      <c r="B621" s="206"/>
      <c r="C621" s="207"/>
      <c r="D621" s="197" t="s">
        <v>164</v>
      </c>
      <c r="E621" s="208" t="s">
        <v>35</v>
      </c>
      <c r="F621" s="209" t="s">
        <v>3112</v>
      </c>
      <c r="G621" s="207"/>
      <c r="H621" s="210">
        <v>355.39400000000001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164</v>
      </c>
      <c r="AU621" s="216" t="s">
        <v>90</v>
      </c>
      <c r="AV621" s="13" t="s">
        <v>90</v>
      </c>
      <c r="AW621" s="13" t="s">
        <v>41</v>
      </c>
      <c r="AX621" s="13" t="s">
        <v>88</v>
      </c>
      <c r="AY621" s="216" t="s">
        <v>155</v>
      </c>
    </row>
    <row r="622" spans="2:65" s="1" customFormat="1" ht="48" customHeight="1">
      <c r="B622" s="36"/>
      <c r="C622" s="182" t="s">
        <v>1248</v>
      </c>
      <c r="D622" s="182" t="s">
        <v>157</v>
      </c>
      <c r="E622" s="183" t="s">
        <v>3113</v>
      </c>
      <c r="F622" s="184" t="s">
        <v>3114</v>
      </c>
      <c r="G622" s="185" t="s">
        <v>160</v>
      </c>
      <c r="H622" s="186">
        <v>323.08499999999998</v>
      </c>
      <c r="I622" s="187"/>
      <c r="J622" s="188">
        <f>ROUND(I622*H622,2)</f>
        <v>0</v>
      </c>
      <c r="K622" s="184" t="s">
        <v>161</v>
      </c>
      <c r="L622" s="40"/>
      <c r="M622" s="189" t="s">
        <v>35</v>
      </c>
      <c r="N622" s="190" t="s">
        <v>51</v>
      </c>
      <c r="O622" s="65"/>
      <c r="P622" s="191">
        <f>O622*H622</f>
        <v>0</v>
      </c>
      <c r="Q622" s="191">
        <v>7.8298515000000003E-3</v>
      </c>
      <c r="R622" s="191">
        <f>Q622*H622</f>
        <v>2.5297075718774997</v>
      </c>
      <c r="S622" s="191">
        <v>0</v>
      </c>
      <c r="T622" s="192">
        <f>S622*H622</f>
        <v>0</v>
      </c>
      <c r="AR622" s="193" t="s">
        <v>265</v>
      </c>
      <c r="AT622" s="193" t="s">
        <v>157</v>
      </c>
      <c r="AU622" s="193" t="s">
        <v>90</v>
      </c>
      <c r="AY622" s="18" t="s">
        <v>155</v>
      </c>
      <c r="BE622" s="194">
        <f>IF(N622="základní",J622,0)</f>
        <v>0</v>
      </c>
      <c r="BF622" s="194">
        <f>IF(N622="snížená",J622,0)</f>
        <v>0</v>
      </c>
      <c r="BG622" s="194">
        <f>IF(N622="zákl. přenesená",J622,0)</f>
        <v>0</v>
      </c>
      <c r="BH622" s="194">
        <f>IF(N622="sníž. přenesená",J622,0)</f>
        <v>0</v>
      </c>
      <c r="BI622" s="194">
        <f>IF(N622="nulová",J622,0)</f>
        <v>0</v>
      </c>
      <c r="BJ622" s="18" t="s">
        <v>88</v>
      </c>
      <c r="BK622" s="194">
        <f>ROUND(I622*H622,2)</f>
        <v>0</v>
      </c>
      <c r="BL622" s="18" t="s">
        <v>265</v>
      </c>
      <c r="BM622" s="193" t="s">
        <v>3115</v>
      </c>
    </row>
    <row r="623" spans="2:65" s="12" customFormat="1" ht="20.399999999999999">
      <c r="B623" s="195"/>
      <c r="C623" s="196"/>
      <c r="D623" s="197" t="s">
        <v>164</v>
      </c>
      <c r="E623" s="198" t="s">
        <v>35</v>
      </c>
      <c r="F623" s="199" t="s">
        <v>3116</v>
      </c>
      <c r="G623" s="196"/>
      <c r="H623" s="198" t="s">
        <v>35</v>
      </c>
      <c r="I623" s="200"/>
      <c r="J623" s="196"/>
      <c r="K623" s="196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164</v>
      </c>
      <c r="AU623" s="205" t="s">
        <v>90</v>
      </c>
      <c r="AV623" s="12" t="s">
        <v>88</v>
      </c>
      <c r="AW623" s="12" t="s">
        <v>41</v>
      </c>
      <c r="AX623" s="12" t="s">
        <v>80</v>
      </c>
      <c r="AY623" s="205" t="s">
        <v>155</v>
      </c>
    </row>
    <row r="624" spans="2:65" s="12" customFormat="1">
      <c r="B624" s="195"/>
      <c r="C624" s="196"/>
      <c r="D624" s="197" t="s">
        <v>164</v>
      </c>
      <c r="E624" s="198" t="s">
        <v>35</v>
      </c>
      <c r="F624" s="199" t="s">
        <v>3117</v>
      </c>
      <c r="G624" s="196"/>
      <c r="H624" s="198" t="s">
        <v>35</v>
      </c>
      <c r="I624" s="200"/>
      <c r="J624" s="196"/>
      <c r="K624" s="196"/>
      <c r="L624" s="201"/>
      <c r="M624" s="202"/>
      <c r="N624" s="203"/>
      <c r="O624" s="203"/>
      <c r="P624" s="203"/>
      <c r="Q624" s="203"/>
      <c r="R624" s="203"/>
      <c r="S624" s="203"/>
      <c r="T624" s="204"/>
      <c r="AT624" s="205" t="s">
        <v>164</v>
      </c>
      <c r="AU624" s="205" t="s">
        <v>90</v>
      </c>
      <c r="AV624" s="12" t="s">
        <v>88</v>
      </c>
      <c r="AW624" s="12" t="s">
        <v>41</v>
      </c>
      <c r="AX624" s="12" t="s">
        <v>80</v>
      </c>
      <c r="AY624" s="205" t="s">
        <v>155</v>
      </c>
    </row>
    <row r="625" spans="2:65" s="13" customFormat="1">
      <c r="B625" s="206"/>
      <c r="C625" s="207"/>
      <c r="D625" s="197" t="s">
        <v>164</v>
      </c>
      <c r="E625" s="208" t="s">
        <v>35</v>
      </c>
      <c r="F625" s="209" t="s">
        <v>3106</v>
      </c>
      <c r="G625" s="207"/>
      <c r="H625" s="210">
        <v>241.5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164</v>
      </c>
      <c r="AU625" s="216" t="s">
        <v>90</v>
      </c>
      <c r="AV625" s="13" t="s">
        <v>90</v>
      </c>
      <c r="AW625" s="13" t="s">
        <v>41</v>
      </c>
      <c r="AX625" s="13" t="s">
        <v>80</v>
      </c>
      <c r="AY625" s="216" t="s">
        <v>155</v>
      </c>
    </row>
    <row r="626" spans="2:65" s="13" customFormat="1">
      <c r="B626" s="206"/>
      <c r="C626" s="207"/>
      <c r="D626" s="197" t="s">
        <v>164</v>
      </c>
      <c r="E626" s="208" t="s">
        <v>35</v>
      </c>
      <c r="F626" s="209" t="s">
        <v>3107</v>
      </c>
      <c r="G626" s="207"/>
      <c r="H626" s="210">
        <v>60</v>
      </c>
      <c r="I626" s="211"/>
      <c r="J626" s="207"/>
      <c r="K626" s="207"/>
      <c r="L626" s="212"/>
      <c r="M626" s="213"/>
      <c r="N626" s="214"/>
      <c r="O626" s="214"/>
      <c r="P626" s="214"/>
      <c r="Q626" s="214"/>
      <c r="R626" s="214"/>
      <c r="S626" s="214"/>
      <c r="T626" s="215"/>
      <c r="AT626" s="216" t="s">
        <v>164</v>
      </c>
      <c r="AU626" s="216" t="s">
        <v>90</v>
      </c>
      <c r="AV626" s="13" t="s">
        <v>90</v>
      </c>
      <c r="AW626" s="13" t="s">
        <v>41</v>
      </c>
      <c r="AX626" s="13" t="s">
        <v>80</v>
      </c>
      <c r="AY626" s="216" t="s">
        <v>155</v>
      </c>
    </row>
    <row r="627" spans="2:65" s="13" customFormat="1">
      <c r="B627" s="206"/>
      <c r="C627" s="207"/>
      <c r="D627" s="197" t="s">
        <v>164</v>
      </c>
      <c r="E627" s="208" t="s">
        <v>35</v>
      </c>
      <c r="F627" s="209" t="s">
        <v>3108</v>
      </c>
      <c r="G627" s="207"/>
      <c r="H627" s="210">
        <v>21.585000000000001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164</v>
      </c>
      <c r="AU627" s="216" t="s">
        <v>90</v>
      </c>
      <c r="AV627" s="13" t="s">
        <v>90</v>
      </c>
      <c r="AW627" s="13" t="s">
        <v>41</v>
      </c>
      <c r="AX627" s="13" t="s">
        <v>80</v>
      </c>
      <c r="AY627" s="216" t="s">
        <v>155</v>
      </c>
    </row>
    <row r="628" spans="2:65" s="15" customFormat="1">
      <c r="B628" s="228"/>
      <c r="C628" s="229"/>
      <c r="D628" s="197" t="s">
        <v>164</v>
      </c>
      <c r="E628" s="230" t="s">
        <v>35</v>
      </c>
      <c r="F628" s="231" t="s">
        <v>177</v>
      </c>
      <c r="G628" s="229"/>
      <c r="H628" s="232">
        <v>323.08499999999998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164</v>
      </c>
      <c r="AU628" s="238" t="s">
        <v>90</v>
      </c>
      <c r="AV628" s="15" t="s">
        <v>162</v>
      </c>
      <c r="AW628" s="15" t="s">
        <v>41</v>
      </c>
      <c r="AX628" s="15" t="s">
        <v>88</v>
      </c>
      <c r="AY628" s="238" t="s">
        <v>155</v>
      </c>
    </row>
    <row r="629" spans="2:65" s="1" customFormat="1" ht="16.5" customHeight="1">
      <c r="B629" s="36"/>
      <c r="C629" s="239" t="s">
        <v>1256</v>
      </c>
      <c r="D629" s="239" t="s">
        <v>455</v>
      </c>
      <c r="E629" s="240" t="s">
        <v>3118</v>
      </c>
      <c r="F629" s="241" t="s">
        <v>3119</v>
      </c>
      <c r="G629" s="242" t="s">
        <v>160</v>
      </c>
      <c r="H629" s="243">
        <v>32.308999999999997</v>
      </c>
      <c r="I629" s="244"/>
      <c r="J629" s="245">
        <f>ROUND(I629*H629,2)</f>
        <v>0</v>
      </c>
      <c r="K629" s="241" t="s">
        <v>161</v>
      </c>
      <c r="L629" s="246"/>
      <c r="M629" s="247" t="s">
        <v>35</v>
      </c>
      <c r="N629" s="248" t="s">
        <v>51</v>
      </c>
      <c r="O629" s="65"/>
      <c r="P629" s="191">
        <f>O629*H629</f>
        <v>0</v>
      </c>
      <c r="Q629" s="191">
        <v>8.9999999999999993E-3</v>
      </c>
      <c r="R629" s="191">
        <f>Q629*H629</f>
        <v>0.29078099999999996</v>
      </c>
      <c r="S629" s="191">
        <v>0</v>
      </c>
      <c r="T629" s="192">
        <f>S629*H629</f>
        <v>0</v>
      </c>
      <c r="AR629" s="193" t="s">
        <v>419</v>
      </c>
      <c r="AT629" s="193" t="s">
        <v>455</v>
      </c>
      <c r="AU629" s="193" t="s">
        <v>90</v>
      </c>
      <c r="AY629" s="18" t="s">
        <v>155</v>
      </c>
      <c r="BE629" s="194">
        <f>IF(N629="základní",J629,0)</f>
        <v>0</v>
      </c>
      <c r="BF629" s="194">
        <f>IF(N629="snížená",J629,0)</f>
        <v>0</v>
      </c>
      <c r="BG629" s="194">
        <f>IF(N629="zákl. přenesená",J629,0)</f>
        <v>0</v>
      </c>
      <c r="BH629" s="194">
        <f>IF(N629="sníž. přenesená",J629,0)</f>
        <v>0</v>
      </c>
      <c r="BI629" s="194">
        <f>IF(N629="nulová",J629,0)</f>
        <v>0</v>
      </c>
      <c r="BJ629" s="18" t="s">
        <v>88</v>
      </c>
      <c r="BK629" s="194">
        <f>ROUND(I629*H629,2)</f>
        <v>0</v>
      </c>
      <c r="BL629" s="18" t="s">
        <v>265</v>
      </c>
      <c r="BM629" s="193" t="s">
        <v>3120</v>
      </c>
    </row>
    <row r="630" spans="2:65" s="12" customFormat="1" ht="20.399999999999999">
      <c r="B630" s="195"/>
      <c r="C630" s="196"/>
      <c r="D630" s="197" t="s">
        <v>164</v>
      </c>
      <c r="E630" s="198" t="s">
        <v>35</v>
      </c>
      <c r="F630" s="199" t="s">
        <v>3121</v>
      </c>
      <c r="G630" s="196"/>
      <c r="H630" s="198" t="s">
        <v>35</v>
      </c>
      <c r="I630" s="200"/>
      <c r="J630" s="196"/>
      <c r="K630" s="196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164</v>
      </c>
      <c r="AU630" s="205" t="s">
        <v>90</v>
      </c>
      <c r="AV630" s="12" t="s">
        <v>88</v>
      </c>
      <c r="AW630" s="12" t="s">
        <v>41</v>
      </c>
      <c r="AX630" s="12" t="s">
        <v>80</v>
      </c>
      <c r="AY630" s="205" t="s">
        <v>155</v>
      </c>
    </row>
    <row r="631" spans="2:65" s="13" customFormat="1">
      <c r="B631" s="206"/>
      <c r="C631" s="207"/>
      <c r="D631" s="197" t="s">
        <v>164</v>
      </c>
      <c r="E631" s="208" t="s">
        <v>35</v>
      </c>
      <c r="F631" s="209" t="s">
        <v>3122</v>
      </c>
      <c r="G631" s="207"/>
      <c r="H631" s="210">
        <v>32.308999999999997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164</v>
      </c>
      <c r="AU631" s="216" t="s">
        <v>90</v>
      </c>
      <c r="AV631" s="13" t="s">
        <v>90</v>
      </c>
      <c r="AW631" s="13" t="s">
        <v>41</v>
      </c>
      <c r="AX631" s="13" t="s">
        <v>88</v>
      </c>
      <c r="AY631" s="216" t="s">
        <v>155</v>
      </c>
    </row>
    <row r="632" spans="2:65" s="1" customFormat="1" ht="24" customHeight="1">
      <c r="B632" s="36"/>
      <c r="C632" s="182" t="s">
        <v>1264</v>
      </c>
      <c r="D632" s="182" t="s">
        <v>157</v>
      </c>
      <c r="E632" s="183" t="s">
        <v>3123</v>
      </c>
      <c r="F632" s="184" t="s">
        <v>3124</v>
      </c>
      <c r="G632" s="185" t="s">
        <v>160</v>
      </c>
      <c r="H632" s="186">
        <v>323.08499999999998</v>
      </c>
      <c r="I632" s="187"/>
      <c r="J632" s="188">
        <f>ROUND(I632*H632,2)</f>
        <v>0</v>
      </c>
      <c r="K632" s="184" t="s">
        <v>161</v>
      </c>
      <c r="L632" s="40"/>
      <c r="M632" s="189" t="s">
        <v>35</v>
      </c>
      <c r="N632" s="190" t="s">
        <v>51</v>
      </c>
      <c r="O632" s="65"/>
      <c r="P632" s="191">
        <f>O632*H632</f>
        <v>0</v>
      </c>
      <c r="Q632" s="191">
        <v>0</v>
      </c>
      <c r="R632" s="191">
        <f>Q632*H632</f>
        <v>0</v>
      </c>
      <c r="S632" s="191">
        <v>1.12E-2</v>
      </c>
      <c r="T632" s="192">
        <f>S632*H632</f>
        <v>3.6185519999999998</v>
      </c>
      <c r="AR632" s="193" t="s">
        <v>265</v>
      </c>
      <c r="AT632" s="193" t="s">
        <v>157</v>
      </c>
      <c r="AU632" s="193" t="s">
        <v>90</v>
      </c>
      <c r="AY632" s="18" t="s">
        <v>155</v>
      </c>
      <c r="BE632" s="194">
        <f>IF(N632="základní",J632,0)</f>
        <v>0</v>
      </c>
      <c r="BF632" s="194">
        <f>IF(N632="snížená",J632,0)</f>
        <v>0</v>
      </c>
      <c r="BG632" s="194">
        <f>IF(N632="zákl. přenesená",J632,0)</f>
        <v>0</v>
      </c>
      <c r="BH632" s="194">
        <f>IF(N632="sníž. přenesená",J632,0)</f>
        <v>0</v>
      </c>
      <c r="BI632" s="194">
        <f>IF(N632="nulová",J632,0)</f>
        <v>0</v>
      </c>
      <c r="BJ632" s="18" t="s">
        <v>88</v>
      </c>
      <c r="BK632" s="194">
        <f>ROUND(I632*H632,2)</f>
        <v>0</v>
      </c>
      <c r="BL632" s="18" t="s">
        <v>265</v>
      </c>
      <c r="BM632" s="193" t="s">
        <v>3125</v>
      </c>
    </row>
    <row r="633" spans="2:65" s="12" customFormat="1">
      <c r="B633" s="195"/>
      <c r="C633" s="196"/>
      <c r="D633" s="197" t="s">
        <v>164</v>
      </c>
      <c r="E633" s="198" t="s">
        <v>35</v>
      </c>
      <c r="F633" s="199" t="s">
        <v>3105</v>
      </c>
      <c r="G633" s="196"/>
      <c r="H633" s="198" t="s">
        <v>35</v>
      </c>
      <c r="I633" s="200"/>
      <c r="J633" s="196"/>
      <c r="K633" s="196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164</v>
      </c>
      <c r="AU633" s="205" t="s">
        <v>90</v>
      </c>
      <c r="AV633" s="12" t="s">
        <v>88</v>
      </c>
      <c r="AW633" s="12" t="s">
        <v>41</v>
      </c>
      <c r="AX633" s="12" t="s">
        <v>80</v>
      </c>
      <c r="AY633" s="205" t="s">
        <v>155</v>
      </c>
    </row>
    <row r="634" spans="2:65" s="13" customFormat="1">
      <c r="B634" s="206"/>
      <c r="C634" s="207"/>
      <c r="D634" s="197" t="s">
        <v>164</v>
      </c>
      <c r="E634" s="208" t="s">
        <v>35</v>
      </c>
      <c r="F634" s="209" t="s">
        <v>3106</v>
      </c>
      <c r="G634" s="207"/>
      <c r="H634" s="210">
        <v>241.5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164</v>
      </c>
      <c r="AU634" s="216" t="s">
        <v>90</v>
      </c>
      <c r="AV634" s="13" t="s">
        <v>90</v>
      </c>
      <c r="AW634" s="13" t="s">
        <v>41</v>
      </c>
      <c r="AX634" s="13" t="s">
        <v>80</v>
      </c>
      <c r="AY634" s="216" t="s">
        <v>155</v>
      </c>
    </row>
    <row r="635" spans="2:65" s="13" customFormat="1">
      <c r="B635" s="206"/>
      <c r="C635" s="207"/>
      <c r="D635" s="197" t="s">
        <v>164</v>
      </c>
      <c r="E635" s="208" t="s">
        <v>35</v>
      </c>
      <c r="F635" s="209" t="s">
        <v>3107</v>
      </c>
      <c r="G635" s="207"/>
      <c r="H635" s="210">
        <v>60</v>
      </c>
      <c r="I635" s="211"/>
      <c r="J635" s="207"/>
      <c r="K635" s="207"/>
      <c r="L635" s="212"/>
      <c r="M635" s="213"/>
      <c r="N635" s="214"/>
      <c r="O635" s="214"/>
      <c r="P635" s="214"/>
      <c r="Q635" s="214"/>
      <c r="R635" s="214"/>
      <c r="S635" s="214"/>
      <c r="T635" s="215"/>
      <c r="AT635" s="216" t="s">
        <v>164</v>
      </c>
      <c r="AU635" s="216" t="s">
        <v>90</v>
      </c>
      <c r="AV635" s="13" t="s">
        <v>90</v>
      </c>
      <c r="AW635" s="13" t="s">
        <v>41</v>
      </c>
      <c r="AX635" s="13" t="s">
        <v>80</v>
      </c>
      <c r="AY635" s="216" t="s">
        <v>155</v>
      </c>
    </row>
    <row r="636" spans="2:65" s="13" customFormat="1">
      <c r="B636" s="206"/>
      <c r="C636" s="207"/>
      <c r="D636" s="197" t="s">
        <v>164</v>
      </c>
      <c r="E636" s="208" t="s">
        <v>35</v>
      </c>
      <c r="F636" s="209" t="s">
        <v>3108</v>
      </c>
      <c r="G636" s="207"/>
      <c r="H636" s="210">
        <v>21.585000000000001</v>
      </c>
      <c r="I636" s="211"/>
      <c r="J636" s="207"/>
      <c r="K636" s="207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164</v>
      </c>
      <c r="AU636" s="216" t="s">
        <v>90</v>
      </c>
      <c r="AV636" s="13" t="s">
        <v>90</v>
      </c>
      <c r="AW636" s="13" t="s">
        <v>41</v>
      </c>
      <c r="AX636" s="13" t="s">
        <v>80</v>
      </c>
      <c r="AY636" s="216" t="s">
        <v>155</v>
      </c>
    </row>
    <row r="637" spans="2:65" s="15" customFormat="1">
      <c r="B637" s="228"/>
      <c r="C637" s="229"/>
      <c r="D637" s="197" t="s">
        <v>164</v>
      </c>
      <c r="E637" s="230" t="s">
        <v>35</v>
      </c>
      <c r="F637" s="231" t="s">
        <v>177</v>
      </c>
      <c r="G637" s="229"/>
      <c r="H637" s="232">
        <v>323.08499999999998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164</v>
      </c>
      <c r="AU637" s="238" t="s">
        <v>90</v>
      </c>
      <c r="AV637" s="15" t="s">
        <v>162</v>
      </c>
      <c r="AW637" s="15" t="s">
        <v>41</v>
      </c>
      <c r="AX637" s="15" t="s">
        <v>88</v>
      </c>
      <c r="AY637" s="238" t="s">
        <v>155</v>
      </c>
    </row>
    <row r="638" spans="2:65" s="1" customFormat="1" ht="36" customHeight="1">
      <c r="B638" s="36"/>
      <c r="C638" s="182" t="s">
        <v>1272</v>
      </c>
      <c r="D638" s="182" t="s">
        <v>157</v>
      </c>
      <c r="E638" s="183" t="s">
        <v>3126</v>
      </c>
      <c r="F638" s="184" t="s">
        <v>3127</v>
      </c>
      <c r="G638" s="185" t="s">
        <v>360</v>
      </c>
      <c r="H638" s="186">
        <v>35.1</v>
      </c>
      <c r="I638" s="187"/>
      <c r="J638" s="188">
        <f>ROUND(I638*H638,2)</f>
        <v>0</v>
      </c>
      <c r="K638" s="184" t="s">
        <v>161</v>
      </c>
      <c r="L638" s="40"/>
      <c r="M638" s="189" t="s">
        <v>35</v>
      </c>
      <c r="N638" s="190" t="s">
        <v>51</v>
      </c>
      <c r="O638" s="65"/>
      <c r="P638" s="191">
        <f>O638*H638</f>
        <v>0</v>
      </c>
      <c r="Q638" s="191">
        <v>5.3705999999999997E-3</v>
      </c>
      <c r="R638" s="191">
        <f>Q638*H638</f>
        <v>0.18850806000000001</v>
      </c>
      <c r="S638" s="191">
        <v>0</v>
      </c>
      <c r="T638" s="192">
        <f>S638*H638</f>
        <v>0</v>
      </c>
      <c r="AR638" s="193" t="s">
        <v>265</v>
      </c>
      <c r="AT638" s="193" t="s">
        <v>157</v>
      </c>
      <c r="AU638" s="193" t="s">
        <v>90</v>
      </c>
      <c r="AY638" s="18" t="s">
        <v>155</v>
      </c>
      <c r="BE638" s="194">
        <f>IF(N638="základní",J638,0)</f>
        <v>0</v>
      </c>
      <c r="BF638" s="194">
        <f>IF(N638="snížená",J638,0)</f>
        <v>0</v>
      </c>
      <c r="BG638" s="194">
        <f>IF(N638="zákl. přenesená",J638,0)</f>
        <v>0</v>
      </c>
      <c r="BH638" s="194">
        <f>IF(N638="sníž. přenesená",J638,0)</f>
        <v>0</v>
      </c>
      <c r="BI638" s="194">
        <f>IF(N638="nulová",J638,0)</f>
        <v>0</v>
      </c>
      <c r="BJ638" s="18" t="s">
        <v>88</v>
      </c>
      <c r="BK638" s="194">
        <f>ROUND(I638*H638,2)</f>
        <v>0</v>
      </c>
      <c r="BL638" s="18" t="s">
        <v>265</v>
      </c>
      <c r="BM638" s="193" t="s">
        <v>3128</v>
      </c>
    </row>
    <row r="639" spans="2:65" s="12" customFormat="1">
      <c r="B639" s="195"/>
      <c r="C639" s="196"/>
      <c r="D639" s="197" t="s">
        <v>164</v>
      </c>
      <c r="E639" s="198" t="s">
        <v>35</v>
      </c>
      <c r="F639" s="199" t="s">
        <v>3129</v>
      </c>
      <c r="G639" s="196"/>
      <c r="H639" s="198" t="s">
        <v>35</v>
      </c>
      <c r="I639" s="200"/>
      <c r="J639" s="196"/>
      <c r="K639" s="196"/>
      <c r="L639" s="201"/>
      <c r="M639" s="202"/>
      <c r="N639" s="203"/>
      <c r="O639" s="203"/>
      <c r="P639" s="203"/>
      <c r="Q639" s="203"/>
      <c r="R639" s="203"/>
      <c r="S639" s="203"/>
      <c r="T639" s="204"/>
      <c r="AT639" s="205" t="s">
        <v>164</v>
      </c>
      <c r="AU639" s="205" t="s">
        <v>90</v>
      </c>
      <c r="AV639" s="12" t="s">
        <v>88</v>
      </c>
      <c r="AW639" s="12" t="s">
        <v>41</v>
      </c>
      <c r="AX639" s="12" t="s">
        <v>80</v>
      </c>
      <c r="AY639" s="205" t="s">
        <v>155</v>
      </c>
    </row>
    <row r="640" spans="2:65" s="13" customFormat="1">
      <c r="B640" s="206"/>
      <c r="C640" s="207"/>
      <c r="D640" s="197" t="s">
        <v>164</v>
      </c>
      <c r="E640" s="208" t="s">
        <v>35</v>
      </c>
      <c r="F640" s="209" t="s">
        <v>3130</v>
      </c>
      <c r="G640" s="207"/>
      <c r="H640" s="210">
        <v>35.1</v>
      </c>
      <c r="I640" s="211"/>
      <c r="J640" s="207"/>
      <c r="K640" s="207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164</v>
      </c>
      <c r="AU640" s="216" t="s">
        <v>90</v>
      </c>
      <c r="AV640" s="13" t="s">
        <v>90</v>
      </c>
      <c r="AW640" s="13" t="s">
        <v>41</v>
      </c>
      <c r="AX640" s="13" t="s">
        <v>88</v>
      </c>
      <c r="AY640" s="216" t="s">
        <v>155</v>
      </c>
    </row>
    <row r="641" spans="2:65" s="1" customFormat="1" ht="36" customHeight="1">
      <c r="B641" s="36"/>
      <c r="C641" s="182" t="s">
        <v>1283</v>
      </c>
      <c r="D641" s="182" t="s">
        <v>157</v>
      </c>
      <c r="E641" s="183" t="s">
        <v>3131</v>
      </c>
      <c r="F641" s="184" t="s">
        <v>3132</v>
      </c>
      <c r="G641" s="185" t="s">
        <v>1514</v>
      </c>
      <c r="H641" s="249"/>
      <c r="I641" s="187"/>
      <c r="J641" s="188">
        <f>ROUND(I641*H641,2)</f>
        <v>0</v>
      </c>
      <c r="K641" s="184" t="s">
        <v>161</v>
      </c>
      <c r="L641" s="40"/>
      <c r="M641" s="189" t="s">
        <v>35</v>
      </c>
      <c r="N641" s="190" t="s">
        <v>51</v>
      </c>
      <c r="O641" s="65"/>
      <c r="P641" s="191">
        <f>O641*H641</f>
        <v>0</v>
      </c>
      <c r="Q641" s="191">
        <v>0</v>
      </c>
      <c r="R641" s="191">
        <f>Q641*H641</f>
        <v>0</v>
      </c>
      <c r="S641" s="191">
        <v>0</v>
      </c>
      <c r="T641" s="192">
        <f>S641*H641</f>
        <v>0</v>
      </c>
      <c r="AR641" s="193" t="s">
        <v>265</v>
      </c>
      <c r="AT641" s="193" t="s">
        <v>157</v>
      </c>
      <c r="AU641" s="193" t="s">
        <v>90</v>
      </c>
      <c r="AY641" s="18" t="s">
        <v>155</v>
      </c>
      <c r="BE641" s="194">
        <f>IF(N641="základní",J641,0)</f>
        <v>0</v>
      </c>
      <c r="BF641" s="194">
        <f>IF(N641="snížená",J641,0)</f>
        <v>0</v>
      </c>
      <c r="BG641" s="194">
        <f>IF(N641="zákl. přenesená",J641,0)</f>
        <v>0</v>
      </c>
      <c r="BH641" s="194">
        <f>IF(N641="sníž. přenesená",J641,0)</f>
        <v>0</v>
      </c>
      <c r="BI641" s="194">
        <f>IF(N641="nulová",J641,0)</f>
        <v>0</v>
      </c>
      <c r="BJ641" s="18" t="s">
        <v>88</v>
      </c>
      <c r="BK641" s="194">
        <f>ROUND(I641*H641,2)</f>
        <v>0</v>
      </c>
      <c r="BL641" s="18" t="s">
        <v>265</v>
      </c>
      <c r="BM641" s="193" t="s">
        <v>3133</v>
      </c>
    </row>
    <row r="642" spans="2:65" s="11" customFormat="1" ht="22.95" customHeight="1">
      <c r="B642" s="166"/>
      <c r="C642" s="167"/>
      <c r="D642" s="168" t="s">
        <v>79</v>
      </c>
      <c r="E642" s="180" t="s">
        <v>1876</v>
      </c>
      <c r="F642" s="180" t="s">
        <v>1877</v>
      </c>
      <c r="G642" s="167"/>
      <c r="H642" s="167"/>
      <c r="I642" s="170"/>
      <c r="J642" s="181">
        <f>BK642</f>
        <v>0</v>
      </c>
      <c r="K642" s="167"/>
      <c r="L642" s="172"/>
      <c r="M642" s="173"/>
      <c r="N642" s="174"/>
      <c r="O642" s="174"/>
      <c r="P642" s="175">
        <f>SUM(P643:P705)</f>
        <v>0</v>
      </c>
      <c r="Q642" s="174"/>
      <c r="R642" s="175">
        <f>SUM(R643:R705)</f>
        <v>1.0297953439999998</v>
      </c>
      <c r="S642" s="174"/>
      <c r="T642" s="176">
        <f>SUM(T643:T705)</f>
        <v>0.74302269999999992</v>
      </c>
      <c r="AR642" s="177" t="s">
        <v>90</v>
      </c>
      <c r="AT642" s="178" t="s">
        <v>79</v>
      </c>
      <c r="AU642" s="178" t="s">
        <v>88</v>
      </c>
      <c r="AY642" s="177" t="s">
        <v>155</v>
      </c>
      <c r="BK642" s="179">
        <f>SUM(BK643:BK705)</f>
        <v>0</v>
      </c>
    </row>
    <row r="643" spans="2:65" s="1" customFormat="1" ht="24" customHeight="1">
      <c r="B643" s="36"/>
      <c r="C643" s="182" t="s">
        <v>1304</v>
      </c>
      <c r="D643" s="182" t="s">
        <v>157</v>
      </c>
      <c r="E643" s="183" t="s">
        <v>1885</v>
      </c>
      <c r="F643" s="184" t="s">
        <v>1886</v>
      </c>
      <c r="G643" s="185" t="s">
        <v>360</v>
      </c>
      <c r="H643" s="186">
        <v>37</v>
      </c>
      <c r="I643" s="187"/>
      <c r="J643" s="188">
        <f>ROUND(I643*H643,2)</f>
        <v>0</v>
      </c>
      <c r="K643" s="184" t="s">
        <v>161</v>
      </c>
      <c r="L643" s="40"/>
      <c r="M643" s="189" t="s">
        <v>35</v>
      </c>
      <c r="N643" s="190" t="s">
        <v>51</v>
      </c>
      <c r="O643" s="65"/>
      <c r="P643" s="191">
        <f>O643*H643</f>
        <v>0</v>
      </c>
      <c r="Q643" s="191">
        <v>0</v>
      </c>
      <c r="R643" s="191">
        <f>Q643*H643</f>
        <v>0</v>
      </c>
      <c r="S643" s="191">
        <v>1.6999999999999999E-3</v>
      </c>
      <c r="T643" s="192">
        <f>S643*H643</f>
        <v>6.2899999999999998E-2</v>
      </c>
      <c r="AR643" s="193" t="s">
        <v>265</v>
      </c>
      <c r="AT643" s="193" t="s">
        <v>157</v>
      </c>
      <c r="AU643" s="193" t="s">
        <v>90</v>
      </c>
      <c r="AY643" s="18" t="s">
        <v>155</v>
      </c>
      <c r="BE643" s="194">
        <f>IF(N643="základní",J643,0)</f>
        <v>0</v>
      </c>
      <c r="BF643" s="194">
        <f>IF(N643="snížená",J643,0)</f>
        <v>0</v>
      </c>
      <c r="BG643" s="194">
        <f>IF(N643="zákl. přenesená",J643,0)</f>
        <v>0</v>
      </c>
      <c r="BH643" s="194">
        <f>IF(N643="sníž. přenesená",J643,0)</f>
        <v>0</v>
      </c>
      <c r="BI643" s="194">
        <f>IF(N643="nulová",J643,0)</f>
        <v>0</v>
      </c>
      <c r="BJ643" s="18" t="s">
        <v>88</v>
      </c>
      <c r="BK643" s="194">
        <f>ROUND(I643*H643,2)</f>
        <v>0</v>
      </c>
      <c r="BL643" s="18" t="s">
        <v>265</v>
      </c>
      <c r="BM643" s="193" t="s">
        <v>3134</v>
      </c>
    </row>
    <row r="644" spans="2:65" s="12" customFormat="1">
      <c r="B644" s="195"/>
      <c r="C644" s="196"/>
      <c r="D644" s="197" t="s">
        <v>164</v>
      </c>
      <c r="E644" s="198" t="s">
        <v>35</v>
      </c>
      <c r="F644" s="199" t="s">
        <v>3135</v>
      </c>
      <c r="G644" s="196"/>
      <c r="H644" s="198" t="s">
        <v>35</v>
      </c>
      <c r="I644" s="200"/>
      <c r="J644" s="196"/>
      <c r="K644" s="196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164</v>
      </c>
      <c r="AU644" s="205" t="s">
        <v>90</v>
      </c>
      <c r="AV644" s="12" t="s">
        <v>88</v>
      </c>
      <c r="AW644" s="12" t="s">
        <v>41</v>
      </c>
      <c r="AX644" s="12" t="s">
        <v>80</v>
      </c>
      <c r="AY644" s="205" t="s">
        <v>155</v>
      </c>
    </row>
    <row r="645" spans="2:65" s="13" customFormat="1">
      <c r="B645" s="206"/>
      <c r="C645" s="207"/>
      <c r="D645" s="197" t="s">
        <v>164</v>
      </c>
      <c r="E645" s="208" t="s">
        <v>35</v>
      </c>
      <c r="F645" s="209" t="s">
        <v>3136</v>
      </c>
      <c r="G645" s="207"/>
      <c r="H645" s="210">
        <v>37</v>
      </c>
      <c r="I645" s="211"/>
      <c r="J645" s="207"/>
      <c r="K645" s="207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164</v>
      </c>
      <c r="AU645" s="216" t="s">
        <v>90</v>
      </c>
      <c r="AV645" s="13" t="s">
        <v>90</v>
      </c>
      <c r="AW645" s="13" t="s">
        <v>41</v>
      </c>
      <c r="AX645" s="13" t="s">
        <v>88</v>
      </c>
      <c r="AY645" s="216" t="s">
        <v>155</v>
      </c>
    </row>
    <row r="646" spans="2:65" s="1" customFormat="1" ht="24" customHeight="1">
      <c r="B646" s="36"/>
      <c r="C646" s="182" t="s">
        <v>1311</v>
      </c>
      <c r="D646" s="182" t="s">
        <v>157</v>
      </c>
      <c r="E646" s="183" t="s">
        <v>3137</v>
      </c>
      <c r="F646" s="184" t="s">
        <v>3138</v>
      </c>
      <c r="G646" s="185" t="s">
        <v>360</v>
      </c>
      <c r="H646" s="186">
        <v>65</v>
      </c>
      <c r="I646" s="187"/>
      <c r="J646" s="188">
        <f>ROUND(I646*H646,2)</f>
        <v>0</v>
      </c>
      <c r="K646" s="184" t="s">
        <v>161</v>
      </c>
      <c r="L646" s="40"/>
      <c r="M646" s="189" t="s">
        <v>35</v>
      </c>
      <c r="N646" s="190" t="s">
        <v>51</v>
      </c>
      <c r="O646" s="65"/>
      <c r="P646" s="191">
        <f>O646*H646</f>
        <v>0</v>
      </c>
      <c r="Q646" s="191">
        <v>0</v>
      </c>
      <c r="R646" s="191">
        <f>Q646*H646</f>
        <v>0</v>
      </c>
      <c r="S646" s="191">
        <v>1.7700000000000001E-3</v>
      </c>
      <c r="T646" s="192">
        <f>S646*H646</f>
        <v>0.11505</v>
      </c>
      <c r="AR646" s="193" t="s">
        <v>265</v>
      </c>
      <c r="AT646" s="193" t="s">
        <v>157</v>
      </c>
      <c r="AU646" s="193" t="s">
        <v>90</v>
      </c>
      <c r="AY646" s="18" t="s">
        <v>155</v>
      </c>
      <c r="BE646" s="194">
        <f>IF(N646="základní",J646,0)</f>
        <v>0</v>
      </c>
      <c r="BF646" s="194">
        <f>IF(N646="snížená",J646,0)</f>
        <v>0</v>
      </c>
      <c r="BG646" s="194">
        <f>IF(N646="zákl. přenesená",J646,0)</f>
        <v>0</v>
      </c>
      <c r="BH646" s="194">
        <f>IF(N646="sníž. přenesená",J646,0)</f>
        <v>0</v>
      </c>
      <c r="BI646" s="194">
        <f>IF(N646="nulová",J646,0)</f>
        <v>0</v>
      </c>
      <c r="BJ646" s="18" t="s">
        <v>88</v>
      </c>
      <c r="BK646" s="194">
        <f>ROUND(I646*H646,2)</f>
        <v>0</v>
      </c>
      <c r="BL646" s="18" t="s">
        <v>265</v>
      </c>
      <c r="BM646" s="193" t="s">
        <v>3139</v>
      </c>
    </row>
    <row r="647" spans="2:65" s="12" customFormat="1">
      <c r="B647" s="195"/>
      <c r="C647" s="196"/>
      <c r="D647" s="197" t="s">
        <v>164</v>
      </c>
      <c r="E647" s="198" t="s">
        <v>35</v>
      </c>
      <c r="F647" s="199" t="s">
        <v>3140</v>
      </c>
      <c r="G647" s="196"/>
      <c r="H647" s="198" t="s">
        <v>35</v>
      </c>
      <c r="I647" s="200"/>
      <c r="J647" s="196"/>
      <c r="K647" s="196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164</v>
      </c>
      <c r="AU647" s="205" t="s">
        <v>90</v>
      </c>
      <c r="AV647" s="12" t="s">
        <v>88</v>
      </c>
      <c r="AW647" s="12" t="s">
        <v>41</v>
      </c>
      <c r="AX647" s="12" t="s">
        <v>80</v>
      </c>
      <c r="AY647" s="205" t="s">
        <v>155</v>
      </c>
    </row>
    <row r="648" spans="2:65" s="13" customFormat="1">
      <c r="B648" s="206"/>
      <c r="C648" s="207"/>
      <c r="D648" s="197" t="s">
        <v>164</v>
      </c>
      <c r="E648" s="208" t="s">
        <v>35</v>
      </c>
      <c r="F648" s="209" t="s">
        <v>3141</v>
      </c>
      <c r="G648" s="207"/>
      <c r="H648" s="210">
        <v>65</v>
      </c>
      <c r="I648" s="211"/>
      <c r="J648" s="207"/>
      <c r="K648" s="207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164</v>
      </c>
      <c r="AU648" s="216" t="s">
        <v>90</v>
      </c>
      <c r="AV648" s="13" t="s">
        <v>90</v>
      </c>
      <c r="AW648" s="13" t="s">
        <v>41</v>
      </c>
      <c r="AX648" s="13" t="s">
        <v>88</v>
      </c>
      <c r="AY648" s="216" t="s">
        <v>155</v>
      </c>
    </row>
    <row r="649" spans="2:65" s="1" customFormat="1" ht="24" customHeight="1">
      <c r="B649" s="36"/>
      <c r="C649" s="182" t="s">
        <v>21</v>
      </c>
      <c r="D649" s="182" t="s">
        <v>157</v>
      </c>
      <c r="E649" s="183" t="s">
        <v>1903</v>
      </c>
      <c r="F649" s="184" t="s">
        <v>1904</v>
      </c>
      <c r="G649" s="185" t="s">
        <v>360</v>
      </c>
      <c r="H649" s="186">
        <v>68.81</v>
      </c>
      <c r="I649" s="187"/>
      <c r="J649" s="188">
        <f>ROUND(I649*H649,2)</f>
        <v>0</v>
      </c>
      <c r="K649" s="184" t="s">
        <v>161</v>
      </c>
      <c r="L649" s="40"/>
      <c r="M649" s="189" t="s">
        <v>35</v>
      </c>
      <c r="N649" s="190" t="s">
        <v>51</v>
      </c>
      <c r="O649" s="65"/>
      <c r="P649" s="191">
        <f>O649*H649</f>
        <v>0</v>
      </c>
      <c r="Q649" s="191">
        <v>0</v>
      </c>
      <c r="R649" s="191">
        <f>Q649*H649</f>
        <v>0</v>
      </c>
      <c r="S649" s="191">
        <v>1.67E-3</v>
      </c>
      <c r="T649" s="192">
        <f>S649*H649</f>
        <v>0.11491270000000001</v>
      </c>
      <c r="AR649" s="193" t="s">
        <v>265</v>
      </c>
      <c r="AT649" s="193" t="s">
        <v>157</v>
      </c>
      <c r="AU649" s="193" t="s">
        <v>90</v>
      </c>
      <c r="AY649" s="18" t="s">
        <v>155</v>
      </c>
      <c r="BE649" s="194">
        <f>IF(N649="základní",J649,0)</f>
        <v>0</v>
      </c>
      <c r="BF649" s="194">
        <f>IF(N649="snížená",J649,0)</f>
        <v>0</v>
      </c>
      <c r="BG649" s="194">
        <f>IF(N649="zákl. přenesená",J649,0)</f>
        <v>0</v>
      </c>
      <c r="BH649" s="194">
        <f>IF(N649="sníž. přenesená",J649,0)</f>
        <v>0</v>
      </c>
      <c r="BI649" s="194">
        <f>IF(N649="nulová",J649,0)</f>
        <v>0</v>
      </c>
      <c r="BJ649" s="18" t="s">
        <v>88</v>
      </c>
      <c r="BK649" s="194">
        <f>ROUND(I649*H649,2)</f>
        <v>0</v>
      </c>
      <c r="BL649" s="18" t="s">
        <v>265</v>
      </c>
      <c r="BM649" s="193" t="s">
        <v>3142</v>
      </c>
    </row>
    <row r="650" spans="2:65" s="12" customFormat="1">
      <c r="B650" s="195"/>
      <c r="C650" s="196"/>
      <c r="D650" s="197" t="s">
        <v>164</v>
      </c>
      <c r="E650" s="198" t="s">
        <v>35</v>
      </c>
      <c r="F650" s="199" t="s">
        <v>3143</v>
      </c>
      <c r="G650" s="196"/>
      <c r="H650" s="198" t="s">
        <v>35</v>
      </c>
      <c r="I650" s="200"/>
      <c r="J650" s="196"/>
      <c r="K650" s="196"/>
      <c r="L650" s="201"/>
      <c r="M650" s="202"/>
      <c r="N650" s="203"/>
      <c r="O650" s="203"/>
      <c r="P650" s="203"/>
      <c r="Q650" s="203"/>
      <c r="R650" s="203"/>
      <c r="S650" s="203"/>
      <c r="T650" s="204"/>
      <c r="AT650" s="205" t="s">
        <v>164</v>
      </c>
      <c r="AU650" s="205" t="s">
        <v>90</v>
      </c>
      <c r="AV650" s="12" t="s">
        <v>88</v>
      </c>
      <c r="AW650" s="12" t="s">
        <v>41</v>
      </c>
      <c r="AX650" s="12" t="s">
        <v>80</v>
      </c>
      <c r="AY650" s="205" t="s">
        <v>155</v>
      </c>
    </row>
    <row r="651" spans="2:65" s="13" customFormat="1">
      <c r="B651" s="206"/>
      <c r="C651" s="207"/>
      <c r="D651" s="197" t="s">
        <v>164</v>
      </c>
      <c r="E651" s="208" t="s">
        <v>35</v>
      </c>
      <c r="F651" s="209" t="s">
        <v>3144</v>
      </c>
      <c r="G651" s="207"/>
      <c r="H651" s="210">
        <v>37.450000000000003</v>
      </c>
      <c r="I651" s="211"/>
      <c r="J651" s="207"/>
      <c r="K651" s="207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164</v>
      </c>
      <c r="AU651" s="216" t="s">
        <v>90</v>
      </c>
      <c r="AV651" s="13" t="s">
        <v>90</v>
      </c>
      <c r="AW651" s="13" t="s">
        <v>41</v>
      </c>
      <c r="AX651" s="13" t="s">
        <v>80</v>
      </c>
      <c r="AY651" s="216" t="s">
        <v>155</v>
      </c>
    </row>
    <row r="652" spans="2:65" s="12" customFormat="1">
      <c r="B652" s="195"/>
      <c r="C652" s="196"/>
      <c r="D652" s="197" t="s">
        <v>164</v>
      </c>
      <c r="E652" s="198" t="s">
        <v>35</v>
      </c>
      <c r="F652" s="199" t="s">
        <v>3145</v>
      </c>
      <c r="G652" s="196"/>
      <c r="H652" s="198" t="s">
        <v>35</v>
      </c>
      <c r="I652" s="200"/>
      <c r="J652" s="196"/>
      <c r="K652" s="196"/>
      <c r="L652" s="201"/>
      <c r="M652" s="202"/>
      <c r="N652" s="203"/>
      <c r="O652" s="203"/>
      <c r="P652" s="203"/>
      <c r="Q652" s="203"/>
      <c r="R652" s="203"/>
      <c r="S652" s="203"/>
      <c r="T652" s="204"/>
      <c r="AT652" s="205" t="s">
        <v>164</v>
      </c>
      <c r="AU652" s="205" t="s">
        <v>90</v>
      </c>
      <c r="AV652" s="12" t="s">
        <v>88</v>
      </c>
      <c r="AW652" s="12" t="s">
        <v>41</v>
      </c>
      <c r="AX652" s="12" t="s">
        <v>80</v>
      </c>
      <c r="AY652" s="205" t="s">
        <v>155</v>
      </c>
    </row>
    <row r="653" spans="2:65" s="13" customFormat="1">
      <c r="B653" s="206"/>
      <c r="C653" s="207"/>
      <c r="D653" s="197" t="s">
        <v>164</v>
      </c>
      <c r="E653" s="208" t="s">
        <v>35</v>
      </c>
      <c r="F653" s="209" t="s">
        <v>3146</v>
      </c>
      <c r="G653" s="207"/>
      <c r="H653" s="210">
        <v>27.41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164</v>
      </c>
      <c r="AU653" s="216" t="s">
        <v>90</v>
      </c>
      <c r="AV653" s="13" t="s">
        <v>90</v>
      </c>
      <c r="AW653" s="13" t="s">
        <v>41</v>
      </c>
      <c r="AX653" s="13" t="s">
        <v>80</v>
      </c>
      <c r="AY653" s="216" t="s">
        <v>155</v>
      </c>
    </row>
    <row r="654" spans="2:65" s="12" customFormat="1">
      <c r="B654" s="195"/>
      <c r="C654" s="196"/>
      <c r="D654" s="197" t="s">
        <v>164</v>
      </c>
      <c r="E654" s="198" t="s">
        <v>35</v>
      </c>
      <c r="F654" s="199" t="s">
        <v>3147</v>
      </c>
      <c r="G654" s="196"/>
      <c r="H654" s="198" t="s">
        <v>35</v>
      </c>
      <c r="I654" s="200"/>
      <c r="J654" s="196"/>
      <c r="K654" s="196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164</v>
      </c>
      <c r="AU654" s="205" t="s">
        <v>90</v>
      </c>
      <c r="AV654" s="12" t="s">
        <v>88</v>
      </c>
      <c r="AW654" s="12" t="s">
        <v>41</v>
      </c>
      <c r="AX654" s="12" t="s">
        <v>80</v>
      </c>
      <c r="AY654" s="205" t="s">
        <v>155</v>
      </c>
    </row>
    <row r="655" spans="2:65" s="13" customFormat="1">
      <c r="B655" s="206"/>
      <c r="C655" s="207"/>
      <c r="D655" s="197" t="s">
        <v>164</v>
      </c>
      <c r="E655" s="208" t="s">
        <v>35</v>
      </c>
      <c r="F655" s="209" t="s">
        <v>3148</v>
      </c>
      <c r="G655" s="207"/>
      <c r="H655" s="210">
        <v>3.95</v>
      </c>
      <c r="I655" s="211"/>
      <c r="J655" s="207"/>
      <c r="K655" s="207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164</v>
      </c>
      <c r="AU655" s="216" t="s">
        <v>90</v>
      </c>
      <c r="AV655" s="13" t="s">
        <v>90</v>
      </c>
      <c r="AW655" s="13" t="s">
        <v>41</v>
      </c>
      <c r="AX655" s="13" t="s">
        <v>80</v>
      </c>
      <c r="AY655" s="216" t="s">
        <v>155</v>
      </c>
    </row>
    <row r="656" spans="2:65" s="15" customFormat="1">
      <c r="B656" s="228"/>
      <c r="C656" s="229"/>
      <c r="D656" s="197" t="s">
        <v>164</v>
      </c>
      <c r="E656" s="230" t="s">
        <v>35</v>
      </c>
      <c r="F656" s="231" t="s">
        <v>177</v>
      </c>
      <c r="G656" s="229"/>
      <c r="H656" s="232">
        <v>68.81</v>
      </c>
      <c r="I656" s="233"/>
      <c r="J656" s="229"/>
      <c r="K656" s="229"/>
      <c r="L656" s="234"/>
      <c r="M656" s="235"/>
      <c r="N656" s="236"/>
      <c r="O656" s="236"/>
      <c r="P656" s="236"/>
      <c r="Q656" s="236"/>
      <c r="R656" s="236"/>
      <c r="S656" s="236"/>
      <c r="T656" s="237"/>
      <c r="AT656" s="238" t="s">
        <v>164</v>
      </c>
      <c r="AU656" s="238" t="s">
        <v>90</v>
      </c>
      <c r="AV656" s="15" t="s">
        <v>162</v>
      </c>
      <c r="AW656" s="15" t="s">
        <v>41</v>
      </c>
      <c r="AX656" s="15" t="s">
        <v>88</v>
      </c>
      <c r="AY656" s="238" t="s">
        <v>155</v>
      </c>
    </row>
    <row r="657" spans="2:65" s="1" customFormat="1" ht="24" customHeight="1">
      <c r="B657" s="36"/>
      <c r="C657" s="182" t="s">
        <v>1328</v>
      </c>
      <c r="D657" s="182" t="s">
        <v>157</v>
      </c>
      <c r="E657" s="183" t="s">
        <v>3149</v>
      </c>
      <c r="F657" s="184" t="s">
        <v>3150</v>
      </c>
      <c r="G657" s="185" t="s">
        <v>160</v>
      </c>
      <c r="H657" s="186">
        <v>36</v>
      </c>
      <c r="I657" s="187"/>
      <c r="J657" s="188">
        <f>ROUND(I657*H657,2)</f>
        <v>0</v>
      </c>
      <c r="K657" s="184" t="s">
        <v>161</v>
      </c>
      <c r="L657" s="40"/>
      <c r="M657" s="189" t="s">
        <v>35</v>
      </c>
      <c r="N657" s="190" t="s">
        <v>51</v>
      </c>
      <c r="O657" s="65"/>
      <c r="P657" s="191">
        <f>O657*H657</f>
        <v>0</v>
      </c>
      <c r="Q657" s="191">
        <v>0</v>
      </c>
      <c r="R657" s="191">
        <f>Q657*H657</f>
        <v>0</v>
      </c>
      <c r="S657" s="191">
        <v>5.8399999999999997E-3</v>
      </c>
      <c r="T657" s="192">
        <f>S657*H657</f>
        <v>0.21023999999999998</v>
      </c>
      <c r="AR657" s="193" t="s">
        <v>265</v>
      </c>
      <c r="AT657" s="193" t="s">
        <v>157</v>
      </c>
      <c r="AU657" s="193" t="s">
        <v>90</v>
      </c>
      <c r="AY657" s="18" t="s">
        <v>155</v>
      </c>
      <c r="BE657" s="194">
        <f>IF(N657="základní",J657,0)</f>
        <v>0</v>
      </c>
      <c r="BF657" s="194">
        <f>IF(N657="snížená",J657,0)</f>
        <v>0</v>
      </c>
      <c r="BG657" s="194">
        <f>IF(N657="zákl. přenesená",J657,0)</f>
        <v>0</v>
      </c>
      <c r="BH657" s="194">
        <f>IF(N657="sníž. přenesená",J657,0)</f>
        <v>0</v>
      </c>
      <c r="BI657" s="194">
        <f>IF(N657="nulová",J657,0)</f>
        <v>0</v>
      </c>
      <c r="BJ657" s="18" t="s">
        <v>88</v>
      </c>
      <c r="BK657" s="194">
        <f>ROUND(I657*H657,2)</f>
        <v>0</v>
      </c>
      <c r="BL657" s="18" t="s">
        <v>265</v>
      </c>
      <c r="BM657" s="193" t="s">
        <v>3151</v>
      </c>
    </row>
    <row r="658" spans="2:65" s="12" customFormat="1">
      <c r="B658" s="195"/>
      <c r="C658" s="196"/>
      <c r="D658" s="197" t="s">
        <v>164</v>
      </c>
      <c r="E658" s="198" t="s">
        <v>35</v>
      </c>
      <c r="F658" s="199" t="s">
        <v>3152</v>
      </c>
      <c r="G658" s="196"/>
      <c r="H658" s="198" t="s">
        <v>35</v>
      </c>
      <c r="I658" s="200"/>
      <c r="J658" s="196"/>
      <c r="K658" s="196"/>
      <c r="L658" s="201"/>
      <c r="M658" s="202"/>
      <c r="N658" s="203"/>
      <c r="O658" s="203"/>
      <c r="P658" s="203"/>
      <c r="Q658" s="203"/>
      <c r="R658" s="203"/>
      <c r="S658" s="203"/>
      <c r="T658" s="204"/>
      <c r="AT658" s="205" t="s">
        <v>164</v>
      </c>
      <c r="AU658" s="205" t="s">
        <v>90</v>
      </c>
      <c r="AV658" s="12" t="s">
        <v>88</v>
      </c>
      <c r="AW658" s="12" t="s">
        <v>41</v>
      </c>
      <c r="AX658" s="12" t="s">
        <v>80</v>
      </c>
      <c r="AY658" s="205" t="s">
        <v>155</v>
      </c>
    </row>
    <row r="659" spans="2:65" s="13" customFormat="1">
      <c r="B659" s="206"/>
      <c r="C659" s="207"/>
      <c r="D659" s="197" t="s">
        <v>164</v>
      </c>
      <c r="E659" s="208" t="s">
        <v>35</v>
      </c>
      <c r="F659" s="209" t="s">
        <v>3153</v>
      </c>
      <c r="G659" s="207"/>
      <c r="H659" s="210">
        <v>36</v>
      </c>
      <c r="I659" s="211"/>
      <c r="J659" s="207"/>
      <c r="K659" s="207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164</v>
      </c>
      <c r="AU659" s="216" t="s">
        <v>90</v>
      </c>
      <c r="AV659" s="13" t="s">
        <v>90</v>
      </c>
      <c r="AW659" s="13" t="s">
        <v>41</v>
      </c>
      <c r="AX659" s="13" t="s">
        <v>88</v>
      </c>
      <c r="AY659" s="216" t="s">
        <v>155</v>
      </c>
    </row>
    <row r="660" spans="2:65" s="1" customFormat="1" ht="24" customHeight="1">
      <c r="B660" s="36"/>
      <c r="C660" s="182" t="s">
        <v>1334</v>
      </c>
      <c r="D660" s="182" t="s">
        <v>157</v>
      </c>
      <c r="E660" s="183" t="s">
        <v>1931</v>
      </c>
      <c r="F660" s="184" t="s">
        <v>1932</v>
      </c>
      <c r="G660" s="185" t="s">
        <v>360</v>
      </c>
      <c r="H660" s="186">
        <v>65</v>
      </c>
      <c r="I660" s="187"/>
      <c r="J660" s="188">
        <f>ROUND(I660*H660,2)</f>
        <v>0</v>
      </c>
      <c r="K660" s="184" t="s">
        <v>161</v>
      </c>
      <c r="L660" s="40"/>
      <c r="M660" s="189" t="s">
        <v>35</v>
      </c>
      <c r="N660" s="190" t="s">
        <v>51</v>
      </c>
      <c r="O660" s="65"/>
      <c r="P660" s="191">
        <f>O660*H660</f>
        <v>0</v>
      </c>
      <c r="Q660" s="191">
        <v>0</v>
      </c>
      <c r="R660" s="191">
        <f>Q660*H660</f>
        <v>0</v>
      </c>
      <c r="S660" s="191">
        <v>2.5999999999999999E-3</v>
      </c>
      <c r="T660" s="192">
        <f>S660*H660</f>
        <v>0.16899999999999998</v>
      </c>
      <c r="AR660" s="193" t="s">
        <v>265</v>
      </c>
      <c r="AT660" s="193" t="s">
        <v>157</v>
      </c>
      <c r="AU660" s="193" t="s">
        <v>90</v>
      </c>
      <c r="AY660" s="18" t="s">
        <v>155</v>
      </c>
      <c r="BE660" s="194">
        <f>IF(N660="základní",J660,0)</f>
        <v>0</v>
      </c>
      <c r="BF660" s="194">
        <f>IF(N660="snížená",J660,0)</f>
        <v>0</v>
      </c>
      <c r="BG660" s="194">
        <f>IF(N660="zákl. přenesená",J660,0)</f>
        <v>0</v>
      </c>
      <c r="BH660" s="194">
        <f>IF(N660="sníž. přenesená",J660,0)</f>
        <v>0</v>
      </c>
      <c r="BI660" s="194">
        <f>IF(N660="nulová",J660,0)</f>
        <v>0</v>
      </c>
      <c r="BJ660" s="18" t="s">
        <v>88</v>
      </c>
      <c r="BK660" s="194">
        <f>ROUND(I660*H660,2)</f>
        <v>0</v>
      </c>
      <c r="BL660" s="18" t="s">
        <v>265</v>
      </c>
      <c r="BM660" s="193" t="s">
        <v>3154</v>
      </c>
    </row>
    <row r="661" spans="2:65" s="12" customFormat="1">
      <c r="B661" s="195"/>
      <c r="C661" s="196"/>
      <c r="D661" s="197" t="s">
        <v>164</v>
      </c>
      <c r="E661" s="198" t="s">
        <v>35</v>
      </c>
      <c r="F661" s="199" t="s">
        <v>3155</v>
      </c>
      <c r="G661" s="196"/>
      <c r="H661" s="198" t="s">
        <v>35</v>
      </c>
      <c r="I661" s="200"/>
      <c r="J661" s="196"/>
      <c r="K661" s="196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164</v>
      </c>
      <c r="AU661" s="205" t="s">
        <v>90</v>
      </c>
      <c r="AV661" s="12" t="s">
        <v>88</v>
      </c>
      <c r="AW661" s="12" t="s">
        <v>41</v>
      </c>
      <c r="AX661" s="12" t="s">
        <v>80</v>
      </c>
      <c r="AY661" s="205" t="s">
        <v>155</v>
      </c>
    </row>
    <row r="662" spans="2:65" s="13" customFormat="1">
      <c r="B662" s="206"/>
      <c r="C662" s="207"/>
      <c r="D662" s="197" t="s">
        <v>164</v>
      </c>
      <c r="E662" s="208" t="s">
        <v>35</v>
      </c>
      <c r="F662" s="209" t="s">
        <v>3141</v>
      </c>
      <c r="G662" s="207"/>
      <c r="H662" s="210">
        <v>65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164</v>
      </c>
      <c r="AU662" s="216" t="s">
        <v>90</v>
      </c>
      <c r="AV662" s="13" t="s">
        <v>90</v>
      </c>
      <c r="AW662" s="13" t="s">
        <v>41</v>
      </c>
      <c r="AX662" s="13" t="s">
        <v>88</v>
      </c>
      <c r="AY662" s="216" t="s">
        <v>155</v>
      </c>
    </row>
    <row r="663" spans="2:65" s="1" customFormat="1" ht="16.5" customHeight="1">
      <c r="B663" s="36"/>
      <c r="C663" s="182" t="s">
        <v>1341</v>
      </c>
      <c r="D663" s="182" t="s">
        <v>157</v>
      </c>
      <c r="E663" s="183" t="s">
        <v>1936</v>
      </c>
      <c r="F663" s="184" t="s">
        <v>1937</v>
      </c>
      <c r="G663" s="185" t="s">
        <v>360</v>
      </c>
      <c r="H663" s="186">
        <v>18</v>
      </c>
      <c r="I663" s="187"/>
      <c r="J663" s="188">
        <f>ROUND(I663*H663,2)</f>
        <v>0</v>
      </c>
      <c r="K663" s="184" t="s">
        <v>161</v>
      </c>
      <c r="L663" s="40"/>
      <c r="M663" s="189" t="s">
        <v>35</v>
      </c>
      <c r="N663" s="190" t="s">
        <v>51</v>
      </c>
      <c r="O663" s="65"/>
      <c r="P663" s="191">
        <f>O663*H663</f>
        <v>0</v>
      </c>
      <c r="Q663" s="191">
        <v>0</v>
      </c>
      <c r="R663" s="191">
        <f>Q663*H663</f>
        <v>0</v>
      </c>
      <c r="S663" s="191">
        <v>3.9399999999999999E-3</v>
      </c>
      <c r="T663" s="192">
        <f>S663*H663</f>
        <v>7.0919999999999997E-2</v>
      </c>
      <c r="AR663" s="193" t="s">
        <v>265</v>
      </c>
      <c r="AT663" s="193" t="s">
        <v>157</v>
      </c>
      <c r="AU663" s="193" t="s">
        <v>90</v>
      </c>
      <c r="AY663" s="18" t="s">
        <v>155</v>
      </c>
      <c r="BE663" s="194">
        <f>IF(N663="základní",J663,0)</f>
        <v>0</v>
      </c>
      <c r="BF663" s="194">
        <f>IF(N663="snížená",J663,0)</f>
        <v>0</v>
      </c>
      <c r="BG663" s="194">
        <f>IF(N663="zákl. přenesená",J663,0)</f>
        <v>0</v>
      </c>
      <c r="BH663" s="194">
        <f>IF(N663="sníž. přenesená",J663,0)</f>
        <v>0</v>
      </c>
      <c r="BI663" s="194">
        <f>IF(N663="nulová",J663,0)</f>
        <v>0</v>
      </c>
      <c r="BJ663" s="18" t="s">
        <v>88</v>
      </c>
      <c r="BK663" s="194">
        <f>ROUND(I663*H663,2)</f>
        <v>0</v>
      </c>
      <c r="BL663" s="18" t="s">
        <v>265</v>
      </c>
      <c r="BM663" s="193" t="s">
        <v>3156</v>
      </c>
    </row>
    <row r="664" spans="2:65" s="12" customFormat="1">
      <c r="B664" s="195"/>
      <c r="C664" s="196"/>
      <c r="D664" s="197" t="s">
        <v>164</v>
      </c>
      <c r="E664" s="198" t="s">
        <v>35</v>
      </c>
      <c r="F664" s="199" t="s">
        <v>3157</v>
      </c>
      <c r="G664" s="196"/>
      <c r="H664" s="198" t="s">
        <v>35</v>
      </c>
      <c r="I664" s="200"/>
      <c r="J664" s="196"/>
      <c r="K664" s="196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164</v>
      </c>
      <c r="AU664" s="205" t="s">
        <v>90</v>
      </c>
      <c r="AV664" s="12" t="s">
        <v>88</v>
      </c>
      <c r="AW664" s="12" t="s">
        <v>41</v>
      </c>
      <c r="AX664" s="12" t="s">
        <v>80</v>
      </c>
      <c r="AY664" s="205" t="s">
        <v>155</v>
      </c>
    </row>
    <row r="665" spans="2:65" s="13" customFormat="1">
      <c r="B665" s="206"/>
      <c r="C665" s="207"/>
      <c r="D665" s="197" t="s">
        <v>164</v>
      </c>
      <c r="E665" s="208" t="s">
        <v>35</v>
      </c>
      <c r="F665" s="209" t="s">
        <v>3158</v>
      </c>
      <c r="G665" s="207"/>
      <c r="H665" s="210">
        <v>18</v>
      </c>
      <c r="I665" s="211"/>
      <c r="J665" s="207"/>
      <c r="K665" s="207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164</v>
      </c>
      <c r="AU665" s="216" t="s">
        <v>90</v>
      </c>
      <c r="AV665" s="13" t="s">
        <v>90</v>
      </c>
      <c r="AW665" s="13" t="s">
        <v>41</v>
      </c>
      <c r="AX665" s="13" t="s">
        <v>88</v>
      </c>
      <c r="AY665" s="216" t="s">
        <v>155</v>
      </c>
    </row>
    <row r="666" spans="2:65" s="1" customFormat="1" ht="24" customHeight="1">
      <c r="B666" s="36"/>
      <c r="C666" s="182" t="s">
        <v>1348</v>
      </c>
      <c r="D666" s="182" t="s">
        <v>157</v>
      </c>
      <c r="E666" s="183" t="s">
        <v>1942</v>
      </c>
      <c r="F666" s="184" t="s">
        <v>1943</v>
      </c>
      <c r="G666" s="185" t="s">
        <v>360</v>
      </c>
      <c r="H666" s="186">
        <v>2.2000000000000002</v>
      </c>
      <c r="I666" s="187"/>
      <c r="J666" s="188">
        <f>ROUND(I666*H666,2)</f>
        <v>0</v>
      </c>
      <c r="K666" s="184" t="s">
        <v>161</v>
      </c>
      <c r="L666" s="40"/>
      <c r="M666" s="189" t="s">
        <v>35</v>
      </c>
      <c r="N666" s="190" t="s">
        <v>51</v>
      </c>
      <c r="O666" s="65"/>
      <c r="P666" s="191">
        <f>O666*H666</f>
        <v>0</v>
      </c>
      <c r="Q666" s="191">
        <v>1.7600000000000001E-3</v>
      </c>
      <c r="R666" s="191">
        <f>Q666*H666</f>
        <v>3.8720000000000004E-3</v>
      </c>
      <c r="S666" s="191">
        <v>0</v>
      </c>
      <c r="T666" s="192">
        <f>S666*H666</f>
        <v>0</v>
      </c>
      <c r="AR666" s="193" t="s">
        <v>265</v>
      </c>
      <c r="AT666" s="193" t="s">
        <v>157</v>
      </c>
      <c r="AU666" s="193" t="s">
        <v>90</v>
      </c>
      <c r="AY666" s="18" t="s">
        <v>155</v>
      </c>
      <c r="BE666" s="194">
        <f>IF(N666="základní",J666,0)</f>
        <v>0</v>
      </c>
      <c r="BF666" s="194">
        <f>IF(N666="snížená",J666,0)</f>
        <v>0</v>
      </c>
      <c r="BG666" s="194">
        <f>IF(N666="zákl. přenesená",J666,0)</f>
        <v>0</v>
      </c>
      <c r="BH666" s="194">
        <f>IF(N666="sníž. přenesená",J666,0)</f>
        <v>0</v>
      </c>
      <c r="BI666" s="194">
        <f>IF(N666="nulová",J666,0)</f>
        <v>0</v>
      </c>
      <c r="BJ666" s="18" t="s">
        <v>88</v>
      </c>
      <c r="BK666" s="194">
        <f>ROUND(I666*H666,2)</f>
        <v>0</v>
      </c>
      <c r="BL666" s="18" t="s">
        <v>265</v>
      </c>
      <c r="BM666" s="193" t="s">
        <v>3159</v>
      </c>
    </row>
    <row r="667" spans="2:65" s="12" customFormat="1">
      <c r="B667" s="195"/>
      <c r="C667" s="196"/>
      <c r="D667" s="197" t="s">
        <v>164</v>
      </c>
      <c r="E667" s="198" t="s">
        <v>35</v>
      </c>
      <c r="F667" s="199" t="s">
        <v>3160</v>
      </c>
      <c r="G667" s="196"/>
      <c r="H667" s="198" t="s">
        <v>35</v>
      </c>
      <c r="I667" s="200"/>
      <c r="J667" s="196"/>
      <c r="K667" s="196"/>
      <c r="L667" s="201"/>
      <c r="M667" s="202"/>
      <c r="N667" s="203"/>
      <c r="O667" s="203"/>
      <c r="P667" s="203"/>
      <c r="Q667" s="203"/>
      <c r="R667" s="203"/>
      <c r="S667" s="203"/>
      <c r="T667" s="204"/>
      <c r="AT667" s="205" t="s">
        <v>164</v>
      </c>
      <c r="AU667" s="205" t="s">
        <v>90</v>
      </c>
      <c r="AV667" s="12" t="s">
        <v>88</v>
      </c>
      <c r="AW667" s="12" t="s">
        <v>41</v>
      </c>
      <c r="AX667" s="12" t="s">
        <v>80</v>
      </c>
      <c r="AY667" s="205" t="s">
        <v>155</v>
      </c>
    </row>
    <row r="668" spans="2:65" s="13" customFormat="1">
      <c r="B668" s="206"/>
      <c r="C668" s="207"/>
      <c r="D668" s="197" t="s">
        <v>164</v>
      </c>
      <c r="E668" s="208" t="s">
        <v>35</v>
      </c>
      <c r="F668" s="209" t="s">
        <v>3161</v>
      </c>
      <c r="G668" s="207"/>
      <c r="H668" s="210">
        <v>2.2000000000000002</v>
      </c>
      <c r="I668" s="211"/>
      <c r="J668" s="207"/>
      <c r="K668" s="207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164</v>
      </c>
      <c r="AU668" s="216" t="s">
        <v>90</v>
      </c>
      <c r="AV668" s="13" t="s">
        <v>90</v>
      </c>
      <c r="AW668" s="13" t="s">
        <v>41</v>
      </c>
      <c r="AX668" s="13" t="s">
        <v>88</v>
      </c>
      <c r="AY668" s="216" t="s">
        <v>155</v>
      </c>
    </row>
    <row r="669" spans="2:65" s="1" customFormat="1" ht="24" customHeight="1">
      <c r="B669" s="36"/>
      <c r="C669" s="182" t="s">
        <v>1354</v>
      </c>
      <c r="D669" s="182" t="s">
        <v>157</v>
      </c>
      <c r="E669" s="183" t="s">
        <v>1959</v>
      </c>
      <c r="F669" s="184" t="s">
        <v>1960</v>
      </c>
      <c r="G669" s="185" t="s">
        <v>360</v>
      </c>
      <c r="H669" s="186">
        <v>2.2000000000000002</v>
      </c>
      <c r="I669" s="187"/>
      <c r="J669" s="188">
        <f>ROUND(I669*H669,2)</f>
        <v>0</v>
      </c>
      <c r="K669" s="184" t="s">
        <v>35</v>
      </c>
      <c r="L669" s="40"/>
      <c r="M669" s="189" t="s">
        <v>35</v>
      </c>
      <c r="N669" s="190" t="s">
        <v>51</v>
      </c>
      <c r="O669" s="65"/>
      <c r="P669" s="191">
        <f>O669*H669</f>
        <v>0</v>
      </c>
      <c r="Q669" s="191">
        <v>1.46152E-3</v>
      </c>
      <c r="R669" s="191">
        <f>Q669*H669</f>
        <v>3.2153440000000002E-3</v>
      </c>
      <c r="S669" s="191">
        <v>0</v>
      </c>
      <c r="T669" s="192">
        <f>S669*H669</f>
        <v>0</v>
      </c>
      <c r="AR669" s="193" t="s">
        <v>265</v>
      </c>
      <c r="AT669" s="193" t="s">
        <v>157</v>
      </c>
      <c r="AU669" s="193" t="s">
        <v>90</v>
      </c>
      <c r="AY669" s="18" t="s">
        <v>155</v>
      </c>
      <c r="BE669" s="194">
        <f>IF(N669="základní",J669,0)</f>
        <v>0</v>
      </c>
      <c r="BF669" s="194">
        <f>IF(N669="snížená",J669,0)</f>
        <v>0</v>
      </c>
      <c r="BG669" s="194">
        <f>IF(N669="zákl. přenesená",J669,0)</f>
        <v>0</v>
      </c>
      <c r="BH669" s="194">
        <f>IF(N669="sníž. přenesená",J669,0)</f>
        <v>0</v>
      </c>
      <c r="BI669" s="194">
        <f>IF(N669="nulová",J669,0)</f>
        <v>0</v>
      </c>
      <c r="BJ669" s="18" t="s">
        <v>88</v>
      </c>
      <c r="BK669" s="194">
        <f>ROUND(I669*H669,2)</f>
        <v>0</v>
      </c>
      <c r="BL669" s="18" t="s">
        <v>265</v>
      </c>
      <c r="BM669" s="193" t="s">
        <v>3162</v>
      </c>
    </row>
    <row r="670" spans="2:65" s="12" customFormat="1">
      <c r="B670" s="195"/>
      <c r="C670" s="196"/>
      <c r="D670" s="197" t="s">
        <v>164</v>
      </c>
      <c r="E670" s="198" t="s">
        <v>35</v>
      </c>
      <c r="F670" s="199" t="s">
        <v>3160</v>
      </c>
      <c r="G670" s="196"/>
      <c r="H670" s="198" t="s">
        <v>35</v>
      </c>
      <c r="I670" s="200"/>
      <c r="J670" s="196"/>
      <c r="K670" s="196"/>
      <c r="L670" s="201"/>
      <c r="M670" s="202"/>
      <c r="N670" s="203"/>
      <c r="O670" s="203"/>
      <c r="P670" s="203"/>
      <c r="Q670" s="203"/>
      <c r="R670" s="203"/>
      <c r="S670" s="203"/>
      <c r="T670" s="204"/>
      <c r="AT670" s="205" t="s">
        <v>164</v>
      </c>
      <c r="AU670" s="205" t="s">
        <v>90</v>
      </c>
      <c r="AV670" s="12" t="s">
        <v>88</v>
      </c>
      <c r="AW670" s="12" t="s">
        <v>41</v>
      </c>
      <c r="AX670" s="12" t="s">
        <v>80</v>
      </c>
      <c r="AY670" s="205" t="s">
        <v>155</v>
      </c>
    </row>
    <row r="671" spans="2:65" s="13" customFormat="1">
      <c r="B671" s="206"/>
      <c r="C671" s="207"/>
      <c r="D671" s="197" t="s">
        <v>164</v>
      </c>
      <c r="E671" s="208" t="s">
        <v>35</v>
      </c>
      <c r="F671" s="209" t="s">
        <v>3161</v>
      </c>
      <c r="G671" s="207"/>
      <c r="H671" s="210">
        <v>2.2000000000000002</v>
      </c>
      <c r="I671" s="211"/>
      <c r="J671" s="207"/>
      <c r="K671" s="207"/>
      <c r="L671" s="212"/>
      <c r="M671" s="213"/>
      <c r="N671" s="214"/>
      <c r="O671" s="214"/>
      <c r="P671" s="214"/>
      <c r="Q671" s="214"/>
      <c r="R671" s="214"/>
      <c r="S671" s="214"/>
      <c r="T671" s="215"/>
      <c r="AT671" s="216" t="s">
        <v>164</v>
      </c>
      <c r="AU671" s="216" t="s">
        <v>90</v>
      </c>
      <c r="AV671" s="13" t="s">
        <v>90</v>
      </c>
      <c r="AW671" s="13" t="s">
        <v>41</v>
      </c>
      <c r="AX671" s="13" t="s">
        <v>88</v>
      </c>
      <c r="AY671" s="216" t="s">
        <v>155</v>
      </c>
    </row>
    <row r="672" spans="2:65" s="1" customFormat="1" ht="24" customHeight="1">
      <c r="B672" s="36"/>
      <c r="C672" s="182" t="s">
        <v>1360</v>
      </c>
      <c r="D672" s="182" t="s">
        <v>157</v>
      </c>
      <c r="E672" s="183" t="s">
        <v>1965</v>
      </c>
      <c r="F672" s="184" t="s">
        <v>1966</v>
      </c>
      <c r="G672" s="185" t="s">
        <v>360</v>
      </c>
      <c r="H672" s="186">
        <v>65</v>
      </c>
      <c r="I672" s="187"/>
      <c r="J672" s="188">
        <f>ROUND(I672*H672,2)</f>
        <v>0</v>
      </c>
      <c r="K672" s="184" t="s">
        <v>161</v>
      </c>
      <c r="L672" s="40"/>
      <c r="M672" s="189" t="s">
        <v>35</v>
      </c>
      <c r="N672" s="190" t="s">
        <v>51</v>
      </c>
      <c r="O672" s="65"/>
      <c r="P672" s="191">
        <f>O672*H672</f>
        <v>0</v>
      </c>
      <c r="Q672" s="191">
        <v>1.8E-3</v>
      </c>
      <c r="R672" s="191">
        <f>Q672*H672</f>
        <v>0.11699999999999999</v>
      </c>
      <c r="S672" s="191">
        <v>0</v>
      </c>
      <c r="T672" s="192">
        <f>S672*H672</f>
        <v>0</v>
      </c>
      <c r="AR672" s="193" t="s">
        <v>265</v>
      </c>
      <c r="AT672" s="193" t="s">
        <v>157</v>
      </c>
      <c r="AU672" s="193" t="s">
        <v>90</v>
      </c>
      <c r="AY672" s="18" t="s">
        <v>155</v>
      </c>
      <c r="BE672" s="194">
        <f>IF(N672="základní",J672,0)</f>
        <v>0</v>
      </c>
      <c r="BF672" s="194">
        <f>IF(N672="snížená",J672,0)</f>
        <v>0</v>
      </c>
      <c r="BG672" s="194">
        <f>IF(N672="zákl. přenesená",J672,0)</f>
        <v>0</v>
      </c>
      <c r="BH672" s="194">
        <f>IF(N672="sníž. přenesená",J672,0)</f>
        <v>0</v>
      </c>
      <c r="BI672" s="194">
        <f>IF(N672="nulová",J672,0)</f>
        <v>0</v>
      </c>
      <c r="BJ672" s="18" t="s">
        <v>88</v>
      </c>
      <c r="BK672" s="194">
        <f>ROUND(I672*H672,2)</f>
        <v>0</v>
      </c>
      <c r="BL672" s="18" t="s">
        <v>265</v>
      </c>
      <c r="BM672" s="193" t="s">
        <v>3163</v>
      </c>
    </row>
    <row r="673" spans="2:65" s="12" customFormat="1" ht="20.399999999999999">
      <c r="B673" s="195"/>
      <c r="C673" s="196"/>
      <c r="D673" s="197" t="s">
        <v>164</v>
      </c>
      <c r="E673" s="198" t="s">
        <v>35</v>
      </c>
      <c r="F673" s="199" t="s">
        <v>3164</v>
      </c>
      <c r="G673" s="196"/>
      <c r="H673" s="198" t="s">
        <v>35</v>
      </c>
      <c r="I673" s="200"/>
      <c r="J673" s="196"/>
      <c r="K673" s="196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164</v>
      </c>
      <c r="AU673" s="205" t="s">
        <v>90</v>
      </c>
      <c r="AV673" s="12" t="s">
        <v>88</v>
      </c>
      <c r="AW673" s="12" t="s">
        <v>41</v>
      </c>
      <c r="AX673" s="12" t="s">
        <v>80</v>
      </c>
      <c r="AY673" s="205" t="s">
        <v>155</v>
      </c>
    </row>
    <row r="674" spans="2:65" s="13" customFormat="1">
      <c r="B674" s="206"/>
      <c r="C674" s="207"/>
      <c r="D674" s="197" t="s">
        <v>164</v>
      </c>
      <c r="E674" s="208" t="s">
        <v>35</v>
      </c>
      <c r="F674" s="209" t="s">
        <v>3165</v>
      </c>
      <c r="G674" s="207"/>
      <c r="H674" s="210">
        <v>65</v>
      </c>
      <c r="I674" s="211"/>
      <c r="J674" s="207"/>
      <c r="K674" s="207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164</v>
      </c>
      <c r="AU674" s="216" t="s">
        <v>90</v>
      </c>
      <c r="AV674" s="13" t="s">
        <v>90</v>
      </c>
      <c r="AW674" s="13" t="s">
        <v>41</v>
      </c>
      <c r="AX674" s="13" t="s">
        <v>88</v>
      </c>
      <c r="AY674" s="216" t="s">
        <v>155</v>
      </c>
    </row>
    <row r="675" spans="2:65" s="1" customFormat="1" ht="24" customHeight="1">
      <c r="B675" s="36"/>
      <c r="C675" s="182" t="s">
        <v>1387</v>
      </c>
      <c r="D675" s="182" t="s">
        <v>157</v>
      </c>
      <c r="E675" s="183" t="s">
        <v>1970</v>
      </c>
      <c r="F675" s="184" t="s">
        <v>1971</v>
      </c>
      <c r="G675" s="185" t="s">
        <v>360</v>
      </c>
      <c r="H675" s="186">
        <v>37</v>
      </c>
      <c r="I675" s="187"/>
      <c r="J675" s="188">
        <f>ROUND(I675*H675,2)</f>
        <v>0</v>
      </c>
      <c r="K675" s="184" t="s">
        <v>161</v>
      </c>
      <c r="L675" s="40"/>
      <c r="M675" s="189" t="s">
        <v>35</v>
      </c>
      <c r="N675" s="190" t="s">
        <v>51</v>
      </c>
      <c r="O675" s="65"/>
      <c r="P675" s="191">
        <f>O675*H675</f>
        <v>0</v>
      </c>
      <c r="Q675" s="191">
        <v>2.8700000000000002E-3</v>
      </c>
      <c r="R675" s="191">
        <f>Q675*H675</f>
        <v>0.10619000000000001</v>
      </c>
      <c r="S675" s="191">
        <v>0</v>
      </c>
      <c r="T675" s="192">
        <f>S675*H675</f>
        <v>0</v>
      </c>
      <c r="AR675" s="193" t="s">
        <v>265</v>
      </c>
      <c r="AT675" s="193" t="s">
        <v>157</v>
      </c>
      <c r="AU675" s="193" t="s">
        <v>90</v>
      </c>
      <c r="AY675" s="18" t="s">
        <v>155</v>
      </c>
      <c r="BE675" s="194">
        <f>IF(N675="základní",J675,0)</f>
        <v>0</v>
      </c>
      <c r="BF675" s="194">
        <f>IF(N675="snížená",J675,0)</f>
        <v>0</v>
      </c>
      <c r="BG675" s="194">
        <f>IF(N675="zákl. přenesená",J675,0)</f>
        <v>0</v>
      </c>
      <c r="BH675" s="194">
        <f>IF(N675="sníž. přenesená",J675,0)</f>
        <v>0</v>
      </c>
      <c r="BI675" s="194">
        <f>IF(N675="nulová",J675,0)</f>
        <v>0</v>
      </c>
      <c r="BJ675" s="18" t="s">
        <v>88</v>
      </c>
      <c r="BK675" s="194">
        <f>ROUND(I675*H675,2)</f>
        <v>0</v>
      </c>
      <c r="BL675" s="18" t="s">
        <v>265</v>
      </c>
      <c r="BM675" s="193" t="s">
        <v>3166</v>
      </c>
    </row>
    <row r="676" spans="2:65" s="12" customFormat="1">
      <c r="B676" s="195"/>
      <c r="C676" s="196"/>
      <c r="D676" s="197" t="s">
        <v>164</v>
      </c>
      <c r="E676" s="198" t="s">
        <v>35</v>
      </c>
      <c r="F676" s="199" t="s">
        <v>3167</v>
      </c>
      <c r="G676" s="196"/>
      <c r="H676" s="198" t="s">
        <v>35</v>
      </c>
      <c r="I676" s="200"/>
      <c r="J676" s="196"/>
      <c r="K676" s="196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164</v>
      </c>
      <c r="AU676" s="205" t="s">
        <v>90</v>
      </c>
      <c r="AV676" s="12" t="s">
        <v>88</v>
      </c>
      <c r="AW676" s="12" t="s">
        <v>41</v>
      </c>
      <c r="AX676" s="12" t="s">
        <v>80</v>
      </c>
      <c r="AY676" s="205" t="s">
        <v>155</v>
      </c>
    </row>
    <row r="677" spans="2:65" s="13" customFormat="1">
      <c r="B677" s="206"/>
      <c r="C677" s="207"/>
      <c r="D677" s="197" t="s">
        <v>164</v>
      </c>
      <c r="E677" s="208" t="s">
        <v>35</v>
      </c>
      <c r="F677" s="209" t="s">
        <v>3136</v>
      </c>
      <c r="G677" s="207"/>
      <c r="H677" s="210">
        <v>37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164</v>
      </c>
      <c r="AU677" s="216" t="s">
        <v>90</v>
      </c>
      <c r="AV677" s="13" t="s">
        <v>90</v>
      </c>
      <c r="AW677" s="13" t="s">
        <v>41</v>
      </c>
      <c r="AX677" s="13" t="s">
        <v>88</v>
      </c>
      <c r="AY677" s="216" t="s">
        <v>155</v>
      </c>
    </row>
    <row r="678" spans="2:65" s="1" customFormat="1" ht="36" customHeight="1">
      <c r="B678" s="36"/>
      <c r="C678" s="182" t="s">
        <v>1408</v>
      </c>
      <c r="D678" s="182" t="s">
        <v>157</v>
      </c>
      <c r="E678" s="183" t="s">
        <v>1974</v>
      </c>
      <c r="F678" s="184" t="s">
        <v>1975</v>
      </c>
      <c r="G678" s="185" t="s">
        <v>227</v>
      </c>
      <c r="H678" s="186">
        <v>260</v>
      </c>
      <c r="I678" s="187"/>
      <c r="J678" s="188">
        <f>ROUND(I678*H678,2)</f>
        <v>0</v>
      </c>
      <c r="K678" s="184" t="s">
        <v>35</v>
      </c>
      <c r="L678" s="40"/>
      <c r="M678" s="189" t="s">
        <v>35</v>
      </c>
      <c r="N678" s="190" t="s">
        <v>51</v>
      </c>
      <c r="O678" s="65"/>
      <c r="P678" s="191">
        <f>O678*H678</f>
        <v>0</v>
      </c>
      <c r="Q678" s="191">
        <v>2.0000000000000001E-4</v>
      </c>
      <c r="R678" s="191">
        <f>Q678*H678</f>
        <v>5.2000000000000005E-2</v>
      </c>
      <c r="S678" s="191">
        <v>0</v>
      </c>
      <c r="T678" s="192">
        <f>S678*H678</f>
        <v>0</v>
      </c>
      <c r="AR678" s="193" t="s">
        <v>265</v>
      </c>
      <c r="AT678" s="193" t="s">
        <v>157</v>
      </c>
      <c r="AU678" s="193" t="s">
        <v>90</v>
      </c>
      <c r="AY678" s="18" t="s">
        <v>155</v>
      </c>
      <c r="BE678" s="194">
        <f>IF(N678="základní",J678,0)</f>
        <v>0</v>
      </c>
      <c r="BF678" s="194">
        <f>IF(N678="snížená",J678,0)</f>
        <v>0</v>
      </c>
      <c r="BG678" s="194">
        <f>IF(N678="zákl. přenesená",J678,0)</f>
        <v>0</v>
      </c>
      <c r="BH678" s="194">
        <f>IF(N678="sníž. přenesená",J678,0)</f>
        <v>0</v>
      </c>
      <c r="BI678" s="194">
        <f>IF(N678="nulová",J678,0)</f>
        <v>0</v>
      </c>
      <c r="BJ678" s="18" t="s">
        <v>88</v>
      </c>
      <c r="BK678" s="194">
        <f>ROUND(I678*H678,2)</f>
        <v>0</v>
      </c>
      <c r="BL678" s="18" t="s">
        <v>265</v>
      </c>
      <c r="BM678" s="193" t="s">
        <v>3168</v>
      </c>
    </row>
    <row r="679" spans="2:65" s="12" customFormat="1">
      <c r="B679" s="195"/>
      <c r="C679" s="196"/>
      <c r="D679" s="197" t="s">
        <v>164</v>
      </c>
      <c r="E679" s="198" t="s">
        <v>35</v>
      </c>
      <c r="F679" s="199" t="s">
        <v>1977</v>
      </c>
      <c r="G679" s="196"/>
      <c r="H679" s="198" t="s">
        <v>35</v>
      </c>
      <c r="I679" s="200"/>
      <c r="J679" s="196"/>
      <c r="K679" s="196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164</v>
      </c>
      <c r="AU679" s="205" t="s">
        <v>90</v>
      </c>
      <c r="AV679" s="12" t="s">
        <v>88</v>
      </c>
      <c r="AW679" s="12" t="s">
        <v>41</v>
      </c>
      <c r="AX679" s="12" t="s">
        <v>80</v>
      </c>
      <c r="AY679" s="205" t="s">
        <v>155</v>
      </c>
    </row>
    <row r="680" spans="2:65" s="13" customFormat="1">
      <c r="B680" s="206"/>
      <c r="C680" s="207"/>
      <c r="D680" s="197" t="s">
        <v>164</v>
      </c>
      <c r="E680" s="208" t="s">
        <v>35</v>
      </c>
      <c r="F680" s="209" t="s">
        <v>3169</v>
      </c>
      <c r="G680" s="207"/>
      <c r="H680" s="210">
        <v>260</v>
      </c>
      <c r="I680" s="211"/>
      <c r="J680" s="207"/>
      <c r="K680" s="207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164</v>
      </c>
      <c r="AU680" s="216" t="s">
        <v>90</v>
      </c>
      <c r="AV680" s="13" t="s">
        <v>90</v>
      </c>
      <c r="AW680" s="13" t="s">
        <v>41</v>
      </c>
      <c r="AX680" s="13" t="s">
        <v>88</v>
      </c>
      <c r="AY680" s="216" t="s">
        <v>155</v>
      </c>
    </row>
    <row r="681" spans="2:65" s="1" customFormat="1" ht="36" customHeight="1">
      <c r="B681" s="36"/>
      <c r="C681" s="182" t="s">
        <v>1415</v>
      </c>
      <c r="D681" s="182" t="s">
        <v>157</v>
      </c>
      <c r="E681" s="183" t="s">
        <v>1988</v>
      </c>
      <c r="F681" s="184" t="s">
        <v>1989</v>
      </c>
      <c r="G681" s="185" t="s">
        <v>360</v>
      </c>
      <c r="H681" s="186">
        <v>10</v>
      </c>
      <c r="I681" s="187"/>
      <c r="J681" s="188">
        <f>ROUND(I681*H681,2)</f>
        <v>0</v>
      </c>
      <c r="K681" s="184" t="s">
        <v>161</v>
      </c>
      <c r="L681" s="40"/>
      <c r="M681" s="189" t="s">
        <v>35</v>
      </c>
      <c r="N681" s="190" t="s">
        <v>51</v>
      </c>
      <c r="O681" s="65"/>
      <c r="P681" s="191">
        <f>O681*H681</f>
        <v>0</v>
      </c>
      <c r="Q681" s="191">
        <v>1.6299999999999999E-3</v>
      </c>
      <c r="R681" s="191">
        <f>Q681*H681</f>
        <v>1.6299999999999999E-2</v>
      </c>
      <c r="S681" s="191">
        <v>0</v>
      </c>
      <c r="T681" s="192">
        <f>S681*H681</f>
        <v>0</v>
      </c>
      <c r="AR681" s="193" t="s">
        <v>265</v>
      </c>
      <c r="AT681" s="193" t="s">
        <v>157</v>
      </c>
      <c r="AU681" s="193" t="s">
        <v>90</v>
      </c>
      <c r="AY681" s="18" t="s">
        <v>155</v>
      </c>
      <c r="BE681" s="194">
        <f>IF(N681="základní",J681,0)</f>
        <v>0</v>
      </c>
      <c r="BF681" s="194">
        <f>IF(N681="snížená",J681,0)</f>
        <v>0</v>
      </c>
      <c r="BG681" s="194">
        <f>IF(N681="zákl. přenesená",J681,0)</f>
        <v>0</v>
      </c>
      <c r="BH681" s="194">
        <f>IF(N681="sníž. přenesená",J681,0)</f>
        <v>0</v>
      </c>
      <c r="BI681" s="194">
        <f>IF(N681="nulová",J681,0)</f>
        <v>0</v>
      </c>
      <c r="BJ681" s="18" t="s">
        <v>88</v>
      </c>
      <c r="BK681" s="194">
        <f>ROUND(I681*H681,2)</f>
        <v>0</v>
      </c>
      <c r="BL681" s="18" t="s">
        <v>265</v>
      </c>
      <c r="BM681" s="193" t="s">
        <v>3170</v>
      </c>
    </row>
    <row r="682" spans="2:65" s="12" customFormat="1">
      <c r="B682" s="195"/>
      <c r="C682" s="196"/>
      <c r="D682" s="197" t="s">
        <v>164</v>
      </c>
      <c r="E682" s="198" t="s">
        <v>35</v>
      </c>
      <c r="F682" s="199" t="s">
        <v>3171</v>
      </c>
      <c r="G682" s="196"/>
      <c r="H682" s="198" t="s">
        <v>35</v>
      </c>
      <c r="I682" s="200"/>
      <c r="J682" s="196"/>
      <c r="K682" s="196"/>
      <c r="L682" s="201"/>
      <c r="M682" s="202"/>
      <c r="N682" s="203"/>
      <c r="O682" s="203"/>
      <c r="P682" s="203"/>
      <c r="Q682" s="203"/>
      <c r="R682" s="203"/>
      <c r="S682" s="203"/>
      <c r="T682" s="204"/>
      <c r="AT682" s="205" t="s">
        <v>164</v>
      </c>
      <c r="AU682" s="205" t="s">
        <v>90</v>
      </c>
      <c r="AV682" s="12" t="s">
        <v>88</v>
      </c>
      <c r="AW682" s="12" t="s">
        <v>41</v>
      </c>
      <c r="AX682" s="12" t="s">
        <v>80</v>
      </c>
      <c r="AY682" s="205" t="s">
        <v>155</v>
      </c>
    </row>
    <row r="683" spans="2:65" s="13" customFormat="1">
      <c r="B683" s="206"/>
      <c r="C683" s="207"/>
      <c r="D683" s="197" t="s">
        <v>164</v>
      </c>
      <c r="E683" s="208" t="s">
        <v>35</v>
      </c>
      <c r="F683" s="209" t="s">
        <v>3172</v>
      </c>
      <c r="G683" s="207"/>
      <c r="H683" s="210">
        <v>10</v>
      </c>
      <c r="I683" s="211"/>
      <c r="J683" s="207"/>
      <c r="K683" s="207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164</v>
      </c>
      <c r="AU683" s="216" t="s">
        <v>90</v>
      </c>
      <c r="AV683" s="13" t="s">
        <v>90</v>
      </c>
      <c r="AW683" s="13" t="s">
        <v>41</v>
      </c>
      <c r="AX683" s="13" t="s">
        <v>88</v>
      </c>
      <c r="AY683" s="216" t="s">
        <v>155</v>
      </c>
    </row>
    <row r="684" spans="2:65" s="1" customFormat="1" ht="36" customHeight="1">
      <c r="B684" s="36"/>
      <c r="C684" s="182" t="s">
        <v>1419</v>
      </c>
      <c r="D684" s="182" t="s">
        <v>157</v>
      </c>
      <c r="E684" s="183" t="s">
        <v>3173</v>
      </c>
      <c r="F684" s="184" t="s">
        <v>3174</v>
      </c>
      <c r="G684" s="185" t="s">
        <v>360</v>
      </c>
      <c r="H684" s="186">
        <v>30</v>
      </c>
      <c r="I684" s="187"/>
      <c r="J684" s="188">
        <f>ROUND(I684*H684,2)</f>
        <v>0</v>
      </c>
      <c r="K684" s="184" t="s">
        <v>161</v>
      </c>
      <c r="L684" s="40"/>
      <c r="M684" s="189" t="s">
        <v>35</v>
      </c>
      <c r="N684" s="190" t="s">
        <v>51</v>
      </c>
      <c r="O684" s="65"/>
      <c r="P684" s="191">
        <f>O684*H684</f>
        <v>0</v>
      </c>
      <c r="Q684" s="191">
        <v>2.6900000000000001E-3</v>
      </c>
      <c r="R684" s="191">
        <f>Q684*H684</f>
        <v>8.0700000000000008E-2</v>
      </c>
      <c r="S684" s="191">
        <v>0</v>
      </c>
      <c r="T684" s="192">
        <f>S684*H684</f>
        <v>0</v>
      </c>
      <c r="AR684" s="193" t="s">
        <v>265</v>
      </c>
      <c r="AT684" s="193" t="s">
        <v>157</v>
      </c>
      <c r="AU684" s="193" t="s">
        <v>90</v>
      </c>
      <c r="AY684" s="18" t="s">
        <v>155</v>
      </c>
      <c r="BE684" s="194">
        <f>IF(N684="základní",J684,0)</f>
        <v>0</v>
      </c>
      <c r="BF684" s="194">
        <f>IF(N684="snížená",J684,0)</f>
        <v>0</v>
      </c>
      <c r="BG684" s="194">
        <f>IF(N684="zákl. přenesená",J684,0)</f>
        <v>0</v>
      </c>
      <c r="BH684" s="194">
        <f>IF(N684="sníž. přenesená",J684,0)</f>
        <v>0</v>
      </c>
      <c r="BI684" s="194">
        <f>IF(N684="nulová",J684,0)</f>
        <v>0</v>
      </c>
      <c r="BJ684" s="18" t="s">
        <v>88</v>
      </c>
      <c r="BK684" s="194">
        <f>ROUND(I684*H684,2)</f>
        <v>0</v>
      </c>
      <c r="BL684" s="18" t="s">
        <v>265</v>
      </c>
      <c r="BM684" s="193" t="s">
        <v>3175</v>
      </c>
    </row>
    <row r="685" spans="2:65" s="12" customFormat="1">
      <c r="B685" s="195"/>
      <c r="C685" s="196"/>
      <c r="D685" s="197" t="s">
        <v>164</v>
      </c>
      <c r="E685" s="198" t="s">
        <v>35</v>
      </c>
      <c r="F685" s="199" t="s">
        <v>3176</v>
      </c>
      <c r="G685" s="196"/>
      <c r="H685" s="198" t="s">
        <v>35</v>
      </c>
      <c r="I685" s="200"/>
      <c r="J685" s="196"/>
      <c r="K685" s="196"/>
      <c r="L685" s="201"/>
      <c r="M685" s="202"/>
      <c r="N685" s="203"/>
      <c r="O685" s="203"/>
      <c r="P685" s="203"/>
      <c r="Q685" s="203"/>
      <c r="R685" s="203"/>
      <c r="S685" s="203"/>
      <c r="T685" s="204"/>
      <c r="AT685" s="205" t="s">
        <v>164</v>
      </c>
      <c r="AU685" s="205" t="s">
        <v>90</v>
      </c>
      <c r="AV685" s="12" t="s">
        <v>88</v>
      </c>
      <c r="AW685" s="12" t="s">
        <v>41</v>
      </c>
      <c r="AX685" s="12" t="s">
        <v>80</v>
      </c>
      <c r="AY685" s="205" t="s">
        <v>155</v>
      </c>
    </row>
    <row r="686" spans="2:65" s="13" customFormat="1">
      <c r="B686" s="206"/>
      <c r="C686" s="207"/>
      <c r="D686" s="197" t="s">
        <v>164</v>
      </c>
      <c r="E686" s="208" t="s">
        <v>35</v>
      </c>
      <c r="F686" s="209" t="s">
        <v>1992</v>
      </c>
      <c r="G686" s="207"/>
      <c r="H686" s="210">
        <v>30</v>
      </c>
      <c r="I686" s="211"/>
      <c r="J686" s="207"/>
      <c r="K686" s="207"/>
      <c r="L686" s="212"/>
      <c r="M686" s="213"/>
      <c r="N686" s="214"/>
      <c r="O686" s="214"/>
      <c r="P686" s="214"/>
      <c r="Q686" s="214"/>
      <c r="R686" s="214"/>
      <c r="S686" s="214"/>
      <c r="T686" s="215"/>
      <c r="AT686" s="216" t="s">
        <v>164</v>
      </c>
      <c r="AU686" s="216" t="s">
        <v>90</v>
      </c>
      <c r="AV686" s="13" t="s">
        <v>90</v>
      </c>
      <c r="AW686" s="13" t="s">
        <v>41</v>
      </c>
      <c r="AX686" s="13" t="s">
        <v>88</v>
      </c>
      <c r="AY686" s="216" t="s">
        <v>155</v>
      </c>
    </row>
    <row r="687" spans="2:65" s="1" customFormat="1" ht="36" customHeight="1">
      <c r="B687" s="36"/>
      <c r="C687" s="182" t="s">
        <v>1427</v>
      </c>
      <c r="D687" s="182" t="s">
        <v>157</v>
      </c>
      <c r="E687" s="183" t="s">
        <v>1994</v>
      </c>
      <c r="F687" s="184" t="s">
        <v>1995</v>
      </c>
      <c r="G687" s="185" t="s">
        <v>360</v>
      </c>
      <c r="H687" s="186">
        <v>34.4</v>
      </c>
      <c r="I687" s="187"/>
      <c r="J687" s="188">
        <f>ROUND(I687*H687,2)</f>
        <v>0</v>
      </c>
      <c r="K687" s="184" t="s">
        <v>161</v>
      </c>
      <c r="L687" s="40"/>
      <c r="M687" s="189" t="s">
        <v>35</v>
      </c>
      <c r="N687" s="190" t="s">
        <v>51</v>
      </c>
      <c r="O687" s="65"/>
      <c r="P687" s="191">
        <f>O687*H687</f>
        <v>0</v>
      </c>
      <c r="Q687" s="191">
        <v>3.5799999999999998E-3</v>
      </c>
      <c r="R687" s="191">
        <f>Q687*H687</f>
        <v>0.12315199999999998</v>
      </c>
      <c r="S687" s="191">
        <v>0</v>
      </c>
      <c r="T687" s="192">
        <f>S687*H687</f>
        <v>0</v>
      </c>
      <c r="AR687" s="193" t="s">
        <v>265</v>
      </c>
      <c r="AT687" s="193" t="s">
        <v>157</v>
      </c>
      <c r="AU687" s="193" t="s">
        <v>90</v>
      </c>
      <c r="AY687" s="18" t="s">
        <v>155</v>
      </c>
      <c r="BE687" s="194">
        <f>IF(N687="základní",J687,0)</f>
        <v>0</v>
      </c>
      <c r="BF687" s="194">
        <f>IF(N687="snížená",J687,0)</f>
        <v>0</v>
      </c>
      <c r="BG687" s="194">
        <f>IF(N687="zákl. přenesená",J687,0)</f>
        <v>0</v>
      </c>
      <c r="BH687" s="194">
        <f>IF(N687="sníž. přenesená",J687,0)</f>
        <v>0</v>
      </c>
      <c r="BI687" s="194">
        <f>IF(N687="nulová",J687,0)</f>
        <v>0</v>
      </c>
      <c r="BJ687" s="18" t="s">
        <v>88</v>
      </c>
      <c r="BK687" s="194">
        <f>ROUND(I687*H687,2)</f>
        <v>0</v>
      </c>
      <c r="BL687" s="18" t="s">
        <v>265</v>
      </c>
      <c r="BM687" s="193" t="s">
        <v>3177</v>
      </c>
    </row>
    <row r="688" spans="2:65" s="12" customFormat="1">
      <c r="B688" s="195"/>
      <c r="C688" s="196"/>
      <c r="D688" s="197" t="s">
        <v>164</v>
      </c>
      <c r="E688" s="198" t="s">
        <v>35</v>
      </c>
      <c r="F688" s="199" t="s">
        <v>3178</v>
      </c>
      <c r="G688" s="196"/>
      <c r="H688" s="198" t="s">
        <v>35</v>
      </c>
      <c r="I688" s="200"/>
      <c r="J688" s="196"/>
      <c r="K688" s="196"/>
      <c r="L688" s="201"/>
      <c r="M688" s="202"/>
      <c r="N688" s="203"/>
      <c r="O688" s="203"/>
      <c r="P688" s="203"/>
      <c r="Q688" s="203"/>
      <c r="R688" s="203"/>
      <c r="S688" s="203"/>
      <c r="T688" s="204"/>
      <c r="AT688" s="205" t="s">
        <v>164</v>
      </c>
      <c r="AU688" s="205" t="s">
        <v>90</v>
      </c>
      <c r="AV688" s="12" t="s">
        <v>88</v>
      </c>
      <c r="AW688" s="12" t="s">
        <v>41</v>
      </c>
      <c r="AX688" s="12" t="s">
        <v>80</v>
      </c>
      <c r="AY688" s="205" t="s">
        <v>155</v>
      </c>
    </row>
    <row r="689" spans="2:65" s="13" customFormat="1">
      <c r="B689" s="206"/>
      <c r="C689" s="207"/>
      <c r="D689" s="197" t="s">
        <v>164</v>
      </c>
      <c r="E689" s="208" t="s">
        <v>35</v>
      </c>
      <c r="F689" s="209" t="s">
        <v>3179</v>
      </c>
      <c r="G689" s="207"/>
      <c r="H689" s="210">
        <v>34.4</v>
      </c>
      <c r="I689" s="211"/>
      <c r="J689" s="207"/>
      <c r="K689" s="207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164</v>
      </c>
      <c r="AU689" s="216" t="s">
        <v>90</v>
      </c>
      <c r="AV689" s="13" t="s">
        <v>90</v>
      </c>
      <c r="AW689" s="13" t="s">
        <v>41</v>
      </c>
      <c r="AX689" s="13" t="s">
        <v>88</v>
      </c>
      <c r="AY689" s="216" t="s">
        <v>155</v>
      </c>
    </row>
    <row r="690" spans="2:65" s="1" customFormat="1" ht="36" customHeight="1">
      <c r="B690" s="36"/>
      <c r="C690" s="182" t="s">
        <v>1433</v>
      </c>
      <c r="D690" s="182" t="s">
        <v>157</v>
      </c>
      <c r="E690" s="183" t="s">
        <v>2006</v>
      </c>
      <c r="F690" s="184" t="s">
        <v>2007</v>
      </c>
      <c r="G690" s="185" t="s">
        <v>360</v>
      </c>
      <c r="H690" s="186">
        <v>2.2000000000000002</v>
      </c>
      <c r="I690" s="187"/>
      <c r="J690" s="188">
        <f>ROUND(I690*H690,2)</f>
        <v>0</v>
      </c>
      <c r="K690" s="184" t="s">
        <v>161</v>
      </c>
      <c r="L690" s="40"/>
      <c r="M690" s="189" t="s">
        <v>35</v>
      </c>
      <c r="N690" s="190" t="s">
        <v>51</v>
      </c>
      <c r="O690" s="65"/>
      <c r="P690" s="191">
        <f>O690*H690</f>
        <v>0</v>
      </c>
      <c r="Q690" s="191">
        <v>4.3800000000000002E-3</v>
      </c>
      <c r="R690" s="191">
        <f>Q690*H690</f>
        <v>9.6360000000000005E-3</v>
      </c>
      <c r="S690" s="191">
        <v>0</v>
      </c>
      <c r="T690" s="192">
        <f>S690*H690</f>
        <v>0</v>
      </c>
      <c r="AR690" s="193" t="s">
        <v>265</v>
      </c>
      <c r="AT690" s="193" t="s">
        <v>157</v>
      </c>
      <c r="AU690" s="193" t="s">
        <v>90</v>
      </c>
      <c r="AY690" s="18" t="s">
        <v>155</v>
      </c>
      <c r="BE690" s="194">
        <f>IF(N690="základní",J690,0)</f>
        <v>0</v>
      </c>
      <c r="BF690" s="194">
        <f>IF(N690="snížená",J690,0)</f>
        <v>0</v>
      </c>
      <c r="BG690" s="194">
        <f>IF(N690="zákl. přenesená",J690,0)</f>
        <v>0</v>
      </c>
      <c r="BH690" s="194">
        <f>IF(N690="sníž. přenesená",J690,0)</f>
        <v>0</v>
      </c>
      <c r="BI690" s="194">
        <f>IF(N690="nulová",J690,0)</f>
        <v>0</v>
      </c>
      <c r="BJ690" s="18" t="s">
        <v>88</v>
      </c>
      <c r="BK690" s="194">
        <f>ROUND(I690*H690,2)</f>
        <v>0</v>
      </c>
      <c r="BL690" s="18" t="s">
        <v>265</v>
      </c>
      <c r="BM690" s="193" t="s">
        <v>3180</v>
      </c>
    </row>
    <row r="691" spans="2:65" s="12" customFormat="1">
      <c r="B691" s="195"/>
      <c r="C691" s="196"/>
      <c r="D691" s="197" t="s">
        <v>164</v>
      </c>
      <c r="E691" s="198" t="s">
        <v>35</v>
      </c>
      <c r="F691" s="199" t="s">
        <v>3160</v>
      </c>
      <c r="G691" s="196"/>
      <c r="H691" s="198" t="s">
        <v>35</v>
      </c>
      <c r="I691" s="200"/>
      <c r="J691" s="196"/>
      <c r="K691" s="196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164</v>
      </c>
      <c r="AU691" s="205" t="s">
        <v>90</v>
      </c>
      <c r="AV691" s="12" t="s">
        <v>88</v>
      </c>
      <c r="AW691" s="12" t="s">
        <v>41</v>
      </c>
      <c r="AX691" s="12" t="s">
        <v>80</v>
      </c>
      <c r="AY691" s="205" t="s">
        <v>155</v>
      </c>
    </row>
    <row r="692" spans="2:65" s="13" customFormat="1">
      <c r="B692" s="206"/>
      <c r="C692" s="207"/>
      <c r="D692" s="197" t="s">
        <v>164</v>
      </c>
      <c r="E692" s="208" t="s">
        <v>35</v>
      </c>
      <c r="F692" s="209" t="s">
        <v>3161</v>
      </c>
      <c r="G692" s="207"/>
      <c r="H692" s="210">
        <v>2.2000000000000002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164</v>
      </c>
      <c r="AU692" s="216" t="s">
        <v>90</v>
      </c>
      <c r="AV692" s="13" t="s">
        <v>90</v>
      </c>
      <c r="AW692" s="13" t="s">
        <v>41</v>
      </c>
      <c r="AX692" s="13" t="s">
        <v>88</v>
      </c>
      <c r="AY692" s="216" t="s">
        <v>155</v>
      </c>
    </row>
    <row r="693" spans="2:65" s="1" customFormat="1" ht="36" customHeight="1">
      <c r="B693" s="36"/>
      <c r="C693" s="182" t="s">
        <v>1442</v>
      </c>
      <c r="D693" s="182" t="s">
        <v>157</v>
      </c>
      <c r="E693" s="183" t="s">
        <v>3181</v>
      </c>
      <c r="F693" s="184" t="s">
        <v>3182</v>
      </c>
      <c r="G693" s="185" t="s">
        <v>160</v>
      </c>
      <c r="H693" s="186">
        <v>36</v>
      </c>
      <c r="I693" s="187"/>
      <c r="J693" s="188">
        <f>ROUND(I693*H693,2)</f>
        <v>0</v>
      </c>
      <c r="K693" s="184" t="s">
        <v>161</v>
      </c>
      <c r="L693" s="40"/>
      <c r="M693" s="189" t="s">
        <v>35</v>
      </c>
      <c r="N693" s="190" t="s">
        <v>51</v>
      </c>
      <c r="O693" s="65"/>
      <c r="P693" s="191">
        <f>O693*H693</f>
        <v>0</v>
      </c>
      <c r="Q693" s="191">
        <v>1.082E-2</v>
      </c>
      <c r="R693" s="191">
        <f>Q693*H693</f>
        <v>0.38951999999999998</v>
      </c>
      <c r="S693" s="191">
        <v>0</v>
      </c>
      <c r="T693" s="192">
        <f>S693*H693</f>
        <v>0</v>
      </c>
      <c r="AR693" s="193" t="s">
        <v>265</v>
      </c>
      <c r="AT693" s="193" t="s">
        <v>157</v>
      </c>
      <c r="AU693" s="193" t="s">
        <v>90</v>
      </c>
      <c r="AY693" s="18" t="s">
        <v>155</v>
      </c>
      <c r="BE693" s="194">
        <f>IF(N693="základní",J693,0)</f>
        <v>0</v>
      </c>
      <c r="BF693" s="194">
        <f>IF(N693="snížená",J693,0)</f>
        <v>0</v>
      </c>
      <c r="BG693" s="194">
        <f>IF(N693="zákl. přenesená",J693,0)</f>
        <v>0</v>
      </c>
      <c r="BH693" s="194">
        <f>IF(N693="sníž. přenesená",J693,0)</f>
        <v>0</v>
      </c>
      <c r="BI693" s="194">
        <f>IF(N693="nulová",J693,0)</f>
        <v>0</v>
      </c>
      <c r="BJ693" s="18" t="s">
        <v>88</v>
      </c>
      <c r="BK693" s="194">
        <f>ROUND(I693*H693,2)</f>
        <v>0</v>
      </c>
      <c r="BL693" s="18" t="s">
        <v>265</v>
      </c>
      <c r="BM693" s="193" t="s">
        <v>3183</v>
      </c>
    </row>
    <row r="694" spans="2:65" s="12" customFormat="1">
      <c r="B694" s="195"/>
      <c r="C694" s="196"/>
      <c r="D694" s="197" t="s">
        <v>164</v>
      </c>
      <c r="E694" s="198" t="s">
        <v>35</v>
      </c>
      <c r="F694" s="199" t="s">
        <v>3152</v>
      </c>
      <c r="G694" s="196"/>
      <c r="H694" s="198" t="s">
        <v>35</v>
      </c>
      <c r="I694" s="200"/>
      <c r="J694" s="196"/>
      <c r="K694" s="196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164</v>
      </c>
      <c r="AU694" s="205" t="s">
        <v>90</v>
      </c>
      <c r="AV694" s="12" t="s">
        <v>88</v>
      </c>
      <c r="AW694" s="12" t="s">
        <v>41</v>
      </c>
      <c r="AX694" s="12" t="s">
        <v>80</v>
      </c>
      <c r="AY694" s="205" t="s">
        <v>155</v>
      </c>
    </row>
    <row r="695" spans="2:65" s="13" customFormat="1">
      <c r="B695" s="206"/>
      <c r="C695" s="207"/>
      <c r="D695" s="197" t="s">
        <v>164</v>
      </c>
      <c r="E695" s="208" t="s">
        <v>35</v>
      </c>
      <c r="F695" s="209" t="s">
        <v>3153</v>
      </c>
      <c r="G695" s="207"/>
      <c r="H695" s="210">
        <v>36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164</v>
      </c>
      <c r="AU695" s="216" t="s">
        <v>90</v>
      </c>
      <c r="AV695" s="13" t="s">
        <v>90</v>
      </c>
      <c r="AW695" s="13" t="s">
        <v>41</v>
      </c>
      <c r="AX695" s="13" t="s">
        <v>88</v>
      </c>
      <c r="AY695" s="216" t="s">
        <v>155</v>
      </c>
    </row>
    <row r="696" spans="2:65" s="1" customFormat="1" ht="24" customHeight="1">
      <c r="B696" s="36"/>
      <c r="C696" s="182" t="s">
        <v>1446</v>
      </c>
      <c r="D696" s="182" t="s">
        <v>157</v>
      </c>
      <c r="E696" s="183" t="s">
        <v>3184</v>
      </c>
      <c r="F696" s="184" t="s">
        <v>3185</v>
      </c>
      <c r="G696" s="185" t="s">
        <v>360</v>
      </c>
      <c r="H696" s="186">
        <v>65</v>
      </c>
      <c r="I696" s="187"/>
      <c r="J696" s="188">
        <f>ROUND(I696*H696,2)</f>
        <v>0</v>
      </c>
      <c r="K696" s="184" t="s">
        <v>161</v>
      </c>
      <c r="L696" s="40"/>
      <c r="M696" s="189" t="s">
        <v>35</v>
      </c>
      <c r="N696" s="190" t="s">
        <v>51</v>
      </c>
      <c r="O696" s="65"/>
      <c r="P696" s="191">
        <f>O696*H696</f>
        <v>0</v>
      </c>
      <c r="Q696" s="191">
        <v>1.3699999999999999E-3</v>
      </c>
      <c r="R696" s="191">
        <f>Q696*H696</f>
        <v>8.904999999999999E-2</v>
      </c>
      <c r="S696" s="191">
        <v>0</v>
      </c>
      <c r="T696" s="192">
        <f>S696*H696</f>
        <v>0</v>
      </c>
      <c r="AR696" s="193" t="s">
        <v>265</v>
      </c>
      <c r="AT696" s="193" t="s">
        <v>157</v>
      </c>
      <c r="AU696" s="193" t="s">
        <v>90</v>
      </c>
      <c r="AY696" s="18" t="s">
        <v>155</v>
      </c>
      <c r="BE696" s="194">
        <f>IF(N696="základní",J696,0)</f>
        <v>0</v>
      </c>
      <c r="BF696" s="194">
        <f>IF(N696="snížená",J696,0)</f>
        <v>0</v>
      </c>
      <c r="BG696" s="194">
        <f>IF(N696="zákl. přenesená",J696,0)</f>
        <v>0</v>
      </c>
      <c r="BH696" s="194">
        <f>IF(N696="sníž. přenesená",J696,0)</f>
        <v>0</v>
      </c>
      <c r="BI696" s="194">
        <f>IF(N696="nulová",J696,0)</f>
        <v>0</v>
      </c>
      <c r="BJ696" s="18" t="s">
        <v>88</v>
      </c>
      <c r="BK696" s="194">
        <f>ROUND(I696*H696,2)</f>
        <v>0</v>
      </c>
      <c r="BL696" s="18" t="s">
        <v>265</v>
      </c>
      <c r="BM696" s="193" t="s">
        <v>3186</v>
      </c>
    </row>
    <row r="697" spans="2:65" s="12" customFormat="1">
      <c r="B697" s="195"/>
      <c r="C697" s="196"/>
      <c r="D697" s="197" t="s">
        <v>164</v>
      </c>
      <c r="E697" s="198" t="s">
        <v>35</v>
      </c>
      <c r="F697" s="199" t="s">
        <v>3187</v>
      </c>
      <c r="G697" s="196"/>
      <c r="H697" s="198" t="s">
        <v>35</v>
      </c>
      <c r="I697" s="200"/>
      <c r="J697" s="196"/>
      <c r="K697" s="196"/>
      <c r="L697" s="201"/>
      <c r="M697" s="202"/>
      <c r="N697" s="203"/>
      <c r="O697" s="203"/>
      <c r="P697" s="203"/>
      <c r="Q697" s="203"/>
      <c r="R697" s="203"/>
      <c r="S697" s="203"/>
      <c r="T697" s="204"/>
      <c r="AT697" s="205" t="s">
        <v>164</v>
      </c>
      <c r="AU697" s="205" t="s">
        <v>90</v>
      </c>
      <c r="AV697" s="12" t="s">
        <v>88</v>
      </c>
      <c r="AW697" s="12" t="s">
        <v>41</v>
      </c>
      <c r="AX697" s="12" t="s">
        <v>80</v>
      </c>
      <c r="AY697" s="205" t="s">
        <v>155</v>
      </c>
    </row>
    <row r="698" spans="2:65" s="13" customFormat="1">
      <c r="B698" s="206"/>
      <c r="C698" s="207"/>
      <c r="D698" s="197" t="s">
        <v>164</v>
      </c>
      <c r="E698" s="208" t="s">
        <v>35</v>
      </c>
      <c r="F698" s="209" t="s">
        <v>3141</v>
      </c>
      <c r="G698" s="207"/>
      <c r="H698" s="210">
        <v>65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164</v>
      </c>
      <c r="AU698" s="216" t="s">
        <v>90</v>
      </c>
      <c r="AV698" s="13" t="s">
        <v>90</v>
      </c>
      <c r="AW698" s="13" t="s">
        <v>41</v>
      </c>
      <c r="AX698" s="13" t="s">
        <v>88</v>
      </c>
      <c r="AY698" s="216" t="s">
        <v>155</v>
      </c>
    </row>
    <row r="699" spans="2:65" s="1" customFormat="1" ht="36" customHeight="1">
      <c r="B699" s="36"/>
      <c r="C699" s="182" t="s">
        <v>1450</v>
      </c>
      <c r="D699" s="182" t="s">
        <v>157</v>
      </c>
      <c r="E699" s="183" t="s">
        <v>2034</v>
      </c>
      <c r="F699" s="184" t="s">
        <v>2035</v>
      </c>
      <c r="G699" s="185" t="s">
        <v>227</v>
      </c>
      <c r="H699" s="186">
        <v>4</v>
      </c>
      <c r="I699" s="187"/>
      <c r="J699" s="188">
        <f>ROUND(I699*H699,2)</f>
        <v>0</v>
      </c>
      <c r="K699" s="184" t="s">
        <v>161</v>
      </c>
      <c r="L699" s="40"/>
      <c r="M699" s="189" t="s">
        <v>35</v>
      </c>
      <c r="N699" s="190" t="s">
        <v>51</v>
      </c>
      <c r="O699" s="65"/>
      <c r="P699" s="191">
        <f>O699*H699</f>
        <v>0</v>
      </c>
      <c r="Q699" s="191">
        <v>2.5000000000000001E-4</v>
      </c>
      <c r="R699" s="191">
        <f>Q699*H699</f>
        <v>1E-3</v>
      </c>
      <c r="S699" s="191">
        <v>0</v>
      </c>
      <c r="T699" s="192">
        <f>S699*H699</f>
        <v>0</v>
      </c>
      <c r="AR699" s="193" t="s">
        <v>265</v>
      </c>
      <c r="AT699" s="193" t="s">
        <v>157</v>
      </c>
      <c r="AU699" s="193" t="s">
        <v>90</v>
      </c>
      <c r="AY699" s="18" t="s">
        <v>155</v>
      </c>
      <c r="BE699" s="194">
        <f>IF(N699="základní",J699,0)</f>
        <v>0</v>
      </c>
      <c r="BF699" s="194">
        <f>IF(N699="snížená",J699,0)</f>
        <v>0</v>
      </c>
      <c r="BG699" s="194">
        <f>IF(N699="zákl. přenesená",J699,0)</f>
        <v>0</v>
      </c>
      <c r="BH699" s="194">
        <f>IF(N699="sníž. přenesená",J699,0)</f>
        <v>0</v>
      </c>
      <c r="BI699" s="194">
        <f>IF(N699="nulová",J699,0)</f>
        <v>0</v>
      </c>
      <c r="BJ699" s="18" t="s">
        <v>88</v>
      </c>
      <c r="BK699" s="194">
        <f>ROUND(I699*H699,2)</f>
        <v>0</v>
      </c>
      <c r="BL699" s="18" t="s">
        <v>265</v>
      </c>
      <c r="BM699" s="193" t="s">
        <v>3188</v>
      </c>
    </row>
    <row r="700" spans="2:65" s="12" customFormat="1">
      <c r="B700" s="195"/>
      <c r="C700" s="196"/>
      <c r="D700" s="197" t="s">
        <v>164</v>
      </c>
      <c r="E700" s="198" t="s">
        <v>35</v>
      </c>
      <c r="F700" s="199" t="s">
        <v>3189</v>
      </c>
      <c r="G700" s="196"/>
      <c r="H700" s="198" t="s">
        <v>35</v>
      </c>
      <c r="I700" s="200"/>
      <c r="J700" s="196"/>
      <c r="K700" s="196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164</v>
      </c>
      <c r="AU700" s="205" t="s">
        <v>90</v>
      </c>
      <c r="AV700" s="12" t="s">
        <v>88</v>
      </c>
      <c r="AW700" s="12" t="s">
        <v>41</v>
      </c>
      <c r="AX700" s="12" t="s">
        <v>80</v>
      </c>
      <c r="AY700" s="205" t="s">
        <v>155</v>
      </c>
    </row>
    <row r="701" spans="2:65" s="13" customFormat="1">
      <c r="B701" s="206"/>
      <c r="C701" s="207"/>
      <c r="D701" s="197" t="s">
        <v>164</v>
      </c>
      <c r="E701" s="208" t="s">
        <v>35</v>
      </c>
      <c r="F701" s="209" t="s">
        <v>162</v>
      </c>
      <c r="G701" s="207"/>
      <c r="H701" s="210">
        <v>4</v>
      </c>
      <c r="I701" s="211"/>
      <c r="J701" s="207"/>
      <c r="K701" s="207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164</v>
      </c>
      <c r="AU701" s="216" t="s">
        <v>90</v>
      </c>
      <c r="AV701" s="13" t="s">
        <v>90</v>
      </c>
      <c r="AW701" s="13" t="s">
        <v>41</v>
      </c>
      <c r="AX701" s="13" t="s">
        <v>88</v>
      </c>
      <c r="AY701" s="216" t="s">
        <v>155</v>
      </c>
    </row>
    <row r="702" spans="2:65" s="1" customFormat="1" ht="36" customHeight="1">
      <c r="B702" s="36"/>
      <c r="C702" s="182" t="s">
        <v>1454</v>
      </c>
      <c r="D702" s="182" t="s">
        <v>157</v>
      </c>
      <c r="E702" s="183" t="s">
        <v>2039</v>
      </c>
      <c r="F702" s="184" t="s">
        <v>2040</v>
      </c>
      <c r="G702" s="185" t="s">
        <v>360</v>
      </c>
      <c r="H702" s="186">
        <v>18</v>
      </c>
      <c r="I702" s="187"/>
      <c r="J702" s="188">
        <f>ROUND(I702*H702,2)</f>
        <v>0</v>
      </c>
      <c r="K702" s="184" t="s">
        <v>161</v>
      </c>
      <c r="L702" s="40"/>
      <c r="M702" s="189" t="s">
        <v>35</v>
      </c>
      <c r="N702" s="190" t="s">
        <v>51</v>
      </c>
      <c r="O702" s="65"/>
      <c r="P702" s="191">
        <f>O702*H702</f>
        <v>0</v>
      </c>
      <c r="Q702" s="191">
        <v>2.1199999999999999E-3</v>
      </c>
      <c r="R702" s="191">
        <f>Q702*H702</f>
        <v>3.8159999999999999E-2</v>
      </c>
      <c r="S702" s="191">
        <v>0</v>
      </c>
      <c r="T702" s="192">
        <f>S702*H702</f>
        <v>0</v>
      </c>
      <c r="AR702" s="193" t="s">
        <v>265</v>
      </c>
      <c r="AT702" s="193" t="s">
        <v>157</v>
      </c>
      <c r="AU702" s="193" t="s">
        <v>90</v>
      </c>
      <c r="AY702" s="18" t="s">
        <v>155</v>
      </c>
      <c r="BE702" s="194">
        <f>IF(N702="základní",J702,0)</f>
        <v>0</v>
      </c>
      <c r="BF702" s="194">
        <f>IF(N702="snížená",J702,0)</f>
        <v>0</v>
      </c>
      <c r="BG702" s="194">
        <f>IF(N702="zákl. přenesená",J702,0)</f>
        <v>0</v>
      </c>
      <c r="BH702" s="194">
        <f>IF(N702="sníž. přenesená",J702,0)</f>
        <v>0</v>
      </c>
      <c r="BI702" s="194">
        <f>IF(N702="nulová",J702,0)</f>
        <v>0</v>
      </c>
      <c r="BJ702" s="18" t="s">
        <v>88</v>
      </c>
      <c r="BK702" s="194">
        <f>ROUND(I702*H702,2)</f>
        <v>0</v>
      </c>
      <c r="BL702" s="18" t="s">
        <v>265</v>
      </c>
      <c r="BM702" s="193" t="s">
        <v>3190</v>
      </c>
    </row>
    <row r="703" spans="2:65" s="12" customFormat="1">
      <c r="B703" s="195"/>
      <c r="C703" s="196"/>
      <c r="D703" s="197" t="s">
        <v>164</v>
      </c>
      <c r="E703" s="198" t="s">
        <v>35</v>
      </c>
      <c r="F703" s="199" t="s">
        <v>3189</v>
      </c>
      <c r="G703" s="196"/>
      <c r="H703" s="198" t="s">
        <v>35</v>
      </c>
      <c r="I703" s="200"/>
      <c r="J703" s="196"/>
      <c r="K703" s="196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164</v>
      </c>
      <c r="AU703" s="205" t="s">
        <v>90</v>
      </c>
      <c r="AV703" s="12" t="s">
        <v>88</v>
      </c>
      <c r="AW703" s="12" t="s">
        <v>41</v>
      </c>
      <c r="AX703" s="12" t="s">
        <v>80</v>
      </c>
      <c r="AY703" s="205" t="s">
        <v>155</v>
      </c>
    </row>
    <row r="704" spans="2:65" s="13" customFormat="1">
      <c r="B704" s="206"/>
      <c r="C704" s="207"/>
      <c r="D704" s="197" t="s">
        <v>164</v>
      </c>
      <c r="E704" s="208" t="s">
        <v>35</v>
      </c>
      <c r="F704" s="209" t="s">
        <v>3158</v>
      </c>
      <c r="G704" s="207"/>
      <c r="H704" s="210">
        <v>18</v>
      </c>
      <c r="I704" s="211"/>
      <c r="J704" s="207"/>
      <c r="K704" s="207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164</v>
      </c>
      <c r="AU704" s="216" t="s">
        <v>90</v>
      </c>
      <c r="AV704" s="13" t="s">
        <v>90</v>
      </c>
      <c r="AW704" s="13" t="s">
        <v>41</v>
      </c>
      <c r="AX704" s="13" t="s">
        <v>88</v>
      </c>
      <c r="AY704" s="216" t="s">
        <v>155</v>
      </c>
    </row>
    <row r="705" spans="2:65" s="1" customFormat="1" ht="36" customHeight="1">
      <c r="B705" s="36"/>
      <c r="C705" s="182" t="s">
        <v>1459</v>
      </c>
      <c r="D705" s="182" t="s">
        <v>157</v>
      </c>
      <c r="E705" s="183" t="s">
        <v>3191</v>
      </c>
      <c r="F705" s="184" t="s">
        <v>3192</v>
      </c>
      <c r="G705" s="185" t="s">
        <v>1514</v>
      </c>
      <c r="H705" s="249"/>
      <c r="I705" s="187"/>
      <c r="J705" s="188">
        <f>ROUND(I705*H705,2)</f>
        <v>0</v>
      </c>
      <c r="K705" s="184" t="s">
        <v>161</v>
      </c>
      <c r="L705" s="40"/>
      <c r="M705" s="189" t="s">
        <v>35</v>
      </c>
      <c r="N705" s="190" t="s">
        <v>51</v>
      </c>
      <c r="O705" s="65"/>
      <c r="P705" s="191">
        <f>O705*H705</f>
        <v>0</v>
      </c>
      <c r="Q705" s="191">
        <v>0</v>
      </c>
      <c r="R705" s="191">
        <f>Q705*H705</f>
        <v>0</v>
      </c>
      <c r="S705" s="191">
        <v>0</v>
      </c>
      <c r="T705" s="192">
        <f>S705*H705</f>
        <v>0</v>
      </c>
      <c r="AR705" s="193" t="s">
        <v>265</v>
      </c>
      <c r="AT705" s="193" t="s">
        <v>157</v>
      </c>
      <c r="AU705" s="193" t="s">
        <v>90</v>
      </c>
      <c r="AY705" s="18" t="s">
        <v>155</v>
      </c>
      <c r="BE705" s="194">
        <f>IF(N705="základní",J705,0)</f>
        <v>0</v>
      </c>
      <c r="BF705" s="194">
        <f>IF(N705="snížená",J705,0)</f>
        <v>0</v>
      </c>
      <c r="BG705" s="194">
        <f>IF(N705="zákl. přenesená",J705,0)</f>
        <v>0</v>
      </c>
      <c r="BH705" s="194">
        <f>IF(N705="sníž. přenesená",J705,0)</f>
        <v>0</v>
      </c>
      <c r="BI705" s="194">
        <f>IF(N705="nulová",J705,0)</f>
        <v>0</v>
      </c>
      <c r="BJ705" s="18" t="s">
        <v>88</v>
      </c>
      <c r="BK705" s="194">
        <f>ROUND(I705*H705,2)</f>
        <v>0</v>
      </c>
      <c r="BL705" s="18" t="s">
        <v>265</v>
      </c>
      <c r="BM705" s="193" t="s">
        <v>3193</v>
      </c>
    </row>
    <row r="706" spans="2:65" s="11" customFormat="1" ht="22.95" customHeight="1">
      <c r="B706" s="166"/>
      <c r="C706" s="167"/>
      <c r="D706" s="168" t="s">
        <v>79</v>
      </c>
      <c r="E706" s="180" t="s">
        <v>2046</v>
      </c>
      <c r="F706" s="180" t="s">
        <v>2047</v>
      </c>
      <c r="G706" s="167"/>
      <c r="H706" s="167"/>
      <c r="I706" s="170"/>
      <c r="J706" s="181">
        <f>BK706</f>
        <v>0</v>
      </c>
      <c r="K706" s="167"/>
      <c r="L706" s="172"/>
      <c r="M706" s="173"/>
      <c r="N706" s="174"/>
      <c r="O706" s="174"/>
      <c r="P706" s="175">
        <f>SUM(P707:P745)</f>
        <v>0</v>
      </c>
      <c r="Q706" s="174"/>
      <c r="R706" s="175">
        <f>SUM(R707:R745)</f>
        <v>3.0270475000000001</v>
      </c>
      <c r="S706" s="174"/>
      <c r="T706" s="176">
        <f>SUM(T707:T745)</f>
        <v>2.347925</v>
      </c>
      <c r="AR706" s="177" t="s">
        <v>90</v>
      </c>
      <c r="AT706" s="178" t="s">
        <v>79</v>
      </c>
      <c r="AU706" s="178" t="s">
        <v>88</v>
      </c>
      <c r="AY706" s="177" t="s">
        <v>155</v>
      </c>
      <c r="BK706" s="179">
        <f>SUM(BK707:BK745)</f>
        <v>0</v>
      </c>
    </row>
    <row r="707" spans="2:65" s="1" customFormat="1" ht="24" customHeight="1">
      <c r="B707" s="36"/>
      <c r="C707" s="182" t="s">
        <v>1465</v>
      </c>
      <c r="D707" s="182" t="s">
        <v>157</v>
      </c>
      <c r="E707" s="183" t="s">
        <v>2049</v>
      </c>
      <c r="F707" s="184" t="s">
        <v>2050</v>
      </c>
      <c r="G707" s="185" t="s">
        <v>160</v>
      </c>
      <c r="H707" s="186">
        <v>247.15</v>
      </c>
      <c r="I707" s="187"/>
      <c r="J707" s="188">
        <f>ROUND(I707*H707,2)</f>
        <v>0</v>
      </c>
      <c r="K707" s="184" t="s">
        <v>161</v>
      </c>
      <c r="L707" s="40"/>
      <c r="M707" s="189" t="s">
        <v>35</v>
      </c>
      <c r="N707" s="190" t="s">
        <v>51</v>
      </c>
      <c r="O707" s="65"/>
      <c r="P707" s="191">
        <f>O707*H707</f>
        <v>0</v>
      </c>
      <c r="Q707" s="191">
        <v>0</v>
      </c>
      <c r="R707" s="191">
        <f>Q707*H707</f>
        <v>0</v>
      </c>
      <c r="S707" s="191">
        <v>0</v>
      </c>
      <c r="T707" s="192">
        <f>S707*H707</f>
        <v>0</v>
      </c>
      <c r="AR707" s="193" t="s">
        <v>265</v>
      </c>
      <c r="AT707" s="193" t="s">
        <v>157</v>
      </c>
      <c r="AU707" s="193" t="s">
        <v>90</v>
      </c>
      <c r="AY707" s="18" t="s">
        <v>155</v>
      </c>
      <c r="BE707" s="194">
        <f>IF(N707="základní",J707,0)</f>
        <v>0</v>
      </c>
      <c r="BF707" s="194">
        <f>IF(N707="snížená",J707,0)</f>
        <v>0</v>
      </c>
      <c r="BG707" s="194">
        <f>IF(N707="zákl. přenesená",J707,0)</f>
        <v>0</v>
      </c>
      <c r="BH707" s="194">
        <f>IF(N707="sníž. přenesená",J707,0)</f>
        <v>0</v>
      </c>
      <c r="BI707" s="194">
        <f>IF(N707="nulová",J707,0)</f>
        <v>0</v>
      </c>
      <c r="BJ707" s="18" t="s">
        <v>88</v>
      </c>
      <c r="BK707" s="194">
        <f>ROUND(I707*H707,2)</f>
        <v>0</v>
      </c>
      <c r="BL707" s="18" t="s">
        <v>265</v>
      </c>
      <c r="BM707" s="193" t="s">
        <v>3194</v>
      </c>
    </row>
    <row r="708" spans="2:65" s="12" customFormat="1" ht="20.399999999999999">
      <c r="B708" s="195"/>
      <c r="C708" s="196"/>
      <c r="D708" s="197" t="s">
        <v>164</v>
      </c>
      <c r="E708" s="198" t="s">
        <v>35</v>
      </c>
      <c r="F708" s="199" t="s">
        <v>1571</v>
      </c>
      <c r="G708" s="196"/>
      <c r="H708" s="198" t="s">
        <v>35</v>
      </c>
      <c r="I708" s="200"/>
      <c r="J708" s="196"/>
      <c r="K708" s="196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164</v>
      </c>
      <c r="AU708" s="205" t="s">
        <v>90</v>
      </c>
      <c r="AV708" s="12" t="s">
        <v>88</v>
      </c>
      <c r="AW708" s="12" t="s">
        <v>41</v>
      </c>
      <c r="AX708" s="12" t="s">
        <v>80</v>
      </c>
      <c r="AY708" s="205" t="s">
        <v>155</v>
      </c>
    </row>
    <row r="709" spans="2:65" s="12" customFormat="1">
      <c r="B709" s="195"/>
      <c r="C709" s="196"/>
      <c r="D709" s="197" t="s">
        <v>164</v>
      </c>
      <c r="E709" s="198" t="s">
        <v>35</v>
      </c>
      <c r="F709" s="199" t="s">
        <v>3013</v>
      </c>
      <c r="G709" s="196"/>
      <c r="H709" s="198" t="s">
        <v>35</v>
      </c>
      <c r="I709" s="200"/>
      <c r="J709" s="196"/>
      <c r="K709" s="196"/>
      <c r="L709" s="201"/>
      <c r="M709" s="202"/>
      <c r="N709" s="203"/>
      <c r="O709" s="203"/>
      <c r="P709" s="203"/>
      <c r="Q709" s="203"/>
      <c r="R709" s="203"/>
      <c r="S709" s="203"/>
      <c r="T709" s="204"/>
      <c r="AT709" s="205" t="s">
        <v>164</v>
      </c>
      <c r="AU709" s="205" t="s">
        <v>90</v>
      </c>
      <c r="AV709" s="12" t="s">
        <v>88</v>
      </c>
      <c r="AW709" s="12" t="s">
        <v>41</v>
      </c>
      <c r="AX709" s="12" t="s">
        <v>80</v>
      </c>
      <c r="AY709" s="205" t="s">
        <v>155</v>
      </c>
    </row>
    <row r="710" spans="2:65" s="13" customFormat="1">
      <c r="B710" s="206"/>
      <c r="C710" s="207"/>
      <c r="D710" s="197" t="s">
        <v>164</v>
      </c>
      <c r="E710" s="208" t="s">
        <v>35</v>
      </c>
      <c r="F710" s="209" t="s">
        <v>3014</v>
      </c>
      <c r="G710" s="207"/>
      <c r="H710" s="210">
        <v>10.7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164</v>
      </c>
      <c r="AU710" s="216" t="s">
        <v>90</v>
      </c>
      <c r="AV710" s="13" t="s">
        <v>90</v>
      </c>
      <c r="AW710" s="13" t="s">
        <v>41</v>
      </c>
      <c r="AX710" s="13" t="s">
        <v>80</v>
      </c>
      <c r="AY710" s="216" t="s">
        <v>155</v>
      </c>
    </row>
    <row r="711" spans="2:65" s="12" customFormat="1">
      <c r="B711" s="195"/>
      <c r="C711" s="196"/>
      <c r="D711" s="197" t="s">
        <v>164</v>
      </c>
      <c r="E711" s="198" t="s">
        <v>35</v>
      </c>
      <c r="F711" s="199" t="s">
        <v>3015</v>
      </c>
      <c r="G711" s="196"/>
      <c r="H711" s="198" t="s">
        <v>35</v>
      </c>
      <c r="I711" s="200"/>
      <c r="J711" s="196"/>
      <c r="K711" s="196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164</v>
      </c>
      <c r="AU711" s="205" t="s">
        <v>90</v>
      </c>
      <c r="AV711" s="12" t="s">
        <v>88</v>
      </c>
      <c r="AW711" s="12" t="s">
        <v>41</v>
      </c>
      <c r="AX711" s="12" t="s">
        <v>80</v>
      </c>
      <c r="AY711" s="205" t="s">
        <v>155</v>
      </c>
    </row>
    <row r="712" spans="2:65" s="13" customFormat="1">
      <c r="B712" s="206"/>
      <c r="C712" s="207"/>
      <c r="D712" s="197" t="s">
        <v>164</v>
      </c>
      <c r="E712" s="208" t="s">
        <v>35</v>
      </c>
      <c r="F712" s="209" t="s">
        <v>3016</v>
      </c>
      <c r="G712" s="207"/>
      <c r="H712" s="210">
        <v>0.75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164</v>
      </c>
      <c r="AU712" s="216" t="s">
        <v>90</v>
      </c>
      <c r="AV712" s="13" t="s">
        <v>90</v>
      </c>
      <c r="AW712" s="13" t="s">
        <v>41</v>
      </c>
      <c r="AX712" s="13" t="s">
        <v>80</v>
      </c>
      <c r="AY712" s="216" t="s">
        <v>155</v>
      </c>
    </row>
    <row r="713" spans="2:65" s="12" customFormat="1">
      <c r="B713" s="195"/>
      <c r="C713" s="196"/>
      <c r="D713" s="197" t="s">
        <v>164</v>
      </c>
      <c r="E713" s="198" t="s">
        <v>35</v>
      </c>
      <c r="F713" s="199" t="s">
        <v>3017</v>
      </c>
      <c r="G713" s="196"/>
      <c r="H713" s="198" t="s">
        <v>35</v>
      </c>
      <c r="I713" s="200"/>
      <c r="J713" s="196"/>
      <c r="K713" s="196"/>
      <c r="L713" s="201"/>
      <c r="M713" s="202"/>
      <c r="N713" s="203"/>
      <c r="O713" s="203"/>
      <c r="P713" s="203"/>
      <c r="Q713" s="203"/>
      <c r="R713" s="203"/>
      <c r="S713" s="203"/>
      <c r="T713" s="204"/>
      <c r="AT713" s="205" t="s">
        <v>164</v>
      </c>
      <c r="AU713" s="205" t="s">
        <v>90</v>
      </c>
      <c r="AV713" s="12" t="s">
        <v>88</v>
      </c>
      <c r="AW713" s="12" t="s">
        <v>41</v>
      </c>
      <c r="AX713" s="12" t="s">
        <v>80</v>
      </c>
      <c r="AY713" s="205" t="s">
        <v>155</v>
      </c>
    </row>
    <row r="714" spans="2:65" s="13" customFormat="1">
      <c r="B714" s="206"/>
      <c r="C714" s="207"/>
      <c r="D714" s="197" t="s">
        <v>164</v>
      </c>
      <c r="E714" s="208" t="s">
        <v>35</v>
      </c>
      <c r="F714" s="209" t="s">
        <v>3018</v>
      </c>
      <c r="G714" s="207"/>
      <c r="H714" s="210">
        <v>15.7</v>
      </c>
      <c r="I714" s="211"/>
      <c r="J714" s="207"/>
      <c r="K714" s="207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164</v>
      </c>
      <c r="AU714" s="216" t="s">
        <v>90</v>
      </c>
      <c r="AV714" s="13" t="s">
        <v>90</v>
      </c>
      <c r="AW714" s="13" t="s">
        <v>41</v>
      </c>
      <c r="AX714" s="13" t="s">
        <v>80</v>
      </c>
      <c r="AY714" s="216" t="s">
        <v>155</v>
      </c>
    </row>
    <row r="715" spans="2:65" s="12" customFormat="1">
      <c r="B715" s="195"/>
      <c r="C715" s="196"/>
      <c r="D715" s="197" t="s">
        <v>164</v>
      </c>
      <c r="E715" s="198" t="s">
        <v>35</v>
      </c>
      <c r="F715" s="199" t="s">
        <v>3024</v>
      </c>
      <c r="G715" s="196"/>
      <c r="H715" s="198" t="s">
        <v>35</v>
      </c>
      <c r="I715" s="200"/>
      <c r="J715" s="196"/>
      <c r="K715" s="196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164</v>
      </c>
      <c r="AU715" s="205" t="s">
        <v>90</v>
      </c>
      <c r="AV715" s="12" t="s">
        <v>88</v>
      </c>
      <c r="AW715" s="12" t="s">
        <v>41</v>
      </c>
      <c r="AX715" s="12" t="s">
        <v>80</v>
      </c>
      <c r="AY715" s="205" t="s">
        <v>155</v>
      </c>
    </row>
    <row r="716" spans="2:65" s="13" customFormat="1">
      <c r="B716" s="206"/>
      <c r="C716" s="207"/>
      <c r="D716" s="197" t="s">
        <v>164</v>
      </c>
      <c r="E716" s="208" t="s">
        <v>35</v>
      </c>
      <c r="F716" s="209" t="s">
        <v>3028</v>
      </c>
      <c r="G716" s="207"/>
      <c r="H716" s="210">
        <v>220</v>
      </c>
      <c r="I716" s="211"/>
      <c r="J716" s="207"/>
      <c r="K716" s="207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164</v>
      </c>
      <c r="AU716" s="216" t="s">
        <v>90</v>
      </c>
      <c r="AV716" s="13" t="s">
        <v>90</v>
      </c>
      <c r="AW716" s="13" t="s">
        <v>41</v>
      </c>
      <c r="AX716" s="13" t="s">
        <v>80</v>
      </c>
      <c r="AY716" s="216" t="s">
        <v>155</v>
      </c>
    </row>
    <row r="717" spans="2:65" s="15" customFormat="1">
      <c r="B717" s="228"/>
      <c r="C717" s="229"/>
      <c r="D717" s="197" t="s">
        <v>164</v>
      </c>
      <c r="E717" s="230" t="s">
        <v>35</v>
      </c>
      <c r="F717" s="231" t="s">
        <v>177</v>
      </c>
      <c r="G717" s="229"/>
      <c r="H717" s="232">
        <v>247.15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164</v>
      </c>
      <c r="AU717" s="238" t="s">
        <v>90</v>
      </c>
      <c r="AV717" s="15" t="s">
        <v>162</v>
      </c>
      <c r="AW717" s="15" t="s">
        <v>41</v>
      </c>
      <c r="AX717" s="15" t="s">
        <v>88</v>
      </c>
      <c r="AY717" s="238" t="s">
        <v>155</v>
      </c>
    </row>
    <row r="718" spans="2:65" s="1" customFormat="1" ht="24" customHeight="1">
      <c r="B718" s="36"/>
      <c r="C718" s="239" t="s">
        <v>1473</v>
      </c>
      <c r="D718" s="239" t="s">
        <v>455</v>
      </c>
      <c r="E718" s="240" t="s">
        <v>2054</v>
      </c>
      <c r="F718" s="241" t="s">
        <v>2055</v>
      </c>
      <c r="G718" s="242" t="s">
        <v>160</v>
      </c>
      <c r="H718" s="243">
        <v>284.233</v>
      </c>
      <c r="I718" s="244"/>
      <c r="J718" s="245">
        <f>ROUND(I718*H718,2)</f>
        <v>0</v>
      </c>
      <c r="K718" s="241" t="s">
        <v>161</v>
      </c>
      <c r="L718" s="246"/>
      <c r="M718" s="247" t="s">
        <v>35</v>
      </c>
      <c r="N718" s="248" t="s">
        <v>51</v>
      </c>
      <c r="O718" s="65"/>
      <c r="P718" s="191">
        <f>O718*H718</f>
        <v>0</v>
      </c>
      <c r="Q718" s="191">
        <v>1.0500000000000001E-2</v>
      </c>
      <c r="R718" s="191">
        <f>Q718*H718</f>
        <v>2.9844465000000002</v>
      </c>
      <c r="S718" s="191">
        <v>0</v>
      </c>
      <c r="T718" s="192">
        <f>S718*H718</f>
        <v>0</v>
      </c>
      <c r="AR718" s="193" t="s">
        <v>419</v>
      </c>
      <c r="AT718" s="193" t="s">
        <v>455</v>
      </c>
      <c r="AU718" s="193" t="s">
        <v>90</v>
      </c>
      <c r="AY718" s="18" t="s">
        <v>155</v>
      </c>
      <c r="BE718" s="194">
        <f>IF(N718="základní",J718,0)</f>
        <v>0</v>
      </c>
      <c r="BF718" s="194">
        <f>IF(N718="snížená",J718,0)</f>
        <v>0</v>
      </c>
      <c r="BG718" s="194">
        <f>IF(N718="zákl. přenesená",J718,0)</f>
        <v>0</v>
      </c>
      <c r="BH718" s="194">
        <f>IF(N718="sníž. přenesená",J718,0)</f>
        <v>0</v>
      </c>
      <c r="BI718" s="194">
        <f>IF(N718="nulová",J718,0)</f>
        <v>0</v>
      </c>
      <c r="BJ718" s="18" t="s">
        <v>88</v>
      </c>
      <c r="BK718" s="194">
        <f>ROUND(I718*H718,2)</f>
        <v>0</v>
      </c>
      <c r="BL718" s="18" t="s">
        <v>265</v>
      </c>
      <c r="BM718" s="193" t="s">
        <v>3195</v>
      </c>
    </row>
    <row r="719" spans="2:65" s="13" customFormat="1">
      <c r="B719" s="206"/>
      <c r="C719" s="207"/>
      <c r="D719" s="197" t="s">
        <v>164</v>
      </c>
      <c r="E719" s="208" t="s">
        <v>35</v>
      </c>
      <c r="F719" s="209" t="s">
        <v>3196</v>
      </c>
      <c r="G719" s="207"/>
      <c r="H719" s="210">
        <v>284.233</v>
      </c>
      <c r="I719" s="211"/>
      <c r="J719" s="207"/>
      <c r="K719" s="207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164</v>
      </c>
      <c r="AU719" s="216" t="s">
        <v>90</v>
      </c>
      <c r="AV719" s="13" t="s">
        <v>90</v>
      </c>
      <c r="AW719" s="13" t="s">
        <v>41</v>
      </c>
      <c r="AX719" s="13" t="s">
        <v>88</v>
      </c>
      <c r="AY719" s="216" t="s">
        <v>155</v>
      </c>
    </row>
    <row r="720" spans="2:65" s="1" customFormat="1" ht="24" customHeight="1">
      <c r="B720" s="36"/>
      <c r="C720" s="182" t="s">
        <v>1477</v>
      </c>
      <c r="D720" s="182" t="s">
        <v>157</v>
      </c>
      <c r="E720" s="183" t="s">
        <v>2059</v>
      </c>
      <c r="F720" s="184" t="s">
        <v>2060</v>
      </c>
      <c r="G720" s="185" t="s">
        <v>360</v>
      </c>
      <c r="H720" s="186">
        <v>65</v>
      </c>
      <c r="I720" s="187"/>
      <c r="J720" s="188">
        <f>ROUND(I720*H720,2)</f>
        <v>0</v>
      </c>
      <c r="K720" s="184" t="s">
        <v>161</v>
      </c>
      <c r="L720" s="40"/>
      <c r="M720" s="189" t="s">
        <v>35</v>
      </c>
      <c r="N720" s="190" t="s">
        <v>51</v>
      </c>
      <c r="O720" s="65"/>
      <c r="P720" s="191">
        <f>O720*H720</f>
        <v>0</v>
      </c>
      <c r="Q720" s="191">
        <v>0</v>
      </c>
      <c r="R720" s="191">
        <f>Q720*H720</f>
        <v>0</v>
      </c>
      <c r="S720" s="191">
        <v>0</v>
      </c>
      <c r="T720" s="192">
        <f>S720*H720</f>
        <v>0</v>
      </c>
      <c r="AR720" s="193" t="s">
        <v>265</v>
      </c>
      <c r="AT720" s="193" t="s">
        <v>157</v>
      </c>
      <c r="AU720" s="193" t="s">
        <v>90</v>
      </c>
      <c r="AY720" s="18" t="s">
        <v>155</v>
      </c>
      <c r="BE720" s="194">
        <f>IF(N720="základní",J720,0)</f>
        <v>0</v>
      </c>
      <c r="BF720" s="194">
        <f>IF(N720="snížená",J720,0)</f>
        <v>0</v>
      </c>
      <c r="BG720" s="194">
        <f>IF(N720="zákl. přenesená",J720,0)</f>
        <v>0</v>
      </c>
      <c r="BH720" s="194">
        <f>IF(N720="sníž. přenesená",J720,0)</f>
        <v>0</v>
      </c>
      <c r="BI720" s="194">
        <f>IF(N720="nulová",J720,0)</f>
        <v>0</v>
      </c>
      <c r="BJ720" s="18" t="s">
        <v>88</v>
      </c>
      <c r="BK720" s="194">
        <f>ROUND(I720*H720,2)</f>
        <v>0</v>
      </c>
      <c r="BL720" s="18" t="s">
        <v>265</v>
      </c>
      <c r="BM720" s="193" t="s">
        <v>3197</v>
      </c>
    </row>
    <row r="721" spans="2:65" s="13" customFormat="1">
      <c r="B721" s="206"/>
      <c r="C721" s="207"/>
      <c r="D721" s="197" t="s">
        <v>164</v>
      </c>
      <c r="E721" s="208" t="s">
        <v>35</v>
      </c>
      <c r="F721" s="209" t="s">
        <v>3165</v>
      </c>
      <c r="G721" s="207"/>
      <c r="H721" s="210">
        <v>65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164</v>
      </c>
      <c r="AU721" s="216" t="s">
        <v>90</v>
      </c>
      <c r="AV721" s="13" t="s">
        <v>90</v>
      </c>
      <c r="AW721" s="13" t="s">
        <v>41</v>
      </c>
      <c r="AX721" s="13" t="s">
        <v>88</v>
      </c>
      <c r="AY721" s="216" t="s">
        <v>155</v>
      </c>
    </row>
    <row r="722" spans="2:65" s="1" customFormat="1" ht="24" customHeight="1">
      <c r="B722" s="36"/>
      <c r="C722" s="182" t="s">
        <v>1482</v>
      </c>
      <c r="D722" s="182" t="s">
        <v>157</v>
      </c>
      <c r="E722" s="183" t="s">
        <v>2065</v>
      </c>
      <c r="F722" s="184" t="s">
        <v>2066</v>
      </c>
      <c r="G722" s="185" t="s">
        <v>360</v>
      </c>
      <c r="H722" s="186">
        <v>37</v>
      </c>
      <c r="I722" s="187"/>
      <c r="J722" s="188">
        <f>ROUND(I722*H722,2)</f>
        <v>0</v>
      </c>
      <c r="K722" s="184" t="s">
        <v>161</v>
      </c>
      <c r="L722" s="40"/>
      <c r="M722" s="189" t="s">
        <v>35</v>
      </c>
      <c r="N722" s="190" t="s">
        <v>51</v>
      </c>
      <c r="O722" s="65"/>
      <c r="P722" s="191">
        <f>O722*H722</f>
        <v>0</v>
      </c>
      <c r="Q722" s="191">
        <v>0</v>
      </c>
      <c r="R722" s="191">
        <f>Q722*H722</f>
        <v>0</v>
      </c>
      <c r="S722" s="191">
        <v>0</v>
      </c>
      <c r="T722" s="192">
        <f>S722*H722</f>
        <v>0</v>
      </c>
      <c r="AR722" s="193" t="s">
        <v>265</v>
      </c>
      <c r="AT722" s="193" t="s">
        <v>157</v>
      </c>
      <c r="AU722" s="193" t="s">
        <v>90</v>
      </c>
      <c r="AY722" s="18" t="s">
        <v>155</v>
      </c>
      <c r="BE722" s="194">
        <f>IF(N722="základní",J722,0)</f>
        <v>0</v>
      </c>
      <c r="BF722" s="194">
        <f>IF(N722="snížená",J722,0)</f>
        <v>0</v>
      </c>
      <c r="BG722" s="194">
        <f>IF(N722="zákl. přenesená",J722,0)</f>
        <v>0</v>
      </c>
      <c r="BH722" s="194">
        <f>IF(N722="sníž. přenesená",J722,0)</f>
        <v>0</v>
      </c>
      <c r="BI722" s="194">
        <f>IF(N722="nulová",J722,0)</f>
        <v>0</v>
      </c>
      <c r="BJ722" s="18" t="s">
        <v>88</v>
      </c>
      <c r="BK722" s="194">
        <f>ROUND(I722*H722,2)</f>
        <v>0</v>
      </c>
      <c r="BL722" s="18" t="s">
        <v>265</v>
      </c>
      <c r="BM722" s="193" t="s">
        <v>3198</v>
      </c>
    </row>
    <row r="723" spans="2:65" s="13" customFormat="1">
      <c r="B723" s="206"/>
      <c r="C723" s="207"/>
      <c r="D723" s="197" t="s">
        <v>164</v>
      </c>
      <c r="E723" s="208" t="s">
        <v>35</v>
      </c>
      <c r="F723" s="209" t="s">
        <v>3136</v>
      </c>
      <c r="G723" s="207"/>
      <c r="H723" s="210">
        <v>37</v>
      </c>
      <c r="I723" s="211"/>
      <c r="J723" s="207"/>
      <c r="K723" s="207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164</v>
      </c>
      <c r="AU723" s="216" t="s">
        <v>90</v>
      </c>
      <c r="AV723" s="13" t="s">
        <v>90</v>
      </c>
      <c r="AW723" s="13" t="s">
        <v>41</v>
      </c>
      <c r="AX723" s="13" t="s">
        <v>88</v>
      </c>
      <c r="AY723" s="216" t="s">
        <v>155</v>
      </c>
    </row>
    <row r="724" spans="2:65" s="1" customFormat="1" ht="24" customHeight="1">
      <c r="B724" s="36"/>
      <c r="C724" s="182" t="s">
        <v>1486</v>
      </c>
      <c r="D724" s="182" t="s">
        <v>157</v>
      </c>
      <c r="E724" s="183" t="s">
        <v>2071</v>
      </c>
      <c r="F724" s="184" t="s">
        <v>2072</v>
      </c>
      <c r="G724" s="185" t="s">
        <v>160</v>
      </c>
      <c r="H724" s="186">
        <v>247.15</v>
      </c>
      <c r="I724" s="187"/>
      <c r="J724" s="188">
        <f>ROUND(I724*H724,2)</f>
        <v>0</v>
      </c>
      <c r="K724" s="184" t="s">
        <v>161</v>
      </c>
      <c r="L724" s="40"/>
      <c r="M724" s="189" t="s">
        <v>35</v>
      </c>
      <c r="N724" s="190" t="s">
        <v>51</v>
      </c>
      <c r="O724" s="65"/>
      <c r="P724" s="191">
        <f>O724*H724</f>
        <v>0</v>
      </c>
      <c r="Q724" s="191">
        <v>0</v>
      </c>
      <c r="R724" s="191">
        <f>Q724*H724</f>
        <v>0</v>
      </c>
      <c r="S724" s="191">
        <v>9.4999999999999998E-3</v>
      </c>
      <c r="T724" s="192">
        <f>S724*H724</f>
        <v>2.347925</v>
      </c>
      <c r="AR724" s="193" t="s">
        <v>265</v>
      </c>
      <c r="AT724" s="193" t="s">
        <v>157</v>
      </c>
      <c r="AU724" s="193" t="s">
        <v>90</v>
      </c>
      <c r="AY724" s="18" t="s">
        <v>155</v>
      </c>
      <c r="BE724" s="194">
        <f>IF(N724="základní",J724,0)</f>
        <v>0</v>
      </c>
      <c r="BF724" s="194">
        <f>IF(N724="snížená",J724,0)</f>
        <v>0</v>
      </c>
      <c r="BG724" s="194">
        <f>IF(N724="zákl. přenesená",J724,0)</f>
        <v>0</v>
      </c>
      <c r="BH724" s="194">
        <f>IF(N724="sníž. přenesená",J724,0)</f>
        <v>0</v>
      </c>
      <c r="BI724" s="194">
        <f>IF(N724="nulová",J724,0)</f>
        <v>0</v>
      </c>
      <c r="BJ724" s="18" t="s">
        <v>88</v>
      </c>
      <c r="BK724" s="194">
        <f>ROUND(I724*H724,2)</f>
        <v>0</v>
      </c>
      <c r="BL724" s="18" t="s">
        <v>265</v>
      </c>
      <c r="BM724" s="193" t="s">
        <v>3199</v>
      </c>
    </row>
    <row r="725" spans="2:65" s="12" customFormat="1" ht="20.399999999999999">
      <c r="B725" s="195"/>
      <c r="C725" s="196"/>
      <c r="D725" s="197" t="s">
        <v>164</v>
      </c>
      <c r="E725" s="198" t="s">
        <v>35</v>
      </c>
      <c r="F725" s="199" t="s">
        <v>1571</v>
      </c>
      <c r="G725" s="196"/>
      <c r="H725" s="198" t="s">
        <v>35</v>
      </c>
      <c r="I725" s="200"/>
      <c r="J725" s="196"/>
      <c r="K725" s="196"/>
      <c r="L725" s="201"/>
      <c r="M725" s="202"/>
      <c r="N725" s="203"/>
      <c r="O725" s="203"/>
      <c r="P725" s="203"/>
      <c r="Q725" s="203"/>
      <c r="R725" s="203"/>
      <c r="S725" s="203"/>
      <c r="T725" s="204"/>
      <c r="AT725" s="205" t="s">
        <v>164</v>
      </c>
      <c r="AU725" s="205" t="s">
        <v>90</v>
      </c>
      <c r="AV725" s="12" t="s">
        <v>88</v>
      </c>
      <c r="AW725" s="12" t="s">
        <v>41</v>
      </c>
      <c r="AX725" s="12" t="s">
        <v>80</v>
      </c>
      <c r="AY725" s="205" t="s">
        <v>155</v>
      </c>
    </row>
    <row r="726" spans="2:65" s="12" customFormat="1">
      <c r="B726" s="195"/>
      <c r="C726" s="196"/>
      <c r="D726" s="197" t="s">
        <v>164</v>
      </c>
      <c r="E726" s="198" t="s">
        <v>35</v>
      </c>
      <c r="F726" s="199" t="s">
        <v>3013</v>
      </c>
      <c r="G726" s="196"/>
      <c r="H726" s="198" t="s">
        <v>35</v>
      </c>
      <c r="I726" s="200"/>
      <c r="J726" s="196"/>
      <c r="K726" s="196"/>
      <c r="L726" s="201"/>
      <c r="M726" s="202"/>
      <c r="N726" s="203"/>
      <c r="O726" s="203"/>
      <c r="P726" s="203"/>
      <c r="Q726" s="203"/>
      <c r="R726" s="203"/>
      <c r="S726" s="203"/>
      <c r="T726" s="204"/>
      <c r="AT726" s="205" t="s">
        <v>164</v>
      </c>
      <c r="AU726" s="205" t="s">
        <v>90</v>
      </c>
      <c r="AV726" s="12" t="s">
        <v>88</v>
      </c>
      <c r="AW726" s="12" t="s">
        <v>41</v>
      </c>
      <c r="AX726" s="12" t="s">
        <v>80</v>
      </c>
      <c r="AY726" s="205" t="s">
        <v>155</v>
      </c>
    </row>
    <row r="727" spans="2:65" s="13" customFormat="1">
      <c r="B727" s="206"/>
      <c r="C727" s="207"/>
      <c r="D727" s="197" t="s">
        <v>164</v>
      </c>
      <c r="E727" s="208" t="s">
        <v>35</v>
      </c>
      <c r="F727" s="209" t="s">
        <v>3014</v>
      </c>
      <c r="G727" s="207"/>
      <c r="H727" s="210">
        <v>10.7</v>
      </c>
      <c r="I727" s="211"/>
      <c r="J727" s="207"/>
      <c r="K727" s="207"/>
      <c r="L727" s="212"/>
      <c r="M727" s="213"/>
      <c r="N727" s="214"/>
      <c r="O727" s="214"/>
      <c r="P727" s="214"/>
      <c r="Q727" s="214"/>
      <c r="R727" s="214"/>
      <c r="S727" s="214"/>
      <c r="T727" s="215"/>
      <c r="AT727" s="216" t="s">
        <v>164</v>
      </c>
      <c r="AU727" s="216" t="s">
        <v>90</v>
      </c>
      <c r="AV727" s="13" t="s">
        <v>90</v>
      </c>
      <c r="AW727" s="13" t="s">
        <v>41</v>
      </c>
      <c r="AX727" s="13" t="s">
        <v>80</v>
      </c>
      <c r="AY727" s="216" t="s">
        <v>155</v>
      </c>
    </row>
    <row r="728" spans="2:65" s="12" customFormat="1">
      <c r="B728" s="195"/>
      <c r="C728" s="196"/>
      <c r="D728" s="197" t="s">
        <v>164</v>
      </c>
      <c r="E728" s="198" t="s">
        <v>35</v>
      </c>
      <c r="F728" s="199" t="s">
        <v>3015</v>
      </c>
      <c r="G728" s="196"/>
      <c r="H728" s="198" t="s">
        <v>35</v>
      </c>
      <c r="I728" s="200"/>
      <c r="J728" s="196"/>
      <c r="K728" s="196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164</v>
      </c>
      <c r="AU728" s="205" t="s">
        <v>90</v>
      </c>
      <c r="AV728" s="12" t="s">
        <v>88</v>
      </c>
      <c r="AW728" s="12" t="s">
        <v>41</v>
      </c>
      <c r="AX728" s="12" t="s">
        <v>80</v>
      </c>
      <c r="AY728" s="205" t="s">
        <v>155</v>
      </c>
    </row>
    <row r="729" spans="2:65" s="13" customFormat="1">
      <c r="B729" s="206"/>
      <c r="C729" s="207"/>
      <c r="D729" s="197" t="s">
        <v>164</v>
      </c>
      <c r="E729" s="208" t="s">
        <v>35</v>
      </c>
      <c r="F729" s="209" t="s">
        <v>3016</v>
      </c>
      <c r="G729" s="207"/>
      <c r="H729" s="210">
        <v>0.75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164</v>
      </c>
      <c r="AU729" s="216" t="s">
        <v>90</v>
      </c>
      <c r="AV729" s="13" t="s">
        <v>90</v>
      </c>
      <c r="AW729" s="13" t="s">
        <v>41</v>
      </c>
      <c r="AX729" s="13" t="s">
        <v>80</v>
      </c>
      <c r="AY729" s="216" t="s">
        <v>155</v>
      </c>
    </row>
    <row r="730" spans="2:65" s="12" customFormat="1">
      <c r="B730" s="195"/>
      <c r="C730" s="196"/>
      <c r="D730" s="197" t="s">
        <v>164</v>
      </c>
      <c r="E730" s="198" t="s">
        <v>35</v>
      </c>
      <c r="F730" s="199" t="s">
        <v>3017</v>
      </c>
      <c r="G730" s="196"/>
      <c r="H730" s="198" t="s">
        <v>35</v>
      </c>
      <c r="I730" s="200"/>
      <c r="J730" s="196"/>
      <c r="K730" s="196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164</v>
      </c>
      <c r="AU730" s="205" t="s">
        <v>90</v>
      </c>
      <c r="AV730" s="12" t="s">
        <v>88</v>
      </c>
      <c r="AW730" s="12" t="s">
        <v>41</v>
      </c>
      <c r="AX730" s="12" t="s">
        <v>80</v>
      </c>
      <c r="AY730" s="205" t="s">
        <v>155</v>
      </c>
    </row>
    <row r="731" spans="2:65" s="13" customFormat="1">
      <c r="B731" s="206"/>
      <c r="C731" s="207"/>
      <c r="D731" s="197" t="s">
        <v>164</v>
      </c>
      <c r="E731" s="208" t="s">
        <v>35</v>
      </c>
      <c r="F731" s="209" t="s">
        <v>3018</v>
      </c>
      <c r="G731" s="207"/>
      <c r="H731" s="210">
        <v>15.7</v>
      </c>
      <c r="I731" s="211"/>
      <c r="J731" s="207"/>
      <c r="K731" s="207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164</v>
      </c>
      <c r="AU731" s="216" t="s">
        <v>90</v>
      </c>
      <c r="AV731" s="13" t="s">
        <v>90</v>
      </c>
      <c r="AW731" s="13" t="s">
        <v>41</v>
      </c>
      <c r="AX731" s="13" t="s">
        <v>80</v>
      </c>
      <c r="AY731" s="216" t="s">
        <v>155</v>
      </c>
    </row>
    <row r="732" spans="2:65" s="12" customFormat="1">
      <c r="B732" s="195"/>
      <c r="C732" s="196"/>
      <c r="D732" s="197" t="s">
        <v>164</v>
      </c>
      <c r="E732" s="198" t="s">
        <v>35</v>
      </c>
      <c r="F732" s="199" t="s">
        <v>3024</v>
      </c>
      <c r="G732" s="196"/>
      <c r="H732" s="198" t="s">
        <v>35</v>
      </c>
      <c r="I732" s="200"/>
      <c r="J732" s="196"/>
      <c r="K732" s="196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164</v>
      </c>
      <c r="AU732" s="205" t="s">
        <v>90</v>
      </c>
      <c r="AV732" s="12" t="s">
        <v>88</v>
      </c>
      <c r="AW732" s="12" t="s">
        <v>41</v>
      </c>
      <c r="AX732" s="12" t="s">
        <v>80</v>
      </c>
      <c r="AY732" s="205" t="s">
        <v>155</v>
      </c>
    </row>
    <row r="733" spans="2:65" s="13" customFormat="1">
      <c r="B733" s="206"/>
      <c r="C733" s="207"/>
      <c r="D733" s="197" t="s">
        <v>164</v>
      </c>
      <c r="E733" s="208" t="s">
        <v>35</v>
      </c>
      <c r="F733" s="209" t="s">
        <v>3028</v>
      </c>
      <c r="G733" s="207"/>
      <c r="H733" s="210">
        <v>220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164</v>
      </c>
      <c r="AU733" s="216" t="s">
        <v>90</v>
      </c>
      <c r="AV733" s="13" t="s">
        <v>90</v>
      </c>
      <c r="AW733" s="13" t="s">
        <v>41</v>
      </c>
      <c r="AX733" s="13" t="s">
        <v>80</v>
      </c>
      <c r="AY733" s="216" t="s">
        <v>155</v>
      </c>
    </row>
    <row r="734" spans="2:65" s="15" customFormat="1">
      <c r="B734" s="228"/>
      <c r="C734" s="229"/>
      <c r="D734" s="197" t="s">
        <v>164</v>
      </c>
      <c r="E734" s="230" t="s">
        <v>35</v>
      </c>
      <c r="F734" s="231" t="s">
        <v>177</v>
      </c>
      <c r="G734" s="229"/>
      <c r="H734" s="232">
        <v>247.15</v>
      </c>
      <c r="I734" s="233"/>
      <c r="J734" s="229"/>
      <c r="K734" s="229"/>
      <c r="L734" s="234"/>
      <c r="M734" s="235"/>
      <c r="N734" s="236"/>
      <c r="O734" s="236"/>
      <c r="P734" s="236"/>
      <c r="Q734" s="236"/>
      <c r="R734" s="236"/>
      <c r="S734" s="236"/>
      <c r="T734" s="237"/>
      <c r="AT734" s="238" t="s">
        <v>164</v>
      </c>
      <c r="AU734" s="238" t="s">
        <v>90</v>
      </c>
      <c r="AV734" s="15" t="s">
        <v>162</v>
      </c>
      <c r="AW734" s="15" t="s">
        <v>41</v>
      </c>
      <c r="AX734" s="15" t="s">
        <v>88</v>
      </c>
      <c r="AY734" s="238" t="s">
        <v>155</v>
      </c>
    </row>
    <row r="735" spans="2:65" s="1" customFormat="1" ht="36" customHeight="1">
      <c r="B735" s="36"/>
      <c r="C735" s="182" t="s">
        <v>1491</v>
      </c>
      <c r="D735" s="182" t="s">
        <v>157</v>
      </c>
      <c r="E735" s="183" t="s">
        <v>3200</v>
      </c>
      <c r="F735" s="184" t="s">
        <v>3201</v>
      </c>
      <c r="G735" s="185" t="s">
        <v>227</v>
      </c>
      <c r="H735" s="186">
        <v>2</v>
      </c>
      <c r="I735" s="187"/>
      <c r="J735" s="188">
        <f>ROUND(I735*H735,2)</f>
        <v>0</v>
      </c>
      <c r="K735" s="184" t="s">
        <v>161</v>
      </c>
      <c r="L735" s="40"/>
      <c r="M735" s="189" t="s">
        <v>35</v>
      </c>
      <c r="N735" s="190" t="s">
        <v>51</v>
      </c>
      <c r="O735" s="65"/>
      <c r="P735" s="191">
        <f>O735*H735</f>
        <v>0</v>
      </c>
      <c r="Q735" s="191">
        <v>0</v>
      </c>
      <c r="R735" s="191">
        <f>Q735*H735</f>
        <v>0</v>
      </c>
      <c r="S735" s="191">
        <v>0</v>
      </c>
      <c r="T735" s="192">
        <f>S735*H735</f>
        <v>0</v>
      </c>
      <c r="AR735" s="193" t="s">
        <v>265</v>
      </c>
      <c r="AT735" s="193" t="s">
        <v>157</v>
      </c>
      <c r="AU735" s="193" t="s">
        <v>90</v>
      </c>
      <c r="AY735" s="18" t="s">
        <v>155</v>
      </c>
      <c r="BE735" s="194">
        <f>IF(N735="základní",J735,0)</f>
        <v>0</v>
      </c>
      <c r="BF735" s="194">
        <f>IF(N735="snížená",J735,0)</f>
        <v>0</v>
      </c>
      <c r="BG735" s="194">
        <f>IF(N735="zákl. přenesená",J735,0)</f>
        <v>0</v>
      </c>
      <c r="BH735" s="194">
        <f>IF(N735="sníž. přenesená",J735,0)</f>
        <v>0</v>
      </c>
      <c r="BI735" s="194">
        <f>IF(N735="nulová",J735,0)</f>
        <v>0</v>
      </c>
      <c r="BJ735" s="18" t="s">
        <v>88</v>
      </c>
      <c r="BK735" s="194">
        <f>ROUND(I735*H735,2)</f>
        <v>0</v>
      </c>
      <c r="BL735" s="18" t="s">
        <v>265</v>
      </c>
      <c r="BM735" s="193" t="s">
        <v>3202</v>
      </c>
    </row>
    <row r="736" spans="2:65" s="12" customFormat="1" ht="20.399999999999999">
      <c r="B736" s="195"/>
      <c r="C736" s="196"/>
      <c r="D736" s="197" t="s">
        <v>164</v>
      </c>
      <c r="E736" s="198" t="s">
        <v>35</v>
      </c>
      <c r="F736" s="199" t="s">
        <v>3203</v>
      </c>
      <c r="G736" s="196"/>
      <c r="H736" s="198" t="s">
        <v>35</v>
      </c>
      <c r="I736" s="200"/>
      <c r="J736" s="196"/>
      <c r="K736" s="196"/>
      <c r="L736" s="201"/>
      <c r="M736" s="202"/>
      <c r="N736" s="203"/>
      <c r="O736" s="203"/>
      <c r="P736" s="203"/>
      <c r="Q736" s="203"/>
      <c r="R736" s="203"/>
      <c r="S736" s="203"/>
      <c r="T736" s="204"/>
      <c r="AT736" s="205" t="s">
        <v>164</v>
      </c>
      <c r="AU736" s="205" t="s">
        <v>90</v>
      </c>
      <c r="AV736" s="12" t="s">
        <v>88</v>
      </c>
      <c r="AW736" s="12" t="s">
        <v>41</v>
      </c>
      <c r="AX736" s="12" t="s">
        <v>80</v>
      </c>
      <c r="AY736" s="205" t="s">
        <v>155</v>
      </c>
    </row>
    <row r="737" spans="2:65" s="13" customFormat="1">
      <c r="B737" s="206"/>
      <c r="C737" s="207"/>
      <c r="D737" s="197" t="s">
        <v>164</v>
      </c>
      <c r="E737" s="208" t="s">
        <v>35</v>
      </c>
      <c r="F737" s="209" t="s">
        <v>90</v>
      </c>
      <c r="G737" s="207"/>
      <c r="H737" s="210">
        <v>2</v>
      </c>
      <c r="I737" s="211"/>
      <c r="J737" s="207"/>
      <c r="K737" s="207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164</v>
      </c>
      <c r="AU737" s="216" t="s">
        <v>90</v>
      </c>
      <c r="AV737" s="13" t="s">
        <v>90</v>
      </c>
      <c r="AW737" s="13" t="s">
        <v>41</v>
      </c>
      <c r="AX737" s="13" t="s">
        <v>88</v>
      </c>
      <c r="AY737" s="216" t="s">
        <v>155</v>
      </c>
    </row>
    <row r="738" spans="2:65" s="1" customFormat="1" ht="16.5" customHeight="1">
      <c r="B738" s="36"/>
      <c r="C738" s="239" t="s">
        <v>1499</v>
      </c>
      <c r="D738" s="239" t="s">
        <v>455</v>
      </c>
      <c r="E738" s="240" t="s">
        <v>3204</v>
      </c>
      <c r="F738" s="241" t="s">
        <v>3205</v>
      </c>
      <c r="G738" s="242" t="s">
        <v>227</v>
      </c>
      <c r="H738" s="243">
        <v>2</v>
      </c>
      <c r="I738" s="244"/>
      <c r="J738" s="245">
        <f>ROUND(I738*H738,2)</f>
        <v>0</v>
      </c>
      <c r="K738" s="241" t="s">
        <v>161</v>
      </c>
      <c r="L738" s="246"/>
      <c r="M738" s="247" t="s">
        <v>35</v>
      </c>
      <c r="N738" s="248" t="s">
        <v>51</v>
      </c>
      <c r="O738" s="65"/>
      <c r="P738" s="191">
        <f>O738*H738</f>
        <v>0</v>
      </c>
      <c r="Q738" s="191">
        <v>4.0000000000000001E-3</v>
      </c>
      <c r="R738" s="191">
        <f>Q738*H738</f>
        <v>8.0000000000000002E-3</v>
      </c>
      <c r="S738" s="191">
        <v>0</v>
      </c>
      <c r="T738" s="192">
        <f>S738*H738</f>
        <v>0</v>
      </c>
      <c r="AR738" s="193" t="s">
        <v>419</v>
      </c>
      <c r="AT738" s="193" t="s">
        <v>455</v>
      </c>
      <c r="AU738" s="193" t="s">
        <v>90</v>
      </c>
      <c r="AY738" s="18" t="s">
        <v>155</v>
      </c>
      <c r="BE738" s="194">
        <f>IF(N738="základní",J738,0)</f>
        <v>0</v>
      </c>
      <c r="BF738" s="194">
        <f>IF(N738="snížená",J738,0)</f>
        <v>0</v>
      </c>
      <c r="BG738" s="194">
        <f>IF(N738="zákl. přenesená",J738,0)</f>
        <v>0</v>
      </c>
      <c r="BH738" s="194">
        <f>IF(N738="sníž. přenesená",J738,0)</f>
        <v>0</v>
      </c>
      <c r="BI738" s="194">
        <f>IF(N738="nulová",J738,0)</f>
        <v>0</v>
      </c>
      <c r="BJ738" s="18" t="s">
        <v>88</v>
      </c>
      <c r="BK738" s="194">
        <f>ROUND(I738*H738,2)</f>
        <v>0</v>
      </c>
      <c r="BL738" s="18" t="s">
        <v>265</v>
      </c>
      <c r="BM738" s="193" t="s">
        <v>3206</v>
      </c>
    </row>
    <row r="739" spans="2:65" s="1" customFormat="1" ht="36" customHeight="1">
      <c r="B739" s="36"/>
      <c r="C739" s="182" t="s">
        <v>1504</v>
      </c>
      <c r="D739" s="182" t="s">
        <v>157</v>
      </c>
      <c r="E739" s="183" t="s">
        <v>3207</v>
      </c>
      <c r="F739" s="184" t="s">
        <v>3208</v>
      </c>
      <c r="G739" s="185" t="s">
        <v>227</v>
      </c>
      <c r="H739" s="186">
        <v>9</v>
      </c>
      <c r="I739" s="187"/>
      <c r="J739" s="188">
        <f>ROUND(I739*H739,2)</f>
        <v>0</v>
      </c>
      <c r="K739" s="184" t="s">
        <v>161</v>
      </c>
      <c r="L739" s="40"/>
      <c r="M739" s="189" t="s">
        <v>35</v>
      </c>
      <c r="N739" s="190" t="s">
        <v>51</v>
      </c>
      <c r="O739" s="65"/>
      <c r="P739" s="191">
        <f>O739*H739</f>
        <v>0</v>
      </c>
      <c r="Q739" s="191">
        <v>0</v>
      </c>
      <c r="R739" s="191">
        <f>Q739*H739</f>
        <v>0</v>
      </c>
      <c r="S739" s="191">
        <v>0</v>
      </c>
      <c r="T739" s="192">
        <f>S739*H739</f>
        <v>0</v>
      </c>
      <c r="AR739" s="193" t="s">
        <v>265</v>
      </c>
      <c r="AT739" s="193" t="s">
        <v>157</v>
      </c>
      <c r="AU739" s="193" t="s">
        <v>90</v>
      </c>
      <c r="AY739" s="18" t="s">
        <v>155</v>
      </c>
      <c r="BE739" s="194">
        <f>IF(N739="základní",J739,0)</f>
        <v>0</v>
      </c>
      <c r="BF739" s="194">
        <f>IF(N739="snížená",J739,0)</f>
        <v>0</v>
      </c>
      <c r="BG739" s="194">
        <f>IF(N739="zákl. přenesená",J739,0)</f>
        <v>0</v>
      </c>
      <c r="BH739" s="194">
        <f>IF(N739="sníž. přenesená",J739,0)</f>
        <v>0</v>
      </c>
      <c r="BI739" s="194">
        <f>IF(N739="nulová",J739,0)</f>
        <v>0</v>
      </c>
      <c r="BJ739" s="18" t="s">
        <v>88</v>
      </c>
      <c r="BK739" s="194">
        <f>ROUND(I739*H739,2)</f>
        <v>0</v>
      </c>
      <c r="BL739" s="18" t="s">
        <v>265</v>
      </c>
      <c r="BM739" s="193" t="s">
        <v>3209</v>
      </c>
    </row>
    <row r="740" spans="2:65" s="12" customFormat="1">
      <c r="B740" s="195"/>
      <c r="C740" s="196"/>
      <c r="D740" s="197" t="s">
        <v>164</v>
      </c>
      <c r="E740" s="198" t="s">
        <v>35</v>
      </c>
      <c r="F740" s="199" t="s">
        <v>3152</v>
      </c>
      <c r="G740" s="196"/>
      <c r="H740" s="198" t="s">
        <v>35</v>
      </c>
      <c r="I740" s="200"/>
      <c r="J740" s="196"/>
      <c r="K740" s="196"/>
      <c r="L740" s="201"/>
      <c r="M740" s="202"/>
      <c r="N740" s="203"/>
      <c r="O740" s="203"/>
      <c r="P740" s="203"/>
      <c r="Q740" s="203"/>
      <c r="R740" s="203"/>
      <c r="S740" s="203"/>
      <c r="T740" s="204"/>
      <c r="AT740" s="205" t="s">
        <v>164</v>
      </c>
      <c r="AU740" s="205" t="s">
        <v>90</v>
      </c>
      <c r="AV740" s="12" t="s">
        <v>88</v>
      </c>
      <c r="AW740" s="12" t="s">
        <v>41</v>
      </c>
      <c r="AX740" s="12" t="s">
        <v>80</v>
      </c>
      <c r="AY740" s="205" t="s">
        <v>155</v>
      </c>
    </row>
    <row r="741" spans="2:65" s="13" customFormat="1">
      <c r="B741" s="206"/>
      <c r="C741" s="207"/>
      <c r="D741" s="197" t="s">
        <v>164</v>
      </c>
      <c r="E741" s="208" t="s">
        <v>35</v>
      </c>
      <c r="F741" s="209" t="s">
        <v>233</v>
      </c>
      <c r="G741" s="207"/>
      <c r="H741" s="210">
        <v>9</v>
      </c>
      <c r="I741" s="211"/>
      <c r="J741" s="207"/>
      <c r="K741" s="207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164</v>
      </c>
      <c r="AU741" s="216" t="s">
        <v>90</v>
      </c>
      <c r="AV741" s="13" t="s">
        <v>90</v>
      </c>
      <c r="AW741" s="13" t="s">
        <v>41</v>
      </c>
      <c r="AX741" s="13" t="s">
        <v>88</v>
      </c>
      <c r="AY741" s="216" t="s">
        <v>155</v>
      </c>
    </row>
    <row r="742" spans="2:65" s="1" customFormat="1" ht="16.5" customHeight="1">
      <c r="B742" s="36"/>
      <c r="C742" s="182" t="s">
        <v>1511</v>
      </c>
      <c r="D742" s="182" t="s">
        <v>157</v>
      </c>
      <c r="E742" s="183" t="s">
        <v>2075</v>
      </c>
      <c r="F742" s="184" t="s">
        <v>2076</v>
      </c>
      <c r="G742" s="185" t="s">
        <v>160</v>
      </c>
      <c r="H742" s="186">
        <v>247.15</v>
      </c>
      <c r="I742" s="187"/>
      <c r="J742" s="188">
        <f>ROUND(I742*H742,2)</f>
        <v>0</v>
      </c>
      <c r="K742" s="184" t="s">
        <v>161</v>
      </c>
      <c r="L742" s="40"/>
      <c r="M742" s="189" t="s">
        <v>35</v>
      </c>
      <c r="N742" s="190" t="s">
        <v>51</v>
      </c>
      <c r="O742" s="65"/>
      <c r="P742" s="191">
        <f>O742*H742</f>
        <v>0</v>
      </c>
      <c r="Q742" s="191">
        <v>1.3999999999999999E-4</v>
      </c>
      <c r="R742" s="191">
        <f>Q742*H742</f>
        <v>3.4601E-2</v>
      </c>
      <c r="S742" s="191">
        <v>0</v>
      </c>
      <c r="T742" s="192">
        <f>S742*H742</f>
        <v>0</v>
      </c>
      <c r="AR742" s="193" t="s">
        <v>265</v>
      </c>
      <c r="AT742" s="193" t="s">
        <v>157</v>
      </c>
      <c r="AU742" s="193" t="s">
        <v>90</v>
      </c>
      <c r="AY742" s="18" t="s">
        <v>155</v>
      </c>
      <c r="BE742" s="194">
        <f>IF(N742="základní",J742,0)</f>
        <v>0</v>
      </c>
      <c r="BF742" s="194">
        <f>IF(N742="snížená",J742,0)</f>
        <v>0</v>
      </c>
      <c r="BG742" s="194">
        <f>IF(N742="zákl. přenesená",J742,0)</f>
        <v>0</v>
      </c>
      <c r="BH742" s="194">
        <f>IF(N742="sníž. přenesená",J742,0)</f>
        <v>0</v>
      </c>
      <c r="BI742" s="194">
        <f>IF(N742="nulová",J742,0)</f>
        <v>0</v>
      </c>
      <c r="BJ742" s="18" t="s">
        <v>88</v>
      </c>
      <c r="BK742" s="194">
        <f>ROUND(I742*H742,2)</f>
        <v>0</v>
      </c>
      <c r="BL742" s="18" t="s">
        <v>265</v>
      </c>
      <c r="BM742" s="193" t="s">
        <v>3210</v>
      </c>
    </row>
    <row r="743" spans="2:65" s="12" customFormat="1">
      <c r="B743" s="195"/>
      <c r="C743" s="196"/>
      <c r="D743" s="197" t="s">
        <v>164</v>
      </c>
      <c r="E743" s="198" t="s">
        <v>35</v>
      </c>
      <c r="F743" s="199" t="s">
        <v>2078</v>
      </c>
      <c r="G743" s="196"/>
      <c r="H743" s="198" t="s">
        <v>35</v>
      </c>
      <c r="I743" s="200"/>
      <c r="J743" s="196"/>
      <c r="K743" s="196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164</v>
      </c>
      <c r="AU743" s="205" t="s">
        <v>90</v>
      </c>
      <c r="AV743" s="12" t="s">
        <v>88</v>
      </c>
      <c r="AW743" s="12" t="s">
        <v>41</v>
      </c>
      <c r="AX743" s="12" t="s">
        <v>80</v>
      </c>
      <c r="AY743" s="205" t="s">
        <v>155</v>
      </c>
    </row>
    <row r="744" spans="2:65" s="13" customFormat="1">
      <c r="B744" s="206"/>
      <c r="C744" s="207"/>
      <c r="D744" s="197" t="s">
        <v>164</v>
      </c>
      <c r="E744" s="208" t="s">
        <v>35</v>
      </c>
      <c r="F744" s="209" t="s">
        <v>3211</v>
      </c>
      <c r="G744" s="207"/>
      <c r="H744" s="210">
        <v>247.15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164</v>
      </c>
      <c r="AU744" s="216" t="s">
        <v>90</v>
      </c>
      <c r="AV744" s="13" t="s">
        <v>90</v>
      </c>
      <c r="AW744" s="13" t="s">
        <v>41</v>
      </c>
      <c r="AX744" s="13" t="s">
        <v>88</v>
      </c>
      <c r="AY744" s="216" t="s">
        <v>155</v>
      </c>
    </row>
    <row r="745" spans="2:65" s="1" customFormat="1" ht="36" customHeight="1">
      <c r="B745" s="36"/>
      <c r="C745" s="182" t="s">
        <v>1518</v>
      </c>
      <c r="D745" s="182" t="s">
        <v>157</v>
      </c>
      <c r="E745" s="183" t="s">
        <v>3212</v>
      </c>
      <c r="F745" s="184" t="s">
        <v>3213</v>
      </c>
      <c r="G745" s="185" t="s">
        <v>1514</v>
      </c>
      <c r="H745" s="249"/>
      <c r="I745" s="187"/>
      <c r="J745" s="188">
        <f>ROUND(I745*H745,2)</f>
        <v>0</v>
      </c>
      <c r="K745" s="184" t="s">
        <v>161</v>
      </c>
      <c r="L745" s="40"/>
      <c r="M745" s="189" t="s">
        <v>35</v>
      </c>
      <c r="N745" s="190" t="s">
        <v>51</v>
      </c>
      <c r="O745" s="65"/>
      <c r="P745" s="191">
        <f>O745*H745</f>
        <v>0</v>
      </c>
      <c r="Q745" s="191">
        <v>0</v>
      </c>
      <c r="R745" s="191">
        <f>Q745*H745</f>
        <v>0</v>
      </c>
      <c r="S745" s="191">
        <v>0</v>
      </c>
      <c r="T745" s="192">
        <f>S745*H745</f>
        <v>0</v>
      </c>
      <c r="AR745" s="193" t="s">
        <v>265</v>
      </c>
      <c r="AT745" s="193" t="s">
        <v>157</v>
      </c>
      <c r="AU745" s="193" t="s">
        <v>90</v>
      </c>
      <c r="AY745" s="18" t="s">
        <v>155</v>
      </c>
      <c r="BE745" s="194">
        <f>IF(N745="základní",J745,0)</f>
        <v>0</v>
      </c>
      <c r="BF745" s="194">
        <f>IF(N745="snížená",J745,0)</f>
        <v>0</v>
      </c>
      <c r="BG745" s="194">
        <f>IF(N745="zákl. přenesená",J745,0)</f>
        <v>0</v>
      </c>
      <c r="BH745" s="194">
        <f>IF(N745="sníž. přenesená",J745,0)</f>
        <v>0</v>
      </c>
      <c r="BI745" s="194">
        <f>IF(N745="nulová",J745,0)</f>
        <v>0</v>
      </c>
      <c r="BJ745" s="18" t="s">
        <v>88</v>
      </c>
      <c r="BK745" s="194">
        <f>ROUND(I745*H745,2)</f>
        <v>0</v>
      </c>
      <c r="BL745" s="18" t="s">
        <v>265</v>
      </c>
      <c r="BM745" s="193" t="s">
        <v>3214</v>
      </c>
    </row>
    <row r="746" spans="2:65" s="11" customFormat="1" ht="22.95" customHeight="1">
      <c r="B746" s="166"/>
      <c r="C746" s="167"/>
      <c r="D746" s="168" t="s">
        <v>79</v>
      </c>
      <c r="E746" s="180" t="s">
        <v>2083</v>
      </c>
      <c r="F746" s="180" t="s">
        <v>2084</v>
      </c>
      <c r="G746" s="167"/>
      <c r="H746" s="167"/>
      <c r="I746" s="170"/>
      <c r="J746" s="181">
        <f>BK746</f>
        <v>0</v>
      </c>
      <c r="K746" s="167"/>
      <c r="L746" s="172"/>
      <c r="M746" s="173"/>
      <c r="N746" s="174"/>
      <c r="O746" s="174"/>
      <c r="P746" s="175">
        <f>SUM(P747:P887)</f>
        <v>0</v>
      </c>
      <c r="Q746" s="174"/>
      <c r="R746" s="175">
        <f>SUM(R747:R887)</f>
        <v>0.27777301000000004</v>
      </c>
      <c r="S746" s="174"/>
      <c r="T746" s="176">
        <f>SUM(T747:T887)</f>
        <v>0.35052299999999997</v>
      </c>
      <c r="AR746" s="177" t="s">
        <v>90</v>
      </c>
      <c r="AT746" s="178" t="s">
        <v>79</v>
      </c>
      <c r="AU746" s="178" t="s">
        <v>88</v>
      </c>
      <c r="AY746" s="177" t="s">
        <v>155</v>
      </c>
      <c r="BK746" s="179">
        <f>SUM(BK747:BK887)</f>
        <v>0</v>
      </c>
    </row>
    <row r="747" spans="2:65" s="1" customFormat="1" ht="24" customHeight="1">
      <c r="B747" s="36"/>
      <c r="C747" s="182" t="s">
        <v>1525</v>
      </c>
      <c r="D747" s="182" t="s">
        <v>157</v>
      </c>
      <c r="E747" s="183" t="s">
        <v>3215</v>
      </c>
      <c r="F747" s="184" t="s">
        <v>3216</v>
      </c>
      <c r="G747" s="185" t="s">
        <v>227</v>
      </c>
      <c r="H747" s="186">
        <v>1</v>
      </c>
      <c r="I747" s="187"/>
      <c r="J747" s="188">
        <f>ROUND(I747*H747,2)</f>
        <v>0</v>
      </c>
      <c r="K747" s="184" t="s">
        <v>35</v>
      </c>
      <c r="L747" s="40"/>
      <c r="M747" s="189" t="s">
        <v>35</v>
      </c>
      <c r="N747" s="190" t="s">
        <v>51</v>
      </c>
      <c r="O747" s="65"/>
      <c r="P747" s="191">
        <f>O747*H747</f>
        <v>0</v>
      </c>
      <c r="Q747" s="191">
        <v>0.116982</v>
      </c>
      <c r="R747" s="191">
        <f>Q747*H747</f>
        <v>0.116982</v>
      </c>
      <c r="S747" s="191">
        <v>0</v>
      </c>
      <c r="T747" s="192">
        <f>S747*H747</f>
        <v>0</v>
      </c>
      <c r="AR747" s="193" t="s">
        <v>265</v>
      </c>
      <c r="AT747" s="193" t="s">
        <v>157</v>
      </c>
      <c r="AU747" s="193" t="s">
        <v>90</v>
      </c>
      <c r="AY747" s="18" t="s">
        <v>155</v>
      </c>
      <c r="BE747" s="194">
        <f>IF(N747="základní",J747,0)</f>
        <v>0</v>
      </c>
      <c r="BF747" s="194">
        <f>IF(N747="snížená",J747,0)</f>
        <v>0</v>
      </c>
      <c r="BG747" s="194">
        <f>IF(N747="zákl. přenesená",J747,0)</f>
        <v>0</v>
      </c>
      <c r="BH747" s="194">
        <f>IF(N747="sníž. přenesená",J747,0)</f>
        <v>0</v>
      </c>
      <c r="BI747" s="194">
        <f>IF(N747="nulová",J747,0)</f>
        <v>0</v>
      </c>
      <c r="BJ747" s="18" t="s">
        <v>88</v>
      </c>
      <c r="BK747" s="194">
        <f>ROUND(I747*H747,2)</f>
        <v>0</v>
      </c>
      <c r="BL747" s="18" t="s">
        <v>265</v>
      </c>
      <c r="BM747" s="193" t="s">
        <v>3217</v>
      </c>
    </row>
    <row r="748" spans="2:65" s="12" customFormat="1">
      <c r="B748" s="195"/>
      <c r="C748" s="196"/>
      <c r="D748" s="197" t="s">
        <v>164</v>
      </c>
      <c r="E748" s="198" t="s">
        <v>35</v>
      </c>
      <c r="F748" s="199" t="s">
        <v>3218</v>
      </c>
      <c r="G748" s="196"/>
      <c r="H748" s="198" t="s">
        <v>35</v>
      </c>
      <c r="I748" s="200"/>
      <c r="J748" s="196"/>
      <c r="K748" s="196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164</v>
      </c>
      <c r="AU748" s="205" t="s">
        <v>90</v>
      </c>
      <c r="AV748" s="12" t="s">
        <v>88</v>
      </c>
      <c r="AW748" s="12" t="s">
        <v>41</v>
      </c>
      <c r="AX748" s="12" t="s">
        <v>80</v>
      </c>
      <c r="AY748" s="205" t="s">
        <v>155</v>
      </c>
    </row>
    <row r="749" spans="2:65" s="13" customFormat="1">
      <c r="B749" s="206"/>
      <c r="C749" s="207"/>
      <c r="D749" s="197" t="s">
        <v>164</v>
      </c>
      <c r="E749" s="208" t="s">
        <v>35</v>
      </c>
      <c r="F749" s="209" t="s">
        <v>88</v>
      </c>
      <c r="G749" s="207"/>
      <c r="H749" s="210">
        <v>1</v>
      </c>
      <c r="I749" s="211"/>
      <c r="J749" s="207"/>
      <c r="K749" s="207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164</v>
      </c>
      <c r="AU749" s="216" t="s">
        <v>90</v>
      </c>
      <c r="AV749" s="13" t="s">
        <v>90</v>
      </c>
      <c r="AW749" s="13" t="s">
        <v>41</v>
      </c>
      <c r="AX749" s="13" t="s">
        <v>88</v>
      </c>
      <c r="AY749" s="216" t="s">
        <v>155</v>
      </c>
    </row>
    <row r="750" spans="2:65" s="1" customFormat="1" ht="16.5" customHeight="1">
      <c r="B750" s="36"/>
      <c r="C750" s="182" t="s">
        <v>1529</v>
      </c>
      <c r="D750" s="182" t="s">
        <v>157</v>
      </c>
      <c r="E750" s="183" t="s">
        <v>2092</v>
      </c>
      <c r="F750" s="184" t="s">
        <v>2093</v>
      </c>
      <c r="G750" s="185" t="s">
        <v>160</v>
      </c>
      <c r="H750" s="186">
        <v>14.22</v>
      </c>
      <c r="I750" s="187"/>
      <c r="J750" s="188">
        <f>ROUND(I750*H750,2)</f>
        <v>0</v>
      </c>
      <c r="K750" s="184" t="s">
        <v>161</v>
      </c>
      <c r="L750" s="40"/>
      <c r="M750" s="189" t="s">
        <v>35</v>
      </c>
      <c r="N750" s="190" t="s">
        <v>51</v>
      </c>
      <c r="O750" s="65"/>
      <c r="P750" s="191">
        <f>O750*H750</f>
        <v>0</v>
      </c>
      <c r="Q750" s="191">
        <v>0</v>
      </c>
      <c r="R750" s="191">
        <f>Q750*H750</f>
        <v>0</v>
      </c>
      <c r="S750" s="191">
        <v>2.4649999999999998E-2</v>
      </c>
      <c r="T750" s="192">
        <f>S750*H750</f>
        <v>0.35052299999999997</v>
      </c>
      <c r="AR750" s="193" t="s">
        <v>265</v>
      </c>
      <c r="AT750" s="193" t="s">
        <v>157</v>
      </c>
      <c r="AU750" s="193" t="s">
        <v>90</v>
      </c>
      <c r="AY750" s="18" t="s">
        <v>155</v>
      </c>
      <c r="BE750" s="194">
        <f>IF(N750="základní",J750,0)</f>
        <v>0</v>
      </c>
      <c r="BF750" s="194">
        <f>IF(N750="snížená",J750,0)</f>
        <v>0</v>
      </c>
      <c r="BG750" s="194">
        <f>IF(N750="zákl. přenesená",J750,0)</f>
        <v>0</v>
      </c>
      <c r="BH750" s="194">
        <f>IF(N750="sníž. přenesená",J750,0)</f>
        <v>0</v>
      </c>
      <c r="BI750" s="194">
        <f>IF(N750="nulová",J750,0)</f>
        <v>0</v>
      </c>
      <c r="BJ750" s="18" t="s">
        <v>88</v>
      </c>
      <c r="BK750" s="194">
        <f>ROUND(I750*H750,2)</f>
        <v>0</v>
      </c>
      <c r="BL750" s="18" t="s">
        <v>265</v>
      </c>
      <c r="BM750" s="193" t="s">
        <v>3219</v>
      </c>
    </row>
    <row r="751" spans="2:65" s="12" customFormat="1">
      <c r="B751" s="195"/>
      <c r="C751" s="196"/>
      <c r="D751" s="197" t="s">
        <v>164</v>
      </c>
      <c r="E751" s="198" t="s">
        <v>35</v>
      </c>
      <c r="F751" s="199" t="s">
        <v>2095</v>
      </c>
      <c r="G751" s="196"/>
      <c r="H751" s="198" t="s">
        <v>35</v>
      </c>
      <c r="I751" s="200"/>
      <c r="J751" s="196"/>
      <c r="K751" s="196"/>
      <c r="L751" s="201"/>
      <c r="M751" s="202"/>
      <c r="N751" s="203"/>
      <c r="O751" s="203"/>
      <c r="P751" s="203"/>
      <c r="Q751" s="203"/>
      <c r="R751" s="203"/>
      <c r="S751" s="203"/>
      <c r="T751" s="204"/>
      <c r="AT751" s="205" t="s">
        <v>164</v>
      </c>
      <c r="AU751" s="205" t="s">
        <v>90</v>
      </c>
      <c r="AV751" s="12" t="s">
        <v>88</v>
      </c>
      <c r="AW751" s="12" t="s">
        <v>41</v>
      </c>
      <c r="AX751" s="12" t="s">
        <v>80</v>
      </c>
      <c r="AY751" s="205" t="s">
        <v>155</v>
      </c>
    </row>
    <row r="752" spans="2:65" s="12" customFormat="1">
      <c r="B752" s="195"/>
      <c r="C752" s="196"/>
      <c r="D752" s="197" t="s">
        <v>164</v>
      </c>
      <c r="E752" s="198" t="s">
        <v>35</v>
      </c>
      <c r="F752" s="199" t="s">
        <v>2968</v>
      </c>
      <c r="G752" s="196"/>
      <c r="H752" s="198" t="s">
        <v>35</v>
      </c>
      <c r="I752" s="200"/>
      <c r="J752" s="196"/>
      <c r="K752" s="196"/>
      <c r="L752" s="201"/>
      <c r="M752" s="202"/>
      <c r="N752" s="203"/>
      <c r="O752" s="203"/>
      <c r="P752" s="203"/>
      <c r="Q752" s="203"/>
      <c r="R752" s="203"/>
      <c r="S752" s="203"/>
      <c r="T752" s="204"/>
      <c r="AT752" s="205" t="s">
        <v>164</v>
      </c>
      <c r="AU752" s="205" t="s">
        <v>90</v>
      </c>
      <c r="AV752" s="12" t="s">
        <v>88</v>
      </c>
      <c r="AW752" s="12" t="s">
        <v>41</v>
      </c>
      <c r="AX752" s="12" t="s">
        <v>80</v>
      </c>
      <c r="AY752" s="205" t="s">
        <v>155</v>
      </c>
    </row>
    <row r="753" spans="2:65" s="13" customFormat="1">
      <c r="B753" s="206"/>
      <c r="C753" s="207"/>
      <c r="D753" s="197" t="s">
        <v>164</v>
      </c>
      <c r="E753" s="208" t="s">
        <v>35</v>
      </c>
      <c r="F753" s="209" t="s">
        <v>3037</v>
      </c>
      <c r="G753" s="207"/>
      <c r="H753" s="210">
        <v>2.16</v>
      </c>
      <c r="I753" s="211"/>
      <c r="J753" s="207"/>
      <c r="K753" s="207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164</v>
      </c>
      <c r="AU753" s="216" t="s">
        <v>90</v>
      </c>
      <c r="AV753" s="13" t="s">
        <v>90</v>
      </c>
      <c r="AW753" s="13" t="s">
        <v>41</v>
      </c>
      <c r="AX753" s="13" t="s">
        <v>80</v>
      </c>
      <c r="AY753" s="216" t="s">
        <v>155</v>
      </c>
    </row>
    <row r="754" spans="2:65" s="12" customFormat="1">
      <c r="B754" s="195"/>
      <c r="C754" s="196"/>
      <c r="D754" s="197" t="s">
        <v>164</v>
      </c>
      <c r="E754" s="198" t="s">
        <v>35</v>
      </c>
      <c r="F754" s="199" t="s">
        <v>2969</v>
      </c>
      <c r="G754" s="196"/>
      <c r="H754" s="198" t="s">
        <v>35</v>
      </c>
      <c r="I754" s="200"/>
      <c r="J754" s="196"/>
      <c r="K754" s="196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164</v>
      </c>
      <c r="AU754" s="205" t="s">
        <v>90</v>
      </c>
      <c r="AV754" s="12" t="s">
        <v>88</v>
      </c>
      <c r="AW754" s="12" t="s">
        <v>41</v>
      </c>
      <c r="AX754" s="12" t="s">
        <v>80</v>
      </c>
      <c r="AY754" s="205" t="s">
        <v>155</v>
      </c>
    </row>
    <row r="755" spans="2:65" s="13" customFormat="1">
      <c r="B755" s="206"/>
      <c r="C755" s="207"/>
      <c r="D755" s="197" t="s">
        <v>164</v>
      </c>
      <c r="E755" s="208" t="s">
        <v>35</v>
      </c>
      <c r="F755" s="209" t="s">
        <v>3038</v>
      </c>
      <c r="G755" s="207"/>
      <c r="H755" s="210">
        <v>7.56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164</v>
      </c>
      <c r="AU755" s="216" t="s">
        <v>90</v>
      </c>
      <c r="AV755" s="13" t="s">
        <v>90</v>
      </c>
      <c r="AW755" s="13" t="s">
        <v>41</v>
      </c>
      <c r="AX755" s="13" t="s">
        <v>80</v>
      </c>
      <c r="AY755" s="216" t="s">
        <v>155</v>
      </c>
    </row>
    <row r="756" spans="2:65" s="12" customFormat="1">
      <c r="B756" s="195"/>
      <c r="C756" s="196"/>
      <c r="D756" s="197" t="s">
        <v>164</v>
      </c>
      <c r="E756" s="198" t="s">
        <v>35</v>
      </c>
      <c r="F756" s="199" t="s">
        <v>2971</v>
      </c>
      <c r="G756" s="196"/>
      <c r="H756" s="198" t="s">
        <v>35</v>
      </c>
      <c r="I756" s="200"/>
      <c r="J756" s="196"/>
      <c r="K756" s="196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164</v>
      </c>
      <c r="AU756" s="205" t="s">
        <v>90</v>
      </c>
      <c r="AV756" s="12" t="s">
        <v>88</v>
      </c>
      <c r="AW756" s="12" t="s">
        <v>41</v>
      </c>
      <c r="AX756" s="12" t="s">
        <v>80</v>
      </c>
      <c r="AY756" s="205" t="s">
        <v>155</v>
      </c>
    </row>
    <row r="757" spans="2:65" s="13" customFormat="1">
      <c r="B757" s="206"/>
      <c r="C757" s="207"/>
      <c r="D757" s="197" t="s">
        <v>164</v>
      </c>
      <c r="E757" s="208" t="s">
        <v>35</v>
      </c>
      <c r="F757" s="209" t="s">
        <v>3039</v>
      </c>
      <c r="G757" s="207"/>
      <c r="H757" s="210">
        <v>1.62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164</v>
      </c>
      <c r="AU757" s="216" t="s">
        <v>90</v>
      </c>
      <c r="AV757" s="13" t="s">
        <v>90</v>
      </c>
      <c r="AW757" s="13" t="s">
        <v>41</v>
      </c>
      <c r="AX757" s="13" t="s">
        <v>80</v>
      </c>
      <c r="AY757" s="216" t="s">
        <v>155</v>
      </c>
    </row>
    <row r="758" spans="2:65" s="12" customFormat="1">
      <c r="B758" s="195"/>
      <c r="C758" s="196"/>
      <c r="D758" s="197" t="s">
        <v>164</v>
      </c>
      <c r="E758" s="198" t="s">
        <v>35</v>
      </c>
      <c r="F758" s="199" t="s">
        <v>2972</v>
      </c>
      <c r="G758" s="196"/>
      <c r="H758" s="198" t="s">
        <v>35</v>
      </c>
      <c r="I758" s="200"/>
      <c r="J758" s="196"/>
      <c r="K758" s="196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164</v>
      </c>
      <c r="AU758" s="205" t="s">
        <v>90</v>
      </c>
      <c r="AV758" s="12" t="s">
        <v>88</v>
      </c>
      <c r="AW758" s="12" t="s">
        <v>41</v>
      </c>
      <c r="AX758" s="12" t="s">
        <v>80</v>
      </c>
      <c r="AY758" s="205" t="s">
        <v>155</v>
      </c>
    </row>
    <row r="759" spans="2:65" s="13" customFormat="1">
      <c r="B759" s="206"/>
      <c r="C759" s="207"/>
      <c r="D759" s="197" t="s">
        <v>164</v>
      </c>
      <c r="E759" s="208" t="s">
        <v>35</v>
      </c>
      <c r="F759" s="209" t="s">
        <v>3040</v>
      </c>
      <c r="G759" s="207"/>
      <c r="H759" s="210">
        <v>2.88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164</v>
      </c>
      <c r="AU759" s="216" t="s">
        <v>90</v>
      </c>
      <c r="AV759" s="13" t="s">
        <v>90</v>
      </c>
      <c r="AW759" s="13" t="s">
        <v>41</v>
      </c>
      <c r="AX759" s="13" t="s">
        <v>80</v>
      </c>
      <c r="AY759" s="216" t="s">
        <v>155</v>
      </c>
    </row>
    <row r="760" spans="2:65" s="15" customFormat="1">
      <c r="B760" s="228"/>
      <c r="C760" s="229"/>
      <c r="D760" s="197" t="s">
        <v>164</v>
      </c>
      <c r="E760" s="230" t="s">
        <v>35</v>
      </c>
      <c r="F760" s="231" t="s">
        <v>177</v>
      </c>
      <c r="G760" s="229"/>
      <c r="H760" s="232">
        <v>14.22</v>
      </c>
      <c r="I760" s="233"/>
      <c r="J760" s="229"/>
      <c r="K760" s="229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164</v>
      </c>
      <c r="AU760" s="238" t="s">
        <v>90</v>
      </c>
      <c r="AV760" s="15" t="s">
        <v>162</v>
      </c>
      <c r="AW760" s="15" t="s">
        <v>41</v>
      </c>
      <c r="AX760" s="15" t="s">
        <v>88</v>
      </c>
      <c r="AY760" s="238" t="s">
        <v>155</v>
      </c>
    </row>
    <row r="761" spans="2:65" s="1" customFormat="1" ht="36" customHeight="1">
      <c r="B761" s="36"/>
      <c r="C761" s="182" t="s">
        <v>1534</v>
      </c>
      <c r="D761" s="182" t="s">
        <v>157</v>
      </c>
      <c r="E761" s="183" t="s">
        <v>2097</v>
      </c>
      <c r="F761" s="184" t="s">
        <v>2098</v>
      </c>
      <c r="G761" s="185" t="s">
        <v>160</v>
      </c>
      <c r="H761" s="186">
        <v>6.2770000000000001</v>
      </c>
      <c r="I761" s="187"/>
      <c r="J761" s="188">
        <f>ROUND(I761*H761,2)</f>
        <v>0</v>
      </c>
      <c r="K761" s="184" t="s">
        <v>161</v>
      </c>
      <c r="L761" s="40"/>
      <c r="M761" s="189" t="s">
        <v>35</v>
      </c>
      <c r="N761" s="190" t="s">
        <v>51</v>
      </c>
      <c r="O761" s="65"/>
      <c r="P761" s="191">
        <f>O761*H761</f>
        <v>0</v>
      </c>
      <c r="Q761" s="191">
        <v>2.7E-4</v>
      </c>
      <c r="R761" s="191">
        <f>Q761*H761</f>
        <v>1.6947900000000001E-3</v>
      </c>
      <c r="S761" s="191">
        <v>0</v>
      </c>
      <c r="T761" s="192">
        <f>S761*H761</f>
        <v>0</v>
      </c>
      <c r="AR761" s="193" t="s">
        <v>265</v>
      </c>
      <c r="AT761" s="193" t="s">
        <v>157</v>
      </c>
      <c r="AU761" s="193" t="s">
        <v>90</v>
      </c>
      <c r="AY761" s="18" t="s">
        <v>155</v>
      </c>
      <c r="BE761" s="194">
        <f>IF(N761="základní",J761,0)</f>
        <v>0</v>
      </c>
      <c r="BF761" s="194">
        <f>IF(N761="snížená",J761,0)</f>
        <v>0</v>
      </c>
      <c r="BG761" s="194">
        <f>IF(N761="zákl. přenesená",J761,0)</f>
        <v>0</v>
      </c>
      <c r="BH761" s="194">
        <f>IF(N761="sníž. přenesená",J761,0)</f>
        <v>0</v>
      </c>
      <c r="BI761" s="194">
        <f>IF(N761="nulová",J761,0)</f>
        <v>0</v>
      </c>
      <c r="BJ761" s="18" t="s">
        <v>88</v>
      </c>
      <c r="BK761" s="194">
        <f>ROUND(I761*H761,2)</f>
        <v>0</v>
      </c>
      <c r="BL761" s="18" t="s">
        <v>265</v>
      </c>
      <c r="BM761" s="193" t="s">
        <v>3220</v>
      </c>
    </row>
    <row r="762" spans="2:65" s="12" customFormat="1">
      <c r="B762" s="195"/>
      <c r="C762" s="196"/>
      <c r="D762" s="197" t="s">
        <v>164</v>
      </c>
      <c r="E762" s="198" t="s">
        <v>35</v>
      </c>
      <c r="F762" s="199" t="s">
        <v>3221</v>
      </c>
      <c r="G762" s="196"/>
      <c r="H762" s="198" t="s">
        <v>35</v>
      </c>
      <c r="I762" s="200"/>
      <c r="J762" s="196"/>
      <c r="K762" s="196"/>
      <c r="L762" s="201"/>
      <c r="M762" s="202"/>
      <c r="N762" s="203"/>
      <c r="O762" s="203"/>
      <c r="P762" s="203"/>
      <c r="Q762" s="203"/>
      <c r="R762" s="203"/>
      <c r="S762" s="203"/>
      <c r="T762" s="204"/>
      <c r="AT762" s="205" t="s">
        <v>164</v>
      </c>
      <c r="AU762" s="205" t="s">
        <v>90</v>
      </c>
      <c r="AV762" s="12" t="s">
        <v>88</v>
      </c>
      <c r="AW762" s="12" t="s">
        <v>41</v>
      </c>
      <c r="AX762" s="12" t="s">
        <v>80</v>
      </c>
      <c r="AY762" s="205" t="s">
        <v>155</v>
      </c>
    </row>
    <row r="763" spans="2:65" s="13" customFormat="1">
      <c r="B763" s="206"/>
      <c r="C763" s="207"/>
      <c r="D763" s="197" t="s">
        <v>164</v>
      </c>
      <c r="E763" s="208" t="s">
        <v>35</v>
      </c>
      <c r="F763" s="209" t="s">
        <v>3222</v>
      </c>
      <c r="G763" s="207"/>
      <c r="H763" s="210">
        <v>2.1</v>
      </c>
      <c r="I763" s="211"/>
      <c r="J763" s="207"/>
      <c r="K763" s="207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164</v>
      </c>
      <c r="AU763" s="216" t="s">
        <v>90</v>
      </c>
      <c r="AV763" s="13" t="s">
        <v>90</v>
      </c>
      <c r="AW763" s="13" t="s">
        <v>41</v>
      </c>
      <c r="AX763" s="13" t="s">
        <v>80</v>
      </c>
      <c r="AY763" s="216" t="s">
        <v>155</v>
      </c>
    </row>
    <row r="764" spans="2:65" s="12" customFormat="1">
      <c r="B764" s="195"/>
      <c r="C764" s="196"/>
      <c r="D764" s="197" t="s">
        <v>164</v>
      </c>
      <c r="E764" s="198" t="s">
        <v>35</v>
      </c>
      <c r="F764" s="199" t="s">
        <v>3223</v>
      </c>
      <c r="G764" s="196"/>
      <c r="H764" s="198" t="s">
        <v>35</v>
      </c>
      <c r="I764" s="200"/>
      <c r="J764" s="196"/>
      <c r="K764" s="196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164</v>
      </c>
      <c r="AU764" s="205" t="s">
        <v>90</v>
      </c>
      <c r="AV764" s="12" t="s">
        <v>88</v>
      </c>
      <c r="AW764" s="12" t="s">
        <v>41</v>
      </c>
      <c r="AX764" s="12" t="s">
        <v>80</v>
      </c>
      <c r="AY764" s="205" t="s">
        <v>155</v>
      </c>
    </row>
    <row r="765" spans="2:65" s="13" customFormat="1">
      <c r="B765" s="206"/>
      <c r="C765" s="207"/>
      <c r="D765" s="197" t="s">
        <v>164</v>
      </c>
      <c r="E765" s="208" t="s">
        <v>35</v>
      </c>
      <c r="F765" s="209" t="s">
        <v>3224</v>
      </c>
      <c r="G765" s="207"/>
      <c r="H765" s="210">
        <v>4.1769999999999996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164</v>
      </c>
      <c r="AU765" s="216" t="s">
        <v>90</v>
      </c>
      <c r="AV765" s="13" t="s">
        <v>90</v>
      </c>
      <c r="AW765" s="13" t="s">
        <v>41</v>
      </c>
      <c r="AX765" s="13" t="s">
        <v>80</v>
      </c>
      <c r="AY765" s="216" t="s">
        <v>155</v>
      </c>
    </row>
    <row r="766" spans="2:65" s="15" customFormat="1">
      <c r="B766" s="228"/>
      <c r="C766" s="229"/>
      <c r="D766" s="197" t="s">
        <v>164</v>
      </c>
      <c r="E766" s="230" t="s">
        <v>35</v>
      </c>
      <c r="F766" s="231" t="s">
        <v>177</v>
      </c>
      <c r="G766" s="229"/>
      <c r="H766" s="232">
        <v>6.2770000000000001</v>
      </c>
      <c r="I766" s="233"/>
      <c r="J766" s="229"/>
      <c r="K766" s="229"/>
      <c r="L766" s="234"/>
      <c r="M766" s="235"/>
      <c r="N766" s="236"/>
      <c r="O766" s="236"/>
      <c r="P766" s="236"/>
      <c r="Q766" s="236"/>
      <c r="R766" s="236"/>
      <c r="S766" s="236"/>
      <c r="T766" s="237"/>
      <c r="AT766" s="238" t="s">
        <v>164</v>
      </c>
      <c r="AU766" s="238" t="s">
        <v>90</v>
      </c>
      <c r="AV766" s="15" t="s">
        <v>162</v>
      </c>
      <c r="AW766" s="15" t="s">
        <v>41</v>
      </c>
      <c r="AX766" s="15" t="s">
        <v>88</v>
      </c>
      <c r="AY766" s="238" t="s">
        <v>155</v>
      </c>
    </row>
    <row r="767" spans="2:65" s="1" customFormat="1" ht="36" customHeight="1">
      <c r="B767" s="36"/>
      <c r="C767" s="182" t="s">
        <v>1538</v>
      </c>
      <c r="D767" s="182" t="s">
        <v>157</v>
      </c>
      <c r="E767" s="183" t="s">
        <v>2107</v>
      </c>
      <c r="F767" s="184" t="s">
        <v>2108</v>
      </c>
      <c r="G767" s="185" t="s">
        <v>160</v>
      </c>
      <c r="H767" s="186">
        <v>37.959000000000003</v>
      </c>
      <c r="I767" s="187"/>
      <c r="J767" s="188">
        <f>ROUND(I767*H767,2)</f>
        <v>0</v>
      </c>
      <c r="K767" s="184" t="s">
        <v>161</v>
      </c>
      <c r="L767" s="40"/>
      <c r="M767" s="189" t="s">
        <v>35</v>
      </c>
      <c r="N767" s="190" t="s">
        <v>51</v>
      </c>
      <c r="O767" s="65"/>
      <c r="P767" s="191">
        <f>O767*H767</f>
        <v>0</v>
      </c>
      <c r="Q767" s="191">
        <v>2.5999999999999998E-4</v>
      </c>
      <c r="R767" s="191">
        <f>Q767*H767</f>
        <v>9.8693400000000008E-3</v>
      </c>
      <c r="S767" s="191">
        <v>0</v>
      </c>
      <c r="T767" s="192">
        <f>S767*H767</f>
        <v>0</v>
      </c>
      <c r="AR767" s="193" t="s">
        <v>265</v>
      </c>
      <c r="AT767" s="193" t="s">
        <v>157</v>
      </c>
      <c r="AU767" s="193" t="s">
        <v>90</v>
      </c>
      <c r="AY767" s="18" t="s">
        <v>155</v>
      </c>
      <c r="BE767" s="194">
        <f>IF(N767="základní",J767,0)</f>
        <v>0</v>
      </c>
      <c r="BF767" s="194">
        <f>IF(N767="snížená",J767,0)</f>
        <v>0</v>
      </c>
      <c r="BG767" s="194">
        <f>IF(N767="zákl. přenesená",J767,0)</f>
        <v>0</v>
      </c>
      <c r="BH767" s="194">
        <f>IF(N767="sníž. přenesená",J767,0)</f>
        <v>0</v>
      </c>
      <c r="BI767" s="194">
        <f>IF(N767="nulová",J767,0)</f>
        <v>0</v>
      </c>
      <c r="BJ767" s="18" t="s">
        <v>88</v>
      </c>
      <c r="BK767" s="194">
        <f>ROUND(I767*H767,2)</f>
        <v>0</v>
      </c>
      <c r="BL767" s="18" t="s">
        <v>265</v>
      </c>
      <c r="BM767" s="193" t="s">
        <v>3225</v>
      </c>
    </row>
    <row r="768" spans="2:65" s="12" customFormat="1">
      <c r="B768" s="195"/>
      <c r="C768" s="196"/>
      <c r="D768" s="197" t="s">
        <v>164</v>
      </c>
      <c r="E768" s="198" t="s">
        <v>35</v>
      </c>
      <c r="F768" s="199" t="s">
        <v>3226</v>
      </c>
      <c r="G768" s="196"/>
      <c r="H768" s="198" t="s">
        <v>35</v>
      </c>
      <c r="I768" s="200"/>
      <c r="J768" s="196"/>
      <c r="K768" s="196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164</v>
      </c>
      <c r="AU768" s="205" t="s">
        <v>90</v>
      </c>
      <c r="AV768" s="12" t="s">
        <v>88</v>
      </c>
      <c r="AW768" s="12" t="s">
        <v>41</v>
      </c>
      <c r="AX768" s="12" t="s">
        <v>80</v>
      </c>
      <c r="AY768" s="205" t="s">
        <v>155</v>
      </c>
    </row>
    <row r="769" spans="2:65" s="13" customFormat="1">
      <c r="B769" s="206"/>
      <c r="C769" s="207"/>
      <c r="D769" s="197" t="s">
        <v>164</v>
      </c>
      <c r="E769" s="208" t="s">
        <v>35</v>
      </c>
      <c r="F769" s="209" t="s">
        <v>3227</v>
      </c>
      <c r="G769" s="207"/>
      <c r="H769" s="210">
        <v>8.4019999999999992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164</v>
      </c>
      <c r="AU769" s="216" t="s">
        <v>90</v>
      </c>
      <c r="AV769" s="13" t="s">
        <v>90</v>
      </c>
      <c r="AW769" s="13" t="s">
        <v>41</v>
      </c>
      <c r="AX769" s="13" t="s">
        <v>80</v>
      </c>
      <c r="AY769" s="216" t="s">
        <v>155</v>
      </c>
    </row>
    <row r="770" spans="2:65" s="12" customFormat="1">
      <c r="B770" s="195"/>
      <c r="C770" s="196"/>
      <c r="D770" s="197" t="s">
        <v>164</v>
      </c>
      <c r="E770" s="198" t="s">
        <v>35</v>
      </c>
      <c r="F770" s="199" t="s">
        <v>3228</v>
      </c>
      <c r="G770" s="196"/>
      <c r="H770" s="198" t="s">
        <v>35</v>
      </c>
      <c r="I770" s="200"/>
      <c r="J770" s="196"/>
      <c r="K770" s="196"/>
      <c r="L770" s="201"/>
      <c r="M770" s="202"/>
      <c r="N770" s="203"/>
      <c r="O770" s="203"/>
      <c r="P770" s="203"/>
      <c r="Q770" s="203"/>
      <c r="R770" s="203"/>
      <c r="S770" s="203"/>
      <c r="T770" s="204"/>
      <c r="AT770" s="205" t="s">
        <v>164</v>
      </c>
      <c r="AU770" s="205" t="s">
        <v>90</v>
      </c>
      <c r="AV770" s="12" t="s">
        <v>88</v>
      </c>
      <c r="AW770" s="12" t="s">
        <v>41</v>
      </c>
      <c r="AX770" s="12" t="s">
        <v>80</v>
      </c>
      <c r="AY770" s="205" t="s">
        <v>155</v>
      </c>
    </row>
    <row r="771" spans="2:65" s="13" customFormat="1">
      <c r="B771" s="206"/>
      <c r="C771" s="207"/>
      <c r="D771" s="197" t="s">
        <v>164</v>
      </c>
      <c r="E771" s="208" t="s">
        <v>35</v>
      </c>
      <c r="F771" s="209" t="s">
        <v>3229</v>
      </c>
      <c r="G771" s="207"/>
      <c r="H771" s="210">
        <v>25.417999999999999</v>
      </c>
      <c r="I771" s="211"/>
      <c r="J771" s="207"/>
      <c r="K771" s="207"/>
      <c r="L771" s="212"/>
      <c r="M771" s="213"/>
      <c r="N771" s="214"/>
      <c r="O771" s="214"/>
      <c r="P771" s="214"/>
      <c r="Q771" s="214"/>
      <c r="R771" s="214"/>
      <c r="S771" s="214"/>
      <c r="T771" s="215"/>
      <c r="AT771" s="216" t="s">
        <v>164</v>
      </c>
      <c r="AU771" s="216" t="s">
        <v>90</v>
      </c>
      <c r="AV771" s="13" t="s">
        <v>90</v>
      </c>
      <c r="AW771" s="13" t="s">
        <v>41</v>
      </c>
      <c r="AX771" s="13" t="s">
        <v>80</v>
      </c>
      <c r="AY771" s="216" t="s">
        <v>155</v>
      </c>
    </row>
    <row r="772" spans="2:65" s="12" customFormat="1">
      <c r="B772" s="195"/>
      <c r="C772" s="196"/>
      <c r="D772" s="197" t="s">
        <v>164</v>
      </c>
      <c r="E772" s="198" t="s">
        <v>35</v>
      </c>
      <c r="F772" s="199" t="s">
        <v>3230</v>
      </c>
      <c r="G772" s="196"/>
      <c r="H772" s="198" t="s">
        <v>35</v>
      </c>
      <c r="I772" s="200"/>
      <c r="J772" s="196"/>
      <c r="K772" s="196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164</v>
      </c>
      <c r="AU772" s="205" t="s">
        <v>90</v>
      </c>
      <c r="AV772" s="12" t="s">
        <v>88</v>
      </c>
      <c r="AW772" s="12" t="s">
        <v>41</v>
      </c>
      <c r="AX772" s="12" t="s">
        <v>80</v>
      </c>
      <c r="AY772" s="205" t="s">
        <v>155</v>
      </c>
    </row>
    <row r="773" spans="2:65" s="13" customFormat="1">
      <c r="B773" s="206"/>
      <c r="C773" s="207"/>
      <c r="D773" s="197" t="s">
        <v>164</v>
      </c>
      <c r="E773" s="208" t="s">
        <v>35</v>
      </c>
      <c r="F773" s="209" t="s">
        <v>3231</v>
      </c>
      <c r="G773" s="207"/>
      <c r="H773" s="210">
        <v>4.1390000000000002</v>
      </c>
      <c r="I773" s="211"/>
      <c r="J773" s="207"/>
      <c r="K773" s="207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164</v>
      </c>
      <c r="AU773" s="216" t="s">
        <v>90</v>
      </c>
      <c r="AV773" s="13" t="s">
        <v>90</v>
      </c>
      <c r="AW773" s="13" t="s">
        <v>41</v>
      </c>
      <c r="AX773" s="13" t="s">
        <v>80</v>
      </c>
      <c r="AY773" s="216" t="s">
        <v>155</v>
      </c>
    </row>
    <row r="774" spans="2:65" s="15" customFormat="1">
      <c r="B774" s="228"/>
      <c r="C774" s="229"/>
      <c r="D774" s="197" t="s">
        <v>164</v>
      </c>
      <c r="E774" s="230" t="s">
        <v>35</v>
      </c>
      <c r="F774" s="231" t="s">
        <v>177</v>
      </c>
      <c r="G774" s="229"/>
      <c r="H774" s="232">
        <v>37.959000000000003</v>
      </c>
      <c r="I774" s="233"/>
      <c r="J774" s="229"/>
      <c r="K774" s="229"/>
      <c r="L774" s="234"/>
      <c r="M774" s="235"/>
      <c r="N774" s="236"/>
      <c r="O774" s="236"/>
      <c r="P774" s="236"/>
      <c r="Q774" s="236"/>
      <c r="R774" s="236"/>
      <c r="S774" s="236"/>
      <c r="T774" s="237"/>
      <c r="AT774" s="238" t="s">
        <v>164</v>
      </c>
      <c r="AU774" s="238" t="s">
        <v>90</v>
      </c>
      <c r="AV774" s="15" t="s">
        <v>162</v>
      </c>
      <c r="AW774" s="15" t="s">
        <v>41</v>
      </c>
      <c r="AX774" s="15" t="s">
        <v>88</v>
      </c>
      <c r="AY774" s="238" t="s">
        <v>155</v>
      </c>
    </row>
    <row r="775" spans="2:65" s="1" customFormat="1" ht="24" customHeight="1">
      <c r="B775" s="36"/>
      <c r="C775" s="239" t="s">
        <v>1544</v>
      </c>
      <c r="D775" s="239" t="s">
        <v>455</v>
      </c>
      <c r="E775" s="240" t="s">
        <v>3232</v>
      </c>
      <c r="F775" s="241" t="s">
        <v>3233</v>
      </c>
      <c r="G775" s="242" t="s">
        <v>227</v>
      </c>
      <c r="H775" s="243">
        <v>4</v>
      </c>
      <c r="I775" s="244"/>
      <c r="J775" s="245">
        <f t="shared" ref="J775:J780" si="0">ROUND(I775*H775,2)</f>
        <v>0</v>
      </c>
      <c r="K775" s="241" t="s">
        <v>35</v>
      </c>
      <c r="L775" s="246"/>
      <c r="M775" s="247" t="s">
        <v>35</v>
      </c>
      <c r="N775" s="248" t="s">
        <v>51</v>
      </c>
      <c r="O775" s="65"/>
      <c r="P775" s="191">
        <f t="shared" ref="P775:P780" si="1">O775*H775</f>
        <v>0</v>
      </c>
      <c r="Q775" s="191">
        <v>0</v>
      </c>
      <c r="R775" s="191">
        <f t="shared" ref="R775:R780" si="2">Q775*H775</f>
        <v>0</v>
      </c>
      <c r="S775" s="191">
        <v>0</v>
      </c>
      <c r="T775" s="192">
        <f t="shared" ref="T775:T780" si="3">S775*H775</f>
        <v>0</v>
      </c>
      <c r="AR775" s="193" t="s">
        <v>419</v>
      </c>
      <c r="AT775" s="193" t="s">
        <v>455</v>
      </c>
      <c r="AU775" s="193" t="s">
        <v>90</v>
      </c>
      <c r="AY775" s="18" t="s">
        <v>155</v>
      </c>
      <c r="BE775" s="194">
        <f t="shared" ref="BE775:BE780" si="4">IF(N775="základní",J775,0)</f>
        <v>0</v>
      </c>
      <c r="BF775" s="194">
        <f t="shared" ref="BF775:BF780" si="5">IF(N775="snížená",J775,0)</f>
        <v>0</v>
      </c>
      <c r="BG775" s="194">
        <f t="shared" ref="BG775:BG780" si="6">IF(N775="zákl. přenesená",J775,0)</f>
        <v>0</v>
      </c>
      <c r="BH775" s="194">
        <f t="shared" ref="BH775:BH780" si="7">IF(N775="sníž. přenesená",J775,0)</f>
        <v>0</v>
      </c>
      <c r="BI775" s="194">
        <f t="shared" ref="BI775:BI780" si="8">IF(N775="nulová",J775,0)</f>
        <v>0</v>
      </c>
      <c r="BJ775" s="18" t="s">
        <v>88</v>
      </c>
      <c r="BK775" s="194">
        <f t="shared" ref="BK775:BK780" si="9">ROUND(I775*H775,2)</f>
        <v>0</v>
      </c>
      <c r="BL775" s="18" t="s">
        <v>265</v>
      </c>
      <c r="BM775" s="193" t="s">
        <v>3234</v>
      </c>
    </row>
    <row r="776" spans="2:65" s="1" customFormat="1" ht="24" customHeight="1">
      <c r="B776" s="36"/>
      <c r="C776" s="239" t="s">
        <v>1551</v>
      </c>
      <c r="D776" s="239" t="s">
        <v>455</v>
      </c>
      <c r="E776" s="240" t="s">
        <v>3235</v>
      </c>
      <c r="F776" s="241" t="s">
        <v>3236</v>
      </c>
      <c r="G776" s="242" t="s">
        <v>227</v>
      </c>
      <c r="H776" s="243">
        <v>6</v>
      </c>
      <c r="I776" s="244"/>
      <c r="J776" s="245">
        <f t="shared" si="0"/>
        <v>0</v>
      </c>
      <c r="K776" s="241" t="s">
        <v>35</v>
      </c>
      <c r="L776" s="246"/>
      <c r="M776" s="247" t="s">
        <v>35</v>
      </c>
      <c r="N776" s="248" t="s">
        <v>51</v>
      </c>
      <c r="O776" s="65"/>
      <c r="P776" s="191">
        <f t="shared" si="1"/>
        <v>0</v>
      </c>
      <c r="Q776" s="191">
        <v>0</v>
      </c>
      <c r="R776" s="191">
        <f t="shared" si="2"/>
        <v>0</v>
      </c>
      <c r="S776" s="191">
        <v>0</v>
      </c>
      <c r="T776" s="192">
        <f t="shared" si="3"/>
        <v>0</v>
      </c>
      <c r="AR776" s="193" t="s">
        <v>419</v>
      </c>
      <c r="AT776" s="193" t="s">
        <v>455</v>
      </c>
      <c r="AU776" s="193" t="s">
        <v>90</v>
      </c>
      <c r="AY776" s="18" t="s">
        <v>155</v>
      </c>
      <c r="BE776" s="194">
        <f t="shared" si="4"/>
        <v>0</v>
      </c>
      <c r="BF776" s="194">
        <f t="shared" si="5"/>
        <v>0</v>
      </c>
      <c r="BG776" s="194">
        <f t="shared" si="6"/>
        <v>0</v>
      </c>
      <c r="BH776" s="194">
        <f t="shared" si="7"/>
        <v>0</v>
      </c>
      <c r="BI776" s="194">
        <f t="shared" si="8"/>
        <v>0</v>
      </c>
      <c r="BJ776" s="18" t="s">
        <v>88</v>
      </c>
      <c r="BK776" s="194">
        <f t="shared" si="9"/>
        <v>0</v>
      </c>
      <c r="BL776" s="18" t="s">
        <v>265</v>
      </c>
      <c r="BM776" s="193" t="s">
        <v>3237</v>
      </c>
    </row>
    <row r="777" spans="2:65" s="1" customFormat="1" ht="24" customHeight="1">
      <c r="B777" s="36"/>
      <c r="C777" s="239" t="s">
        <v>1557</v>
      </c>
      <c r="D777" s="239" t="s">
        <v>455</v>
      </c>
      <c r="E777" s="240" t="s">
        <v>3238</v>
      </c>
      <c r="F777" s="241" t="s">
        <v>3239</v>
      </c>
      <c r="G777" s="242" t="s">
        <v>227</v>
      </c>
      <c r="H777" s="243">
        <v>1</v>
      </c>
      <c r="I777" s="244"/>
      <c r="J777" s="245">
        <f t="shared" si="0"/>
        <v>0</v>
      </c>
      <c r="K777" s="241" t="s">
        <v>35</v>
      </c>
      <c r="L777" s="246"/>
      <c r="M777" s="247" t="s">
        <v>35</v>
      </c>
      <c r="N777" s="248" t="s">
        <v>51</v>
      </c>
      <c r="O777" s="65"/>
      <c r="P777" s="191">
        <f t="shared" si="1"/>
        <v>0</v>
      </c>
      <c r="Q777" s="191">
        <v>0</v>
      </c>
      <c r="R777" s="191">
        <f t="shared" si="2"/>
        <v>0</v>
      </c>
      <c r="S777" s="191">
        <v>0</v>
      </c>
      <c r="T777" s="192">
        <f t="shared" si="3"/>
        <v>0</v>
      </c>
      <c r="AR777" s="193" t="s">
        <v>419</v>
      </c>
      <c r="AT777" s="193" t="s">
        <v>455</v>
      </c>
      <c r="AU777" s="193" t="s">
        <v>90</v>
      </c>
      <c r="AY777" s="18" t="s">
        <v>155</v>
      </c>
      <c r="BE777" s="194">
        <f t="shared" si="4"/>
        <v>0</v>
      </c>
      <c r="BF777" s="194">
        <f t="shared" si="5"/>
        <v>0</v>
      </c>
      <c r="BG777" s="194">
        <f t="shared" si="6"/>
        <v>0</v>
      </c>
      <c r="BH777" s="194">
        <f t="shared" si="7"/>
        <v>0</v>
      </c>
      <c r="BI777" s="194">
        <f t="shared" si="8"/>
        <v>0</v>
      </c>
      <c r="BJ777" s="18" t="s">
        <v>88</v>
      </c>
      <c r="BK777" s="194">
        <f t="shared" si="9"/>
        <v>0</v>
      </c>
      <c r="BL777" s="18" t="s">
        <v>265</v>
      </c>
      <c r="BM777" s="193" t="s">
        <v>3240</v>
      </c>
    </row>
    <row r="778" spans="2:65" s="1" customFormat="1" ht="24" customHeight="1">
      <c r="B778" s="36"/>
      <c r="C778" s="239" t="s">
        <v>1562</v>
      </c>
      <c r="D778" s="239" t="s">
        <v>455</v>
      </c>
      <c r="E778" s="240" t="s">
        <v>3241</v>
      </c>
      <c r="F778" s="241" t="s">
        <v>3242</v>
      </c>
      <c r="G778" s="242" t="s">
        <v>227</v>
      </c>
      <c r="H778" s="243">
        <v>3</v>
      </c>
      <c r="I778" s="244"/>
      <c r="J778" s="245">
        <f t="shared" si="0"/>
        <v>0</v>
      </c>
      <c r="K778" s="241" t="s">
        <v>35</v>
      </c>
      <c r="L778" s="246"/>
      <c r="M778" s="247" t="s">
        <v>35</v>
      </c>
      <c r="N778" s="248" t="s">
        <v>51</v>
      </c>
      <c r="O778" s="65"/>
      <c r="P778" s="191">
        <f t="shared" si="1"/>
        <v>0</v>
      </c>
      <c r="Q778" s="191">
        <v>0</v>
      </c>
      <c r="R778" s="191">
        <f t="shared" si="2"/>
        <v>0</v>
      </c>
      <c r="S778" s="191">
        <v>0</v>
      </c>
      <c r="T778" s="192">
        <f t="shared" si="3"/>
        <v>0</v>
      </c>
      <c r="AR778" s="193" t="s">
        <v>419</v>
      </c>
      <c r="AT778" s="193" t="s">
        <v>455</v>
      </c>
      <c r="AU778" s="193" t="s">
        <v>90</v>
      </c>
      <c r="AY778" s="18" t="s">
        <v>155</v>
      </c>
      <c r="BE778" s="194">
        <f t="shared" si="4"/>
        <v>0</v>
      </c>
      <c r="BF778" s="194">
        <f t="shared" si="5"/>
        <v>0</v>
      </c>
      <c r="BG778" s="194">
        <f t="shared" si="6"/>
        <v>0</v>
      </c>
      <c r="BH778" s="194">
        <f t="shared" si="7"/>
        <v>0</v>
      </c>
      <c r="BI778" s="194">
        <f t="shared" si="8"/>
        <v>0</v>
      </c>
      <c r="BJ778" s="18" t="s">
        <v>88</v>
      </c>
      <c r="BK778" s="194">
        <f t="shared" si="9"/>
        <v>0</v>
      </c>
      <c r="BL778" s="18" t="s">
        <v>265</v>
      </c>
      <c r="BM778" s="193" t="s">
        <v>3243</v>
      </c>
    </row>
    <row r="779" spans="2:65" s="1" customFormat="1" ht="24" customHeight="1">
      <c r="B779" s="36"/>
      <c r="C779" s="239" t="s">
        <v>1567</v>
      </c>
      <c r="D779" s="239" t="s">
        <v>455</v>
      </c>
      <c r="E779" s="240" t="s">
        <v>3244</v>
      </c>
      <c r="F779" s="241" t="s">
        <v>3245</v>
      </c>
      <c r="G779" s="242" t="s">
        <v>227</v>
      </c>
      <c r="H779" s="243">
        <v>1</v>
      </c>
      <c r="I779" s="244"/>
      <c r="J779" s="245">
        <f t="shared" si="0"/>
        <v>0</v>
      </c>
      <c r="K779" s="241" t="s">
        <v>35</v>
      </c>
      <c r="L779" s="246"/>
      <c r="M779" s="247" t="s">
        <v>35</v>
      </c>
      <c r="N779" s="248" t="s">
        <v>51</v>
      </c>
      <c r="O779" s="65"/>
      <c r="P779" s="191">
        <f t="shared" si="1"/>
        <v>0</v>
      </c>
      <c r="Q779" s="191">
        <v>0</v>
      </c>
      <c r="R779" s="191">
        <f t="shared" si="2"/>
        <v>0</v>
      </c>
      <c r="S779" s="191">
        <v>0</v>
      </c>
      <c r="T779" s="192">
        <f t="shared" si="3"/>
        <v>0</v>
      </c>
      <c r="AR779" s="193" t="s">
        <v>419</v>
      </c>
      <c r="AT779" s="193" t="s">
        <v>455</v>
      </c>
      <c r="AU779" s="193" t="s">
        <v>90</v>
      </c>
      <c r="AY779" s="18" t="s">
        <v>155</v>
      </c>
      <c r="BE779" s="194">
        <f t="shared" si="4"/>
        <v>0</v>
      </c>
      <c r="BF779" s="194">
        <f t="shared" si="5"/>
        <v>0</v>
      </c>
      <c r="BG779" s="194">
        <f t="shared" si="6"/>
        <v>0</v>
      </c>
      <c r="BH779" s="194">
        <f t="shared" si="7"/>
        <v>0</v>
      </c>
      <c r="BI779" s="194">
        <f t="shared" si="8"/>
        <v>0</v>
      </c>
      <c r="BJ779" s="18" t="s">
        <v>88</v>
      </c>
      <c r="BK779" s="194">
        <f t="shared" si="9"/>
        <v>0</v>
      </c>
      <c r="BL779" s="18" t="s">
        <v>265</v>
      </c>
      <c r="BM779" s="193" t="s">
        <v>3246</v>
      </c>
    </row>
    <row r="780" spans="2:65" s="1" customFormat="1" ht="36" customHeight="1">
      <c r="B780" s="36"/>
      <c r="C780" s="182" t="s">
        <v>1576</v>
      </c>
      <c r="D780" s="182" t="s">
        <v>157</v>
      </c>
      <c r="E780" s="183" t="s">
        <v>2241</v>
      </c>
      <c r="F780" s="184" t="s">
        <v>2242</v>
      </c>
      <c r="G780" s="185" t="s">
        <v>227</v>
      </c>
      <c r="H780" s="186">
        <v>5</v>
      </c>
      <c r="I780" s="187"/>
      <c r="J780" s="188">
        <f t="shared" si="0"/>
        <v>0</v>
      </c>
      <c r="K780" s="184" t="s">
        <v>161</v>
      </c>
      <c r="L780" s="40"/>
      <c r="M780" s="189" t="s">
        <v>35</v>
      </c>
      <c r="N780" s="190" t="s">
        <v>51</v>
      </c>
      <c r="O780" s="65"/>
      <c r="P780" s="191">
        <f t="shared" si="1"/>
        <v>0</v>
      </c>
      <c r="Q780" s="191">
        <v>2.7E-4</v>
      </c>
      <c r="R780" s="191">
        <f t="shared" si="2"/>
        <v>1.3500000000000001E-3</v>
      </c>
      <c r="S780" s="191">
        <v>0</v>
      </c>
      <c r="T780" s="192">
        <f t="shared" si="3"/>
        <v>0</v>
      </c>
      <c r="AR780" s="193" t="s">
        <v>265</v>
      </c>
      <c r="AT780" s="193" t="s">
        <v>157</v>
      </c>
      <c r="AU780" s="193" t="s">
        <v>90</v>
      </c>
      <c r="AY780" s="18" t="s">
        <v>155</v>
      </c>
      <c r="BE780" s="194">
        <f t="shared" si="4"/>
        <v>0</v>
      </c>
      <c r="BF780" s="194">
        <f t="shared" si="5"/>
        <v>0</v>
      </c>
      <c r="BG780" s="194">
        <f t="shared" si="6"/>
        <v>0</v>
      </c>
      <c r="BH780" s="194">
        <f t="shared" si="7"/>
        <v>0</v>
      </c>
      <c r="BI780" s="194">
        <f t="shared" si="8"/>
        <v>0</v>
      </c>
      <c r="BJ780" s="18" t="s">
        <v>88</v>
      </c>
      <c r="BK780" s="194">
        <f t="shared" si="9"/>
        <v>0</v>
      </c>
      <c r="BL780" s="18" t="s">
        <v>265</v>
      </c>
      <c r="BM780" s="193" t="s">
        <v>3247</v>
      </c>
    </row>
    <row r="781" spans="2:65" s="12" customFormat="1">
      <c r="B781" s="195"/>
      <c r="C781" s="196"/>
      <c r="D781" s="197" t="s">
        <v>164</v>
      </c>
      <c r="E781" s="198" t="s">
        <v>35</v>
      </c>
      <c r="F781" s="199" t="s">
        <v>3248</v>
      </c>
      <c r="G781" s="196"/>
      <c r="H781" s="198" t="s">
        <v>35</v>
      </c>
      <c r="I781" s="200"/>
      <c r="J781" s="196"/>
      <c r="K781" s="196"/>
      <c r="L781" s="201"/>
      <c r="M781" s="202"/>
      <c r="N781" s="203"/>
      <c r="O781" s="203"/>
      <c r="P781" s="203"/>
      <c r="Q781" s="203"/>
      <c r="R781" s="203"/>
      <c r="S781" s="203"/>
      <c r="T781" s="204"/>
      <c r="AT781" s="205" t="s">
        <v>164</v>
      </c>
      <c r="AU781" s="205" t="s">
        <v>90</v>
      </c>
      <c r="AV781" s="12" t="s">
        <v>88</v>
      </c>
      <c r="AW781" s="12" t="s">
        <v>41</v>
      </c>
      <c r="AX781" s="12" t="s">
        <v>80</v>
      </c>
      <c r="AY781" s="205" t="s">
        <v>155</v>
      </c>
    </row>
    <row r="782" spans="2:65" s="13" customFormat="1">
      <c r="B782" s="206"/>
      <c r="C782" s="207"/>
      <c r="D782" s="197" t="s">
        <v>164</v>
      </c>
      <c r="E782" s="208" t="s">
        <v>35</v>
      </c>
      <c r="F782" s="209" t="s">
        <v>3249</v>
      </c>
      <c r="G782" s="207"/>
      <c r="H782" s="210">
        <v>5</v>
      </c>
      <c r="I782" s="211"/>
      <c r="J782" s="207"/>
      <c r="K782" s="207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164</v>
      </c>
      <c r="AU782" s="216" t="s">
        <v>90</v>
      </c>
      <c r="AV782" s="13" t="s">
        <v>90</v>
      </c>
      <c r="AW782" s="13" t="s">
        <v>41</v>
      </c>
      <c r="AX782" s="13" t="s">
        <v>88</v>
      </c>
      <c r="AY782" s="216" t="s">
        <v>155</v>
      </c>
    </row>
    <row r="783" spans="2:65" s="1" customFormat="1" ht="24" customHeight="1">
      <c r="B783" s="36"/>
      <c r="C783" s="239" t="s">
        <v>1582</v>
      </c>
      <c r="D783" s="239" t="s">
        <v>455</v>
      </c>
      <c r="E783" s="240" t="s">
        <v>3250</v>
      </c>
      <c r="F783" s="241" t="s">
        <v>3251</v>
      </c>
      <c r="G783" s="242" t="s">
        <v>227</v>
      </c>
      <c r="H783" s="243">
        <v>1</v>
      </c>
      <c r="I783" s="244"/>
      <c r="J783" s="245">
        <f>ROUND(I783*H783,2)</f>
        <v>0</v>
      </c>
      <c r="K783" s="241" t="s">
        <v>35</v>
      </c>
      <c r="L783" s="246"/>
      <c r="M783" s="247" t="s">
        <v>35</v>
      </c>
      <c r="N783" s="248" t="s">
        <v>51</v>
      </c>
      <c r="O783" s="65"/>
      <c r="P783" s="191">
        <f>O783*H783</f>
        <v>0</v>
      </c>
      <c r="Q783" s="191">
        <v>0</v>
      </c>
      <c r="R783" s="191">
        <f>Q783*H783</f>
        <v>0</v>
      </c>
      <c r="S783" s="191">
        <v>0</v>
      </c>
      <c r="T783" s="192">
        <f>S783*H783</f>
        <v>0</v>
      </c>
      <c r="AR783" s="193" t="s">
        <v>419</v>
      </c>
      <c r="AT783" s="193" t="s">
        <v>455</v>
      </c>
      <c r="AU783" s="193" t="s">
        <v>90</v>
      </c>
      <c r="AY783" s="18" t="s">
        <v>155</v>
      </c>
      <c r="BE783" s="194">
        <f>IF(N783="základní",J783,0)</f>
        <v>0</v>
      </c>
      <c r="BF783" s="194">
        <f>IF(N783="snížená",J783,0)</f>
        <v>0</v>
      </c>
      <c r="BG783" s="194">
        <f>IF(N783="zákl. přenesená",J783,0)</f>
        <v>0</v>
      </c>
      <c r="BH783" s="194">
        <f>IF(N783="sníž. přenesená",J783,0)</f>
        <v>0</v>
      </c>
      <c r="BI783" s="194">
        <f>IF(N783="nulová",J783,0)</f>
        <v>0</v>
      </c>
      <c r="BJ783" s="18" t="s">
        <v>88</v>
      </c>
      <c r="BK783" s="194">
        <f>ROUND(I783*H783,2)</f>
        <v>0</v>
      </c>
      <c r="BL783" s="18" t="s">
        <v>265</v>
      </c>
      <c r="BM783" s="193" t="s">
        <v>3252</v>
      </c>
    </row>
    <row r="784" spans="2:65" s="1" customFormat="1" ht="24" customHeight="1">
      <c r="B784" s="36"/>
      <c r="C784" s="239" t="s">
        <v>1587</v>
      </c>
      <c r="D784" s="239" t="s">
        <v>455</v>
      </c>
      <c r="E784" s="240" t="s">
        <v>3253</v>
      </c>
      <c r="F784" s="241" t="s">
        <v>3254</v>
      </c>
      <c r="G784" s="242" t="s">
        <v>227</v>
      </c>
      <c r="H784" s="243">
        <v>4</v>
      </c>
      <c r="I784" s="244"/>
      <c r="J784" s="245">
        <f>ROUND(I784*H784,2)</f>
        <v>0</v>
      </c>
      <c r="K784" s="241" t="s">
        <v>35</v>
      </c>
      <c r="L784" s="246"/>
      <c r="M784" s="247" t="s">
        <v>35</v>
      </c>
      <c r="N784" s="248" t="s">
        <v>51</v>
      </c>
      <c r="O784" s="65"/>
      <c r="P784" s="191">
        <f>O784*H784</f>
        <v>0</v>
      </c>
      <c r="Q784" s="191">
        <v>0</v>
      </c>
      <c r="R784" s="191">
        <f>Q784*H784</f>
        <v>0</v>
      </c>
      <c r="S784" s="191">
        <v>0</v>
      </c>
      <c r="T784" s="192">
        <f>S784*H784</f>
        <v>0</v>
      </c>
      <c r="AR784" s="193" t="s">
        <v>419</v>
      </c>
      <c r="AT784" s="193" t="s">
        <v>455</v>
      </c>
      <c r="AU784" s="193" t="s">
        <v>90</v>
      </c>
      <c r="AY784" s="18" t="s">
        <v>155</v>
      </c>
      <c r="BE784" s="194">
        <f>IF(N784="základní",J784,0)</f>
        <v>0</v>
      </c>
      <c r="BF784" s="194">
        <f>IF(N784="snížená",J784,0)</f>
        <v>0</v>
      </c>
      <c r="BG784" s="194">
        <f>IF(N784="zákl. přenesená",J784,0)</f>
        <v>0</v>
      </c>
      <c r="BH784" s="194">
        <f>IF(N784="sníž. přenesená",J784,0)</f>
        <v>0</v>
      </c>
      <c r="BI784" s="194">
        <f>IF(N784="nulová",J784,0)</f>
        <v>0</v>
      </c>
      <c r="BJ784" s="18" t="s">
        <v>88</v>
      </c>
      <c r="BK784" s="194">
        <f>ROUND(I784*H784,2)</f>
        <v>0</v>
      </c>
      <c r="BL784" s="18" t="s">
        <v>265</v>
      </c>
      <c r="BM784" s="193" t="s">
        <v>3255</v>
      </c>
    </row>
    <row r="785" spans="2:65" s="1" customFormat="1" ht="24" customHeight="1">
      <c r="B785" s="36"/>
      <c r="C785" s="182" t="s">
        <v>1591</v>
      </c>
      <c r="D785" s="182" t="s">
        <v>157</v>
      </c>
      <c r="E785" s="183" t="s">
        <v>2255</v>
      </c>
      <c r="F785" s="184" t="s">
        <v>2256</v>
      </c>
      <c r="G785" s="185" t="s">
        <v>227</v>
      </c>
      <c r="H785" s="186">
        <v>28</v>
      </c>
      <c r="I785" s="187"/>
      <c r="J785" s="188">
        <f>ROUND(I785*H785,2)</f>
        <v>0</v>
      </c>
      <c r="K785" s="184" t="s">
        <v>35</v>
      </c>
      <c r="L785" s="40"/>
      <c r="M785" s="189" t="s">
        <v>35</v>
      </c>
      <c r="N785" s="190" t="s">
        <v>51</v>
      </c>
      <c r="O785" s="65"/>
      <c r="P785" s="191">
        <f>O785*H785</f>
        <v>0</v>
      </c>
      <c r="Q785" s="191">
        <v>0</v>
      </c>
      <c r="R785" s="191">
        <f>Q785*H785</f>
        <v>0</v>
      </c>
      <c r="S785" s="191">
        <v>0</v>
      </c>
      <c r="T785" s="192">
        <f>S785*H785</f>
        <v>0</v>
      </c>
      <c r="AR785" s="193" t="s">
        <v>265</v>
      </c>
      <c r="AT785" s="193" t="s">
        <v>157</v>
      </c>
      <c r="AU785" s="193" t="s">
        <v>90</v>
      </c>
      <c r="AY785" s="18" t="s">
        <v>155</v>
      </c>
      <c r="BE785" s="194">
        <f>IF(N785="základní",J785,0)</f>
        <v>0</v>
      </c>
      <c r="BF785" s="194">
        <f>IF(N785="snížená",J785,0)</f>
        <v>0</v>
      </c>
      <c r="BG785" s="194">
        <f>IF(N785="zákl. přenesená",J785,0)</f>
        <v>0</v>
      </c>
      <c r="BH785" s="194">
        <f>IF(N785="sníž. přenesená",J785,0)</f>
        <v>0</v>
      </c>
      <c r="BI785" s="194">
        <f>IF(N785="nulová",J785,0)</f>
        <v>0</v>
      </c>
      <c r="BJ785" s="18" t="s">
        <v>88</v>
      </c>
      <c r="BK785" s="194">
        <f>ROUND(I785*H785,2)</f>
        <v>0</v>
      </c>
      <c r="BL785" s="18" t="s">
        <v>265</v>
      </c>
      <c r="BM785" s="193" t="s">
        <v>3256</v>
      </c>
    </row>
    <row r="786" spans="2:65" s="12" customFormat="1">
      <c r="B786" s="195"/>
      <c r="C786" s="196"/>
      <c r="D786" s="197" t="s">
        <v>164</v>
      </c>
      <c r="E786" s="198" t="s">
        <v>35</v>
      </c>
      <c r="F786" s="199" t="s">
        <v>3226</v>
      </c>
      <c r="G786" s="196"/>
      <c r="H786" s="198" t="s">
        <v>35</v>
      </c>
      <c r="I786" s="200"/>
      <c r="J786" s="196"/>
      <c r="K786" s="196"/>
      <c r="L786" s="201"/>
      <c r="M786" s="202"/>
      <c r="N786" s="203"/>
      <c r="O786" s="203"/>
      <c r="P786" s="203"/>
      <c r="Q786" s="203"/>
      <c r="R786" s="203"/>
      <c r="S786" s="203"/>
      <c r="T786" s="204"/>
      <c r="AT786" s="205" t="s">
        <v>164</v>
      </c>
      <c r="AU786" s="205" t="s">
        <v>90</v>
      </c>
      <c r="AV786" s="12" t="s">
        <v>88</v>
      </c>
      <c r="AW786" s="12" t="s">
        <v>41</v>
      </c>
      <c r="AX786" s="12" t="s">
        <v>80</v>
      </c>
      <c r="AY786" s="205" t="s">
        <v>155</v>
      </c>
    </row>
    <row r="787" spans="2:65" s="13" customFormat="1">
      <c r="B787" s="206"/>
      <c r="C787" s="207"/>
      <c r="D787" s="197" t="s">
        <v>164</v>
      </c>
      <c r="E787" s="208" t="s">
        <v>35</v>
      </c>
      <c r="F787" s="209" t="s">
        <v>162</v>
      </c>
      <c r="G787" s="207"/>
      <c r="H787" s="210">
        <v>4</v>
      </c>
      <c r="I787" s="211"/>
      <c r="J787" s="207"/>
      <c r="K787" s="207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164</v>
      </c>
      <c r="AU787" s="216" t="s">
        <v>90</v>
      </c>
      <c r="AV787" s="13" t="s">
        <v>90</v>
      </c>
      <c r="AW787" s="13" t="s">
        <v>41</v>
      </c>
      <c r="AX787" s="13" t="s">
        <v>80</v>
      </c>
      <c r="AY787" s="216" t="s">
        <v>155</v>
      </c>
    </row>
    <row r="788" spans="2:65" s="12" customFormat="1">
      <c r="B788" s="195"/>
      <c r="C788" s="196"/>
      <c r="D788" s="197" t="s">
        <v>164</v>
      </c>
      <c r="E788" s="198" t="s">
        <v>35</v>
      </c>
      <c r="F788" s="199" t="s">
        <v>3228</v>
      </c>
      <c r="G788" s="196"/>
      <c r="H788" s="198" t="s">
        <v>35</v>
      </c>
      <c r="I788" s="200"/>
      <c r="J788" s="196"/>
      <c r="K788" s="196"/>
      <c r="L788" s="201"/>
      <c r="M788" s="202"/>
      <c r="N788" s="203"/>
      <c r="O788" s="203"/>
      <c r="P788" s="203"/>
      <c r="Q788" s="203"/>
      <c r="R788" s="203"/>
      <c r="S788" s="203"/>
      <c r="T788" s="204"/>
      <c r="AT788" s="205" t="s">
        <v>164</v>
      </c>
      <c r="AU788" s="205" t="s">
        <v>90</v>
      </c>
      <c r="AV788" s="12" t="s">
        <v>88</v>
      </c>
      <c r="AW788" s="12" t="s">
        <v>41</v>
      </c>
      <c r="AX788" s="12" t="s">
        <v>80</v>
      </c>
      <c r="AY788" s="205" t="s">
        <v>155</v>
      </c>
    </row>
    <row r="789" spans="2:65" s="13" customFormat="1">
      <c r="B789" s="206"/>
      <c r="C789" s="207"/>
      <c r="D789" s="197" t="s">
        <v>164</v>
      </c>
      <c r="E789" s="208" t="s">
        <v>35</v>
      </c>
      <c r="F789" s="209" t="s">
        <v>3257</v>
      </c>
      <c r="G789" s="207"/>
      <c r="H789" s="210">
        <v>12</v>
      </c>
      <c r="I789" s="211"/>
      <c r="J789" s="207"/>
      <c r="K789" s="207"/>
      <c r="L789" s="212"/>
      <c r="M789" s="213"/>
      <c r="N789" s="214"/>
      <c r="O789" s="214"/>
      <c r="P789" s="214"/>
      <c r="Q789" s="214"/>
      <c r="R789" s="214"/>
      <c r="S789" s="214"/>
      <c r="T789" s="215"/>
      <c r="AT789" s="216" t="s">
        <v>164</v>
      </c>
      <c r="AU789" s="216" t="s">
        <v>90</v>
      </c>
      <c r="AV789" s="13" t="s">
        <v>90</v>
      </c>
      <c r="AW789" s="13" t="s">
        <v>41</v>
      </c>
      <c r="AX789" s="13" t="s">
        <v>80</v>
      </c>
      <c r="AY789" s="216" t="s">
        <v>155</v>
      </c>
    </row>
    <row r="790" spans="2:65" s="12" customFormat="1">
      <c r="B790" s="195"/>
      <c r="C790" s="196"/>
      <c r="D790" s="197" t="s">
        <v>164</v>
      </c>
      <c r="E790" s="198" t="s">
        <v>35</v>
      </c>
      <c r="F790" s="199" t="s">
        <v>3258</v>
      </c>
      <c r="G790" s="196"/>
      <c r="H790" s="198" t="s">
        <v>35</v>
      </c>
      <c r="I790" s="200"/>
      <c r="J790" s="196"/>
      <c r="K790" s="196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164</v>
      </c>
      <c r="AU790" s="205" t="s">
        <v>90</v>
      </c>
      <c r="AV790" s="12" t="s">
        <v>88</v>
      </c>
      <c r="AW790" s="12" t="s">
        <v>41</v>
      </c>
      <c r="AX790" s="12" t="s">
        <v>80</v>
      </c>
      <c r="AY790" s="205" t="s">
        <v>155</v>
      </c>
    </row>
    <row r="791" spans="2:65" s="13" customFormat="1">
      <c r="B791" s="206"/>
      <c r="C791" s="207"/>
      <c r="D791" s="197" t="s">
        <v>164</v>
      </c>
      <c r="E791" s="208" t="s">
        <v>35</v>
      </c>
      <c r="F791" s="209" t="s">
        <v>88</v>
      </c>
      <c r="G791" s="207"/>
      <c r="H791" s="210">
        <v>1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164</v>
      </c>
      <c r="AU791" s="216" t="s">
        <v>90</v>
      </c>
      <c r="AV791" s="13" t="s">
        <v>90</v>
      </c>
      <c r="AW791" s="13" t="s">
        <v>41</v>
      </c>
      <c r="AX791" s="13" t="s">
        <v>80</v>
      </c>
      <c r="AY791" s="216" t="s">
        <v>155</v>
      </c>
    </row>
    <row r="792" spans="2:65" s="12" customFormat="1">
      <c r="B792" s="195"/>
      <c r="C792" s="196"/>
      <c r="D792" s="197" t="s">
        <v>164</v>
      </c>
      <c r="E792" s="198" t="s">
        <v>35</v>
      </c>
      <c r="F792" s="199" t="s">
        <v>3221</v>
      </c>
      <c r="G792" s="196"/>
      <c r="H792" s="198" t="s">
        <v>35</v>
      </c>
      <c r="I792" s="200"/>
      <c r="J792" s="196"/>
      <c r="K792" s="196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164</v>
      </c>
      <c r="AU792" s="205" t="s">
        <v>90</v>
      </c>
      <c r="AV792" s="12" t="s">
        <v>88</v>
      </c>
      <c r="AW792" s="12" t="s">
        <v>41</v>
      </c>
      <c r="AX792" s="12" t="s">
        <v>80</v>
      </c>
      <c r="AY792" s="205" t="s">
        <v>155</v>
      </c>
    </row>
    <row r="793" spans="2:65" s="13" customFormat="1">
      <c r="B793" s="206"/>
      <c r="C793" s="207"/>
      <c r="D793" s="197" t="s">
        <v>164</v>
      </c>
      <c r="E793" s="208" t="s">
        <v>35</v>
      </c>
      <c r="F793" s="209" t="s">
        <v>3259</v>
      </c>
      <c r="G793" s="207"/>
      <c r="H793" s="210">
        <v>2</v>
      </c>
      <c r="I793" s="211"/>
      <c r="J793" s="207"/>
      <c r="K793" s="207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164</v>
      </c>
      <c r="AU793" s="216" t="s">
        <v>90</v>
      </c>
      <c r="AV793" s="13" t="s">
        <v>90</v>
      </c>
      <c r="AW793" s="13" t="s">
        <v>41</v>
      </c>
      <c r="AX793" s="13" t="s">
        <v>80</v>
      </c>
      <c r="AY793" s="216" t="s">
        <v>155</v>
      </c>
    </row>
    <row r="794" spans="2:65" s="12" customFormat="1">
      <c r="B794" s="195"/>
      <c r="C794" s="196"/>
      <c r="D794" s="197" t="s">
        <v>164</v>
      </c>
      <c r="E794" s="198" t="s">
        <v>35</v>
      </c>
      <c r="F794" s="199" t="s">
        <v>3223</v>
      </c>
      <c r="G794" s="196"/>
      <c r="H794" s="198" t="s">
        <v>35</v>
      </c>
      <c r="I794" s="200"/>
      <c r="J794" s="196"/>
      <c r="K794" s="196"/>
      <c r="L794" s="201"/>
      <c r="M794" s="202"/>
      <c r="N794" s="203"/>
      <c r="O794" s="203"/>
      <c r="P794" s="203"/>
      <c r="Q794" s="203"/>
      <c r="R794" s="203"/>
      <c r="S794" s="203"/>
      <c r="T794" s="204"/>
      <c r="AT794" s="205" t="s">
        <v>164</v>
      </c>
      <c r="AU794" s="205" t="s">
        <v>90</v>
      </c>
      <c r="AV794" s="12" t="s">
        <v>88</v>
      </c>
      <c r="AW794" s="12" t="s">
        <v>41</v>
      </c>
      <c r="AX794" s="12" t="s">
        <v>80</v>
      </c>
      <c r="AY794" s="205" t="s">
        <v>155</v>
      </c>
    </row>
    <row r="795" spans="2:65" s="13" customFormat="1">
      <c r="B795" s="206"/>
      <c r="C795" s="207"/>
      <c r="D795" s="197" t="s">
        <v>164</v>
      </c>
      <c r="E795" s="208" t="s">
        <v>35</v>
      </c>
      <c r="F795" s="209" t="s">
        <v>174</v>
      </c>
      <c r="G795" s="207"/>
      <c r="H795" s="210">
        <v>3</v>
      </c>
      <c r="I795" s="211"/>
      <c r="J795" s="207"/>
      <c r="K795" s="207"/>
      <c r="L795" s="212"/>
      <c r="M795" s="213"/>
      <c r="N795" s="214"/>
      <c r="O795" s="214"/>
      <c r="P795" s="214"/>
      <c r="Q795" s="214"/>
      <c r="R795" s="214"/>
      <c r="S795" s="214"/>
      <c r="T795" s="215"/>
      <c r="AT795" s="216" t="s">
        <v>164</v>
      </c>
      <c r="AU795" s="216" t="s">
        <v>90</v>
      </c>
      <c r="AV795" s="13" t="s">
        <v>90</v>
      </c>
      <c r="AW795" s="13" t="s">
        <v>41</v>
      </c>
      <c r="AX795" s="13" t="s">
        <v>80</v>
      </c>
      <c r="AY795" s="216" t="s">
        <v>155</v>
      </c>
    </row>
    <row r="796" spans="2:65" s="12" customFormat="1">
      <c r="B796" s="195"/>
      <c r="C796" s="196"/>
      <c r="D796" s="197" t="s">
        <v>164</v>
      </c>
      <c r="E796" s="198" t="s">
        <v>35</v>
      </c>
      <c r="F796" s="199" t="s">
        <v>3260</v>
      </c>
      <c r="G796" s="196"/>
      <c r="H796" s="198" t="s">
        <v>35</v>
      </c>
      <c r="I796" s="200"/>
      <c r="J796" s="196"/>
      <c r="K796" s="196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164</v>
      </c>
      <c r="AU796" s="205" t="s">
        <v>90</v>
      </c>
      <c r="AV796" s="12" t="s">
        <v>88</v>
      </c>
      <c r="AW796" s="12" t="s">
        <v>41</v>
      </c>
      <c r="AX796" s="12" t="s">
        <v>80</v>
      </c>
      <c r="AY796" s="205" t="s">
        <v>155</v>
      </c>
    </row>
    <row r="797" spans="2:65" s="13" customFormat="1">
      <c r="B797" s="206"/>
      <c r="C797" s="207"/>
      <c r="D797" s="197" t="s">
        <v>164</v>
      </c>
      <c r="E797" s="208" t="s">
        <v>35</v>
      </c>
      <c r="F797" s="209" t="s">
        <v>162</v>
      </c>
      <c r="G797" s="207"/>
      <c r="H797" s="210">
        <v>4</v>
      </c>
      <c r="I797" s="211"/>
      <c r="J797" s="207"/>
      <c r="K797" s="207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164</v>
      </c>
      <c r="AU797" s="216" t="s">
        <v>90</v>
      </c>
      <c r="AV797" s="13" t="s">
        <v>90</v>
      </c>
      <c r="AW797" s="13" t="s">
        <v>41</v>
      </c>
      <c r="AX797" s="13" t="s">
        <v>80</v>
      </c>
      <c r="AY797" s="216" t="s">
        <v>155</v>
      </c>
    </row>
    <row r="798" spans="2:65" s="12" customFormat="1">
      <c r="B798" s="195"/>
      <c r="C798" s="196"/>
      <c r="D798" s="197" t="s">
        <v>164</v>
      </c>
      <c r="E798" s="198" t="s">
        <v>35</v>
      </c>
      <c r="F798" s="199" t="s">
        <v>3230</v>
      </c>
      <c r="G798" s="196"/>
      <c r="H798" s="198" t="s">
        <v>35</v>
      </c>
      <c r="I798" s="200"/>
      <c r="J798" s="196"/>
      <c r="K798" s="196"/>
      <c r="L798" s="201"/>
      <c r="M798" s="202"/>
      <c r="N798" s="203"/>
      <c r="O798" s="203"/>
      <c r="P798" s="203"/>
      <c r="Q798" s="203"/>
      <c r="R798" s="203"/>
      <c r="S798" s="203"/>
      <c r="T798" s="204"/>
      <c r="AT798" s="205" t="s">
        <v>164</v>
      </c>
      <c r="AU798" s="205" t="s">
        <v>90</v>
      </c>
      <c r="AV798" s="12" t="s">
        <v>88</v>
      </c>
      <c r="AW798" s="12" t="s">
        <v>41</v>
      </c>
      <c r="AX798" s="12" t="s">
        <v>80</v>
      </c>
      <c r="AY798" s="205" t="s">
        <v>155</v>
      </c>
    </row>
    <row r="799" spans="2:65" s="13" customFormat="1">
      <c r="B799" s="206"/>
      <c r="C799" s="207"/>
      <c r="D799" s="197" t="s">
        <v>164</v>
      </c>
      <c r="E799" s="208" t="s">
        <v>35</v>
      </c>
      <c r="F799" s="209" t="s">
        <v>3259</v>
      </c>
      <c r="G799" s="207"/>
      <c r="H799" s="210">
        <v>2</v>
      </c>
      <c r="I799" s="211"/>
      <c r="J799" s="207"/>
      <c r="K799" s="207"/>
      <c r="L799" s="212"/>
      <c r="M799" s="213"/>
      <c r="N799" s="214"/>
      <c r="O799" s="214"/>
      <c r="P799" s="214"/>
      <c r="Q799" s="214"/>
      <c r="R799" s="214"/>
      <c r="S799" s="214"/>
      <c r="T799" s="215"/>
      <c r="AT799" s="216" t="s">
        <v>164</v>
      </c>
      <c r="AU799" s="216" t="s">
        <v>90</v>
      </c>
      <c r="AV799" s="13" t="s">
        <v>90</v>
      </c>
      <c r="AW799" s="13" t="s">
        <v>41</v>
      </c>
      <c r="AX799" s="13" t="s">
        <v>80</v>
      </c>
      <c r="AY799" s="216" t="s">
        <v>155</v>
      </c>
    </row>
    <row r="800" spans="2:65" s="15" customFormat="1">
      <c r="B800" s="228"/>
      <c r="C800" s="229"/>
      <c r="D800" s="197" t="s">
        <v>164</v>
      </c>
      <c r="E800" s="230" t="s">
        <v>35</v>
      </c>
      <c r="F800" s="231" t="s">
        <v>177</v>
      </c>
      <c r="G800" s="229"/>
      <c r="H800" s="232">
        <v>28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164</v>
      </c>
      <c r="AU800" s="238" t="s">
        <v>90</v>
      </c>
      <c r="AV800" s="15" t="s">
        <v>162</v>
      </c>
      <c r="AW800" s="15" t="s">
        <v>41</v>
      </c>
      <c r="AX800" s="15" t="s">
        <v>88</v>
      </c>
      <c r="AY800" s="238" t="s">
        <v>155</v>
      </c>
    </row>
    <row r="801" spans="2:65" s="1" customFormat="1" ht="24" customHeight="1">
      <c r="B801" s="36"/>
      <c r="C801" s="182" t="s">
        <v>1594</v>
      </c>
      <c r="D801" s="182" t="s">
        <v>157</v>
      </c>
      <c r="E801" s="183" t="s">
        <v>2274</v>
      </c>
      <c r="F801" s="184" t="s">
        <v>2275</v>
      </c>
      <c r="G801" s="185" t="s">
        <v>160</v>
      </c>
      <c r="H801" s="186">
        <v>48.012</v>
      </c>
      <c r="I801" s="187"/>
      <c r="J801" s="188">
        <f>ROUND(I801*H801,2)</f>
        <v>0</v>
      </c>
      <c r="K801" s="184" t="s">
        <v>35</v>
      </c>
      <c r="L801" s="40"/>
      <c r="M801" s="189" t="s">
        <v>35</v>
      </c>
      <c r="N801" s="190" t="s">
        <v>51</v>
      </c>
      <c r="O801" s="65"/>
      <c r="P801" s="191">
        <f>O801*H801</f>
        <v>0</v>
      </c>
      <c r="Q801" s="191">
        <v>0</v>
      </c>
      <c r="R801" s="191">
        <f>Q801*H801</f>
        <v>0</v>
      </c>
      <c r="S801" s="191">
        <v>0</v>
      </c>
      <c r="T801" s="192">
        <f>S801*H801</f>
        <v>0</v>
      </c>
      <c r="AR801" s="193" t="s">
        <v>265</v>
      </c>
      <c r="AT801" s="193" t="s">
        <v>157</v>
      </c>
      <c r="AU801" s="193" t="s">
        <v>90</v>
      </c>
      <c r="AY801" s="18" t="s">
        <v>155</v>
      </c>
      <c r="BE801" s="194">
        <f>IF(N801="základní",J801,0)</f>
        <v>0</v>
      </c>
      <c r="BF801" s="194">
        <f>IF(N801="snížená",J801,0)</f>
        <v>0</v>
      </c>
      <c r="BG801" s="194">
        <f>IF(N801="zákl. přenesená",J801,0)</f>
        <v>0</v>
      </c>
      <c r="BH801" s="194">
        <f>IF(N801="sníž. přenesená",J801,0)</f>
        <v>0</v>
      </c>
      <c r="BI801" s="194">
        <f>IF(N801="nulová",J801,0)</f>
        <v>0</v>
      </c>
      <c r="BJ801" s="18" t="s">
        <v>88</v>
      </c>
      <c r="BK801" s="194">
        <f>ROUND(I801*H801,2)</f>
        <v>0</v>
      </c>
      <c r="BL801" s="18" t="s">
        <v>265</v>
      </c>
      <c r="BM801" s="193" t="s">
        <v>3261</v>
      </c>
    </row>
    <row r="802" spans="2:65" s="12" customFormat="1">
      <c r="B802" s="195"/>
      <c r="C802" s="196"/>
      <c r="D802" s="197" t="s">
        <v>164</v>
      </c>
      <c r="E802" s="198" t="s">
        <v>35</v>
      </c>
      <c r="F802" s="199" t="s">
        <v>3226</v>
      </c>
      <c r="G802" s="196"/>
      <c r="H802" s="198" t="s">
        <v>35</v>
      </c>
      <c r="I802" s="200"/>
      <c r="J802" s="196"/>
      <c r="K802" s="196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164</v>
      </c>
      <c r="AU802" s="205" t="s">
        <v>90</v>
      </c>
      <c r="AV802" s="12" t="s">
        <v>88</v>
      </c>
      <c r="AW802" s="12" t="s">
        <v>41</v>
      </c>
      <c r="AX802" s="12" t="s">
        <v>80</v>
      </c>
      <c r="AY802" s="205" t="s">
        <v>155</v>
      </c>
    </row>
    <row r="803" spans="2:65" s="13" customFormat="1">
      <c r="B803" s="206"/>
      <c r="C803" s="207"/>
      <c r="D803" s="197" t="s">
        <v>164</v>
      </c>
      <c r="E803" s="208" t="s">
        <v>35</v>
      </c>
      <c r="F803" s="209" t="s">
        <v>3227</v>
      </c>
      <c r="G803" s="207"/>
      <c r="H803" s="210">
        <v>8.4019999999999992</v>
      </c>
      <c r="I803" s="211"/>
      <c r="J803" s="207"/>
      <c r="K803" s="207"/>
      <c r="L803" s="212"/>
      <c r="M803" s="213"/>
      <c r="N803" s="214"/>
      <c r="O803" s="214"/>
      <c r="P803" s="214"/>
      <c r="Q803" s="214"/>
      <c r="R803" s="214"/>
      <c r="S803" s="214"/>
      <c r="T803" s="215"/>
      <c r="AT803" s="216" t="s">
        <v>164</v>
      </c>
      <c r="AU803" s="216" t="s">
        <v>90</v>
      </c>
      <c r="AV803" s="13" t="s">
        <v>90</v>
      </c>
      <c r="AW803" s="13" t="s">
        <v>41</v>
      </c>
      <c r="AX803" s="13" t="s">
        <v>80</v>
      </c>
      <c r="AY803" s="216" t="s">
        <v>155</v>
      </c>
    </row>
    <row r="804" spans="2:65" s="12" customFormat="1">
      <c r="B804" s="195"/>
      <c r="C804" s="196"/>
      <c r="D804" s="197" t="s">
        <v>164</v>
      </c>
      <c r="E804" s="198" t="s">
        <v>35</v>
      </c>
      <c r="F804" s="199" t="s">
        <v>3228</v>
      </c>
      <c r="G804" s="196"/>
      <c r="H804" s="198" t="s">
        <v>35</v>
      </c>
      <c r="I804" s="200"/>
      <c r="J804" s="196"/>
      <c r="K804" s="196"/>
      <c r="L804" s="201"/>
      <c r="M804" s="202"/>
      <c r="N804" s="203"/>
      <c r="O804" s="203"/>
      <c r="P804" s="203"/>
      <c r="Q804" s="203"/>
      <c r="R804" s="203"/>
      <c r="S804" s="203"/>
      <c r="T804" s="204"/>
      <c r="AT804" s="205" t="s">
        <v>164</v>
      </c>
      <c r="AU804" s="205" t="s">
        <v>90</v>
      </c>
      <c r="AV804" s="12" t="s">
        <v>88</v>
      </c>
      <c r="AW804" s="12" t="s">
        <v>41</v>
      </c>
      <c r="AX804" s="12" t="s">
        <v>80</v>
      </c>
      <c r="AY804" s="205" t="s">
        <v>155</v>
      </c>
    </row>
    <row r="805" spans="2:65" s="13" customFormat="1">
      <c r="B805" s="206"/>
      <c r="C805" s="207"/>
      <c r="D805" s="197" t="s">
        <v>164</v>
      </c>
      <c r="E805" s="208" t="s">
        <v>35</v>
      </c>
      <c r="F805" s="209" t="s">
        <v>3229</v>
      </c>
      <c r="G805" s="207"/>
      <c r="H805" s="210">
        <v>25.417999999999999</v>
      </c>
      <c r="I805" s="211"/>
      <c r="J805" s="207"/>
      <c r="K805" s="207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164</v>
      </c>
      <c r="AU805" s="216" t="s">
        <v>90</v>
      </c>
      <c r="AV805" s="13" t="s">
        <v>90</v>
      </c>
      <c r="AW805" s="13" t="s">
        <v>41</v>
      </c>
      <c r="AX805" s="13" t="s">
        <v>80</v>
      </c>
      <c r="AY805" s="216" t="s">
        <v>155</v>
      </c>
    </row>
    <row r="806" spans="2:65" s="12" customFormat="1">
      <c r="B806" s="195"/>
      <c r="C806" s="196"/>
      <c r="D806" s="197" t="s">
        <v>164</v>
      </c>
      <c r="E806" s="198" t="s">
        <v>35</v>
      </c>
      <c r="F806" s="199" t="s">
        <v>3258</v>
      </c>
      <c r="G806" s="196"/>
      <c r="H806" s="198" t="s">
        <v>35</v>
      </c>
      <c r="I806" s="200"/>
      <c r="J806" s="196"/>
      <c r="K806" s="196"/>
      <c r="L806" s="201"/>
      <c r="M806" s="202"/>
      <c r="N806" s="203"/>
      <c r="O806" s="203"/>
      <c r="P806" s="203"/>
      <c r="Q806" s="203"/>
      <c r="R806" s="203"/>
      <c r="S806" s="203"/>
      <c r="T806" s="204"/>
      <c r="AT806" s="205" t="s">
        <v>164</v>
      </c>
      <c r="AU806" s="205" t="s">
        <v>90</v>
      </c>
      <c r="AV806" s="12" t="s">
        <v>88</v>
      </c>
      <c r="AW806" s="12" t="s">
        <v>41</v>
      </c>
      <c r="AX806" s="12" t="s">
        <v>80</v>
      </c>
      <c r="AY806" s="205" t="s">
        <v>155</v>
      </c>
    </row>
    <row r="807" spans="2:65" s="13" customFormat="1">
      <c r="B807" s="206"/>
      <c r="C807" s="207"/>
      <c r="D807" s="197" t="s">
        <v>164</v>
      </c>
      <c r="E807" s="208" t="s">
        <v>35</v>
      </c>
      <c r="F807" s="209" t="s">
        <v>3262</v>
      </c>
      <c r="G807" s="207"/>
      <c r="H807" s="210">
        <v>1.038</v>
      </c>
      <c r="I807" s="211"/>
      <c r="J807" s="207"/>
      <c r="K807" s="207"/>
      <c r="L807" s="212"/>
      <c r="M807" s="213"/>
      <c r="N807" s="214"/>
      <c r="O807" s="214"/>
      <c r="P807" s="214"/>
      <c r="Q807" s="214"/>
      <c r="R807" s="214"/>
      <c r="S807" s="214"/>
      <c r="T807" s="215"/>
      <c r="AT807" s="216" t="s">
        <v>164</v>
      </c>
      <c r="AU807" s="216" t="s">
        <v>90</v>
      </c>
      <c r="AV807" s="13" t="s">
        <v>90</v>
      </c>
      <c r="AW807" s="13" t="s">
        <v>41</v>
      </c>
      <c r="AX807" s="13" t="s">
        <v>80</v>
      </c>
      <c r="AY807" s="216" t="s">
        <v>155</v>
      </c>
    </row>
    <row r="808" spans="2:65" s="12" customFormat="1">
      <c r="B808" s="195"/>
      <c r="C808" s="196"/>
      <c r="D808" s="197" t="s">
        <v>164</v>
      </c>
      <c r="E808" s="198" t="s">
        <v>35</v>
      </c>
      <c r="F808" s="199" t="s">
        <v>3221</v>
      </c>
      <c r="G808" s="196"/>
      <c r="H808" s="198" t="s">
        <v>35</v>
      </c>
      <c r="I808" s="200"/>
      <c r="J808" s="196"/>
      <c r="K808" s="196"/>
      <c r="L808" s="201"/>
      <c r="M808" s="202"/>
      <c r="N808" s="203"/>
      <c r="O808" s="203"/>
      <c r="P808" s="203"/>
      <c r="Q808" s="203"/>
      <c r="R808" s="203"/>
      <c r="S808" s="203"/>
      <c r="T808" s="204"/>
      <c r="AT808" s="205" t="s">
        <v>164</v>
      </c>
      <c r="AU808" s="205" t="s">
        <v>90</v>
      </c>
      <c r="AV808" s="12" t="s">
        <v>88</v>
      </c>
      <c r="AW808" s="12" t="s">
        <v>41</v>
      </c>
      <c r="AX808" s="12" t="s">
        <v>80</v>
      </c>
      <c r="AY808" s="205" t="s">
        <v>155</v>
      </c>
    </row>
    <row r="809" spans="2:65" s="13" customFormat="1">
      <c r="B809" s="206"/>
      <c r="C809" s="207"/>
      <c r="D809" s="197" t="s">
        <v>164</v>
      </c>
      <c r="E809" s="208" t="s">
        <v>35</v>
      </c>
      <c r="F809" s="209" t="s">
        <v>3222</v>
      </c>
      <c r="G809" s="207"/>
      <c r="H809" s="210">
        <v>2.1</v>
      </c>
      <c r="I809" s="211"/>
      <c r="J809" s="207"/>
      <c r="K809" s="207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164</v>
      </c>
      <c r="AU809" s="216" t="s">
        <v>90</v>
      </c>
      <c r="AV809" s="13" t="s">
        <v>90</v>
      </c>
      <c r="AW809" s="13" t="s">
        <v>41</v>
      </c>
      <c r="AX809" s="13" t="s">
        <v>80</v>
      </c>
      <c r="AY809" s="216" t="s">
        <v>155</v>
      </c>
    </row>
    <row r="810" spans="2:65" s="12" customFormat="1">
      <c r="B810" s="195"/>
      <c r="C810" s="196"/>
      <c r="D810" s="197" t="s">
        <v>164</v>
      </c>
      <c r="E810" s="198" t="s">
        <v>35</v>
      </c>
      <c r="F810" s="199" t="s">
        <v>3223</v>
      </c>
      <c r="G810" s="196"/>
      <c r="H810" s="198" t="s">
        <v>35</v>
      </c>
      <c r="I810" s="200"/>
      <c r="J810" s="196"/>
      <c r="K810" s="196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164</v>
      </c>
      <c r="AU810" s="205" t="s">
        <v>90</v>
      </c>
      <c r="AV810" s="12" t="s">
        <v>88</v>
      </c>
      <c r="AW810" s="12" t="s">
        <v>41</v>
      </c>
      <c r="AX810" s="12" t="s">
        <v>80</v>
      </c>
      <c r="AY810" s="205" t="s">
        <v>155</v>
      </c>
    </row>
    <row r="811" spans="2:65" s="13" customFormat="1">
      <c r="B811" s="206"/>
      <c r="C811" s="207"/>
      <c r="D811" s="197" t="s">
        <v>164</v>
      </c>
      <c r="E811" s="208" t="s">
        <v>35</v>
      </c>
      <c r="F811" s="209" t="s">
        <v>3224</v>
      </c>
      <c r="G811" s="207"/>
      <c r="H811" s="210">
        <v>4.1769999999999996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164</v>
      </c>
      <c r="AU811" s="216" t="s">
        <v>90</v>
      </c>
      <c r="AV811" s="13" t="s">
        <v>90</v>
      </c>
      <c r="AW811" s="13" t="s">
        <v>41</v>
      </c>
      <c r="AX811" s="13" t="s">
        <v>80</v>
      </c>
      <c r="AY811" s="216" t="s">
        <v>155</v>
      </c>
    </row>
    <row r="812" spans="2:65" s="12" customFormat="1">
      <c r="B812" s="195"/>
      <c r="C812" s="196"/>
      <c r="D812" s="197" t="s">
        <v>164</v>
      </c>
      <c r="E812" s="198" t="s">
        <v>35</v>
      </c>
      <c r="F812" s="199" t="s">
        <v>3260</v>
      </c>
      <c r="G812" s="196"/>
      <c r="H812" s="198" t="s">
        <v>35</v>
      </c>
      <c r="I812" s="200"/>
      <c r="J812" s="196"/>
      <c r="K812" s="196"/>
      <c r="L812" s="201"/>
      <c r="M812" s="202"/>
      <c r="N812" s="203"/>
      <c r="O812" s="203"/>
      <c r="P812" s="203"/>
      <c r="Q812" s="203"/>
      <c r="R812" s="203"/>
      <c r="S812" s="203"/>
      <c r="T812" s="204"/>
      <c r="AT812" s="205" t="s">
        <v>164</v>
      </c>
      <c r="AU812" s="205" t="s">
        <v>90</v>
      </c>
      <c r="AV812" s="12" t="s">
        <v>88</v>
      </c>
      <c r="AW812" s="12" t="s">
        <v>41</v>
      </c>
      <c r="AX812" s="12" t="s">
        <v>80</v>
      </c>
      <c r="AY812" s="205" t="s">
        <v>155</v>
      </c>
    </row>
    <row r="813" spans="2:65" s="13" customFormat="1">
      <c r="B813" s="206"/>
      <c r="C813" s="207"/>
      <c r="D813" s="197" t="s">
        <v>164</v>
      </c>
      <c r="E813" s="208" t="s">
        <v>35</v>
      </c>
      <c r="F813" s="209" t="s">
        <v>3263</v>
      </c>
      <c r="G813" s="207"/>
      <c r="H813" s="210">
        <v>2.738</v>
      </c>
      <c r="I813" s="211"/>
      <c r="J813" s="207"/>
      <c r="K813" s="207"/>
      <c r="L813" s="212"/>
      <c r="M813" s="213"/>
      <c r="N813" s="214"/>
      <c r="O813" s="214"/>
      <c r="P813" s="214"/>
      <c r="Q813" s="214"/>
      <c r="R813" s="214"/>
      <c r="S813" s="214"/>
      <c r="T813" s="215"/>
      <c r="AT813" s="216" t="s">
        <v>164</v>
      </c>
      <c r="AU813" s="216" t="s">
        <v>90</v>
      </c>
      <c r="AV813" s="13" t="s">
        <v>90</v>
      </c>
      <c r="AW813" s="13" t="s">
        <v>41</v>
      </c>
      <c r="AX813" s="13" t="s">
        <v>80</v>
      </c>
      <c r="AY813" s="216" t="s">
        <v>155</v>
      </c>
    </row>
    <row r="814" spans="2:65" s="12" customFormat="1">
      <c r="B814" s="195"/>
      <c r="C814" s="196"/>
      <c r="D814" s="197" t="s">
        <v>164</v>
      </c>
      <c r="E814" s="198" t="s">
        <v>35</v>
      </c>
      <c r="F814" s="199" t="s">
        <v>3230</v>
      </c>
      <c r="G814" s="196"/>
      <c r="H814" s="198" t="s">
        <v>35</v>
      </c>
      <c r="I814" s="200"/>
      <c r="J814" s="196"/>
      <c r="K814" s="196"/>
      <c r="L814" s="201"/>
      <c r="M814" s="202"/>
      <c r="N814" s="203"/>
      <c r="O814" s="203"/>
      <c r="P814" s="203"/>
      <c r="Q814" s="203"/>
      <c r="R814" s="203"/>
      <c r="S814" s="203"/>
      <c r="T814" s="204"/>
      <c r="AT814" s="205" t="s">
        <v>164</v>
      </c>
      <c r="AU814" s="205" t="s">
        <v>90</v>
      </c>
      <c r="AV814" s="12" t="s">
        <v>88</v>
      </c>
      <c r="AW814" s="12" t="s">
        <v>41</v>
      </c>
      <c r="AX814" s="12" t="s">
        <v>80</v>
      </c>
      <c r="AY814" s="205" t="s">
        <v>155</v>
      </c>
    </row>
    <row r="815" spans="2:65" s="13" customFormat="1">
      <c r="B815" s="206"/>
      <c r="C815" s="207"/>
      <c r="D815" s="197" t="s">
        <v>164</v>
      </c>
      <c r="E815" s="208" t="s">
        <v>35</v>
      </c>
      <c r="F815" s="209" t="s">
        <v>3231</v>
      </c>
      <c r="G815" s="207"/>
      <c r="H815" s="210">
        <v>4.1390000000000002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164</v>
      </c>
      <c r="AU815" s="216" t="s">
        <v>90</v>
      </c>
      <c r="AV815" s="13" t="s">
        <v>90</v>
      </c>
      <c r="AW815" s="13" t="s">
        <v>41</v>
      </c>
      <c r="AX815" s="13" t="s">
        <v>80</v>
      </c>
      <c r="AY815" s="216" t="s">
        <v>155</v>
      </c>
    </row>
    <row r="816" spans="2:65" s="15" customFormat="1">
      <c r="B816" s="228"/>
      <c r="C816" s="229"/>
      <c r="D816" s="197" t="s">
        <v>164</v>
      </c>
      <c r="E816" s="230" t="s">
        <v>35</v>
      </c>
      <c r="F816" s="231" t="s">
        <v>177</v>
      </c>
      <c r="G816" s="229"/>
      <c r="H816" s="232">
        <v>48.012</v>
      </c>
      <c r="I816" s="233"/>
      <c r="J816" s="229"/>
      <c r="K816" s="229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164</v>
      </c>
      <c r="AU816" s="238" t="s">
        <v>90</v>
      </c>
      <c r="AV816" s="15" t="s">
        <v>162</v>
      </c>
      <c r="AW816" s="15" t="s">
        <v>41</v>
      </c>
      <c r="AX816" s="15" t="s">
        <v>88</v>
      </c>
      <c r="AY816" s="238" t="s">
        <v>155</v>
      </c>
    </row>
    <row r="817" spans="2:65" s="1" customFormat="1" ht="24" customHeight="1">
      <c r="B817" s="36"/>
      <c r="C817" s="182" t="s">
        <v>1599</v>
      </c>
      <c r="D817" s="182" t="s">
        <v>157</v>
      </c>
      <c r="E817" s="183" t="s">
        <v>3264</v>
      </c>
      <c r="F817" s="184" t="s">
        <v>3265</v>
      </c>
      <c r="G817" s="185" t="s">
        <v>160</v>
      </c>
      <c r="H817" s="186">
        <v>41.134999999999998</v>
      </c>
      <c r="I817" s="187"/>
      <c r="J817" s="188">
        <f>ROUND(I817*H817,2)</f>
        <v>0</v>
      </c>
      <c r="K817" s="184" t="s">
        <v>35</v>
      </c>
      <c r="L817" s="40"/>
      <c r="M817" s="189" t="s">
        <v>35</v>
      </c>
      <c r="N817" s="190" t="s">
        <v>51</v>
      </c>
      <c r="O817" s="65"/>
      <c r="P817" s="191">
        <f>O817*H817</f>
        <v>0</v>
      </c>
      <c r="Q817" s="191">
        <v>0</v>
      </c>
      <c r="R817" s="191">
        <f>Q817*H817</f>
        <v>0</v>
      </c>
      <c r="S817" s="191">
        <v>0</v>
      </c>
      <c r="T817" s="192">
        <f>S817*H817</f>
        <v>0</v>
      </c>
      <c r="AR817" s="193" t="s">
        <v>265</v>
      </c>
      <c r="AT817" s="193" t="s">
        <v>157</v>
      </c>
      <c r="AU817" s="193" t="s">
        <v>90</v>
      </c>
      <c r="AY817" s="18" t="s">
        <v>155</v>
      </c>
      <c r="BE817" s="194">
        <f>IF(N817="základní",J817,0)</f>
        <v>0</v>
      </c>
      <c r="BF817" s="194">
        <f>IF(N817="snížená",J817,0)</f>
        <v>0</v>
      </c>
      <c r="BG817" s="194">
        <f>IF(N817="zákl. přenesená",J817,0)</f>
        <v>0</v>
      </c>
      <c r="BH817" s="194">
        <f>IF(N817="sníž. přenesená",J817,0)</f>
        <v>0</v>
      </c>
      <c r="BI817" s="194">
        <f>IF(N817="nulová",J817,0)</f>
        <v>0</v>
      </c>
      <c r="BJ817" s="18" t="s">
        <v>88</v>
      </c>
      <c r="BK817" s="194">
        <f>ROUND(I817*H817,2)</f>
        <v>0</v>
      </c>
      <c r="BL817" s="18" t="s">
        <v>265</v>
      </c>
      <c r="BM817" s="193" t="s">
        <v>3266</v>
      </c>
    </row>
    <row r="818" spans="2:65" s="12" customFormat="1">
      <c r="B818" s="195"/>
      <c r="C818" s="196"/>
      <c r="D818" s="197" t="s">
        <v>164</v>
      </c>
      <c r="E818" s="198" t="s">
        <v>35</v>
      </c>
      <c r="F818" s="199" t="s">
        <v>3226</v>
      </c>
      <c r="G818" s="196"/>
      <c r="H818" s="198" t="s">
        <v>35</v>
      </c>
      <c r="I818" s="200"/>
      <c r="J818" s="196"/>
      <c r="K818" s="196"/>
      <c r="L818" s="201"/>
      <c r="M818" s="202"/>
      <c r="N818" s="203"/>
      <c r="O818" s="203"/>
      <c r="P818" s="203"/>
      <c r="Q818" s="203"/>
      <c r="R818" s="203"/>
      <c r="S818" s="203"/>
      <c r="T818" s="204"/>
      <c r="AT818" s="205" t="s">
        <v>164</v>
      </c>
      <c r="AU818" s="205" t="s">
        <v>90</v>
      </c>
      <c r="AV818" s="12" t="s">
        <v>88</v>
      </c>
      <c r="AW818" s="12" t="s">
        <v>41</v>
      </c>
      <c r="AX818" s="12" t="s">
        <v>80</v>
      </c>
      <c r="AY818" s="205" t="s">
        <v>155</v>
      </c>
    </row>
    <row r="819" spans="2:65" s="13" customFormat="1">
      <c r="B819" s="206"/>
      <c r="C819" s="207"/>
      <c r="D819" s="197" t="s">
        <v>164</v>
      </c>
      <c r="E819" s="208" t="s">
        <v>35</v>
      </c>
      <c r="F819" s="209" t="s">
        <v>3227</v>
      </c>
      <c r="G819" s="207"/>
      <c r="H819" s="210">
        <v>8.4019999999999992</v>
      </c>
      <c r="I819" s="211"/>
      <c r="J819" s="207"/>
      <c r="K819" s="207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164</v>
      </c>
      <c r="AU819" s="216" t="s">
        <v>90</v>
      </c>
      <c r="AV819" s="13" t="s">
        <v>90</v>
      </c>
      <c r="AW819" s="13" t="s">
        <v>41</v>
      </c>
      <c r="AX819" s="13" t="s">
        <v>80</v>
      </c>
      <c r="AY819" s="216" t="s">
        <v>155</v>
      </c>
    </row>
    <row r="820" spans="2:65" s="12" customFormat="1">
      <c r="B820" s="195"/>
      <c r="C820" s="196"/>
      <c r="D820" s="197" t="s">
        <v>164</v>
      </c>
      <c r="E820" s="198" t="s">
        <v>35</v>
      </c>
      <c r="F820" s="199" t="s">
        <v>3228</v>
      </c>
      <c r="G820" s="196"/>
      <c r="H820" s="198" t="s">
        <v>35</v>
      </c>
      <c r="I820" s="200"/>
      <c r="J820" s="196"/>
      <c r="K820" s="196"/>
      <c r="L820" s="201"/>
      <c r="M820" s="202"/>
      <c r="N820" s="203"/>
      <c r="O820" s="203"/>
      <c r="P820" s="203"/>
      <c r="Q820" s="203"/>
      <c r="R820" s="203"/>
      <c r="S820" s="203"/>
      <c r="T820" s="204"/>
      <c r="AT820" s="205" t="s">
        <v>164</v>
      </c>
      <c r="AU820" s="205" t="s">
        <v>90</v>
      </c>
      <c r="AV820" s="12" t="s">
        <v>88</v>
      </c>
      <c r="AW820" s="12" t="s">
        <v>41</v>
      </c>
      <c r="AX820" s="12" t="s">
        <v>80</v>
      </c>
      <c r="AY820" s="205" t="s">
        <v>155</v>
      </c>
    </row>
    <row r="821" spans="2:65" s="13" customFormat="1">
      <c r="B821" s="206"/>
      <c r="C821" s="207"/>
      <c r="D821" s="197" t="s">
        <v>164</v>
      </c>
      <c r="E821" s="208" t="s">
        <v>35</v>
      </c>
      <c r="F821" s="209" t="s">
        <v>3229</v>
      </c>
      <c r="G821" s="207"/>
      <c r="H821" s="210">
        <v>25.417999999999999</v>
      </c>
      <c r="I821" s="211"/>
      <c r="J821" s="207"/>
      <c r="K821" s="207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164</v>
      </c>
      <c r="AU821" s="216" t="s">
        <v>90</v>
      </c>
      <c r="AV821" s="13" t="s">
        <v>90</v>
      </c>
      <c r="AW821" s="13" t="s">
        <v>41</v>
      </c>
      <c r="AX821" s="13" t="s">
        <v>80</v>
      </c>
      <c r="AY821" s="216" t="s">
        <v>155</v>
      </c>
    </row>
    <row r="822" spans="2:65" s="12" customFormat="1">
      <c r="B822" s="195"/>
      <c r="C822" s="196"/>
      <c r="D822" s="197" t="s">
        <v>164</v>
      </c>
      <c r="E822" s="198" t="s">
        <v>35</v>
      </c>
      <c r="F822" s="199" t="s">
        <v>3258</v>
      </c>
      <c r="G822" s="196"/>
      <c r="H822" s="198" t="s">
        <v>35</v>
      </c>
      <c r="I822" s="200"/>
      <c r="J822" s="196"/>
      <c r="K822" s="196"/>
      <c r="L822" s="201"/>
      <c r="M822" s="202"/>
      <c r="N822" s="203"/>
      <c r="O822" s="203"/>
      <c r="P822" s="203"/>
      <c r="Q822" s="203"/>
      <c r="R822" s="203"/>
      <c r="S822" s="203"/>
      <c r="T822" s="204"/>
      <c r="AT822" s="205" t="s">
        <v>164</v>
      </c>
      <c r="AU822" s="205" t="s">
        <v>90</v>
      </c>
      <c r="AV822" s="12" t="s">
        <v>88</v>
      </c>
      <c r="AW822" s="12" t="s">
        <v>41</v>
      </c>
      <c r="AX822" s="12" t="s">
        <v>80</v>
      </c>
      <c r="AY822" s="205" t="s">
        <v>155</v>
      </c>
    </row>
    <row r="823" spans="2:65" s="13" customFormat="1">
      <c r="B823" s="206"/>
      <c r="C823" s="207"/>
      <c r="D823" s="197" t="s">
        <v>164</v>
      </c>
      <c r="E823" s="208" t="s">
        <v>35</v>
      </c>
      <c r="F823" s="209" t="s">
        <v>3262</v>
      </c>
      <c r="G823" s="207"/>
      <c r="H823" s="210">
        <v>1.038</v>
      </c>
      <c r="I823" s="211"/>
      <c r="J823" s="207"/>
      <c r="K823" s="207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164</v>
      </c>
      <c r="AU823" s="216" t="s">
        <v>90</v>
      </c>
      <c r="AV823" s="13" t="s">
        <v>90</v>
      </c>
      <c r="AW823" s="13" t="s">
        <v>41</v>
      </c>
      <c r="AX823" s="13" t="s">
        <v>80</v>
      </c>
      <c r="AY823" s="216" t="s">
        <v>155</v>
      </c>
    </row>
    <row r="824" spans="2:65" s="12" customFormat="1">
      <c r="B824" s="195"/>
      <c r="C824" s="196"/>
      <c r="D824" s="197" t="s">
        <v>164</v>
      </c>
      <c r="E824" s="198" t="s">
        <v>35</v>
      </c>
      <c r="F824" s="199" t="s">
        <v>3221</v>
      </c>
      <c r="G824" s="196"/>
      <c r="H824" s="198" t="s">
        <v>35</v>
      </c>
      <c r="I824" s="200"/>
      <c r="J824" s="196"/>
      <c r="K824" s="196"/>
      <c r="L824" s="201"/>
      <c r="M824" s="202"/>
      <c r="N824" s="203"/>
      <c r="O824" s="203"/>
      <c r="P824" s="203"/>
      <c r="Q824" s="203"/>
      <c r="R824" s="203"/>
      <c r="S824" s="203"/>
      <c r="T824" s="204"/>
      <c r="AT824" s="205" t="s">
        <v>164</v>
      </c>
      <c r="AU824" s="205" t="s">
        <v>90</v>
      </c>
      <c r="AV824" s="12" t="s">
        <v>88</v>
      </c>
      <c r="AW824" s="12" t="s">
        <v>41</v>
      </c>
      <c r="AX824" s="12" t="s">
        <v>80</v>
      </c>
      <c r="AY824" s="205" t="s">
        <v>155</v>
      </c>
    </row>
    <row r="825" spans="2:65" s="13" customFormat="1">
      <c r="B825" s="206"/>
      <c r="C825" s="207"/>
      <c r="D825" s="197" t="s">
        <v>164</v>
      </c>
      <c r="E825" s="208" t="s">
        <v>35</v>
      </c>
      <c r="F825" s="209" t="s">
        <v>3222</v>
      </c>
      <c r="G825" s="207"/>
      <c r="H825" s="210">
        <v>2.1</v>
      </c>
      <c r="I825" s="211"/>
      <c r="J825" s="207"/>
      <c r="K825" s="207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164</v>
      </c>
      <c r="AU825" s="216" t="s">
        <v>90</v>
      </c>
      <c r="AV825" s="13" t="s">
        <v>90</v>
      </c>
      <c r="AW825" s="13" t="s">
        <v>41</v>
      </c>
      <c r="AX825" s="13" t="s">
        <v>80</v>
      </c>
      <c r="AY825" s="216" t="s">
        <v>155</v>
      </c>
    </row>
    <row r="826" spans="2:65" s="12" customFormat="1">
      <c r="B826" s="195"/>
      <c r="C826" s="196"/>
      <c r="D826" s="197" t="s">
        <v>164</v>
      </c>
      <c r="E826" s="198" t="s">
        <v>35</v>
      </c>
      <c r="F826" s="199" t="s">
        <v>3223</v>
      </c>
      <c r="G826" s="196"/>
      <c r="H826" s="198" t="s">
        <v>35</v>
      </c>
      <c r="I826" s="200"/>
      <c r="J826" s="196"/>
      <c r="K826" s="196"/>
      <c r="L826" s="201"/>
      <c r="M826" s="202"/>
      <c r="N826" s="203"/>
      <c r="O826" s="203"/>
      <c r="P826" s="203"/>
      <c r="Q826" s="203"/>
      <c r="R826" s="203"/>
      <c r="S826" s="203"/>
      <c r="T826" s="204"/>
      <c r="AT826" s="205" t="s">
        <v>164</v>
      </c>
      <c r="AU826" s="205" t="s">
        <v>90</v>
      </c>
      <c r="AV826" s="12" t="s">
        <v>88</v>
      </c>
      <c r="AW826" s="12" t="s">
        <v>41</v>
      </c>
      <c r="AX826" s="12" t="s">
        <v>80</v>
      </c>
      <c r="AY826" s="205" t="s">
        <v>155</v>
      </c>
    </row>
    <row r="827" spans="2:65" s="13" customFormat="1">
      <c r="B827" s="206"/>
      <c r="C827" s="207"/>
      <c r="D827" s="197" t="s">
        <v>164</v>
      </c>
      <c r="E827" s="208" t="s">
        <v>35</v>
      </c>
      <c r="F827" s="209" t="s">
        <v>3224</v>
      </c>
      <c r="G827" s="207"/>
      <c r="H827" s="210">
        <v>4.1769999999999996</v>
      </c>
      <c r="I827" s="211"/>
      <c r="J827" s="207"/>
      <c r="K827" s="207"/>
      <c r="L827" s="212"/>
      <c r="M827" s="213"/>
      <c r="N827" s="214"/>
      <c r="O827" s="214"/>
      <c r="P827" s="214"/>
      <c r="Q827" s="214"/>
      <c r="R827" s="214"/>
      <c r="S827" s="214"/>
      <c r="T827" s="215"/>
      <c r="AT827" s="216" t="s">
        <v>164</v>
      </c>
      <c r="AU827" s="216" t="s">
        <v>90</v>
      </c>
      <c r="AV827" s="13" t="s">
        <v>90</v>
      </c>
      <c r="AW827" s="13" t="s">
        <v>41</v>
      </c>
      <c r="AX827" s="13" t="s">
        <v>80</v>
      </c>
      <c r="AY827" s="216" t="s">
        <v>155</v>
      </c>
    </row>
    <row r="828" spans="2:65" s="15" customFormat="1">
      <c r="B828" s="228"/>
      <c r="C828" s="229"/>
      <c r="D828" s="197" t="s">
        <v>164</v>
      </c>
      <c r="E828" s="230" t="s">
        <v>35</v>
      </c>
      <c r="F828" s="231" t="s">
        <v>177</v>
      </c>
      <c r="G828" s="229"/>
      <c r="H828" s="232">
        <v>41.134999999999998</v>
      </c>
      <c r="I828" s="233"/>
      <c r="J828" s="229"/>
      <c r="K828" s="229"/>
      <c r="L828" s="234"/>
      <c r="M828" s="235"/>
      <c r="N828" s="236"/>
      <c r="O828" s="236"/>
      <c r="P828" s="236"/>
      <c r="Q828" s="236"/>
      <c r="R828" s="236"/>
      <c r="S828" s="236"/>
      <c r="T828" s="237"/>
      <c r="AT828" s="238" t="s">
        <v>164</v>
      </c>
      <c r="AU828" s="238" t="s">
        <v>90</v>
      </c>
      <c r="AV828" s="15" t="s">
        <v>162</v>
      </c>
      <c r="AW828" s="15" t="s">
        <v>41</v>
      </c>
      <c r="AX828" s="15" t="s">
        <v>88</v>
      </c>
      <c r="AY828" s="238" t="s">
        <v>155</v>
      </c>
    </row>
    <row r="829" spans="2:65" s="1" customFormat="1" ht="36" customHeight="1">
      <c r="B829" s="36"/>
      <c r="C829" s="182" t="s">
        <v>1604</v>
      </c>
      <c r="D829" s="182" t="s">
        <v>157</v>
      </c>
      <c r="E829" s="183" t="s">
        <v>2288</v>
      </c>
      <c r="F829" s="184" t="s">
        <v>2289</v>
      </c>
      <c r="G829" s="185" t="s">
        <v>360</v>
      </c>
      <c r="H829" s="186">
        <v>202.64</v>
      </c>
      <c r="I829" s="187"/>
      <c r="J829" s="188">
        <f>ROUND(I829*H829,2)</f>
        <v>0</v>
      </c>
      <c r="K829" s="184" t="s">
        <v>161</v>
      </c>
      <c r="L829" s="40"/>
      <c r="M829" s="189" t="s">
        <v>35</v>
      </c>
      <c r="N829" s="190" t="s">
        <v>51</v>
      </c>
      <c r="O829" s="65"/>
      <c r="P829" s="191">
        <f>O829*H829</f>
        <v>0</v>
      </c>
      <c r="Q829" s="191">
        <v>1.4999999999999999E-4</v>
      </c>
      <c r="R829" s="191">
        <f>Q829*H829</f>
        <v>3.0395999999999996E-2</v>
      </c>
      <c r="S829" s="191">
        <v>0</v>
      </c>
      <c r="T829" s="192">
        <f>S829*H829</f>
        <v>0</v>
      </c>
      <c r="AR829" s="193" t="s">
        <v>265</v>
      </c>
      <c r="AT829" s="193" t="s">
        <v>157</v>
      </c>
      <c r="AU829" s="193" t="s">
        <v>90</v>
      </c>
      <c r="AY829" s="18" t="s">
        <v>155</v>
      </c>
      <c r="BE829" s="194">
        <f>IF(N829="základní",J829,0)</f>
        <v>0</v>
      </c>
      <c r="BF829" s="194">
        <f>IF(N829="snížená",J829,0)</f>
        <v>0</v>
      </c>
      <c r="BG829" s="194">
        <f>IF(N829="zákl. přenesená",J829,0)</f>
        <v>0</v>
      </c>
      <c r="BH829" s="194">
        <f>IF(N829="sníž. přenesená",J829,0)</f>
        <v>0</v>
      </c>
      <c r="BI829" s="194">
        <f>IF(N829="nulová",J829,0)</f>
        <v>0</v>
      </c>
      <c r="BJ829" s="18" t="s">
        <v>88</v>
      </c>
      <c r="BK829" s="194">
        <f>ROUND(I829*H829,2)</f>
        <v>0</v>
      </c>
      <c r="BL829" s="18" t="s">
        <v>265</v>
      </c>
      <c r="BM829" s="193" t="s">
        <v>3267</v>
      </c>
    </row>
    <row r="830" spans="2:65" s="12" customFormat="1" ht="20.399999999999999">
      <c r="B830" s="195"/>
      <c r="C830" s="196"/>
      <c r="D830" s="197" t="s">
        <v>164</v>
      </c>
      <c r="E830" s="198" t="s">
        <v>35</v>
      </c>
      <c r="F830" s="199" t="s">
        <v>2291</v>
      </c>
      <c r="G830" s="196"/>
      <c r="H830" s="198" t="s">
        <v>35</v>
      </c>
      <c r="I830" s="200"/>
      <c r="J830" s="196"/>
      <c r="K830" s="196"/>
      <c r="L830" s="201"/>
      <c r="M830" s="202"/>
      <c r="N830" s="203"/>
      <c r="O830" s="203"/>
      <c r="P830" s="203"/>
      <c r="Q830" s="203"/>
      <c r="R830" s="203"/>
      <c r="S830" s="203"/>
      <c r="T830" s="204"/>
      <c r="AT830" s="205" t="s">
        <v>164</v>
      </c>
      <c r="AU830" s="205" t="s">
        <v>90</v>
      </c>
      <c r="AV830" s="12" t="s">
        <v>88</v>
      </c>
      <c r="AW830" s="12" t="s">
        <v>41</v>
      </c>
      <c r="AX830" s="12" t="s">
        <v>80</v>
      </c>
      <c r="AY830" s="205" t="s">
        <v>155</v>
      </c>
    </row>
    <row r="831" spans="2:65" s="13" customFormat="1" ht="20.399999999999999">
      <c r="B831" s="206"/>
      <c r="C831" s="207"/>
      <c r="D831" s="197" t="s">
        <v>164</v>
      </c>
      <c r="E831" s="208" t="s">
        <v>35</v>
      </c>
      <c r="F831" s="209" t="s">
        <v>3268</v>
      </c>
      <c r="G831" s="207"/>
      <c r="H831" s="210">
        <v>120.09</v>
      </c>
      <c r="I831" s="211"/>
      <c r="J831" s="207"/>
      <c r="K831" s="207"/>
      <c r="L831" s="212"/>
      <c r="M831" s="213"/>
      <c r="N831" s="214"/>
      <c r="O831" s="214"/>
      <c r="P831" s="214"/>
      <c r="Q831" s="214"/>
      <c r="R831" s="214"/>
      <c r="S831" s="214"/>
      <c r="T831" s="215"/>
      <c r="AT831" s="216" t="s">
        <v>164</v>
      </c>
      <c r="AU831" s="216" t="s">
        <v>90</v>
      </c>
      <c r="AV831" s="13" t="s">
        <v>90</v>
      </c>
      <c r="AW831" s="13" t="s">
        <v>41</v>
      </c>
      <c r="AX831" s="13" t="s">
        <v>80</v>
      </c>
      <c r="AY831" s="216" t="s">
        <v>155</v>
      </c>
    </row>
    <row r="832" spans="2:65" s="13" customFormat="1" ht="20.399999999999999">
      <c r="B832" s="206"/>
      <c r="C832" s="207"/>
      <c r="D832" s="197" t="s">
        <v>164</v>
      </c>
      <c r="E832" s="208" t="s">
        <v>35</v>
      </c>
      <c r="F832" s="209" t="s">
        <v>3269</v>
      </c>
      <c r="G832" s="207"/>
      <c r="H832" s="210">
        <v>82.55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164</v>
      </c>
      <c r="AU832" s="216" t="s">
        <v>90</v>
      </c>
      <c r="AV832" s="13" t="s">
        <v>90</v>
      </c>
      <c r="AW832" s="13" t="s">
        <v>41</v>
      </c>
      <c r="AX832" s="13" t="s">
        <v>80</v>
      </c>
      <c r="AY832" s="216" t="s">
        <v>155</v>
      </c>
    </row>
    <row r="833" spans="2:65" s="15" customFormat="1">
      <c r="B833" s="228"/>
      <c r="C833" s="229"/>
      <c r="D833" s="197" t="s">
        <v>164</v>
      </c>
      <c r="E833" s="230" t="s">
        <v>35</v>
      </c>
      <c r="F833" s="231" t="s">
        <v>177</v>
      </c>
      <c r="G833" s="229"/>
      <c r="H833" s="232">
        <v>202.64</v>
      </c>
      <c r="I833" s="233"/>
      <c r="J833" s="229"/>
      <c r="K833" s="229"/>
      <c r="L833" s="234"/>
      <c r="M833" s="235"/>
      <c r="N833" s="236"/>
      <c r="O833" s="236"/>
      <c r="P833" s="236"/>
      <c r="Q833" s="236"/>
      <c r="R833" s="236"/>
      <c r="S833" s="236"/>
      <c r="T833" s="237"/>
      <c r="AT833" s="238" t="s">
        <v>164</v>
      </c>
      <c r="AU833" s="238" t="s">
        <v>90</v>
      </c>
      <c r="AV833" s="15" t="s">
        <v>162</v>
      </c>
      <c r="AW833" s="15" t="s">
        <v>41</v>
      </c>
      <c r="AX833" s="15" t="s">
        <v>88</v>
      </c>
      <c r="AY833" s="238" t="s">
        <v>155</v>
      </c>
    </row>
    <row r="834" spans="2:65" s="1" customFormat="1" ht="48" customHeight="1">
      <c r="B834" s="36"/>
      <c r="C834" s="182" t="s">
        <v>1610</v>
      </c>
      <c r="D834" s="182" t="s">
        <v>157</v>
      </c>
      <c r="E834" s="183" t="s">
        <v>3270</v>
      </c>
      <c r="F834" s="184" t="s">
        <v>3271</v>
      </c>
      <c r="G834" s="185" t="s">
        <v>227</v>
      </c>
      <c r="H834" s="186">
        <v>9</v>
      </c>
      <c r="I834" s="187"/>
      <c r="J834" s="188">
        <f>ROUND(I834*H834,2)</f>
        <v>0</v>
      </c>
      <c r="K834" s="184" t="s">
        <v>161</v>
      </c>
      <c r="L834" s="40"/>
      <c r="M834" s="189" t="s">
        <v>35</v>
      </c>
      <c r="N834" s="190" t="s">
        <v>51</v>
      </c>
      <c r="O834" s="65"/>
      <c r="P834" s="191">
        <f>O834*H834</f>
        <v>0</v>
      </c>
      <c r="Q834" s="191">
        <v>2.5999999999999998E-4</v>
      </c>
      <c r="R834" s="191">
        <f>Q834*H834</f>
        <v>2.3399999999999996E-3</v>
      </c>
      <c r="S834" s="191">
        <v>0</v>
      </c>
      <c r="T834" s="192">
        <f>S834*H834</f>
        <v>0</v>
      </c>
      <c r="AR834" s="193" t="s">
        <v>265</v>
      </c>
      <c r="AT834" s="193" t="s">
        <v>157</v>
      </c>
      <c r="AU834" s="193" t="s">
        <v>90</v>
      </c>
      <c r="AY834" s="18" t="s">
        <v>155</v>
      </c>
      <c r="BE834" s="194">
        <f>IF(N834="základní",J834,0)</f>
        <v>0</v>
      </c>
      <c r="BF834" s="194">
        <f>IF(N834="snížená",J834,0)</f>
        <v>0</v>
      </c>
      <c r="BG834" s="194">
        <f>IF(N834="zákl. přenesená",J834,0)</f>
        <v>0</v>
      </c>
      <c r="BH834" s="194">
        <f>IF(N834="sníž. přenesená",J834,0)</f>
        <v>0</v>
      </c>
      <c r="BI834" s="194">
        <f>IF(N834="nulová",J834,0)</f>
        <v>0</v>
      </c>
      <c r="BJ834" s="18" t="s">
        <v>88</v>
      </c>
      <c r="BK834" s="194">
        <f>ROUND(I834*H834,2)</f>
        <v>0</v>
      </c>
      <c r="BL834" s="18" t="s">
        <v>265</v>
      </c>
      <c r="BM834" s="193" t="s">
        <v>3272</v>
      </c>
    </row>
    <row r="835" spans="2:65" s="12" customFormat="1">
      <c r="B835" s="195"/>
      <c r="C835" s="196"/>
      <c r="D835" s="197" t="s">
        <v>164</v>
      </c>
      <c r="E835" s="198" t="s">
        <v>35</v>
      </c>
      <c r="F835" s="199" t="s">
        <v>3129</v>
      </c>
      <c r="G835" s="196"/>
      <c r="H835" s="198" t="s">
        <v>35</v>
      </c>
      <c r="I835" s="200"/>
      <c r="J835" s="196"/>
      <c r="K835" s="196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164</v>
      </c>
      <c r="AU835" s="205" t="s">
        <v>90</v>
      </c>
      <c r="AV835" s="12" t="s">
        <v>88</v>
      </c>
      <c r="AW835" s="12" t="s">
        <v>41</v>
      </c>
      <c r="AX835" s="12" t="s">
        <v>80</v>
      </c>
      <c r="AY835" s="205" t="s">
        <v>155</v>
      </c>
    </row>
    <row r="836" spans="2:65" s="13" customFormat="1">
      <c r="B836" s="206"/>
      <c r="C836" s="207"/>
      <c r="D836" s="197" t="s">
        <v>164</v>
      </c>
      <c r="E836" s="208" t="s">
        <v>35</v>
      </c>
      <c r="F836" s="209" t="s">
        <v>233</v>
      </c>
      <c r="G836" s="207"/>
      <c r="H836" s="210">
        <v>9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164</v>
      </c>
      <c r="AU836" s="216" t="s">
        <v>90</v>
      </c>
      <c r="AV836" s="13" t="s">
        <v>90</v>
      </c>
      <c r="AW836" s="13" t="s">
        <v>41</v>
      </c>
      <c r="AX836" s="13" t="s">
        <v>88</v>
      </c>
      <c r="AY836" s="216" t="s">
        <v>155</v>
      </c>
    </row>
    <row r="837" spans="2:65" s="1" customFormat="1" ht="24" customHeight="1">
      <c r="B837" s="36"/>
      <c r="C837" s="239" t="s">
        <v>1616</v>
      </c>
      <c r="D837" s="239" t="s">
        <v>455</v>
      </c>
      <c r="E837" s="240" t="s">
        <v>3273</v>
      </c>
      <c r="F837" s="241" t="s">
        <v>3274</v>
      </c>
      <c r="G837" s="242" t="s">
        <v>227</v>
      </c>
      <c r="H837" s="243">
        <v>9</v>
      </c>
      <c r="I837" s="244"/>
      <c r="J837" s="245">
        <f>ROUND(I837*H837,2)</f>
        <v>0</v>
      </c>
      <c r="K837" s="241" t="s">
        <v>35</v>
      </c>
      <c r="L837" s="246"/>
      <c r="M837" s="247" t="s">
        <v>35</v>
      </c>
      <c r="N837" s="248" t="s">
        <v>51</v>
      </c>
      <c r="O837" s="65"/>
      <c r="P837" s="191">
        <f>O837*H837</f>
        <v>0</v>
      </c>
      <c r="Q837" s="191">
        <v>0</v>
      </c>
      <c r="R837" s="191">
        <f>Q837*H837</f>
        <v>0</v>
      </c>
      <c r="S837" s="191">
        <v>0</v>
      </c>
      <c r="T837" s="192">
        <f>S837*H837</f>
        <v>0</v>
      </c>
      <c r="AR837" s="193" t="s">
        <v>419</v>
      </c>
      <c r="AT837" s="193" t="s">
        <v>455</v>
      </c>
      <c r="AU837" s="193" t="s">
        <v>90</v>
      </c>
      <c r="AY837" s="18" t="s">
        <v>155</v>
      </c>
      <c r="BE837" s="194">
        <f>IF(N837="základní",J837,0)</f>
        <v>0</v>
      </c>
      <c r="BF837" s="194">
        <f>IF(N837="snížená",J837,0)</f>
        <v>0</v>
      </c>
      <c r="BG837" s="194">
        <f>IF(N837="zákl. přenesená",J837,0)</f>
        <v>0</v>
      </c>
      <c r="BH837" s="194">
        <f>IF(N837="sníž. přenesená",J837,0)</f>
        <v>0</v>
      </c>
      <c r="BI837" s="194">
        <f>IF(N837="nulová",J837,0)</f>
        <v>0</v>
      </c>
      <c r="BJ837" s="18" t="s">
        <v>88</v>
      </c>
      <c r="BK837" s="194">
        <f>ROUND(I837*H837,2)</f>
        <v>0</v>
      </c>
      <c r="BL837" s="18" t="s">
        <v>265</v>
      </c>
      <c r="BM837" s="193" t="s">
        <v>3275</v>
      </c>
    </row>
    <row r="838" spans="2:65" s="1" customFormat="1" ht="24" customHeight="1">
      <c r="B838" s="36"/>
      <c r="C838" s="182" t="s">
        <v>1631</v>
      </c>
      <c r="D838" s="182" t="s">
        <v>157</v>
      </c>
      <c r="E838" s="183" t="s">
        <v>3276</v>
      </c>
      <c r="F838" s="184" t="s">
        <v>3277</v>
      </c>
      <c r="G838" s="185" t="s">
        <v>227</v>
      </c>
      <c r="H838" s="186">
        <v>9</v>
      </c>
      <c r="I838" s="187"/>
      <c r="J838" s="188">
        <f>ROUND(I838*H838,2)</f>
        <v>0</v>
      </c>
      <c r="K838" s="184" t="s">
        <v>35</v>
      </c>
      <c r="L838" s="40"/>
      <c r="M838" s="189" t="s">
        <v>35</v>
      </c>
      <c r="N838" s="190" t="s">
        <v>51</v>
      </c>
      <c r="O838" s="65"/>
      <c r="P838" s="191">
        <f>O838*H838</f>
        <v>0</v>
      </c>
      <c r="Q838" s="191">
        <v>2.5999999999999998E-4</v>
      </c>
      <c r="R838" s="191">
        <f>Q838*H838</f>
        <v>2.3399999999999996E-3</v>
      </c>
      <c r="S838" s="191">
        <v>0</v>
      </c>
      <c r="T838" s="192">
        <f>S838*H838</f>
        <v>0</v>
      </c>
      <c r="AR838" s="193" t="s">
        <v>265</v>
      </c>
      <c r="AT838" s="193" t="s">
        <v>157</v>
      </c>
      <c r="AU838" s="193" t="s">
        <v>90</v>
      </c>
      <c r="AY838" s="18" t="s">
        <v>155</v>
      </c>
      <c r="BE838" s="194">
        <f>IF(N838="základní",J838,0)</f>
        <v>0</v>
      </c>
      <c r="BF838" s="194">
        <f>IF(N838="snížená",J838,0)</f>
        <v>0</v>
      </c>
      <c r="BG838" s="194">
        <f>IF(N838="zákl. přenesená",J838,0)</f>
        <v>0</v>
      </c>
      <c r="BH838" s="194">
        <f>IF(N838="sníž. přenesená",J838,0)</f>
        <v>0</v>
      </c>
      <c r="BI838" s="194">
        <f>IF(N838="nulová",J838,0)</f>
        <v>0</v>
      </c>
      <c r="BJ838" s="18" t="s">
        <v>88</v>
      </c>
      <c r="BK838" s="194">
        <f>ROUND(I838*H838,2)</f>
        <v>0</v>
      </c>
      <c r="BL838" s="18" t="s">
        <v>265</v>
      </c>
      <c r="BM838" s="193" t="s">
        <v>3278</v>
      </c>
    </row>
    <row r="839" spans="2:65" s="12" customFormat="1">
      <c r="B839" s="195"/>
      <c r="C839" s="196"/>
      <c r="D839" s="197" t="s">
        <v>164</v>
      </c>
      <c r="E839" s="198" t="s">
        <v>35</v>
      </c>
      <c r="F839" s="199" t="s">
        <v>3129</v>
      </c>
      <c r="G839" s="196"/>
      <c r="H839" s="198" t="s">
        <v>35</v>
      </c>
      <c r="I839" s="200"/>
      <c r="J839" s="196"/>
      <c r="K839" s="196"/>
      <c r="L839" s="201"/>
      <c r="M839" s="202"/>
      <c r="N839" s="203"/>
      <c r="O839" s="203"/>
      <c r="P839" s="203"/>
      <c r="Q839" s="203"/>
      <c r="R839" s="203"/>
      <c r="S839" s="203"/>
      <c r="T839" s="204"/>
      <c r="AT839" s="205" t="s">
        <v>164</v>
      </c>
      <c r="AU839" s="205" t="s">
        <v>90</v>
      </c>
      <c r="AV839" s="12" t="s">
        <v>88</v>
      </c>
      <c r="AW839" s="12" t="s">
        <v>41</v>
      </c>
      <c r="AX839" s="12" t="s">
        <v>80</v>
      </c>
      <c r="AY839" s="205" t="s">
        <v>155</v>
      </c>
    </row>
    <row r="840" spans="2:65" s="13" customFormat="1">
      <c r="B840" s="206"/>
      <c r="C840" s="207"/>
      <c r="D840" s="197" t="s">
        <v>164</v>
      </c>
      <c r="E840" s="208" t="s">
        <v>35</v>
      </c>
      <c r="F840" s="209" t="s">
        <v>233</v>
      </c>
      <c r="G840" s="207"/>
      <c r="H840" s="210">
        <v>9</v>
      </c>
      <c r="I840" s="211"/>
      <c r="J840" s="207"/>
      <c r="K840" s="207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164</v>
      </c>
      <c r="AU840" s="216" t="s">
        <v>90</v>
      </c>
      <c r="AV840" s="13" t="s">
        <v>90</v>
      </c>
      <c r="AW840" s="13" t="s">
        <v>41</v>
      </c>
      <c r="AX840" s="13" t="s">
        <v>88</v>
      </c>
      <c r="AY840" s="216" t="s">
        <v>155</v>
      </c>
    </row>
    <row r="841" spans="2:65" s="1" customFormat="1" ht="48" customHeight="1">
      <c r="B841" s="36"/>
      <c r="C841" s="182" t="s">
        <v>1638</v>
      </c>
      <c r="D841" s="182" t="s">
        <v>157</v>
      </c>
      <c r="E841" s="183" t="s">
        <v>2317</v>
      </c>
      <c r="F841" s="184" t="s">
        <v>2318</v>
      </c>
      <c r="G841" s="185" t="s">
        <v>360</v>
      </c>
      <c r="H841" s="186">
        <v>151.61000000000001</v>
      </c>
      <c r="I841" s="187"/>
      <c r="J841" s="188">
        <f>ROUND(I841*H841,2)</f>
        <v>0</v>
      </c>
      <c r="K841" s="184" t="s">
        <v>161</v>
      </c>
      <c r="L841" s="40"/>
      <c r="M841" s="189" t="s">
        <v>35</v>
      </c>
      <c r="N841" s="190" t="s">
        <v>51</v>
      </c>
      <c r="O841" s="65"/>
      <c r="P841" s="191">
        <f>O841*H841</f>
        <v>0</v>
      </c>
      <c r="Q841" s="191">
        <v>0</v>
      </c>
      <c r="R841" s="191">
        <f>Q841*H841</f>
        <v>0</v>
      </c>
      <c r="S841" s="191">
        <v>0</v>
      </c>
      <c r="T841" s="192">
        <f>S841*H841</f>
        <v>0</v>
      </c>
      <c r="AR841" s="193" t="s">
        <v>265</v>
      </c>
      <c r="AT841" s="193" t="s">
        <v>157</v>
      </c>
      <c r="AU841" s="193" t="s">
        <v>90</v>
      </c>
      <c r="AY841" s="18" t="s">
        <v>155</v>
      </c>
      <c r="BE841" s="194">
        <f>IF(N841="základní",J841,0)</f>
        <v>0</v>
      </c>
      <c r="BF841" s="194">
        <f>IF(N841="snížená",J841,0)</f>
        <v>0</v>
      </c>
      <c r="BG841" s="194">
        <f>IF(N841="zákl. přenesená",J841,0)</f>
        <v>0</v>
      </c>
      <c r="BH841" s="194">
        <f>IF(N841="sníž. přenesená",J841,0)</f>
        <v>0</v>
      </c>
      <c r="BI841" s="194">
        <f>IF(N841="nulová",J841,0)</f>
        <v>0</v>
      </c>
      <c r="BJ841" s="18" t="s">
        <v>88</v>
      </c>
      <c r="BK841" s="194">
        <f>ROUND(I841*H841,2)</f>
        <v>0</v>
      </c>
      <c r="BL841" s="18" t="s">
        <v>265</v>
      </c>
      <c r="BM841" s="193" t="s">
        <v>3279</v>
      </c>
    </row>
    <row r="842" spans="2:65" s="12" customFormat="1" ht="20.399999999999999">
      <c r="B842" s="195"/>
      <c r="C842" s="196"/>
      <c r="D842" s="197" t="s">
        <v>164</v>
      </c>
      <c r="E842" s="198" t="s">
        <v>35</v>
      </c>
      <c r="F842" s="199" t="s">
        <v>3280</v>
      </c>
      <c r="G842" s="196"/>
      <c r="H842" s="198" t="s">
        <v>35</v>
      </c>
      <c r="I842" s="200"/>
      <c r="J842" s="196"/>
      <c r="K842" s="196"/>
      <c r="L842" s="201"/>
      <c r="M842" s="202"/>
      <c r="N842" s="203"/>
      <c r="O842" s="203"/>
      <c r="P842" s="203"/>
      <c r="Q842" s="203"/>
      <c r="R842" s="203"/>
      <c r="S842" s="203"/>
      <c r="T842" s="204"/>
      <c r="AT842" s="205" t="s">
        <v>164</v>
      </c>
      <c r="AU842" s="205" t="s">
        <v>90</v>
      </c>
      <c r="AV842" s="12" t="s">
        <v>88</v>
      </c>
      <c r="AW842" s="12" t="s">
        <v>41</v>
      </c>
      <c r="AX842" s="12" t="s">
        <v>80</v>
      </c>
      <c r="AY842" s="205" t="s">
        <v>155</v>
      </c>
    </row>
    <row r="843" spans="2:65" s="13" customFormat="1">
      <c r="B843" s="206"/>
      <c r="C843" s="207"/>
      <c r="D843" s="197" t="s">
        <v>164</v>
      </c>
      <c r="E843" s="208" t="s">
        <v>35</v>
      </c>
      <c r="F843" s="209" t="s">
        <v>3281</v>
      </c>
      <c r="G843" s="207"/>
      <c r="H843" s="210">
        <v>151.61000000000001</v>
      </c>
      <c r="I843" s="211"/>
      <c r="J843" s="207"/>
      <c r="K843" s="207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164</v>
      </c>
      <c r="AU843" s="216" t="s">
        <v>90</v>
      </c>
      <c r="AV843" s="13" t="s">
        <v>90</v>
      </c>
      <c r="AW843" s="13" t="s">
        <v>41</v>
      </c>
      <c r="AX843" s="13" t="s">
        <v>88</v>
      </c>
      <c r="AY843" s="216" t="s">
        <v>155</v>
      </c>
    </row>
    <row r="844" spans="2:65" s="1" customFormat="1" ht="24" customHeight="1">
      <c r="B844" s="36"/>
      <c r="C844" s="239" t="s">
        <v>1642</v>
      </c>
      <c r="D844" s="239" t="s">
        <v>455</v>
      </c>
      <c r="E844" s="240" t="s">
        <v>3282</v>
      </c>
      <c r="F844" s="241" t="s">
        <v>3283</v>
      </c>
      <c r="G844" s="242" t="s">
        <v>360</v>
      </c>
      <c r="H844" s="243">
        <v>166.77099999999999</v>
      </c>
      <c r="I844" s="244"/>
      <c r="J844" s="245">
        <f>ROUND(I844*H844,2)</f>
        <v>0</v>
      </c>
      <c r="K844" s="241" t="s">
        <v>161</v>
      </c>
      <c r="L844" s="246"/>
      <c r="M844" s="247" t="s">
        <v>35</v>
      </c>
      <c r="N844" s="248" t="s">
        <v>51</v>
      </c>
      <c r="O844" s="65"/>
      <c r="P844" s="191">
        <f>O844*H844</f>
        <v>0</v>
      </c>
      <c r="Q844" s="191">
        <v>2.7999999999999998E-4</v>
      </c>
      <c r="R844" s="191">
        <f>Q844*H844</f>
        <v>4.6695879999999995E-2</v>
      </c>
      <c r="S844" s="191">
        <v>0</v>
      </c>
      <c r="T844" s="192">
        <f>S844*H844</f>
        <v>0</v>
      </c>
      <c r="AR844" s="193" t="s">
        <v>419</v>
      </c>
      <c r="AT844" s="193" t="s">
        <v>455</v>
      </c>
      <c r="AU844" s="193" t="s">
        <v>90</v>
      </c>
      <c r="AY844" s="18" t="s">
        <v>155</v>
      </c>
      <c r="BE844" s="194">
        <f>IF(N844="základní",J844,0)</f>
        <v>0</v>
      </c>
      <c r="BF844" s="194">
        <f>IF(N844="snížená",J844,0)</f>
        <v>0</v>
      </c>
      <c r="BG844" s="194">
        <f>IF(N844="zákl. přenesená",J844,0)</f>
        <v>0</v>
      </c>
      <c r="BH844" s="194">
        <f>IF(N844="sníž. přenesená",J844,0)</f>
        <v>0</v>
      </c>
      <c r="BI844" s="194">
        <f>IF(N844="nulová",J844,0)</f>
        <v>0</v>
      </c>
      <c r="BJ844" s="18" t="s">
        <v>88</v>
      </c>
      <c r="BK844" s="194">
        <f>ROUND(I844*H844,2)</f>
        <v>0</v>
      </c>
      <c r="BL844" s="18" t="s">
        <v>265</v>
      </c>
      <c r="BM844" s="193" t="s">
        <v>3284</v>
      </c>
    </row>
    <row r="845" spans="2:65" s="12" customFormat="1" ht="20.399999999999999">
      <c r="B845" s="195"/>
      <c r="C845" s="196"/>
      <c r="D845" s="197" t="s">
        <v>164</v>
      </c>
      <c r="E845" s="198" t="s">
        <v>35</v>
      </c>
      <c r="F845" s="199" t="s">
        <v>3280</v>
      </c>
      <c r="G845" s="196"/>
      <c r="H845" s="198" t="s">
        <v>35</v>
      </c>
      <c r="I845" s="200"/>
      <c r="J845" s="196"/>
      <c r="K845" s="196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164</v>
      </c>
      <c r="AU845" s="205" t="s">
        <v>90</v>
      </c>
      <c r="AV845" s="12" t="s">
        <v>88</v>
      </c>
      <c r="AW845" s="12" t="s">
        <v>41</v>
      </c>
      <c r="AX845" s="12" t="s">
        <v>80</v>
      </c>
      <c r="AY845" s="205" t="s">
        <v>155</v>
      </c>
    </row>
    <row r="846" spans="2:65" s="13" customFormat="1">
      <c r="B846" s="206"/>
      <c r="C846" s="207"/>
      <c r="D846" s="197" t="s">
        <v>164</v>
      </c>
      <c r="E846" s="208" t="s">
        <v>35</v>
      </c>
      <c r="F846" s="209" t="s">
        <v>3285</v>
      </c>
      <c r="G846" s="207"/>
      <c r="H846" s="210">
        <v>166.77099999999999</v>
      </c>
      <c r="I846" s="211"/>
      <c r="J846" s="207"/>
      <c r="K846" s="207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164</v>
      </c>
      <c r="AU846" s="216" t="s">
        <v>90</v>
      </c>
      <c r="AV846" s="13" t="s">
        <v>90</v>
      </c>
      <c r="AW846" s="13" t="s">
        <v>41</v>
      </c>
      <c r="AX846" s="13" t="s">
        <v>88</v>
      </c>
      <c r="AY846" s="216" t="s">
        <v>155</v>
      </c>
    </row>
    <row r="847" spans="2:65" s="1" customFormat="1" ht="36" customHeight="1">
      <c r="B847" s="36"/>
      <c r="C847" s="182" t="s">
        <v>1647</v>
      </c>
      <c r="D847" s="182" t="s">
        <v>157</v>
      </c>
      <c r="E847" s="183" t="s">
        <v>2328</v>
      </c>
      <c r="F847" s="184" t="s">
        <v>2329</v>
      </c>
      <c r="G847" s="185" t="s">
        <v>227</v>
      </c>
      <c r="H847" s="186">
        <v>5</v>
      </c>
      <c r="I847" s="187"/>
      <c r="J847" s="188">
        <f>ROUND(I847*H847,2)</f>
        <v>0</v>
      </c>
      <c r="K847" s="184" t="s">
        <v>161</v>
      </c>
      <c r="L847" s="40"/>
      <c r="M847" s="189" t="s">
        <v>35</v>
      </c>
      <c r="N847" s="190" t="s">
        <v>51</v>
      </c>
      <c r="O847" s="65"/>
      <c r="P847" s="191">
        <f>O847*H847</f>
        <v>0</v>
      </c>
      <c r="Q847" s="191">
        <v>0</v>
      </c>
      <c r="R847" s="191">
        <f>Q847*H847</f>
        <v>0</v>
      </c>
      <c r="S847" s="191">
        <v>0</v>
      </c>
      <c r="T847" s="192">
        <f>S847*H847</f>
        <v>0</v>
      </c>
      <c r="AR847" s="193" t="s">
        <v>265</v>
      </c>
      <c r="AT847" s="193" t="s">
        <v>157</v>
      </c>
      <c r="AU847" s="193" t="s">
        <v>90</v>
      </c>
      <c r="AY847" s="18" t="s">
        <v>155</v>
      </c>
      <c r="BE847" s="194">
        <f>IF(N847="základní",J847,0)</f>
        <v>0</v>
      </c>
      <c r="BF847" s="194">
        <f>IF(N847="snížená",J847,0)</f>
        <v>0</v>
      </c>
      <c r="BG847" s="194">
        <f>IF(N847="zákl. přenesená",J847,0)</f>
        <v>0</v>
      </c>
      <c r="BH847" s="194">
        <f>IF(N847="sníž. přenesená",J847,0)</f>
        <v>0</v>
      </c>
      <c r="BI847" s="194">
        <f>IF(N847="nulová",J847,0)</f>
        <v>0</v>
      </c>
      <c r="BJ847" s="18" t="s">
        <v>88</v>
      </c>
      <c r="BK847" s="194">
        <f>ROUND(I847*H847,2)</f>
        <v>0</v>
      </c>
      <c r="BL847" s="18" t="s">
        <v>265</v>
      </c>
      <c r="BM847" s="193" t="s">
        <v>3286</v>
      </c>
    </row>
    <row r="848" spans="2:65" s="12" customFormat="1">
      <c r="B848" s="195"/>
      <c r="C848" s="196"/>
      <c r="D848" s="197" t="s">
        <v>164</v>
      </c>
      <c r="E848" s="198" t="s">
        <v>35</v>
      </c>
      <c r="F848" s="199" t="s">
        <v>3287</v>
      </c>
      <c r="G848" s="196"/>
      <c r="H848" s="198" t="s">
        <v>35</v>
      </c>
      <c r="I848" s="200"/>
      <c r="J848" s="196"/>
      <c r="K848" s="196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164</v>
      </c>
      <c r="AU848" s="205" t="s">
        <v>90</v>
      </c>
      <c r="AV848" s="12" t="s">
        <v>88</v>
      </c>
      <c r="AW848" s="12" t="s">
        <v>41</v>
      </c>
      <c r="AX848" s="12" t="s">
        <v>80</v>
      </c>
      <c r="AY848" s="205" t="s">
        <v>155</v>
      </c>
    </row>
    <row r="849" spans="2:65" s="13" customFormat="1">
      <c r="B849" s="206"/>
      <c r="C849" s="207"/>
      <c r="D849" s="197" t="s">
        <v>164</v>
      </c>
      <c r="E849" s="208" t="s">
        <v>35</v>
      </c>
      <c r="F849" s="209" t="s">
        <v>3288</v>
      </c>
      <c r="G849" s="207"/>
      <c r="H849" s="210">
        <v>5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164</v>
      </c>
      <c r="AU849" s="216" t="s">
        <v>90</v>
      </c>
      <c r="AV849" s="13" t="s">
        <v>90</v>
      </c>
      <c r="AW849" s="13" t="s">
        <v>41</v>
      </c>
      <c r="AX849" s="13" t="s">
        <v>88</v>
      </c>
      <c r="AY849" s="216" t="s">
        <v>155</v>
      </c>
    </row>
    <row r="850" spans="2:65" s="1" customFormat="1" ht="36" customHeight="1">
      <c r="B850" s="36"/>
      <c r="C850" s="182" t="s">
        <v>1652</v>
      </c>
      <c r="D850" s="182" t="s">
        <v>157</v>
      </c>
      <c r="E850" s="183" t="s">
        <v>2333</v>
      </c>
      <c r="F850" s="184" t="s">
        <v>2334</v>
      </c>
      <c r="G850" s="185" t="s">
        <v>227</v>
      </c>
      <c r="H850" s="186">
        <v>3</v>
      </c>
      <c r="I850" s="187"/>
      <c r="J850" s="188">
        <f>ROUND(I850*H850,2)</f>
        <v>0</v>
      </c>
      <c r="K850" s="184" t="s">
        <v>161</v>
      </c>
      <c r="L850" s="40"/>
      <c r="M850" s="189" t="s">
        <v>35</v>
      </c>
      <c r="N850" s="190" t="s">
        <v>51</v>
      </c>
      <c r="O850" s="65"/>
      <c r="P850" s="191">
        <f>O850*H850</f>
        <v>0</v>
      </c>
      <c r="Q850" s="191">
        <v>0</v>
      </c>
      <c r="R850" s="191">
        <f>Q850*H850</f>
        <v>0</v>
      </c>
      <c r="S850" s="191">
        <v>0</v>
      </c>
      <c r="T850" s="192">
        <f>S850*H850</f>
        <v>0</v>
      </c>
      <c r="AR850" s="193" t="s">
        <v>265</v>
      </c>
      <c r="AT850" s="193" t="s">
        <v>157</v>
      </c>
      <c r="AU850" s="193" t="s">
        <v>90</v>
      </c>
      <c r="AY850" s="18" t="s">
        <v>155</v>
      </c>
      <c r="BE850" s="194">
        <f>IF(N850="základní",J850,0)</f>
        <v>0</v>
      </c>
      <c r="BF850" s="194">
        <f>IF(N850="snížená",J850,0)</f>
        <v>0</v>
      </c>
      <c r="BG850" s="194">
        <f>IF(N850="zákl. přenesená",J850,0)</f>
        <v>0</v>
      </c>
      <c r="BH850" s="194">
        <f>IF(N850="sníž. přenesená",J850,0)</f>
        <v>0</v>
      </c>
      <c r="BI850" s="194">
        <f>IF(N850="nulová",J850,0)</f>
        <v>0</v>
      </c>
      <c r="BJ850" s="18" t="s">
        <v>88</v>
      </c>
      <c r="BK850" s="194">
        <f>ROUND(I850*H850,2)</f>
        <v>0</v>
      </c>
      <c r="BL850" s="18" t="s">
        <v>265</v>
      </c>
      <c r="BM850" s="193" t="s">
        <v>3289</v>
      </c>
    </row>
    <row r="851" spans="2:65" s="12" customFormat="1">
      <c r="B851" s="195"/>
      <c r="C851" s="196"/>
      <c r="D851" s="197" t="s">
        <v>164</v>
      </c>
      <c r="E851" s="198" t="s">
        <v>35</v>
      </c>
      <c r="F851" s="199" t="s">
        <v>3290</v>
      </c>
      <c r="G851" s="196"/>
      <c r="H851" s="198" t="s">
        <v>35</v>
      </c>
      <c r="I851" s="200"/>
      <c r="J851" s="196"/>
      <c r="K851" s="196"/>
      <c r="L851" s="201"/>
      <c r="M851" s="202"/>
      <c r="N851" s="203"/>
      <c r="O851" s="203"/>
      <c r="P851" s="203"/>
      <c r="Q851" s="203"/>
      <c r="R851" s="203"/>
      <c r="S851" s="203"/>
      <c r="T851" s="204"/>
      <c r="AT851" s="205" t="s">
        <v>164</v>
      </c>
      <c r="AU851" s="205" t="s">
        <v>90</v>
      </c>
      <c r="AV851" s="12" t="s">
        <v>88</v>
      </c>
      <c r="AW851" s="12" t="s">
        <v>41</v>
      </c>
      <c r="AX851" s="12" t="s">
        <v>80</v>
      </c>
      <c r="AY851" s="205" t="s">
        <v>155</v>
      </c>
    </row>
    <row r="852" spans="2:65" s="13" customFormat="1">
      <c r="B852" s="206"/>
      <c r="C852" s="207"/>
      <c r="D852" s="197" t="s">
        <v>164</v>
      </c>
      <c r="E852" s="208" t="s">
        <v>35</v>
      </c>
      <c r="F852" s="209" t="s">
        <v>174</v>
      </c>
      <c r="G852" s="207"/>
      <c r="H852" s="210">
        <v>3</v>
      </c>
      <c r="I852" s="211"/>
      <c r="J852" s="207"/>
      <c r="K852" s="207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164</v>
      </c>
      <c r="AU852" s="216" t="s">
        <v>90</v>
      </c>
      <c r="AV852" s="13" t="s">
        <v>90</v>
      </c>
      <c r="AW852" s="13" t="s">
        <v>41</v>
      </c>
      <c r="AX852" s="13" t="s">
        <v>88</v>
      </c>
      <c r="AY852" s="216" t="s">
        <v>155</v>
      </c>
    </row>
    <row r="853" spans="2:65" s="1" customFormat="1" ht="36" customHeight="1">
      <c r="B853" s="36"/>
      <c r="C853" s="182" t="s">
        <v>1657</v>
      </c>
      <c r="D853" s="182" t="s">
        <v>157</v>
      </c>
      <c r="E853" s="183" t="s">
        <v>2339</v>
      </c>
      <c r="F853" s="184" t="s">
        <v>2340</v>
      </c>
      <c r="G853" s="185" t="s">
        <v>227</v>
      </c>
      <c r="H853" s="186">
        <v>4</v>
      </c>
      <c r="I853" s="187"/>
      <c r="J853" s="188">
        <f>ROUND(I853*H853,2)</f>
        <v>0</v>
      </c>
      <c r="K853" s="184" t="s">
        <v>161</v>
      </c>
      <c r="L853" s="40"/>
      <c r="M853" s="189" t="s">
        <v>35</v>
      </c>
      <c r="N853" s="190" t="s">
        <v>51</v>
      </c>
      <c r="O853" s="65"/>
      <c r="P853" s="191">
        <f>O853*H853</f>
        <v>0</v>
      </c>
      <c r="Q853" s="191">
        <v>0</v>
      </c>
      <c r="R853" s="191">
        <f>Q853*H853</f>
        <v>0</v>
      </c>
      <c r="S853" s="191">
        <v>0</v>
      </c>
      <c r="T853" s="192">
        <f>S853*H853</f>
        <v>0</v>
      </c>
      <c r="AR853" s="193" t="s">
        <v>265</v>
      </c>
      <c r="AT853" s="193" t="s">
        <v>157</v>
      </c>
      <c r="AU853" s="193" t="s">
        <v>90</v>
      </c>
      <c r="AY853" s="18" t="s">
        <v>155</v>
      </c>
      <c r="BE853" s="194">
        <f>IF(N853="základní",J853,0)</f>
        <v>0</v>
      </c>
      <c r="BF853" s="194">
        <f>IF(N853="snížená",J853,0)</f>
        <v>0</v>
      </c>
      <c r="BG853" s="194">
        <f>IF(N853="zákl. přenesená",J853,0)</f>
        <v>0</v>
      </c>
      <c r="BH853" s="194">
        <f>IF(N853="sníž. přenesená",J853,0)</f>
        <v>0</v>
      </c>
      <c r="BI853" s="194">
        <f>IF(N853="nulová",J853,0)</f>
        <v>0</v>
      </c>
      <c r="BJ853" s="18" t="s">
        <v>88</v>
      </c>
      <c r="BK853" s="194">
        <f>ROUND(I853*H853,2)</f>
        <v>0</v>
      </c>
      <c r="BL853" s="18" t="s">
        <v>265</v>
      </c>
      <c r="BM853" s="193" t="s">
        <v>3291</v>
      </c>
    </row>
    <row r="854" spans="2:65" s="12" customFormat="1">
      <c r="B854" s="195"/>
      <c r="C854" s="196"/>
      <c r="D854" s="197" t="s">
        <v>164</v>
      </c>
      <c r="E854" s="198" t="s">
        <v>35</v>
      </c>
      <c r="F854" s="199" t="s">
        <v>3292</v>
      </c>
      <c r="G854" s="196"/>
      <c r="H854" s="198" t="s">
        <v>35</v>
      </c>
      <c r="I854" s="200"/>
      <c r="J854" s="196"/>
      <c r="K854" s="196"/>
      <c r="L854" s="201"/>
      <c r="M854" s="202"/>
      <c r="N854" s="203"/>
      <c r="O854" s="203"/>
      <c r="P854" s="203"/>
      <c r="Q854" s="203"/>
      <c r="R854" s="203"/>
      <c r="S854" s="203"/>
      <c r="T854" s="204"/>
      <c r="AT854" s="205" t="s">
        <v>164</v>
      </c>
      <c r="AU854" s="205" t="s">
        <v>90</v>
      </c>
      <c r="AV854" s="12" t="s">
        <v>88</v>
      </c>
      <c r="AW854" s="12" t="s">
        <v>41</v>
      </c>
      <c r="AX854" s="12" t="s">
        <v>80</v>
      </c>
      <c r="AY854" s="205" t="s">
        <v>155</v>
      </c>
    </row>
    <row r="855" spans="2:65" s="13" customFormat="1">
      <c r="B855" s="206"/>
      <c r="C855" s="207"/>
      <c r="D855" s="197" t="s">
        <v>164</v>
      </c>
      <c r="E855" s="208" t="s">
        <v>35</v>
      </c>
      <c r="F855" s="209" t="s">
        <v>3293</v>
      </c>
      <c r="G855" s="207"/>
      <c r="H855" s="210">
        <v>4</v>
      </c>
      <c r="I855" s="211"/>
      <c r="J855" s="207"/>
      <c r="K855" s="207"/>
      <c r="L855" s="212"/>
      <c r="M855" s="213"/>
      <c r="N855" s="214"/>
      <c r="O855" s="214"/>
      <c r="P855" s="214"/>
      <c r="Q855" s="214"/>
      <c r="R855" s="214"/>
      <c r="S855" s="214"/>
      <c r="T855" s="215"/>
      <c r="AT855" s="216" t="s">
        <v>164</v>
      </c>
      <c r="AU855" s="216" t="s">
        <v>90</v>
      </c>
      <c r="AV855" s="13" t="s">
        <v>90</v>
      </c>
      <c r="AW855" s="13" t="s">
        <v>41</v>
      </c>
      <c r="AX855" s="13" t="s">
        <v>88</v>
      </c>
      <c r="AY855" s="216" t="s">
        <v>155</v>
      </c>
    </row>
    <row r="856" spans="2:65" s="1" customFormat="1" ht="24" customHeight="1">
      <c r="B856" s="36"/>
      <c r="C856" s="239" t="s">
        <v>1664</v>
      </c>
      <c r="D856" s="239" t="s">
        <v>455</v>
      </c>
      <c r="E856" s="240" t="s">
        <v>2345</v>
      </c>
      <c r="F856" s="241" t="s">
        <v>2346</v>
      </c>
      <c r="G856" s="242" t="s">
        <v>227</v>
      </c>
      <c r="H856" s="243">
        <v>24</v>
      </c>
      <c r="I856" s="244"/>
      <c r="J856" s="245">
        <f>ROUND(I856*H856,2)</f>
        <v>0</v>
      </c>
      <c r="K856" s="241" t="s">
        <v>161</v>
      </c>
      <c r="L856" s="246"/>
      <c r="M856" s="247" t="s">
        <v>35</v>
      </c>
      <c r="N856" s="248" t="s">
        <v>51</v>
      </c>
      <c r="O856" s="65"/>
      <c r="P856" s="191">
        <f>O856*H856</f>
        <v>0</v>
      </c>
      <c r="Q856" s="191">
        <v>6.0000000000000002E-5</v>
      </c>
      <c r="R856" s="191">
        <f>Q856*H856</f>
        <v>1.4400000000000001E-3</v>
      </c>
      <c r="S856" s="191">
        <v>0</v>
      </c>
      <c r="T856" s="192">
        <f>S856*H856</f>
        <v>0</v>
      </c>
      <c r="AR856" s="193" t="s">
        <v>419</v>
      </c>
      <c r="AT856" s="193" t="s">
        <v>455</v>
      </c>
      <c r="AU856" s="193" t="s">
        <v>90</v>
      </c>
      <c r="AY856" s="18" t="s">
        <v>155</v>
      </c>
      <c r="BE856" s="194">
        <f>IF(N856="základní",J856,0)</f>
        <v>0</v>
      </c>
      <c r="BF856" s="194">
        <f>IF(N856="snížená",J856,0)</f>
        <v>0</v>
      </c>
      <c r="BG856" s="194">
        <f>IF(N856="zákl. přenesená",J856,0)</f>
        <v>0</v>
      </c>
      <c r="BH856" s="194">
        <f>IF(N856="sníž. přenesená",J856,0)</f>
        <v>0</v>
      </c>
      <c r="BI856" s="194">
        <f>IF(N856="nulová",J856,0)</f>
        <v>0</v>
      </c>
      <c r="BJ856" s="18" t="s">
        <v>88</v>
      </c>
      <c r="BK856" s="194">
        <f>ROUND(I856*H856,2)</f>
        <v>0</v>
      </c>
      <c r="BL856" s="18" t="s">
        <v>265</v>
      </c>
      <c r="BM856" s="193" t="s">
        <v>3294</v>
      </c>
    </row>
    <row r="857" spans="2:65" s="13" customFormat="1">
      <c r="B857" s="206"/>
      <c r="C857" s="207"/>
      <c r="D857" s="197" t="s">
        <v>164</v>
      </c>
      <c r="E857" s="208" t="s">
        <v>35</v>
      </c>
      <c r="F857" s="209" t="s">
        <v>3295</v>
      </c>
      <c r="G857" s="207"/>
      <c r="H857" s="210">
        <v>24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164</v>
      </c>
      <c r="AU857" s="216" t="s">
        <v>90</v>
      </c>
      <c r="AV857" s="13" t="s">
        <v>90</v>
      </c>
      <c r="AW857" s="13" t="s">
        <v>41</v>
      </c>
      <c r="AX857" s="13" t="s">
        <v>88</v>
      </c>
      <c r="AY857" s="216" t="s">
        <v>155</v>
      </c>
    </row>
    <row r="858" spans="2:65" s="1" customFormat="1" ht="16.5" customHeight="1">
      <c r="B858" s="36"/>
      <c r="C858" s="239" t="s">
        <v>1667</v>
      </c>
      <c r="D858" s="239" t="s">
        <v>455</v>
      </c>
      <c r="E858" s="240" t="s">
        <v>3296</v>
      </c>
      <c r="F858" s="241" t="s">
        <v>3297</v>
      </c>
      <c r="G858" s="242" t="s">
        <v>360</v>
      </c>
      <c r="H858" s="243">
        <v>0.94499999999999995</v>
      </c>
      <c r="I858" s="244"/>
      <c r="J858" s="245">
        <f>ROUND(I858*H858,2)</f>
        <v>0</v>
      </c>
      <c r="K858" s="241" t="s">
        <v>161</v>
      </c>
      <c r="L858" s="246"/>
      <c r="M858" s="247" t="s">
        <v>35</v>
      </c>
      <c r="N858" s="248" t="s">
        <v>51</v>
      </c>
      <c r="O858" s="65"/>
      <c r="P858" s="191">
        <f>O858*H858</f>
        <v>0</v>
      </c>
      <c r="Q858" s="191">
        <v>3.0000000000000001E-3</v>
      </c>
      <c r="R858" s="191">
        <f>Q858*H858</f>
        <v>2.8349999999999998E-3</v>
      </c>
      <c r="S858" s="191">
        <v>0</v>
      </c>
      <c r="T858" s="192">
        <f>S858*H858</f>
        <v>0</v>
      </c>
      <c r="AR858" s="193" t="s">
        <v>419</v>
      </c>
      <c r="AT858" s="193" t="s">
        <v>455</v>
      </c>
      <c r="AU858" s="193" t="s">
        <v>90</v>
      </c>
      <c r="AY858" s="18" t="s">
        <v>155</v>
      </c>
      <c r="BE858" s="194">
        <f>IF(N858="základní",J858,0)</f>
        <v>0</v>
      </c>
      <c r="BF858" s="194">
        <f>IF(N858="snížená",J858,0)</f>
        <v>0</v>
      </c>
      <c r="BG858" s="194">
        <f>IF(N858="zákl. přenesená",J858,0)</f>
        <v>0</v>
      </c>
      <c r="BH858" s="194">
        <f>IF(N858="sníž. přenesená",J858,0)</f>
        <v>0</v>
      </c>
      <c r="BI858" s="194">
        <f>IF(N858="nulová",J858,0)</f>
        <v>0</v>
      </c>
      <c r="BJ858" s="18" t="s">
        <v>88</v>
      </c>
      <c r="BK858" s="194">
        <f>ROUND(I858*H858,2)</f>
        <v>0</v>
      </c>
      <c r="BL858" s="18" t="s">
        <v>265</v>
      </c>
      <c r="BM858" s="193" t="s">
        <v>3298</v>
      </c>
    </row>
    <row r="859" spans="2:65" s="12" customFormat="1">
      <c r="B859" s="195"/>
      <c r="C859" s="196"/>
      <c r="D859" s="197" t="s">
        <v>164</v>
      </c>
      <c r="E859" s="198" t="s">
        <v>35</v>
      </c>
      <c r="F859" s="199" t="s">
        <v>3299</v>
      </c>
      <c r="G859" s="196"/>
      <c r="H859" s="198" t="s">
        <v>35</v>
      </c>
      <c r="I859" s="200"/>
      <c r="J859" s="196"/>
      <c r="K859" s="196"/>
      <c r="L859" s="201"/>
      <c r="M859" s="202"/>
      <c r="N859" s="203"/>
      <c r="O859" s="203"/>
      <c r="P859" s="203"/>
      <c r="Q859" s="203"/>
      <c r="R859" s="203"/>
      <c r="S859" s="203"/>
      <c r="T859" s="204"/>
      <c r="AT859" s="205" t="s">
        <v>164</v>
      </c>
      <c r="AU859" s="205" t="s">
        <v>90</v>
      </c>
      <c r="AV859" s="12" t="s">
        <v>88</v>
      </c>
      <c r="AW859" s="12" t="s">
        <v>41</v>
      </c>
      <c r="AX859" s="12" t="s">
        <v>80</v>
      </c>
      <c r="AY859" s="205" t="s">
        <v>155</v>
      </c>
    </row>
    <row r="860" spans="2:65" s="13" customFormat="1">
      <c r="B860" s="206"/>
      <c r="C860" s="207"/>
      <c r="D860" s="197" t="s">
        <v>164</v>
      </c>
      <c r="E860" s="208" t="s">
        <v>35</v>
      </c>
      <c r="F860" s="209" t="s">
        <v>3300</v>
      </c>
      <c r="G860" s="207"/>
      <c r="H860" s="210">
        <v>0.94499999999999995</v>
      </c>
      <c r="I860" s="211"/>
      <c r="J860" s="207"/>
      <c r="K860" s="207"/>
      <c r="L860" s="212"/>
      <c r="M860" s="213"/>
      <c r="N860" s="214"/>
      <c r="O860" s="214"/>
      <c r="P860" s="214"/>
      <c r="Q860" s="214"/>
      <c r="R860" s="214"/>
      <c r="S860" s="214"/>
      <c r="T860" s="215"/>
      <c r="AT860" s="216" t="s">
        <v>164</v>
      </c>
      <c r="AU860" s="216" t="s">
        <v>90</v>
      </c>
      <c r="AV860" s="13" t="s">
        <v>90</v>
      </c>
      <c r="AW860" s="13" t="s">
        <v>41</v>
      </c>
      <c r="AX860" s="13" t="s">
        <v>88</v>
      </c>
      <c r="AY860" s="216" t="s">
        <v>155</v>
      </c>
    </row>
    <row r="861" spans="2:65" s="1" customFormat="1" ht="16.5" customHeight="1">
      <c r="B861" s="36"/>
      <c r="C861" s="239" t="s">
        <v>1671</v>
      </c>
      <c r="D861" s="239" t="s">
        <v>455</v>
      </c>
      <c r="E861" s="240" t="s">
        <v>2356</v>
      </c>
      <c r="F861" s="241" t="s">
        <v>2357</v>
      </c>
      <c r="G861" s="242" t="s">
        <v>360</v>
      </c>
      <c r="H861" s="243">
        <v>15.12</v>
      </c>
      <c r="I861" s="244"/>
      <c r="J861" s="245">
        <f>ROUND(I861*H861,2)</f>
        <v>0</v>
      </c>
      <c r="K861" s="241" t="s">
        <v>161</v>
      </c>
      <c r="L861" s="246"/>
      <c r="M861" s="247" t="s">
        <v>35</v>
      </c>
      <c r="N861" s="248" t="s">
        <v>51</v>
      </c>
      <c r="O861" s="65"/>
      <c r="P861" s="191">
        <f>O861*H861</f>
        <v>0</v>
      </c>
      <c r="Q861" s="191">
        <v>4.0000000000000001E-3</v>
      </c>
      <c r="R861" s="191">
        <f>Q861*H861</f>
        <v>6.0479999999999999E-2</v>
      </c>
      <c r="S861" s="191">
        <v>0</v>
      </c>
      <c r="T861" s="192">
        <f>S861*H861</f>
        <v>0</v>
      </c>
      <c r="AR861" s="193" t="s">
        <v>419</v>
      </c>
      <c r="AT861" s="193" t="s">
        <v>455</v>
      </c>
      <c r="AU861" s="193" t="s">
        <v>90</v>
      </c>
      <c r="AY861" s="18" t="s">
        <v>155</v>
      </c>
      <c r="BE861" s="194">
        <f>IF(N861="základní",J861,0)</f>
        <v>0</v>
      </c>
      <c r="BF861" s="194">
        <f>IF(N861="snížená",J861,0)</f>
        <v>0</v>
      </c>
      <c r="BG861" s="194">
        <f>IF(N861="zákl. přenesená",J861,0)</f>
        <v>0</v>
      </c>
      <c r="BH861" s="194">
        <f>IF(N861="sníž. přenesená",J861,0)</f>
        <v>0</v>
      </c>
      <c r="BI861" s="194">
        <f>IF(N861="nulová",J861,0)</f>
        <v>0</v>
      </c>
      <c r="BJ861" s="18" t="s">
        <v>88</v>
      </c>
      <c r="BK861" s="194">
        <f>ROUND(I861*H861,2)</f>
        <v>0</v>
      </c>
      <c r="BL861" s="18" t="s">
        <v>265</v>
      </c>
      <c r="BM861" s="193" t="s">
        <v>3301</v>
      </c>
    </row>
    <row r="862" spans="2:65" s="12" customFormat="1">
      <c r="B862" s="195"/>
      <c r="C862" s="196"/>
      <c r="D862" s="197" t="s">
        <v>164</v>
      </c>
      <c r="E862" s="198" t="s">
        <v>35</v>
      </c>
      <c r="F862" s="199" t="s">
        <v>3302</v>
      </c>
      <c r="G862" s="196"/>
      <c r="H862" s="198" t="s">
        <v>35</v>
      </c>
      <c r="I862" s="200"/>
      <c r="J862" s="196"/>
      <c r="K862" s="196"/>
      <c r="L862" s="201"/>
      <c r="M862" s="202"/>
      <c r="N862" s="203"/>
      <c r="O862" s="203"/>
      <c r="P862" s="203"/>
      <c r="Q862" s="203"/>
      <c r="R862" s="203"/>
      <c r="S862" s="203"/>
      <c r="T862" s="204"/>
      <c r="AT862" s="205" t="s">
        <v>164</v>
      </c>
      <c r="AU862" s="205" t="s">
        <v>90</v>
      </c>
      <c r="AV862" s="12" t="s">
        <v>88</v>
      </c>
      <c r="AW862" s="12" t="s">
        <v>41</v>
      </c>
      <c r="AX862" s="12" t="s">
        <v>80</v>
      </c>
      <c r="AY862" s="205" t="s">
        <v>155</v>
      </c>
    </row>
    <row r="863" spans="2:65" s="13" customFormat="1">
      <c r="B863" s="206"/>
      <c r="C863" s="207"/>
      <c r="D863" s="197" t="s">
        <v>164</v>
      </c>
      <c r="E863" s="208" t="s">
        <v>35</v>
      </c>
      <c r="F863" s="209" t="s">
        <v>3303</v>
      </c>
      <c r="G863" s="207"/>
      <c r="H863" s="210">
        <v>2.52</v>
      </c>
      <c r="I863" s="211"/>
      <c r="J863" s="207"/>
      <c r="K863" s="207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164</v>
      </c>
      <c r="AU863" s="216" t="s">
        <v>90</v>
      </c>
      <c r="AV863" s="13" t="s">
        <v>90</v>
      </c>
      <c r="AW863" s="13" t="s">
        <v>41</v>
      </c>
      <c r="AX863" s="13" t="s">
        <v>80</v>
      </c>
      <c r="AY863" s="216" t="s">
        <v>155</v>
      </c>
    </row>
    <row r="864" spans="2:65" s="12" customFormat="1">
      <c r="B864" s="195"/>
      <c r="C864" s="196"/>
      <c r="D864" s="197" t="s">
        <v>164</v>
      </c>
      <c r="E864" s="198" t="s">
        <v>35</v>
      </c>
      <c r="F864" s="199" t="s">
        <v>3290</v>
      </c>
      <c r="G864" s="196"/>
      <c r="H864" s="198" t="s">
        <v>35</v>
      </c>
      <c r="I864" s="200"/>
      <c r="J864" s="196"/>
      <c r="K864" s="196"/>
      <c r="L864" s="201"/>
      <c r="M864" s="202"/>
      <c r="N864" s="203"/>
      <c r="O864" s="203"/>
      <c r="P864" s="203"/>
      <c r="Q864" s="203"/>
      <c r="R864" s="203"/>
      <c r="S864" s="203"/>
      <c r="T864" s="204"/>
      <c r="AT864" s="205" t="s">
        <v>164</v>
      </c>
      <c r="AU864" s="205" t="s">
        <v>90</v>
      </c>
      <c r="AV864" s="12" t="s">
        <v>88</v>
      </c>
      <c r="AW864" s="12" t="s">
        <v>41</v>
      </c>
      <c r="AX864" s="12" t="s">
        <v>80</v>
      </c>
      <c r="AY864" s="205" t="s">
        <v>155</v>
      </c>
    </row>
    <row r="865" spans="2:65" s="13" customFormat="1">
      <c r="B865" s="206"/>
      <c r="C865" s="207"/>
      <c r="D865" s="197" t="s">
        <v>164</v>
      </c>
      <c r="E865" s="208" t="s">
        <v>35</v>
      </c>
      <c r="F865" s="209" t="s">
        <v>3304</v>
      </c>
      <c r="G865" s="207"/>
      <c r="H865" s="210">
        <v>3.78</v>
      </c>
      <c r="I865" s="211"/>
      <c r="J865" s="207"/>
      <c r="K865" s="207"/>
      <c r="L865" s="212"/>
      <c r="M865" s="213"/>
      <c r="N865" s="214"/>
      <c r="O865" s="214"/>
      <c r="P865" s="214"/>
      <c r="Q865" s="214"/>
      <c r="R865" s="214"/>
      <c r="S865" s="214"/>
      <c r="T865" s="215"/>
      <c r="AT865" s="216" t="s">
        <v>164</v>
      </c>
      <c r="AU865" s="216" t="s">
        <v>90</v>
      </c>
      <c r="AV865" s="13" t="s">
        <v>90</v>
      </c>
      <c r="AW865" s="13" t="s">
        <v>41</v>
      </c>
      <c r="AX865" s="13" t="s">
        <v>80</v>
      </c>
      <c r="AY865" s="216" t="s">
        <v>155</v>
      </c>
    </row>
    <row r="866" spans="2:65" s="12" customFormat="1">
      <c r="B866" s="195"/>
      <c r="C866" s="196"/>
      <c r="D866" s="197" t="s">
        <v>164</v>
      </c>
      <c r="E866" s="198" t="s">
        <v>35</v>
      </c>
      <c r="F866" s="199" t="s">
        <v>3292</v>
      </c>
      <c r="G866" s="196"/>
      <c r="H866" s="198" t="s">
        <v>35</v>
      </c>
      <c r="I866" s="200"/>
      <c r="J866" s="196"/>
      <c r="K866" s="196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164</v>
      </c>
      <c r="AU866" s="205" t="s">
        <v>90</v>
      </c>
      <c r="AV866" s="12" t="s">
        <v>88</v>
      </c>
      <c r="AW866" s="12" t="s">
        <v>41</v>
      </c>
      <c r="AX866" s="12" t="s">
        <v>80</v>
      </c>
      <c r="AY866" s="205" t="s">
        <v>155</v>
      </c>
    </row>
    <row r="867" spans="2:65" s="13" customFormat="1">
      <c r="B867" s="206"/>
      <c r="C867" s="207"/>
      <c r="D867" s="197" t="s">
        <v>164</v>
      </c>
      <c r="E867" s="208" t="s">
        <v>35</v>
      </c>
      <c r="F867" s="209" t="s">
        <v>3305</v>
      </c>
      <c r="G867" s="207"/>
      <c r="H867" s="210">
        <v>8.82</v>
      </c>
      <c r="I867" s="211"/>
      <c r="J867" s="207"/>
      <c r="K867" s="207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164</v>
      </c>
      <c r="AU867" s="216" t="s">
        <v>90</v>
      </c>
      <c r="AV867" s="13" t="s">
        <v>90</v>
      </c>
      <c r="AW867" s="13" t="s">
        <v>41</v>
      </c>
      <c r="AX867" s="13" t="s">
        <v>80</v>
      </c>
      <c r="AY867" s="216" t="s">
        <v>155</v>
      </c>
    </row>
    <row r="868" spans="2:65" s="15" customFormat="1">
      <c r="B868" s="228"/>
      <c r="C868" s="229"/>
      <c r="D868" s="197" t="s">
        <v>164</v>
      </c>
      <c r="E868" s="230" t="s">
        <v>35</v>
      </c>
      <c r="F868" s="231" t="s">
        <v>177</v>
      </c>
      <c r="G868" s="229"/>
      <c r="H868" s="232">
        <v>15.12</v>
      </c>
      <c r="I868" s="233"/>
      <c r="J868" s="229"/>
      <c r="K868" s="229"/>
      <c r="L868" s="234"/>
      <c r="M868" s="235"/>
      <c r="N868" s="236"/>
      <c r="O868" s="236"/>
      <c r="P868" s="236"/>
      <c r="Q868" s="236"/>
      <c r="R868" s="236"/>
      <c r="S868" s="236"/>
      <c r="T868" s="237"/>
      <c r="AT868" s="238" t="s">
        <v>164</v>
      </c>
      <c r="AU868" s="238" t="s">
        <v>90</v>
      </c>
      <c r="AV868" s="15" t="s">
        <v>162</v>
      </c>
      <c r="AW868" s="15" t="s">
        <v>41</v>
      </c>
      <c r="AX868" s="15" t="s">
        <v>88</v>
      </c>
      <c r="AY868" s="238" t="s">
        <v>155</v>
      </c>
    </row>
    <row r="869" spans="2:65" s="1" customFormat="1" ht="24" customHeight="1">
      <c r="B869" s="36"/>
      <c r="C869" s="182" t="s">
        <v>1676</v>
      </c>
      <c r="D869" s="182" t="s">
        <v>157</v>
      </c>
      <c r="E869" s="183" t="s">
        <v>2376</v>
      </c>
      <c r="F869" s="184" t="s">
        <v>2377</v>
      </c>
      <c r="G869" s="185" t="s">
        <v>227</v>
      </c>
      <c r="H869" s="186">
        <v>1</v>
      </c>
      <c r="I869" s="187"/>
      <c r="J869" s="188">
        <f>ROUND(I869*H869,2)</f>
        <v>0</v>
      </c>
      <c r="K869" s="184" t="s">
        <v>161</v>
      </c>
      <c r="L869" s="40"/>
      <c r="M869" s="189" t="s">
        <v>35</v>
      </c>
      <c r="N869" s="190" t="s">
        <v>51</v>
      </c>
      <c r="O869" s="65"/>
      <c r="P869" s="191">
        <f>O869*H869</f>
        <v>0</v>
      </c>
      <c r="Q869" s="191">
        <v>0</v>
      </c>
      <c r="R869" s="191">
        <f>Q869*H869</f>
        <v>0</v>
      </c>
      <c r="S869" s="191">
        <v>0</v>
      </c>
      <c r="T869" s="192">
        <f>S869*H869</f>
        <v>0</v>
      </c>
      <c r="AR869" s="193" t="s">
        <v>265</v>
      </c>
      <c r="AT869" s="193" t="s">
        <v>157</v>
      </c>
      <c r="AU869" s="193" t="s">
        <v>90</v>
      </c>
      <c r="AY869" s="18" t="s">
        <v>155</v>
      </c>
      <c r="BE869" s="194">
        <f>IF(N869="základní",J869,0)</f>
        <v>0</v>
      </c>
      <c r="BF869" s="194">
        <f>IF(N869="snížená",J869,0)</f>
        <v>0</v>
      </c>
      <c r="BG869" s="194">
        <f>IF(N869="zákl. přenesená",J869,0)</f>
        <v>0</v>
      </c>
      <c r="BH869" s="194">
        <f>IF(N869="sníž. přenesená",J869,0)</f>
        <v>0</v>
      </c>
      <c r="BI869" s="194">
        <f>IF(N869="nulová",J869,0)</f>
        <v>0</v>
      </c>
      <c r="BJ869" s="18" t="s">
        <v>88</v>
      </c>
      <c r="BK869" s="194">
        <f>ROUND(I869*H869,2)</f>
        <v>0</v>
      </c>
      <c r="BL869" s="18" t="s">
        <v>265</v>
      </c>
      <c r="BM869" s="193" t="s">
        <v>3306</v>
      </c>
    </row>
    <row r="870" spans="2:65" s="12" customFormat="1">
      <c r="B870" s="195"/>
      <c r="C870" s="196"/>
      <c r="D870" s="197" t="s">
        <v>164</v>
      </c>
      <c r="E870" s="198" t="s">
        <v>35</v>
      </c>
      <c r="F870" s="199" t="s">
        <v>2379</v>
      </c>
      <c r="G870" s="196"/>
      <c r="H870" s="198" t="s">
        <v>35</v>
      </c>
      <c r="I870" s="200"/>
      <c r="J870" s="196"/>
      <c r="K870" s="196"/>
      <c r="L870" s="201"/>
      <c r="M870" s="202"/>
      <c r="N870" s="203"/>
      <c r="O870" s="203"/>
      <c r="P870" s="203"/>
      <c r="Q870" s="203"/>
      <c r="R870" s="203"/>
      <c r="S870" s="203"/>
      <c r="T870" s="204"/>
      <c r="AT870" s="205" t="s">
        <v>164</v>
      </c>
      <c r="AU870" s="205" t="s">
        <v>90</v>
      </c>
      <c r="AV870" s="12" t="s">
        <v>88</v>
      </c>
      <c r="AW870" s="12" t="s">
        <v>41</v>
      </c>
      <c r="AX870" s="12" t="s">
        <v>80</v>
      </c>
      <c r="AY870" s="205" t="s">
        <v>155</v>
      </c>
    </row>
    <row r="871" spans="2:65" s="13" customFormat="1">
      <c r="B871" s="206"/>
      <c r="C871" s="207"/>
      <c r="D871" s="197" t="s">
        <v>164</v>
      </c>
      <c r="E871" s="208" t="s">
        <v>35</v>
      </c>
      <c r="F871" s="209" t="s">
        <v>88</v>
      </c>
      <c r="G871" s="207"/>
      <c r="H871" s="210">
        <v>1</v>
      </c>
      <c r="I871" s="211"/>
      <c r="J871" s="207"/>
      <c r="K871" s="207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164</v>
      </c>
      <c r="AU871" s="216" t="s">
        <v>90</v>
      </c>
      <c r="AV871" s="13" t="s">
        <v>90</v>
      </c>
      <c r="AW871" s="13" t="s">
        <v>41</v>
      </c>
      <c r="AX871" s="13" t="s">
        <v>88</v>
      </c>
      <c r="AY871" s="216" t="s">
        <v>155</v>
      </c>
    </row>
    <row r="872" spans="2:65" s="1" customFormat="1" ht="24" customHeight="1">
      <c r="B872" s="36"/>
      <c r="C872" s="239" t="s">
        <v>1680</v>
      </c>
      <c r="D872" s="239" t="s">
        <v>455</v>
      </c>
      <c r="E872" s="240" t="s">
        <v>3307</v>
      </c>
      <c r="F872" s="241" t="s">
        <v>3308</v>
      </c>
      <c r="G872" s="242" t="s">
        <v>227</v>
      </c>
      <c r="H872" s="243">
        <v>1</v>
      </c>
      <c r="I872" s="244"/>
      <c r="J872" s="245">
        <f>ROUND(I872*H872,2)</f>
        <v>0</v>
      </c>
      <c r="K872" s="241" t="s">
        <v>35</v>
      </c>
      <c r="L872" s="246"/>
      <c r="M872" s="247" t="s">
        <v>35</v>
      </c>
      <c r="N872" s="248" t="s">
        <v>51</v>
      </c>
      <c r="O872" s="65"/>
      <c r="P872" s="191">
        <f>O872*H872</f>
        <v>0</v>
      </c>
      <c r="Q872" s="191">
        <v>1.3500000000000001E-3</v>
      </c>
      <c r="R872" s="191">
        <f>Q872*H872</f>
        <v>1.3500000000000001E-3</v>
      </c>
      <c r="S872" s="191">
        <v>0</v>
      </c>
      <c r="T872" s="192">
        <f>S872*H872</f>
        <v>0</v>
      </c>
      <c r="AR872" s="193" t="s">
        <v>419</v>
      </c>
      <c r="AT872" s="193" t="s">
        <v>455</v>
      </c>
      <c r="AU872" s="193" t="s">
        <v>90</v>
      </c>
      <c r="AY872" s="18" t="s">
        <v>155</v>
      </c>
      <c r="BE872" s="194">
        <f>IF(N872="základní",J872,0)</f>
        <v>0</v>
      </c>
      <c r="BF872" s="194">
        <f>IF(N872="snížená",J872,0)</f>
        <v>0</v>
      </c>
      <c r="BG872" s="194">
        <f>IF(N872="zákl. přenesená",J872,0)</f>
        <v>0</v>
      </c>
      <c r="BH872" s="194">
        <f>IF(N872="sníž. přenesená",J872,0)</f>
        <v>0</v>
      </c>
      <c r="BI872" s="194">
        <f>IF(N872="nulová",J872,0)</f>
        <v>0</v>
      </c>
      <c r="BJ872" s="18" t="s">
        <v>88</v>
      </c>
      <c r="BK872" s="194">
        <f>ROUND(I872*H872,2)</f>
        <v>0</v>
      </c>
      <c r="BL872" s="18" t="s">
        <v>265</v>
      </c>
      <c r="BM872" s="193" t="s">
        <v>3309</v>
      </c>
    </row>
    <row r="873" spans="2:65" s="12" customFormat="1">
      <c r="B873" s="195"/>
      <c r="C873" s="196"/>
      <c r="D873" s="197" t="s">
        <v>164</v>
      </c>
      <c r="E873" s="198" t="s">
        <v>35</v>
      </c>
      <c r="F873" s="199" t="s">
        <v>3310</v>
      </c>
      <c r="G873" s="196"/>
      <c r="H873" s="198" t="s">
        <v>35</v>
      </c>
      <c r="I873" s="200"/>
      <c r="J873" s="196"/>
      <c r="K873" s="196"/>
      <c r="L873" s="201"/>
      <c r="M873" s="202"/>
      <c r="N873" s="203"/>
      <c r="O873" s="203"/>
      <c r="P873" s="203"/>
      <c r="Q873" s="203"/>
      <c r="R873" s="203"/>
      <c r="S873" s="203"/>
      <c r="T873" s="204"/>
      <c r="AT873" s="205" t="s">
        <v>164</v>
      </c>
      <c r="AU873" s="205" t="s">
        <v>90</v>
      </c>
      <c r="AV873" s="12" t="s">
        <v>88</v>
      </c>
      <c r="AW873" s="12" t="s">
        <v>41</v>
      </c>
      <c r="AX873" s="12" t="s">
        <v>80</v>
      </c>
      <c r="AY873" s="205" t="s">
        <v>155</v>
      </c>
    </row>
    <row r="874" spans="2:65" s="13" customFormat="1">
      <c r="B874" s="206"/>
      <c r="C874" s="207"/>
      <c r="D874" s="197" t="s">
        <v>164</v>
      </c>
      <c r="E874" s="208" t="s">
        <v>35</v>
      </c>
      <c r="F874" s="209" t="s">
        <v>88</v>
      </c>
      <c r="G874" s="207"/>
      <c r="H874" s="210">
        <v>1</v>
      </c>
      <c r="I874" s="211"/>
      <c r="J874" s="207"/>
      <c r="K874" s="207"/>
      <c r="L874" s="212"/>
      <c r="M874" s="213"/>
      <c r="N874" s="214"/>
      <c r="O874" s="214"/>
      <c r="P874" s="214"/>
      <c r="Q874" s="214"/>
      <c r="R874" s="214"/>
      <c r="S874" s="214"/>
      <c r="T874" s="215"/>
      <c r="AT874" s="216" t="s">
        <v>164</v>
      </c>
      <c r="AU874" s="216" t="s">
        <v>90</v>
      </c>
      <c r="AV874" s="13" t="s">
        <v>90</v>
      </c>
      <c r="AW874" s="13" t="s">
        <v>41</v>
      </c>
      <c r="AX874" s="13" t="s">
        <v>88</v>
      </c>
      <c r="AY874" s="216" t="s">
        <v>155</v>
      </c>
    </row>
    <row r="875" spans="2:65" s="1" customFormat="1" ht="24" customHeight="1">
      <c r="B875" s="36"/>
      <c r="C875" s="182" t="s">
        <v>1684</v>
      </c>
      <c r="D875" s="182" t="s">
        <v>157</v>
      </c>
      <c r="E875" s="183" t="s">
        <v>2388</v>
      </c>
      <c r="F875" s="184" t="s">
        <v>2389</v>
      </c>
      <c r="G875" s="185" t="s">
        <v>227</v>
      </c>
      <c r="H875" s="186">
        <v>2</v>
      </c>
      <c r="I875" s="187"/>
      <c r="J875" s="188">
        <f>ROUND(I875*H875,2)</f>
        <v>0</v>
      </c>
      <c r="K875" s="184" t="s">
        <v>161</v>
      </c>
      <c r="L875" s="40"/>
      <c r="M875" s="189" t="s">
        <v>35</v>
      </c>
      <c r="N875" s="190" t="s">
        <v>51</v>
      </c>
      <c r="O875" s="65"/>
      <c r="P875" s="191">
        <f>O875*H875</f>
        <v>0</v>
      </c>
      <c r="Q875" s="191">
        <v>0</v>
      </c>
      <c r="R875" s="191">
        <f>Q875*H875</f>
        <v>0</v>
      </c>
      <c r="S875" s="191">
        <v>0</v>
      </c>
      <c r="T875" s="192">
        <f>S875*H875</f>
        <v>0</v>
      </c>
      <c r="AR875" s="193" t="s">
        <v>265</v>
      </c>
      <c r="AT875" s="193" t="s">
        <v>157</v>
      </c>
      <c r="AU875" s="193" t="s">
        <v>90</v>
      </c>
      <c r="AY875" s="18" t="s">
        <v>155</v>
      </c>
      <c r="BE875" s="194">
        <f>IF(N875="základní",J875,0)</f>
        <v>0</v>
      </c>
      <c r="BF875" s="194">
        <f>IF(N875="snížená",J875,0)</f>
        <v>0</v>
      </c>
      <c r="BG875" s="194">
        <f>IF(N875="zákl. přenesená",J875,0)</f>
        <v>0</v>
      </c>
      <c r="BH875" s="194">
        <f>IF(N875="sníž. přenesená",J875,0)</f>
        <v>0</v>
      </c>
      <c r="BI875" s="194">
        <f>IF(N875="nulová",J875,0)</f>
        <v>0</v>
      </c>
      <c r="BJ875" s="18" t="s">
        <v>88</v>
      </c>
      <c r="BK875" s="194">
        <f>ROUND(I875*H875,2)</f>
        <v>0</v>
      </c>
      <c r="BL875" s="18" t="s">
        <v>265</v>
      </c>
      <c r="BM875" s="193" t="s">
        <v>3311</v>
      </c>
    </row>
    <row r="876" spans="2:65" s="12" customFormat="1">
      <c r="B876" s="195"/>
      <c r="C876" s="196"/>
      <c r="D876" s="197" t="s">
        <v>164</v>
      </c>
      <c r="E876" s="198" t="s">
        <v>35</v>
      </c>
      <c r="F876" s="199" t="s">
        <v>2379</v>
      </c>
      <c r="G876" s="196"/>
      <c r="H876" s="198" t="s">
        <v>35</v>
      </c>
      <c r="I876" s="200"/>
      <c r="J876" s="196"/>
      <c r="K876" s="196"/>
      <c r="L876" s="201"/>
      <c r="M876" s="202"/>
      <c r="N876" s="203"/>
      <c r="O876" s="203"/>
      <c r="P876" s="203"/>
      <c r="Q876" s="203"/>
      <c r="R876" s="203"/>
      <c r="S876" s="203"/>
      <c r="T876" s="204"/>
      <c r="AT876" s="205" t="s">
        <v>164</v>
      </c>
      <c r="AU876" s="205" t="s">
        <v>90</v>
      </c>
      <c r="AV876" s="12" t="s">
        <v>88</v>
      </c>
      <c r="AW876" s="12" t="s">
        <v>41</v>
      </c>
      <c r="AX876" s="12" t="s">
        <v>80</v>
      </c>
      <c r="AY876" s="205" t="s">
        <v>155</v>
      </c>
    </row>
    <row r="877" spans="2:65" s="13" customFormat="1">
      <c r="B877" s="206"/>
      <c r="C877" s="207"/>
      <c r="D877" s="197" t="s">
        <v>164</v>
      </c>
      <c r="E877" s="208" t="s">
        <v>35</v>
      </c>
      <c r="F877" s="209" t="s">
        <v>2382</v>
      </c>
      <c r="G877" s="207"/>
      <c r="H877" s="210">
        <v>2</v>
      </c>
      <c r="I877" s="211"/>
      <c r="J877" s="207"/>
      <c r="K877" s="207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164</v>
      </c>
      <c r="AU877" s="216" t="s">
        <v>90</v>
      </c>
      <c r="AV877" s="13" t="s">
        <v>90</v>
      </c>
      <c r="AW877" s="13" t="s">
        <v>41</v>
      </c>
      <c r="AX877" s="13" t="s">
        <v>88</v>
      </c>
      <c r="AY877" s="216" t="s">
        <v>155</v>
      </c>
    </row>
    <row r="878" spans="2:65" s="1" customFormat="1" ht="24" customHeight="1">
      <c r="B878" s="36"/>
      <c r="C878" s="239" t="s">
        <v>1689</v>
      </c>
      <c r="D878" s="239" t="s">
        <v>455</v>
      </c>
      <c r="E878" s="240" t="s">
        <v>2394</v>
      </c>
      <c r="F878" s="241" t="s">
        <v>2395</v>
      </c>
      <c r="G878" s="242" t="s">
        <v>227</v>
      </c>
      <c r="H878" s="243">
        <v>2</v>
      </c>
      <c r="I878" s="244"/>
      <c r="J878" s="245">
        <f>ROUND(I878*H878,2)</f>
        <v>0</v>
      </c>
      <c r="K878" s="241" t="s">
        <v>35</v>
      </c>
      <c r="L878" s="246"/>
      <c r="M878" s="247" t="s">
        <v>35</v>
      </c>
      <c r="N878" s="248" t="s">
        <v>51</v>
      </c>
      <c r="O878" s="65"/>
      <c r="P878" s="191">
        <f>O878*H878</f>
        <v>0</v>
      </c>
      <c r="Q878" s="191">
        <v>0</v>
      </c>
      <c r="R878" s="191">
        <f>Q878*H878</f>
        <v>0</v>
      </c>
      <c r="S878" s="191">
        <v>0</v>
      </c>
      <c r="T878" s="192">
        <f>S878*H878</f>
        <v>0</v>
      </c>
      <c r="AR878" s="193" t="s">
        <v>419</v>
      </c>
      <c r="AT878" s="193" t="s">
        <v>455</v>
      </c>
      <c r="AU878" s="193" t="s">
        <v>90</v>
      </c>
      <c r="AY878" s="18" t="s">
        <v>155</v>
      </c>
      <c r="BE878" s="194">
        <f>IF(N878="základní",J878,0)</f>
        <v>0</v>
      </c>
      <c r="BF878" s="194">
        <f>IF(N878="snížená",J878,0)</f>
        <v>0</v>
      </c>
      <c r="BG878" s="194">
        <f>IF(N878="zákl. přenesená",J878,0)</f>
        <v>0</v>
      </c>
      <c r="BH878" s="194">
        <f>IF(N878="sníž. přenesená",J878,0)</f>
        <v>0</v>
      </c>
      <c r="BI878" s="194">
        <f>IF(N878="nulová",J878,0)</f>
        <v>0</v>
      </c>
      <c r="BJ878" s="18" t="s">
        <v>88</v>
      </c>
      <c r="BK878" s="194">
        <f>ROUND(I878*H878,2)</f>
        <v>0</v>
      </c>
      <c r="BL878" s="18" t="s">
        <v>265</v>
      </c>
      <c r="BM878" s="193" t="s">
        <v>3312</v>
      </c>
    </row>
    <row r="879" spans="2:65" s="12" customFormat="1">
      <c r="B879" s="195"/>
      <c r="C879" s="196"/>
      <c r="D879" s="197" t="s">
        <v>164</v>
      </c>
      <c r="E879" s="198" t="s">
        <v>35</v>
      </c>
      <c r="F879" s="199" t="s">
        <v>3313</v>
      </c>
      <c r="G879" s="196"/>
      <c r="H879" s="198" t="s">
        <v>35</v>
      </c>
      <c r="I879" s="200"/>
      <c r="J879" s="196"/>
      <c r="K879" s="196"/>
      <c r="L879" s="201"/>
      <c r="M879" s="202"/>
      <c r="N879" s="203"/>
      <c r="O879" s="203"/>
      <c r="P879" s="203"/>
      <c r="Q879" s="203"/>
      <c r="R879" s="203"/>
      <c r="S879" s="203"/>
      <c r="T879" s="204"/>
      <c r="AT879" s="205" t="s">
        <v>164</v>
      </c>
      <c r="AU879" s="205" t="s">
        <v>90</v>
      </c>
      <c r="AV879" s="12" t="s">
        <v>88</v>
      </c>
      <c r="AW879" s="12" t="s">
        <v>41</v>
      </c>
      <c r="AX879" s="12" t="s">
        <v>80</v>
      </c>
      <c r="AY879" s="205" t="s">
        <v>155</v>
      </c>
    </row>
    <row r="880" spans="2:65" s="13" customFormat="1">
      <c r="B880" s="206"/>
      <c r="C880" s="207"/>
      <c r="D880" s="197" t="s">
        <v>164</v>
      </c>
      <c r="E880" s="208" t="s">
        <v>35</v>
      </c>
      <c r="F880" s="209" t="s">
        <v>2382</v>
      </c>
      <c r="G880" s="207"/>
      <c r="H880" s="210">
        <v>2</v>
      </c>
      <c r="I880" s="211"/>
      <c r="J880" s="207"/>
      <c r="K880" s="207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164</v>
      </c>
      <c r="AU880" s="216" t="s">
        <v>90</v>
      </c>
      <c r="AV880" s="13" t="s">
        <v>90</v>
      </c>
      <c r="AW880" s="13" t="s">
        <v>41</v>
      </c>
      <c r="AX880" s="13" t="s">
        <v>88</v>
      </c>
      <c r="AY880" s="216" t="s">
        <v>155</v>
      </c>
    </row>
    <row r="881" spans="2:65" s="1" customFormat="1" ht="24" customHeight="1">
      <c r="B881" s="36"/>
      <c r="C881" s="182" t="s">
        <v>1694</v>
      </c>
      <c r="D881" s="182" t="s">
        <v>157</v>
      </c>
      <c r="E881" s="183" t="s">
        <v>2405</v>
      </c>
      <c r="F881" s="184" t="s">
        <v>2406</v>
      </c>
      <c r="G881" s="185" t="s">
        <v>360</v>
      </c>
      <c r="H881" s="186">
        <v>27.41</v>
      </c>
      <c r="I881" s="187"/>
      <c r="J881" s="188">
        <f>ROUND(I881*H881,2)</f>
        <v>0</v>
      </c>
      <c r="K881" s="184" t="s">
        <v>161</v>
      </c>
      <c r="L881" s="40"/>
      <c r="M881" s="189" t="s">
        <v>35</v>
      </c>
      <c r="N881" s="190" t="s">
        <v>51</v>
      </c>
      <c r="O881" s="65"/>
      <c r="P881" s="191">
        <f>O881*H881</f>
        <v>0</v>
      </c>
      <c r="Q881" s="191">
        <v>0</v>
      </c>
      <c r="R881" s="191">
        <f>Q881*H881</f>
        <v>0</v>
      </c>
      <c r="S881" s="191">
        <v>0</v>
      </c>
      <c r="T881" s="192">
        <f>S881*H881</f>
        <v>0</v>
      </c>
      <c r="AR881" s="193" t="s">
        <v>265</v>
      </c>
      <c r="AT881" s="193" t="s">
        <v>157</v>
      </c>
      <c r="AU881" s="193" t="s">
        <v>90</v>
      </c>
      <c r="AY881" s="18" t="s">
        <v>155</v>
      </c>
      <c r="BE881" s="194">
        <f>IF(N881="základní",J881,0)</f>
        <v>0</v>
      </c>
      <c r="BF881" s="194">
        <f>IF(N881="snížená",J881,0)</f>
        <v>0</v>
      </c>
      <c r="BG881" s="194">
        <f>IF(N881="zákl. přenesená",J881,0)</f>
        <v>0</v>
      </c>
      <c r="BH881" s="194">
        <f>IF(N881="sníž. přenesená",J881,0)</f>
        <v>0</v>
      </c>
      <c r="BI881" s="194">
        <f>IF(N881="nulová",J881,0)</f>
        <v>0</v>
      </c>
      <c r="BJ881" s="18" t="s">
        <v>88</v>
      </c>
      <c r="BK881" s="194">
        <f>ROUND(I881*H881,2)</f>
        <v>0</v>
      </c>
      <c r="BL881" s="18" t="s">
        <v>265</v>
      </c>
      <c r="BM881" s="193" t="s">
        <v>3314</v>
      </c>
    </row>
    <row r="882" spans="2:65" s="12" customFormat="1" ht="20.399999999999999">
      <c r="B882" s="195"/>
      <c r="C882" s="196"/>
      <c r="D882" s="197" t="s">
        <v>164</v>
      </c>
      <c r="E882" s="198" t="s">
        <v>35</v>
      </c>
      <c r="F882" s="199" t="s">
        <v>3315</v>
      </c>
      <c r="G882" s="196"/>
      <c r="H882" s="198" t="s">
        <v>35</v>
      </c>
      <c r="I882" s="200"/>
      <c r="J882" s="196"/>
      <c r="K882" s="196"/>
      <c r="L882" s="201"/>
      <c r="M882" s="202"/>
      <c r="N882" s="203"/>
      <c r="O882" s="203"/>
      <c r="P882" s="203"/>
      <c r="Q882" s="203"/>
      <c r="R882" s="203"/>
      <c r="S882" s="203"/>
      <c r="T882" s="204"/>
      <c r="AT882" s="205" t="s">
        <v>164</v>
      </c>
      <c r="AU882" s="205" t="s">
        <v>90</v>
      </c>
      <c r="AV882" s="12" t="s">
        <v>88</v>
      </c>
      <c r="AW882" s="12" t="s">
        <v>41</v>
      </c>
      <c r="AX882" s="12" t="s">
        <v>80</v>
      </c>
      <c r="AY882" s="205" t="s">
        <v>155</v>
      </c>
    </row>
    <row r="883" spans="2:65" s="13" customFormat="1">
      <c r="B883" s="206"/>
      <c r="C883" s="207"/>
      <c r="D883" s="197" t="s">
        <v>164</v>
      </c>
      <c r="E883" s="208" t="s">
        <v>35</v>
      </c>
      <c r="F883" s="209" t="s">
        <v>3316</v>
      </c>
      <c r="G883" s="207"/>
      <c r="H883" s="210">
        <v>27.41</v>
      </c>
      <c r="I883" s="211"/>
      <c r="J883" s="207"/>
      <c r="K883" s="207"/>
      <c r="L883" s="212"/>
      <c r="M883" s="213"/>
      <c r="N883" s="214"/>
      <c r="O883" s="214"/>
      <c r="P883" s="214"/>
      <c r="Q883" s="214"/>
      <c r="R883" s="214"/>
      <c r="S883" s="214"/>
      <c r="T883" s="215"/>
      <c r="AT883" s="216" t="s">
        <v>164</v>
      </c>
      <c r="AU883" s="216" t="s">
        <v>90</v>
      </c>
      <c r="AV883" s="13" t="s">
        <v>90</v>
      </c>
      <c r="AW883" s="13" t="s">
        <v>41</v>
      </c>
      <c r="AX883" s="13" t="s">
        <v>88</v>
      </c>
      <c r="AY883" s="216" t="s">
        <v>155</v>
      </c>
    </row>
    <row r="884" spans="2:65" s="1" customFormat="1" ht="16.5" customHeight="1">
      <c r="B884" s="36"/>
      <c r="C884" s="239" t="s">
        <v>1698</v>
      </c>
      <c r="D884" s="239" t="s">
        <v>455</v>
      </c>
      <c r="E884" s="240" t="s">
        <v>2410</v>
      </c>
      <c r="F884" s="241" t="s">
        <v>2411</v>
      </c>
      <c r="G884" s="242" t="s">
        <v>360</v>
      </c>
      <c r="H884" s="243">
        <v>30.151</v>
      </c>
      <c r="I884" s="244"/>
      <c r="J884" s="245">
        <f>ROUND(I884*H884,2)</f>
        <v>0</v>
      </c>
      <c r="K884" s="241" t="s">
        <v>35</v>
      </c>
      <c r="L884" s="246"/>
      <c r="M884" s="247" t="s">
        <v>35</v>
      </c>
      <c r="N884" s="248" t="s">
        <v>51</v>
      </c>
      <c r="O884" s="65"/>
      <c r="P884" s="191">
        <f>O884*H884</f>
        <v>0</v>
      </c>
      <c r="Q884" s="191">
        <v>0</v>
      </c>
      <c r="R884" s="191">
        <f>Q884*H884</f>
        <v>0</v>
      </c>
      <c r="S884" s="191">
        <v>0</v>
      </c>
      <c r="T884" s="192">
        <f>S884*H884</f>
        <v>0</v>
      </c>
      <c r="AR884" s="193" t="s">
        <v>419</v>
      </c>
      <c r="AT884" s="193" t="s">
        <v>455</v>
      </c>
      <c r="AU884" s="193" t="s">
        <v>90</v>
      </c>
      <c r="AY884" s="18" t="s">
        <v>155</v>
      </c>
      <c r="BE884" s="194">
        <f>IF(N884="základní",J884,0)</f>
        <v>0</v>
      </c>
      <c r="BF884" s="194">
        <f>IF(N884="snížená",J884,0)</f>
        <v>0</v>
      </c>
      <c r="BG884" s="194">
        <f>IF(N884="zákl. přenesená",J884,0)</f>
        <v>0</v>
      </c>
      <c r="BH884" s="194">
        <f>IF(N884="sníž. přenesená",J884,0)</f>
        <v>0</v>
      </c>
      <c r="BI884" s="194">
        <f>IF(N884="nulová",J884,0)</f>
        <v>0</v>
      </c>
      <c r="BJ884" s="18" t="s">
        <v>88</v>
      </c>
      <c r="BK884" s="194">
        <f>ROUND(I884*H884,2)</f>
        <v>0</v>
      </c>
      <c r="BL884" s="18" t="s">
        <v>265</v>
      </c>
      <c r="BM884" s="193" t="s">
        <v>3317</v>
      </c>
    </row>
    <row r="885" spans="2:65" s="13" customFormat="1">
      <c r="B885" s="206"/>
      <c r="C885" s="207"/>
      <c r="D885" s="197" t="s">
        <v>164</v>
      </c>
      <c r="E885" s="208" t="s">
        <v>35</v>
      </c>
      <c r="F885" s="209" t="s">
        <v>3318</v>
      </c>
      <c r="G885" s="207"/>
      <c r="H885" s="210">
        <v>30.151</v>
      </c>
      <c r="I885" s="211"/>
      <c r="J885" s="207"/>
      <c r="K885" s="207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164</v>
      </c>
      <c r="AU885" s="216" t="s">
        <v>90</v>
      </c>
      <c r="AV885" s="13" t="s">
        <v>90</v>
      </c>
      <c r="AW885" s="13" t="s">
        <v>41</v>
      </c>
      <c r="AX885" s="13" t="s">
        <v>88</v>
      </c>
      <c r="AY885" s="216" t="s">
        <v>155</v>
      </c>
    </row>
    <row r="886" spans="2:65" s="1" customFormat="1" ht="24" customHeight="1">
      <c r="B886" s="36"/>
      <c r="C886" s="182" t="s">
        <v>1902</v>
      </c>
      <c r="D886" s="182" t="s">
        <v>157</v>
      </c>
      <c r="E886" s="183" t="s">
        <v>2415</v>
      </c>
      <c r="F886" s="184" t="s">
        <v>2416</v>
      </c>
      <c r="G886" s="185" t="s">
        <v>2417</v>
      </c>
      <c r="H886" s="186">
        <v>8</v>
      </c>
      <c r="I886" s="187"/>
      <c r="J886" s="188">
        <f>ROUND(I886*H886,2)</f>
        <v>0</v>
      </c>
      <c r="K886" s="184" t="s">
        <v>35</v>
      </c>
      <c r="L886" s="40"/>
      <c r="M886" s="189" t="s">
        <v>35</v>
      </c>
      <c r="N886" s="190" t="s">
        <v>51</v>
      </c>
      <c r="O886" s="65"/>
      <c r="P886" s="191">
        <f>O886*H886</f>
        <v>0</v>
      </c>
      <c r="Q886" s="191">
        <v>0</v>
      </c>
      <c r="R886" s="191">
        <f>Q886*H886</f>
        <v>0</v>
      </c>
      <c r="S886" s="191">
        <v>0</v>
      </c>
      <c r="T886" s="192">
        <f>S886*H886</f>
        <v>0</v>
      </c>
      <c r="AR886" s="193" t="s">
        <v>265</v>
      </c>
      <c r="AT886" s="193" t="s">
        <v>157</v>
      </c>
      <c r="AU886" s="193" t="s">
        <v>90</v>
      </c>
      <c r="AY886" s="18" t="s">
        <v>155</v>
      </c>
      <c r="BE886" s="194">
        <f>IF(N886="základní",J886,0)</f>
        <v>0</v>
      </c>
      <c r="BF886" s="194">
        <f>IF(N886="snížená",J886,0)</f>
        <v>0</v>
      </c>
      <c r="BG886" s="194">
        <f>IF(N886="zákl. přenesená",J886,0)</f>
        <v>0</v>
      </c>
      <c r="BH886" s="194">
        <f>IF(N886="sníž. přenesená",J886,0)</f>
        <v>0</v>
      </c>
      <c r="BI886" s="194">
        <f>IF(N886="nulová",J886,0)</f>
        <v>0</v>
      </c>
      <c r="BJ886" s="18" t="s">
        <v>88</v>
      </c>
      <c r="BK886" s="194">
        <f>ROUND(I886*H886,2)</f>
        <v>0</v>
      </c>
      <c r="BL886" s="18" t="s">
        <v>265</v>
      </c>
      <c r="BM886" s="193" t="s">
        <v>3319</v>
      </c>
    </row>
    <row r="887" spans="2:65" s="1" customFormat="1" ht="36" customHeight="1">
      <c r="B887" s="36"/>
      <c r="C887" s="182" t="s">
        <v>1703</v>
      </c>
      <c r="D887" s="182" t="s">
        <v>157</v>
      </c>
      <c r="E887" s="183" t="s">
        <v>3320</v>
      </c>
      <c r="F887" s="184" t="s">
        <v>3321</v>
      </c>
      <c r="G887" s="185" t="s">
        <v>1514</v>
      </c>
      <c r="H887" s="249"/>
      <c r="I887" s="187"/>
      <c r="J887" s="188">
        <f>ROUND(I887*H887,2)</f>
        <v>0</v>
      </c>
      <c r="K887" s="184" t="s">
        <v>161</v>
      </c>
      <c r="L887" s="40"/>
      <c r="M887" s="189" t="s">
        <v>35</v>
      </c>
      <c r="N887" s="190" t="s">
        <v>51</v>
      </c>
      <c r="O887" s="65"/>
      <c r="P887" s="191">
        <f>O887*H887</f>
        <v>0</v>
      </c>
      <c r="Q887" s="191">
        <v>0</v>
      </c>
      <c r="R887" s="191">
        <f>Q887*H887</f>
        <v>0</v>
      </c>
      <c r="S887" s="191">
        <v>0</v>
      </c>
      <c r="T887" s="192">
        <f>S887*H887</f>
        <v>0</v>
      </c>
      <c r="AR887" s="193" t="s">
        <v>265</v>
      </c>
      <c r="AT887" s="193" t="s">
        <v>157</v>
      </c>
      <c r="AU887" s="193" t="s">
        <v>90</v>
      </c>
      <c r="AY887" s="18" t="s">
        <v>155</v>
      </c>
      <c r="BE887" s="194">
        <f>IF(N887="základní",J887,0)</f>
        <v>0</v>
      </c>
      <c r="BF887" s="194">
        <f>IF(N887="snížená",J887,0)</f>
        <v>0</v>
      </c>
      <c r="BG887" s="194">
        <f>IF(N887="zákl. přenesená",J887,0)</f>
        <v>0</v>
      </c>
      <c r="BH887" s="194">
        <f>IF(N887="sníž. přenesená",J887,0)</f>
        <v>0</v>
      </c>
      <c r="BI887" s="194">
        <f>IF(N887="nulová",J887,0)</f>
        <v>0</v>
      </c>
      <c r="BJ887" s="18" t="s">
        <v>88</v>
      </c>
      <c r="BK887" s="194">
        <f>ROUND(I887*H887,2)</f>
        <v>0</v>
      </c>
      <c r="BL887" s="18" t="s">
        <v>265</v>
      </c>
      <c r="BM887" s="193" t="s">
        <v>3322</v>
      </c>
    </row>
    <row r="888" spans="2:65" s="11" customFormat="1" ht="22.95" customHeight="1">
      <c r="B888" s="166"/>
      <c r="C888" s="167"/>
      <c r="D888" s="168" t="s">
        <v>79</v>
      </c>
      <c r="E888" s="180" t="s">
        <v>2423</v>
      </c>
      <c r="F888" s="180" t="s">
        <v>2424</v>
      </c>
      <c r="G888" s="167"/>
      <c r="H888" s="167"/>
      <c r="I888" s="170"/>
      <c r="J888" s="181">
        <f>BK888</f>
        <v>0</v>
      </c>
      <c r="K888" s="167"/>
      <c r="L888" s="172"/>
      <c r="M888" s="173"/>
      <c r="N888" s="174"/>
      <c r="O888" s="174"/>
      <c r="P888" s="175">
        <f>SUM(P889:P910)</f>
        <v>0</v>
      </c>
      <c r="Q888" s="174"/>
      <c r="R888" s="175">
        <f>SUM(R889:R910)</f>
        <v>0</v>
      </c>
      <c r="S888" s="174"/>
      <c r="T888" s="176">
        <f>SUM(T889:T910)</f>
        <v>1.212912</v>
      </c>
      <c r="AR888" s="177" t="s">
        <v>90</v>
      </c>
      <c r="AT888" s="178" t="s">
        <v>79</v>
      </c>
      <c r="AU888" s="178" t="s">
        <v>88</v>
      </c>
      <c r="AY888" s="177" t="s">
        <v>155</v>
      </c>
      <c r="BK888" s="179">
        <f>SUM(BK889:BK910)</f>
        <v>0</v>
      </c>
    </row>
    <row r="889" spans="2:65" s="1" customFormat="1" ht="60" customHeight="1">
      <c r="B889" s="36"/>
      <c r="C889" s="182" t="s">
        <v>1710</v>
      </c>
      <c r="D889" s="182" t="s">
        <v>157</v>
      </c>
      <c r="E889" s="183" t="s">
        <v>3323</v>
      </c>
      <c r="F889" s="184" t="s">
        <v>4556</v>
      </c>
      <c r="G889" s="185" t="s">
        <v>227</v>
      </c>
      <c r="H889" s="186">
        <v>1</v>
      </c>
      <c r="I889" s="187"/>
      <c r="J889" s="188">
        <f>ROUND(I889*H889,2)</f>
        <v>0</v>
      </c>
      <c r="K889" s="184" t="s">
        <v>35</v>
      </c>
      <c r="L889" s="40"/>
      <c r="M889" s="189" t="s">
        <v>35</v>
      </c>
      <c r="N889" s="190" t="s">
        <v>51</v>
      </c>
      <c r="O889" s="65"/>
      <c r="P889" s="191">
        <f>O889*H889</f>
        <v>0</v>
      </c>
      <c r="Q889" s="191">
        <v>0</v>
      </c>
      <c r="R889" s="191">
        <f>Q889*H889</f>
        <v>0</v>
      </c>
      <c r="S889" s="191">
        <v>0</v>
      </c>
      <c r="T889" s="192">
        <f>S889*H889</f>
        <v>0</v>
      </c>
      <c r="AR889" s="193" t="s">
        <v>265</v>
      </c>
      <c r="AT889" s="193" t="s">
        <v>157</v>
      </c>
      <c r="AU889" s="193" t="s">
        <v>90</v>
      </c>
      <c r="AY889" s="18" t="s">
        <v>155</v>
      </c>
      <c r="BE889" s="194">
        <f>IF(N889="základní",J889,0)</f>
        <v>0</v>
      </c>
      <c r="BF889" s="194">
        <f>IF(N889="snížená",J889,0)</f>
        <v>0</v>
      </c>
      <c r="BG889" s="194">
        <f>IF(N889="zákl. přenesená",J889,0)</f>
        <v>0</v>
      </c>
      <c r="BH889" s="194">
        <f>IF(N889="sníž. přenesená",J889,0)</f>
        <v>0</v>
      </c>
      <c r="BI889" s="194">
        <f>IF(N889="nulová",J889,0)</f>
        <v>0</v>
      </c>
      <c r="BJ889" s="18" t="s">
        <v>88</v>
      </c>
      <c r="BK889" s="194">
        <f>ROUND(I889*H889,2)</f>
        <v>0</v>
      </c>
      <c r="BL889" s="18" t="s">
        <v>265</v>
      </c>
      <c r="BM889" s="193" t="s">
        <v>3324</v>
      </c>
    </row>
    <row r="890" spans="2:65" s="1" customFormat="1" ht="48" customHeight="1">
      <c r="B890" s="36"/>
      <c r="C890" s="182" t="s">
        <v>1715</v>
      </c>
      <c r="D890" s="182" t="s">
        <v>157</v>
      </c>
      <c r="E890" s="183" t="s">
        <v>3325</v>
      </c>
      <c r="F890" s="184" t="s">
        <v>4557</v>
      </c>
      <c r="G890" s="185" t="s">
        <v>227</v>
      </c>
      <c r="H890" s="186">
        <v>1</v>
      </c>
      <c r="I890" s="187"/>
      <c r="J890" s="188">
        <f>ROUND(I890*H890,2)</f>
        <v>0</v>
      </c>
      <c r="K890" s="184" t="s">
        <v>35</v>
      </c>
      <c r="L890" s="40"/>
      <c r="M890" s="189" t="s">
        <v>35</v>
      </c>
      <c r="N890" s="190" t="s">
        <v>51</v>
      </c>
      <c r="O890" s="65"/>
      <c r="P890" s="191">
        <f>O890*H890</f>
        <v>0</v>
      </c>
      <c r="Q890" s="191">
        <v>0</v>
      </c>
      <c r="R890" s="191">
        <f>Q890*H890</f>
        <v>0</v>
      </c>
      <c r="S890" s="191">
        <v>0</v>
      </c>
      <c r="T890" s="192">
        <f>S890*H890</f>
        <v>0</v>
      </c>
      <c r="AR890" s="193" t="s">
        <v>265</v>
      </c>
      <c r="AT890" s="193" t="s">
        <v>157</v>
      </c>
      <c r="AU890" s="193" t="s">
        <v>90</v>
      </c>
      <c r="AY890" s="18" t="s">
        <v>155</v>
      </c>
      <c r="BE890" s="194">
        <f>IF(N890="základní",J890,0)</f>
        <v>0</v>
      </c>
      <c r="BF890" s="194">
        <f>IF(N890="snížená",J890,0)</f>
        <v>0</v>
      </c>
      <c r="BG890" s="194">
        <f>IF(N890="zákl. přenesená",J890,0)</f>
        <v>0</v>
      </c>
      <c r="BH890" s="194">
        <f>IF(N890="sníž. přenesená",J890,0)</f>
        <v>0</v>
      </c>
      <c r="BI890" s="194">
        <f>IF(N890="nulová",J890,0)</f>
        <v>0</v>
      </c>
      <c r="BJ890" s="18" t="s">
        <v>88</v>
      </c>
      <c r="BK890" s="194">
        <f>ROUND(I890*H890,2)</f>
        <v>0</v>
      </c>
      <c r="BL890" s="18" t="s">
        <v>265</v>
      </c>
      <c r="BM890" s="193" t="s">
        <v>3326</v>
      </c>
    </row>
    <row r="891" spans="2:65" s="1" customFormat="1" ht="24" customHeight="1">
      <c r="B891" s="36"/>
      <c r="C891" s="182" t="s">
        <v>1719</v>
      </c>
      <c r="D891" s="182" t="s">
        <v>157</v>
      </c>
      <c r="E891" s="183" t="s">
        <v>3327</v>
      </c>
      <c r="F891" s="184" t="s">
        <v>3328</v>
      </c>
      <c r="G891" s="185" t="s">
        <v>227</v>
      </c>
      <c r="H891" s="186">
        <v>1</v>
      </c>
      <c r="I891" s="187"/>
      <c r="J891" s="188">
        <f>ROUND(I891*H891,2)</f>
        <v>0</v>
      </c>
      <c r="K891" s="184" t="s">
        <v>35</v>
      </c>
      <c r="L891" s="40"/>
      <c r="M891" s="189" t="s">
        <v>35</v>
      </c>
      <c r="N891" s="190" t="s">
        <v>51</v>
      </c>
      <c r="O891" s="65"/>
      <c r="P891" s="191">
        <f>O891*H891</f>
        <v>0</v>
      </c>
      <c r="Q891" s="191">
        <v>0</v>
      </c>
      <c r="R891" s="191">
        <f>Q891*H891</f>
        <v>0</v>
      </c>
      <c r="S891" s="191">
        <v>0</v>
      </c>
      <c r="T891" s="192">
        <f>S891*H891</f>
        <v>0</v>
      </c>
      <c r="AR891" s="193" t="s">
        <v>265</v>
      </c>
      <c r="AT891" s="193" t="s">
        <v>157</v>
      </c>
      <c r="AU891" s="193" t="s">
        <v>90</v>
      </c>
      <c r="AY891" s="18" t="s">
        <v>155</v>
      </c>
      <c r="BE891" s="194">
        <f>IF(N891="základní",J891,0)</f>
        <v>0</v>
      </c>
      <c r="BF891" s="194">
        <f>IF(N891="snížená",J891,0)</f>
        <v>0</v>
      </c>
      <c r="BG891" s="194">
        <f>IF(N891="zákl. přenesená",J891,0)</f>
        <v>0</v>
      </c>
      <c r="BH891" s="194">
        <f>IF(N891="sníž. přenesená",J891,0)</f>
        <v>0</v>
      </c>
      <c r="BI891" s="194">
        <f>IF(N891="nulová",J891,0)</f>
        <v>0</v>
      </c>
      <c r="BJ891" s="18" t="s">
        <v>88</v>
      </c>
      <c r="BK891" s="194">
        <f>ROUND(I891*H891,2)</f>
        <v>0</v>
      </c>
      <c r="BL891" s="18" t="s">
        <v>265</v>
      </c>
      <c r="BM891" s="193" t="s">
        <v>3329</v>
      </c>
    </row>
    <row r="892" spans="2:65" s="12" customFormat="1">
      <c r="B892" s="195"/>
      <c r="C892" s="196"/>
      <c r="D892" s="197" t="s">
        <v>164</v>
      </c>
      <c r="E892" s="198" t="s">
        <v>35</v>
      </c>
      <c r="F892" s="199" t="s">
        <v>3330</v>
      </c>
      <c r="G892" s="196"/>
      <c r="H892" s="198" t="s">
        <v>35</v>
      </c>
      <c r="I892" s="200"/>
      <c r="J892" s="196"/>
      <c r="K892" s="196"/>
      <c r="L892" s="201"/>
      <c r="M892" s="202"/>
      <c r="N892" s="203"/>
      <c r="O892" s="203"/>
      <c r="P892" s="203"/>
      <c r="Q892" s="203"/>
      <c r="R892" s="203"/>
      <c r="S892" s="203"/>
      <c r="T892" s="204"/>
      <c r="AT892" s="205" t="s">
        <v>164</v>
      </c>
      <c r="AU892" s="205" t="s">
        <v>90</v>
      </c>
      <c r="AV892" s="12" t="s">
        <v>88</v>
      </c>
      <c r="AW892" s="12" t="s">
        <v>41</v>
      </c>
      <c r="AX892" s="12" t="s">
        <v>80</v>
      </c>
      <c r="AY892" s="205" t="s">
        <v>155</v>
      </c>
    </row>
    <row r="893" spans="2:65" s="13" customFormat="1">
      <c r="B893" s="206"/>
      <c r="C893" s="207"/>
      <c r="D893" s="197" t="s">
        <v>164</v>
      </c>
      <c r="E893" s="208" t="s">
        <v>35</v>
      </c>
      <c r="F893" s="209" t="s">
        <v>88</v>
      </c>
      <c r="G893" s="207"/>
      <c r="H893" s="210">
        <v>1</v>
      </c>
      <c r="I893" s="211"/>
      <c r="J893" s="207"/>
      <c r="K893" s="207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164</v>
      </c>
      <c r="AU893" s="216" t="s">
        <v>90</v>
      </c>
      <c r="AV893" s="13" t="s">
        <v>90</v>
      </c>
      <c r="AW893" s="13" t="s">
        <v>41</v>
      </c>
      <c r="AX893" s="13" t="s">
        <v>88</v>
      </c>
      <c r="AY893" s="216" t="s">
        <v>155</v>
      </c>
    </row>
    <row r="894" spans="2:65" s="1" customFormat="1" ht="24" customHeight="1">
      <c r="B894" s="36"/>
      <c r="C894" s="182" t="s">
        <v>1726</v>
      </c>
      <c r="D894" s="182" t="s">
        <v>157</v>
      </c>
      <c r="E894" s="183" t="s">
        <v>3331</v>
      </c>
      <c r="F894" s="184" t="s">
        <v>3332</v>
      </c>
      <c r="G894" s="185" t="s">
        <v>227</v>
      </c>
      <c r="H894" s="186">
        <v>9</v>
      </c>
      <c r="I894" s="187"/>
      <c r="J894" s="188">
        <f>ROUND(I894*H894,2)</f>
        <v>0</v>
      </c>
      <c r="K894" s="184" t="s">
        <v>161</v>
      </c>
      <c r="L894" s="40"/>
      <c r="M894" s="189" t="s">
        <v>35</v>
      </c>
      <c r="N894" s="190" t="s">
        <v>51</v>
      </c>
      <c r="O894" s="65"/>
      <c r="P894" s="191">
        <f>O894*H894</f>
        <v>0</v>
      </c>
      <c r="Q894" s="191">
        <v>0</v>
      </c>
      <c r="R894" s="191">
        <f>Q894*H894</f>
        <v>0</v>
      </c>
      <c r="S894" s="191">
        <v>3.2000000000000002E-3</v>
      </c>
      <c r="T894" s="192">
        <f>S894*H894</f>
        <v>2.8800000000000003E-2</v>
      </c>
      <c r="AR894" s="193" t="s">
        <v>265</v>
      </c>
      <c r="AT894" s="193" t="s">
        <v>157</v>
      </c>
      <c r="AU894" s="193" t="s">
        <v>90</v>
      </c>
      <c r="AY894" s="18" t="s">
        <v>155</v>
      </c>
      <c r="BE894" s="194">
        <f>IF(N894="základní",J894,0)</f>
        <v>0</v>
      </c>
      <c r="BF894" s="194">
        <f>IF(N894="snížená",J894,0)</f>
        <v>0</v>
      </c>
      <c r="BG894" s="194">
        <f>IF(N894="zákl. přenesená",J894,0)</f>
        <v>0</v>
      </c>
      <c r="BH894" s="194">
        <f>IF(N894="sníž. přenesená",J894,0)</f>
        <v>0</v>
      </c>
      <c r="BI894" s="194">
        <f>IF(N894="nulová",J894,0)</f>
        <v>0</v>
      </c>
      <c r="BJ894" s="18" t="s">
        <v>88</v>
      </c>
      <c r="BK894" s="194">
        <f>ROUND(I894*H894,2)</f>
        <v>0</v>
      </c>
      <c r="BL894" s="18" t="s">
        <v>265</v>
      </c>
      <c r="BM894" s="193" t="s">
        <v>3333</v>
      </c>
    </row>
    <row r="895" spans="2:65" s="12" customFormat="1">
      <c r="B895" s="195"/>
      <c r="C895" s="196"/>
      <c r="D895" s="197" t="s">
        <v>164</v>
      </c>
      <c r="E895" s="198" t="s">
        <v>35</v>
      </c>
      <c r="F895" s="199" t="s">
        <v>3334</v>
      </c>
      <c r="G895" s="196"/>
      <c r="H895" s="198" t="s">
        <v>35</v>
      </c>
      <c r="I895" s="200"/>
      <c r="J895" s="196"/>
      <c r="K895" s="196"/>
      <c r="L895" s="201"/>
      <c r="M895" s="202"/>
      <c r="N895" s="203"/>
      <c r="O895" s="203"/>
      <c r="P895" s="203"/>
      <c r="Q895" s="203"/>
      <c r="R895" s="203"/>
      <c r="S895" s="203"/>
      <c r="T895" s="204"/>
      <c r="AT895" s="205" t="s">
        <v>164</v>
      </c>
      <c r="AU895" s="205" t="s">
        <v>90</v>
      </c>
      <c r="AV895" s="12" t="s">
        <v>88</v>
      </c>
      <c r="AW895" s="12" t="s">
        <v>41</v>
      </c>
      <c r="AX895" s="12" t="s">
        <v>80</v>
      </c>
      <c r="AY895" s="205" t="s">
        <v>155</v>
      </c>
    </row>
    <row r="896" spans="2:65" s="13" customFormat="1">
      <c r="B896" s="206"/>
      <c r="C896" s="207"/>
      <c r="D896" s="197" t="s">
        <v>164</v>
      </c>
      <c r="E896" s="208" t="s">
        <v>35</v>
      </c>
      <c r="F896" s="209" t="s">
        <v>233</v>
      </c>
      <c r="G896" s="207"/>
      <c r="H896" s="210">
        <v>9</v>
      </c>
      <c r="I896" s="211"/>
      <c r="J896" s="207"/>
      <c r="K896" s="207"/>
      <c r="L896" s="212"/>
      <c r="M896" s="213"/>
      <c r="N896" s="214"/>
      <c r="O896" s="214"/>
      <c r="P896" s="214"/>
      <c r="Q896" s="214"/>
      <c r="R896" s="214"/>
      <c r="S896" s="214"/>
      <c r="T896" s="215"/>
      <c r="AT896" s="216" t="s">
        <v>164</v>
      </c>
      <c r="AU896" s="216" t="s">
        <v>90</v>
      </c>
      <c r="AV896" s="13" t="s">
        <v>90</v>
      </c>
      <c r="AW896" s="13" t="s">
        <v>41</v>
      </c>
      <c r="AX896" s="13" t="s">
        <v>88</v>
      </c>
      <c r="AY896" s="216" t="s">
        <v>155</v>
      </c>
    </row>
    <row r="897" spans="2:65" s="1" customFormat="1" ht="16.5" customHeight="1">
      <c r="B897" s="36"/>
      <c r="C897" s="182" t="s">
        <v>1733</v>
      </c>
      <c r="D897" s="182" t="s">
        <v>157</v>
      </c>
      <c r="E897" s="183" t="s">
        <v>3335</v>
      </c>
      <c r="F897" s="184" t="s">
        <v>3336</v>
      </c>
      <c r="G897" s="185" t="s">
        <v>227</v>
      </c>
      <c r="H897" s="186">
        <v>9</v>
      </c>
      <c r="I897" s="187"/>
      <c r="J897" s="188">
        <f>ROUND(I897*H897,2)</f>
        <v>0</v>
      </c>
      <c r="K897" s="184" t="s">
        <v>161</v>
      </c>
      <c r="L897" s="40"/>
      <c r="M897" s="189" t="s">
        <v>35</v>
      </c>
      <c r="N897" s="190" t="s">
        <v>51</v>
      </c>
      <c r="O897" s="65"/>
      <c r="P897" s="191">
        <f>O897*H897</f>
        <v>0</v>
      </c>
      <c r="Q897" s="191">
        <v>0</v>
      </c>
      <c r="R897" s="191">
        <f>Q897*H897</f>
        <v>0</v>
      </c>
      <c r="S897" s="191">
        <v>0</v>
      </c>
      <c r="T897" s="192">
        <f>S897*H897</f>
        <v>0</v>
      </c>
      <c r="AR897" s="193" t="s">
        <v>265</v>
      </c>
      <c r="AT897" s="193" t="s">
        <v>157</v>
      </c>
      <c r="AU897" s="193" t="s">
        <v>90</v>
      </c>
      <c r="AY897" s="18" t="s">
        <v>155</v>
      </c>
      <c r="BE897" s="194">
        <f>IF(N897="základní",J897,0)</f>
        <v>0</v>
      </c>
      <c r="BF897" s="194">
        <f>IF(N897="snížená",J897,0)</f>
        <v>0</v>
      </c>
      <c r="BG897" s="194">
        <f>IF(N897="zákl. přenesená",J897,0)</f>
        <v>0</v>
      </c>
      <c r="BH897" s="194">
        <f>IF(N897="sníž. přenesená",J897,0)</f>
        <v>0</v>
      </c>
      <c r="BI897" s="194">
        <f>IF(N897="nulová",J897,0)</f>
        <v>0</v>
      </c>
      <c r="BJ897" s="18" t="s">
        <v>88</v>
      </c>
      <c r="BK897" s="194">
        <f>ROUND(I897*H897,2)</f>
        <v>0</v>
      </c>
      <c r="BL897" s="18" t="s">
        <v>265</v>
      </c>
      <c r="BM897" s="193" t="s">
        <v>3337</v>
      </c>
    </row>
    <row r="898" spans="2:65" s="12" customFormat="1">
      <c r="B898" s="195"/>
      <c r="C898" s="196"/>
      <c r="D898" s="197" t="s">
        <v>164</v>
      </c>
      <c r="E898" s="198" t="s">
        <v>35</v>
      </c>
      <c r="F898" s="199" t="s">
        <v>3338</v>
      </c>
      <c r="G898" s="196"/>
      <c r="H898" s="198" t="s">
        <v>35</v>
      </c>
      <c r="I898" s="200"/>
      <c r="J898" s="196"/>
      <c r="K898" s="196"/>
      <c r="L898" s="201"/>
      <c r="M898" s="202"/>
      <c r="N898" s="203"/>
      <c r="O898" s="203"/>
      <c r="P898" s="203"/>
      <c r="Q898" s="203"/>
      <c r="R898" s="203"/>
      <c r="S898" s="203"/>
      <c r="T898" s="204"/>
      <c r="AT898" s="205" t="s">
        <v>164</v>
      </c>
      <c r="AU898" s="205" t="s">
        <v>90</v>
      </c>
      <c r="AV898" s="12" t="s">
        <v>88</v>
      </c>
      <c r="AW898" s="12" t="s">
        <v>41</v>
      </c>
      <c r="AX898" s="12" t="s">
        <v>80</v>
      </c>
      <c r="AY898" s="205" t="s">
        <v>155</v>
      </c>
    </row>
    <row r="899" spans="2:65" s="13" customFormat="1">
      <c r="B899" s="206"/>
      <c r="C899" s="207"/>
      <c r="D899" s="197" t="s">
        <v>164</v>
      </c>
      <c r="E899" s="208" t="s">
        <v>35</v>
      </c>
      <c r="F899" s="209" t="s">
        <v>233</v>
      </c>
      <c r="G899" s="207"/>
      <c r="H899" s="210">
        <v>9</v>
      </c>
      <c r="I899" s="211"/>
      <c r="J899" s="207"/>
      <c r="K899" s="207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164</v>
      </c>
      <c r="AU899" s="216" t="s">
        <v>90</v>
      </c>
      <c r="AV899" s="13" t="s">
        <v>90</v>
      </c>
      <c r="AW899" s="13" t="s">
        <v>41</v>
      </c>
      <c r="AX899" s="13" t="s">
        <v>88</v>
      </c>
      <c r="AY899" s="216" t="s">
        <v>155</v>
      </c>
    </row>
    <row r="900" spans="2:65" s="1" customFormat="1" ht="24" customHeight="1">
      <c r="B900" s="36"/>
      <c r="C900" s="182" t="s">
        <v>1738</v>
      </c>
      <c r="D900" s="182" t="s">
        <v>157</v>
      </c>
      <c r="E900" s="183" t="s">
        <v>2470</v>
      </c>
      <c r="F900" s="184" t="s">
        <v>2471</v>
      </c>
      <c r="G900" s="185" t="s">
        <v>227</v>
      </c>
      <c r="H900" s="186">
        <v>1</v>
      </c>
      <c r="I900" s="187"/>
      <c r="J900" s="188">
        <f>ROUND(I900*H900,2)</f>
        <v>0</v>
      </c>
      <c r="K900" s="184" t="s">
        <v>161</v>
      </c>
      <c r="L900" s="40"/>
      <c r="M900" s="189" t="s">
        <v>35</v>
      </c>
      <c r="N900" s="190" t="s">
        <v>51</v>
      </c>
      <c r="O900" s="65"/>
      <c r="P900" s="191">
        <f>O900*H900</f>
        <v>0</v>
      </c>
      <c r="Q900" s="191">
        <v>0</v>
      </c>
      <c r="R900" s="191">
        <f>Q900*H900</f>
        <v>0</v>
      </c>
      <c r="S900" s="191">
        <v>0</v>
      </c>
      <c r="T900" s="192">
        <f>S900*H900</f>
        <v>0</v>
      </c>
      <c r="AR900" s="193" t="s">
        <v>265</v>
      </c>
      <c r="AT900" s="193" t="s">
        <v>157</v>
      </c>
      <c r="AU900" s="193" t="s">
        <v>90</v>
      </c>
      <c r="AY900" s="18" t="s">
        <v>155</v>
      </c>
      <c r="BE900" s="194">
        <f>IF(N900="základní",J900,0)</f>
        <v>0</v>
      </c>
      <c r="BF900" s="194">
        <f>IF(N900="snížená",J900,0)</f>
        <v>0</v>
      </c>
      <c r="BG900" s="194">
        <f>IF(N900="zákl. přenesená",J900,0)</f>
        <v>0</v>
      </c>
      <c r="BH900" s="194">
        <f>IF(N900="sníž. přenesená",J900,0)</f>
        <v>0</v>
      </c>
      <c r="BI900" s="194">
        <f>IF(N900="nulová",J900,0)</f>
        <v>0</v>
      </c>
      <c r="BJ900" s="18" t="s">
        <v>88</v>
      </c>
      <c r="BK900" s="194">
        <f>ROUND(I900*H900,2)</f>
        <v>0</v>
      </c>
      <c r="BL900" s="18" t="s">
        <v>265</v>
      </c>
      <c r="BM900" s="193" t="s">
        <v>3339</v>
      </c>
    </row>
    <row r="901" spans="2:65" s="12" customFormat="1">
      <c r="B901" s="195"/>
      <c r="C901" s="196"/>
      <c r="D901" s="197" t="s">
        <v>164</v>
      </c>
      <c r="E901" s="198" t="s">
        <v>35</v>
      </c>
      <c r="F901" s="199" t="s">
        <v>3340</v>
      </c>
      <c r="G901" s="196"/>
      <c r="H901" s="198" t="s">
        <v>35</v>
      </c>
      <c r="I901" s="200"/>
      <c r="J901" s="196"/>
      <c r="K901" s="196"/>
      <c r="L901" s="201"/>
      <c r="M901" s="202"/>
      <c r="N901" s="203"/>
      <c r="O901" s="203"/>
      <c r="P901" s="203"/>
      <c r="Q901" s="203"/>
      <c r="R901" s="203"/>
      <c r="S901" s="203"/>
      <c r="T901" s="204"/>
      <c r="AT901" s="205" t="s">
        <v>164</v>
      </c>
      <c r="AU901" s="205" t="s">
        <v>90</v>
      </c>
      <c r="AV901" s="12" t="s">
        <v>88</v>
      </c>
      <c r="AW901" s="12" t="s">
        <v>41</v>
      </c>
      <c r="AX901" s="12" t="s">
        <v>80</v>
      </c>
      <c r="AY901" s="205" t="s">
        <v>155</v>
      </c>
    </row>
    <row r="902" spans="2:65" s="13" customFormat="1">
      <c r="B902" s="206"/>
      <c r="C902" s="207"/>
      <c r="D902" s="197" t="s">
        <v>164</v>
      </c>
      <c r="E902" s="208" t="s">
        <v>35</v>
      </c>
      <c r="F902" s="209" t="s">
        <v>88</v>
      </c>
      <c r="G902" s="207"/>
      <c r="H902" s="210">
        <v>1</v>
      </c>
      <c r="I902" s="211"/>
      <c r="J902" s="207"/>
      <c r="K902" s="207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164</v>
      </c>
      <c r="AU902" s="216" t="s">
        <v>90</v>
      </c>
      <c r="AV902" s="13" t="s">
        <v>90</v>
      </c>
      <c r="AW902" s="13" t="s">
        <v>41</v>
      </c>
      <c r="AX902" s="13" t="s">
        <v>88</v>
      </c>
      <c r="AY902" s="216" t="s">
        <v>155</v>
      </c>
    </row>
    <row r="903" spans="2:65" s="1" customFormat="1" ht="60" customHeight="1">
      <c r="B903" s="36"/>
      <c r="C903" s="239" t="s">
        <v>1744</v>
      </c>
      <c r="D903" s="239" t="s">
        <v>455</v>
      </c>
      <c r="E903" s="240" t="s">
        <v>3341</v>
      </c>
      <c r="F903" s="241" t="s">
        <v>4558</v>
      </c>
      <c r="G903" s="242" t="s">
        <v>227</v>
      </c>
      <c r="H903" s="243">
        <v>1</v>
      </c>
      <c r="I903" s="244"/>
      <c r="J903" s="245">
        <f>ROUND(I903*H903,2)</f>
        <v>0</v>
      </c>
      <c r="K903" s="241" t="s">
        <v>35</v>
      </c>
      <c r="L903" s="246"/>
      <c r="M903" s="247" t="s">
        <v>35</v>
      </c>
      <c r="N903" s="248" t="s">
        <v>51</v>
      </c>
      <c r="O903" s="65"/>
      <c r="P903" s="191">
        <f>O903*H903</f>
        <v>0</v>
      </c>
      <c r="Q903" s="191">
        <v>0</v>
      </c>
      <c r="R903" s="191">
        <f>Q903*H903</f>
        <v>0</v>
      </c>
      <c r="S903" s="191">
        <v>0</v>
      </c>
      <c r="T903" s="192">
        <f>S903*H903</f>
        <v>0</v>
      </c>
      <c r="AR903" s="193" t="s">
        <v>419</v>
      </c>
      <c r="AT903" s="193" t="s">
        <v>455</v>
      </c>
      <c r="AU903" s="193" t="s">
        <v>90</v>
      </c>
      <c r="AY903" s="18" t="s">
        <v>155</v>
      </c>
      <c r="BE903" s="194">
        <f>IF(N903="základní",J903,0)</f>
        <v>0</v>
      </c>
      <c r="BF903" s="194">
        <f>IF(N903="snížená",J903,0)</f>
        <v>0</v>
      </c>
      <c r="BG903" s="194">
        <f>IF(N903="zákl. přenesená",J903,0)</f>
        <v>0</v>
      </c>
      <c r="BH903" s="194">
        <f>IF(N903="sníž. přenesená",J903,0)</f>
        <v>0</v>
      </c>
      <c r="BI903" s="194">
        <f>IF(N903="nulová",J903,0)</f>
        <v>0</v>
      </c>
      <c r="BJ903" s="18" t="s">
        <v>88</v>
      </c>
      <c r="BK903" s="194">
        <f>ROUND(I903*H903,2)</f>
        <v>0</v>
      </c>
      <c r="BL903" s="18" t="s">
        <v>265</v>
      </c>
      <c r="BM903" s="193" t="s">
        <v>3342</v>
      </c>
    </row>
    <row r="904" spans="2:65" s="1" customFormat="1" ht="36" customHeight="1">
      <c r="B904" s="36"/>
      <c r="C904" s="182" t="s">
        <v>1749</v>
      </c>
      <c r="D904" s="182" t="s">
        <v>157</v>
      </c>
      <c r="E904" s="183" t="s">
        <v>2493</v>
      </c>
      <c r="F904" s="184" t="s">
        <v>2494</v>
      </c>
      <c r="G904" s="185" t="s">
        <v>227</v>
      </c>
      <c r="H904" s="186">
        <v>5</v>
      </c>
      <c r="I904" s="187"/>
      <c r="J904" s="188">
        <f>ROUND(I904*H904,2)</f>
        <v>0</v>
      </c>
      <c r="K904" s="184" t="s">
        <v>161</v>
      </c>
      <c r="L904" s="40"/>
      <c r="M904" s="189" t="s">
        <v>35</v>
      </c>
      <c r="N904" s="190" t="s">
        <v>51</v>
      </c>
      <c r="O904" s="65"/>
      <c r="P904" s="191">
        <f>O904*H904</f>
        <v>0</v>
      </c>
      <c r="Q904" s="191">
        <v>0</v>
      </c>
      <c r="R904" s="191">
        <f>Q904*H904</f>
        <v>0</v>
      </c>
      <c r="S904" s="191">
        <v>0</v>
      </c>
      <c r="T904" s="192">
        <f>S904*H904</f>
        <v>0</v>
      </c>
      <c r="AR904" s="193" t="s">
        <v>265</v>
      </c>
      <c r="AT904" s="193" t="s">
        <v>157</v>
      </c>
      <c r="AU904" s="193" t="s">
        <v>90</v>
      </c>
      <c r="AY904" s="18" t="s">
        <v>155</v>
      </c>
      <c r="BE904" s="194">
        <f>IF(N904="základní",J904,0)</f>
        <v>0</v>
      </c>
      <c r="BF904" s="194">
        <f>IF(N904="snížená",J904,0)</f>
        <v>0</v>
      </c>
      <c r="BG904" s="194">
        <f>IF(N904="zákl. přenesená",J904,0)</f>
        <v>0</v>
      </c>
      <c r="BH904" s="194">
        <f>IF(N904="sníž. přenesená",J904,0)</f>
        <v>0</v>
      </c>
      <c r="BI904" s="194">
        <f>IF(N904="nulová",J904,0)</f>
        <v>0</v>
      </c>
      <c r="BJ904" s="18" t="s">
        <v>88</v>
      </c>
      <c r="BK904" s="194">
        <f>ROUND(I904*H904,2)</f>
        <v>0</v>
      </c>
      <c r="BL904" s="18" t="s">
        <v>265</v>
      </c>
      <c r="BM904" s="193" t="s">
        <v>3343</v>
      </c>
    </row>
    <row r="905" spans="2:65" s="12" customFormat="1">
      <c r="B905" s="195"/>
      <c r="C905" s="196"/>
      <c r="D905" s="197" t="s">
        <v>164</v>
      </c>
      <c r="E905" s="198" t="s">
        <v>35</v>
      </c>
      <c r="F905" s="199" t="s">
        <v>3344</v>
      </c>
      <c r="G905" s="196"/>
      <c r="H905" s="198" t="s">
        <v>35</v>
      </c>
      <c r="I905" s="200"/>
      <c r="J905" s="196"/>
      <c r="K905" s="196"/>
      <c r="L905" s="201"/>
      <c r="M905" s="202"/>
      <c r="N905" s="203"/>
      <c r="O905" s="203"/>
      <c r="P905" s="203"/>
      <c r="Q905" s="203"/>
      <c r="R905" s="203"/>
      <c r="S905" s="203"/>
      <c r="T905" s="204"/>
      <c r="AT905" s="205" t="s">
        <v>164</v>
      </c>
      <c r="AU905" s="205" t="s">
        <v>90</v>
      </c>
      <c r="AV905" s="12" t="s">
        <v>88</v>
      </c>
      <c r="AW905" s="12" t="s">
        <v>41</v>
      </c>
      <c r="AX905" s="12" t="s">
        <v>80</v>
      </c>
      <c r="AY905" s="205" t="s">
        <v>155</v>
      </c>
    </row>
    <row r="906" spans="2:65" s="13" customFormat="1">
      <c r="B906" s="206"/>
      <c r="C906" s="207"/>
      <c r="D906" s="197" t="s">
        <v>164</v>
      </c>
      <c r="E906" s="208" t="s">
        <v>35</v>
      </c>
      <c r="F906" s="209" t="s">
        <v>3345</v>
      </c>
      <c r="G906" s="207"/>
      <c r="H906" s="210">
        <v>5</v>
      </c>
      <c r="I906" s="211"/>
      <c r="J906" s="207"/>
      <c r="K906" s="207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164</v>
      </c>
      <c r="AU906" s="216" t="s">
        <v>90</v>
      </c>
      <c r="AV906" s="13" t="s">
        <v>90</v>
      </c>
      <c r="AW906" s="13" t="s">
        <v>41</v>
      </c>
      <c r="AX906" s="13" t="s">
        <v>88</v>
      </c>
      <c r="AY906" s="216" t="s">
        <v>155</v>
      </c>
    </row>
    <row r="907" spans="2:65" s="1" customFormat="1" ht="16.5" customHeight="1">
      <c r="B907" s="36"/>
      <c r="C907" s="182" t="s">
        <v>1754</v>
      </c>
      <c r="D907" s="182" t="s">
        <v>157</v>
      </c>
      <c r="E907" s="183" t="s">
        <v>3346</v>
      </c>
      <c r="F907" s="184" t="s">
        <v>3347</v>
      </c>
      <c r="G907" s="185" t="s">
        <v>160</v>
      </c>
      <c r="H907" s="186">
        <v>65.784000000000006</v>
      </c>
      <c r="I907" s="187"/>
      <c r="J907" s="188">
        <f>ROUND(I907*H907,2)</f>
        <v>0</v>
      </c>
      <c r="K907" s="184" t="s">
        <v>161</v>
      </c>
      <c r="L907" s="40"/>
      <c r="M907" s="189" t="s">
        <v>35</v>
      </c>
      <c r="N907" s="190" t="s">
        <v>51</v>
      </c>
      <c r="O907" s="65"/>
      <c r="P907" s="191">
        <f>O907*H907</f>
        <v>0</v>
      </c>
      <c r="Q907" s="191">
        <v>0</v>
      </c>
      <c r="R907" s="191">
        <f>Q907*H907</f>
        <v>0</v>
      </c>
      <c r="S907" s="191">
        <v>1.7999999999999999E-2</v>
      </c>
      <c r="T907" s="192">
        <f>S907*H907</f>
        <v>1.1841120000000001</v>
      </c>
      <c r="AR907" s="193" t="s">
        <v>265</v>
      </c>
      <c r="AT907" s="193" t="s">
        <v>157</v>
      </c>
      <c r="AU907" s="193" t="s">
        <v>90</v>
      </c>
      <c r="AY907" s="18" t="s">
        <v>155</v>
      </c>
      <c r="BE907" s="194">
        <f>IF(N907="základní",J907,0)</f>
        <v>0</v>
      </c>
      <c r="BF907" s="194">
        <f>IF(N907="snížená",J907,0)</f>
        <v>0</v>
      </c>
      <c r="BG907" s="194">
        <f>IF(N907="zákl. přenesená",J907,0)</f>
        <v>0</v>
      </c>
      <c r="BH907" s="194">
        <f>IF(N907="sníž. přenesená",J907,0)</f>
        <v>0</v>
      </c>
      <c r="BI907" s="194">
        <f>IF(N907="nulová",J907,0)</f>
        <v>0</v>
      </c>
      <c r="BJ907" s="18" t="s">
        <v>88</v>
      </c>
      <c r="BK907" s="194">
        <f>ROUND(I907*H907,2)</f>
        <v>0</v>
      </c>
      <c r="BL907" s="18" t="s">
        <v>265</v>
      </c>
      <c r="BM907" s="193" t="s">
        <v>3348</v>
      </c>
    </row>
    <row r="908" spans="2:65" s="12" customFormat="1">
      <c r="B908" s="195"/>
      <c r="C908" s="196"/>
      <c r="D908" s="197" t="s">
        <v>164</v>
      </c>
      <c r="E908" s="198" t="s">
        <v>35</v>
      </c>
      <c r="F908" s="199" t="s">
        <v>3349</v>
      </c>
      <c r="G908" s="196"/>
      <c r="H908" s="198" t="s">
        <v>35</v>
      </c>
      <c r="I908" s="200"/>
      <c r="J908" s="196"/>
      <c r="K908" s="196"/>
      <c r="L908" s="201"/>
      <c r="M908" s="202"/>
      <c r="N908" s="203"/>
      <c r="O908" s="203"/>
      <c r="P908" s="203"/>
      <c r="Q908" s="203"/>
      <c r="R908" s="203"/>
      <c r="S908" s="203"/>
      <c r="T908" s="204"/>
      <c r="AT908" s="205" t="s">
        <v>164</v>
      </c>
      <c r="AU908" s="205" t="s">
        <v>90</v>
      </c>
      <c r="AV908" s="12" t="s">
        <v>88</v>
      </c>
      <c r="AW908" s="12" t="s">
        <v>41</v>
      </c>
      <c r="AX908" s="12" t="s">
        <v>80</v>
      </c>
      <c r="AY908" s="205" t="s">
        <v>155</v>
      </c>
    </row>
    <row r="909" spans="2:65" s="13" customFormat="1">
      <c r="B909" s="206"/>
      <c r="C909" s="207"/>
      <c r="D909" s="197" t="s">
        <v>164</v>
      </c>
      <c r="E909" s="208" t="s">
        <v>35</v>
      </c>
      <c r="F909" s="209" t="s">
        <v>3350</v>
      </c>
      <c r="G909" s="207"/>
      <c r="H909" s="210">
        <v>65.784000000000006</v>
      </c>
      <c r="I909" s="211"/>
      <c r="J909" s="207"/>
      <c r="K909" s="207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164</v>
      </c>
      <c r="AU909" s="216" t="s">
        <v>90</v>
      </c>
      <c r="AV909" s="13" t="s">
        <v>90</v>
      </c>
      <c r="AW909" s="13" t="s">
        <v>41</v>
      </c>
      <c r="AX909" s="13" t="s">
        <v>88</v>
      </c>
      <c r="AY909" s="216" t="s">
        <v>155</v>
      </c>
    </row>
    <row r="910" spans="2:65" s="1" customFormat="1" ht="36" customHeight="1">
      <c r="B910" s="36"/>
      <c r="C910" s="182" t="s">
        <v>1760</v>
      </c>
      <c r="D910" s="182" t="s">
        <v>157</v>
      </c>
      <c r="E910" s="183" t="s">
        <v>3351</v>
      </c>
      <c r="F910" s="184" t="s">
        <v>3352</v>
      </c>
      <c r="G910" s="185" t="s">
        <v>1514</v>
      </c>
      <c r="H910" s="249"/>
      <c r="I910" s="187"/>
      <c r="J910" s="188">
        <f>ROUND(I910*H910,2)</f>
        <v>0</v>
      </c>
      <c r="K910" s="184" t="s">
        <v>161</v>
      </c>
      <c r="L910" s="40"/>
      <c r="M910" s="189" t="s">
        <v>35</v>
      </c>
      <c r="N910" s="190" t="s">
        <v>51</v>
      </c>
      <c r="O910" s="65"/>
      <c r="P910" s="191">
        <f>O910*H910</f>
        <v>0</v>
      </c>
      <c r="Q910" s="191">
        <v>0</v>
      </c>
      <c r="R910" s="191">
        <f>Q910*H910</f>
        <v>0</v>
      </c>
      <c r="S910" s="191">
        <v>0</v>
      </c>
      <c r="T910" s="192">
        <f>S910*H910</f>
        <v>0</v>
      </c>
      <c r="AR910" s="193" t="s">
        <v>265</v>
      </c>
      <c r="AT910" s="193" t="s">
        <v>157</v>
      </c>
      <c r="AU910" s="193" t="s">
        <v>90</v>
      </c>
      <c r="AY910" s="18" t="s">
        <v>155</v>
      </c>
      <c r="BE910" s="194">
        <f>IF(N910="základní",J910,0)</f>
        <v>0</v>
      </c>
      <c r="BF910" s="194">
        <f>IF(N910="snížená",J910,0)</f>
        <v>0</v>
      </c>
      <c r="BG910" s="194">
        <f>IF(N910="zákl. přenesená",J910,0)</f>
        <v>0</v>
      </c>
      <c r="BH910" s="194">
        <f>IF(N910="sníž. přenesená",J910,0)</f>
        <v>0</v>
      </c>
      <c r="BI910" s="194">
        <f>IF(N910="nulová",J910,0)</f>
        <v>0</v>
      </c>
      <c r="BJ910" s="18" t="s">
        <v>88</v>
      </c>
      <c r="BK910" s="194">
        <f>ROUND(I910*H910,2)</f>
        <v>0</v>
      </c>
      <c r="BL910" s="18" t="s">
        <v>265</v>
      </c>
      <c r="BM910" s="193" t="s">
        <v>3353</v>
      </c>
    </row>
    <row r="911" spans="2:65" s="11" customFormat="1" ht="22.95" customHeight="1">
      <c r="B911" s="166"/>
      <c r="C911" s="167"/>
      <c r="D911" s="168" t="s">
        <v>79</v>
      </c>
      <c r="E911" s="180" t="s">
        <v>2558</v>
      </c>
      <c r="F911" s="180" t="s">
        <v>2559</v>
      </c>
      <c r="G911" s="167"/>
      <c r="H911" s="167"/>
      <c r="I911" s="170"/>
      <c r="J911" s="181">
        <f>BK911</f>
        <v>0</v>
      </c>
      <c r="K911" s="167"/>
      <c r="L911" s="172"/>
      <c r="M911" s="173"/>
      <c r="N911" s="174"/>
      <c r="O911" s="174"/>
      <c r="P911" s="175">
        <f>SUM(P912:P917)</f>
        <v>0</v>
      </c>
      <c r="Q911" s="174"/>
      <c r="R911" s="175">
        <f>SUM(R912:R917)</f>
        <v>0.21042240000000001</v>
      </c>
      <c r="S911" s="174"/>
      <c r="T911" s="176">
        <f>SUM(T912:T917)</f>
        <v>0</v>
      </c>
      <c r="AR911" s="177" t="s">
        <v>90</v>
      </c>
      <c r="AT911" s="178" t="s">
        <v>79</v>
      </c>
      <c r="AU911" s="178" t="s">
        <v>88</v>
      </c>
      <c r="AY911" s="177" t="s">
        <v>155</v>
      </c>
      <c r="BK911" s="179">
        <f>SUM(BK912:BK917)</f>
        <v>0</v>
      </c>
    </row>
    <row r="912" spans="2:65" s="1" customFormat="1" ht="36" customHeight="1">
      <c r="B912" s="36"/>
      <c r="C912" s="182" t="s">
        <v>1766</v>
      </c>
      <c r="D912" s="182" t="s">
        <v>157</v>
      </c>
      <c r="E912" s="183" t="s">
        <v>2577</v>
      </c>
      <c r="F912" s="184" t="s">
        <v>2578</v>
      </c>
      <c r="G912" s="185" t="s">
        <v>360</v>
      </c>
      <c r="H912" s="186">
        <v>55.2</v>
      </c>
      <c r="I912" s="187"/>
      <c r="J912" s="188">
        <f>ROUND(I912*H912,2)</f>
        <v>0</v>
      </c>
      <c r="K912" s="184" t="s">
        <v>161</v>
      </c>
      <c r="L912" s="40"/>
      <c r="M912" s="189" t="s">
        <v>35</v>
      </c>
      <c r="N912" s="190" t="s">
        <v>51</v>
      </c>
      <c r="O912" s="65"/>
      <c r="P912" s="191">
        <f>O912*H912</f>
        <v>0</v>
      </c>
      <c r="Q912" s="191">
        <v>1.0399999999999999E-3</v>
      </c>
      <c r="R912" s="191">
        <f>Q912*H912</f>
        <v>5.7408000000000001E-2</v>
      </c>
      <c r="S912" s="191">
        <v>0</v>
      </c>
      <c r="T912" s="192">
        <f>S912*H912</f>
        <v>0</v>
      </c>
      <c r="AR912" s="193" t="s">
        <v>265</v>
      </c>
      <c r="AT912" s="193" t="s">
        <v>157</v>
      </c>
      <c r="AU912" s="193" t="s">
        <v>90</v>
      </c>
      <c r="AY912" s="18" t="s">
        <v>155</v>
      </c>
      <c r="BE912" s="194">
        <f>IF(N912="základní",J912,0)</f>
        <v>0</v>
      </c>
      <c r="BF912" s="194">
        <f>IF(N912="snížená",J912,0)</f>
        <v>0</v>
      </c>
      <c r="BG912" s="194">
        <f>IF(N912="zákl. přenesená",J912,0)</f>
        <v>0</v>
      </c>
      <c r="BH912" s="194">
        <f>IF(N912="sníž. přenesená",J912,0)</f>
        <v>0</v>
      </c>
      <c r="BI912" s="194">
        <f>IF(N912="nulová",J912,0)</f>
        <v>0</v>
      </c>
      <c r="BJ912" s="18" t="s">
        <v>88</v>
      </c>
      <c r="BK912" s="194">
        <f>ROUND(I912*H912,2)</f>
        <v>0</v>
      </c>
      <c r="BL912" s="18" t="s">
        <v>265</v>
      </c>
      <c r="BM912" s="193" t="s">
        <v>3354</v>
      </c>
    </row>
    <row r="913" spans="2:65" s="12" customFormat="1">
      <c r="B913" s="195"/>
      <c r="C913" s="196"/>
      <c r="D913" s="197" t="s">
        <v>164</v>
      </c>
      <c r="E913" s="198" t="s">
        <v>35</v>
      </c>
      <c r="F913" s="199" t="s">
        <v>3355</v>
      </c>
      <c r="G913" s="196"/>
      <c r="H913" s="198" t="s">
        <v>35</v>
      </c>
      <c r="I913" s="200"/>
      <c r="J913" s="196"/>
      <c r="K913" s="196"/>
      <c r="L913" s="201"/>
      <c r="M913" s="202"/>
      <c r="N913" s="203"/>
      <c r="O913" s="203"/>
      <c r="P913" s="203"/>
      <c r="Q913" s="203"/>
      <c r="R913" s="203"/>
      <c r="S913" s="203"/>
      <c r="T913" s="204"/>
      <c r="AT913" s="205" t="s">
        <v>164</v>
      </c>
      <c r="AU913" s="205" t="s">
        <v>90</v>
      </c>
      <c r="AV913" s="12" t="s">
        <v>88</v>
      </c>
      <c r="AW913" s="12" t="s">
        <v>41</v>
      </c>
      <c r="AX913" s="12" t="s">
        <v>80</v>
      </c>
      <c r="AY913" s="205" t="s">
        <v>155</v>
      </c>
    </row>
    <row r="914" spans="2:65" s="13" customFormat="1">
      <c r="B914" s="206"/>
      <c r="C914" s="207"/>
      <c r="D914" s="197" t="s">
        <v>164</v>
      </c>
      <c r="E914" s="208" t="s">
        <v>35</v>
      </c>
      <c r="F914" s="209" t="s">
        <v>3356</v>
      </c>
      <c r="G914" s="207"/>
      <c r="H914" s="210">
        <v>55.2</v>
      </c>
      <c r="I914" s="211"/>
      <c r="J914" s="207"/>
      <c r="K914" s="207"/>
      <c r="L914" s="212"/>
      <c r="M914" s="213"/>
      <c r="N914" s="214"/>
      <c r="O914" s="214"/>
      <c r="P914" s="214"/>
      <c r="Q914" s="214"/>
      <c r="R914" s="214"/>
      <c r="S914" s="214"/>
      <c r="T914" s="215"/>
      <c r="AT914" s="216" t="s">
        <v>164</v>
      </c>
      <c r="AU914" s="216" t="s">
        <v>90</v>
      </c>
      <c r="AV914" s="13" t="s">
        <v>90</v>
      </c>
      <c r="AW914" s="13" t="s">
        <v>41</v>
      </c>
      <c r="AX914" s="13" t="s">
        <v>88</v>
      </c>
      <c r="AY914" s="216" t="s">
        <v>155</v>
      </c>
    </row>
    <row r="915" spans="2:65" s="1" customFormat="1" ht="24" customHeight="1">
      <c r="B915" s="36"/>
      <c r="C915" s="239" t="s">
        <v>1773</v>
      </c>
      <c r="D915" s="239" t="s">
        <v>455</v>
      </c>
      <c r="E915" s="240" t="s">
        <v>2585</v>
      </c>
      <c r="F915" s="241" t="s">
        <v>2586</v>
      </c>
      <c r="G915" s="242" t="s">
        <v>160</v>
      </c>
      <c r="H915" s="243">
        <v>12.144</v>
      </c>
      <c r="I915" s="244"/>
      <c r="J915" s="245">
        <f>ROUND(I915*H915,2)</f>
        <v>0</v>
      </c>
      <c r="K915" s="241" t="s">
        <v>161</v>
      </c>
      <c r="L915" s="246"/>
      <c r="M915" s="247" t="s">
        <v>35</v>
      </c>
      <c r="N915" s="248" t="s">
        <v>51</v>
      </c>
      <c r="O915" s="65"/>
      <c r="P915" s="191">
        <f>O915*H915</f>
        <v>0</v>
      </c>
      <c r="Q915" s="191">
        <v>1.26E-2</v>
      </c>
      <c r="R915" s="191">
        <f>Q915*H915</f>
        <v>0.15301439999999999</v>
      </c>
      <c r="S915" s="191">
        <v>0</v>
      </c>
      <c r="T915" s="192">
        <f>S915*H915</f>
        <v>0</v>
      </c>
      <c r="AR915" s="193" t="s">
        <v>419</v>
      </c>
      <c r="AT915" s="193" t="s">
        <v>455</v>
      </c>
      <c r="AU915" s="193" t="s">
        <v>90</v>
      </c>
      <c r="AY915" s="18" t="s">
        <v>155</v>
      </c>
      <c r="BE915" s="194">
        <f>IF(N915="základní",J915,0)</f>
        <v>0</v>
      </c>
      <c r="BF915" s="194">
        <f>IF(N915="snížená",J915,0)</f>
        <v>0</v>
      </c>
      <c r="BG915" s="194">
        <f>IF(N915="zákl. přenesená",J915,0)</f>
        <v>0</v>
      </c>
      <c r="BH915" s="194">
        <f>IF(N915="sníž. přenesená",J915,0)</f>
        <v>0</v>
      </c>
      <c r="BI915" s="194">
        <f>IF(N915="nulová",J915,0)</f>
        <v>0</v>
      </c>
      <c r="BJ915" s="18" t="s">
        <v>88</v>
      </c>
      <c r="BK915" s="194">
        <f>ROUND(I915*H915,2)</f>
        <v>0</v>
      </c>
      <c r="BL915" s="18" t="s">
        <v>265</v>
      </c>
      <c r="BM915" s="193" t="s">
        <v>3357</v>
      </c>
    </row>
    <row r="916" spans="2:65" s="13" customFormat="1">
      <c r="B916" s="206"/>
      <c r="C916" s="207"/>
      <c r="D916" s="197" t="s">
        <v>164</v>
      </c>
      <c r="E916" s="208" t="s">
        <v>35</v>
      </c>
      <c r="F916" s="209" t="s">
        <v>3358</v>
      </c>
      <c r="G916" s="207"/>
      <c r="H916" s="210">
        <v>12.144</v>
      </c>
      <c r="I916" s="211"/>
      <c r="J916" s="207"/>
      <c r="K916" s="207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164</v>
      </c>
      <c r="AU916" s="216" t="s">
        <v>90</v>
      </c>
      <c r="AV916" s="13" t="s">
        <v>90</v>
      </c>
      <c r="AW916" s="13" t="s">
        <v>41</v>
      </c>
      <c r="AX916" s="13" t="s">
        <v>88</v>
      </c>
      <c r="AY916" s="216" t="s">
        <v>155</v>
      </c>
    </row>
    <row r="917" spans="2:65" s="1" customFormat="1" ht="36" customHeight="1">
      <c r="B917" s="36"/>
      <c r="C917" s="182" t="s">
        <v>1777</v>
      </c>
      <c r="D917" s="182" t="s">
        <v>157</v>
      </c>
      <c r="E917" s="183" t="s">
        <v>3359</v>
      </c>
      <c r="F917" s="184" t="s">
        <v>3360</v>
      </c>
      <c r="G917" s="185" t="s">
        <v>1514</v>
      </c>
      <c r="H917" s="249"/>
      <c r="I917" s="187"/>
      <c r="J917" s="188">
        <f>ROUND(I917*H917,2)</f>
        <v>0</v>
      </c>
      <c r="K917" s="184" t="s">
        <v>161</v>
      </c>
      <c r="L917" s="40"/>
      <c r="M917" s="189" t="s">
        <v>35</v>
      </c>
      <c r="N917" s="190" t="s">
        <v>51</v>
      </c>
      <c r="O917" s="65"/>
      <c r="P917" s="191">
        <f>O917*H917</f>
        <v>0</v>
      </c>
      <c r="Q917" s="191">
        <v>0</v>
      </c>
      <c r="R917" s="191">
        <f>Q917*H917</f>
        <v>0</v>
      </c>
      <c r="S917" s="191">
        <v>0</v>
      </c>
      <c r="T917" s="192">
        <f>S917*H917</f>
        <v>0</v>
      </c>
      <c r="AR917" s="193" t="s">
        <v>265</v>
      </c>
      <c r="AT917" s="193" t="s">
        <v>157</v>
      </c>
      <c r="AU917" s="193" t="s">
        <v>90</v>
      </c>
      <c r="AY917" s="18" t="s">
        <v>155</v>
      </c>
      <c r="BE917" s="194">
        <f>IF(N917="základní",J917,0)</f>
        <v>0</v>
      </c>
      <c r="BF917" s="194">
        <f>IF(N917="snížená",J917,0)</f>
        <v>0</v>
      </c>
      <c r="BG917" s="194">
        <f>IF(N917="zákl. přenesená",J917,0)</f>
        <v>0</v>
      </c>
      <c r="BH917" s="194">
        <f>IF(N917="sníž. přenesená",J917,0)</f>
        <v>0</v>
      </c>
      <c r="BI917" s="194">
        <f>IF(N917="nulová",J917,0)</f>
        <v>0</v>
      </c>
      <c r="BJ917" s="18" t="s">
        <v>88</v>
      </c>
      <c r="BK917" s="194">
        <f>ROUND(I917*H917,2)</f>
        <v>0</v>
      </c>
      <c r="BL917" s="18" t="s">
        <v>265</v>
      </c>
      <c r="BM917" s="193" t="s">
        <v>3361</v>
      </c>
    </row>
    <row r="918" spans="2:65" s="11" customFormat="1" ht="22.95" customHeight="1">
      <c r="B918" s="166"/>
      <c r="C918" s="167"/>
      <c r="D918" s="168" t="s">
        <v>79</v>
      </c>
      <c r="E918" s="180" t="s">
        <v>2600</v>
      </c>
      <c r="F918" s="180" t="s">
        <v>2601</v>
      </c>
      <c r="G918" s="167"/>
      <c r="H918" s="167"/>
      <c r="I918" s="170"/>
      <c r="J918" s="181">
        <f>BK918</f>
        <v>0</v>
      </c>
      <c r="K918" s="167"/>
      <c r="L918" s="172"/>
      <c r="M918" s="173"/>
      <c r="N918" s="174"/>
      <c r="O918" s="174"/>
      <c r="P918" s="175">
        <f>SUM(P919:P962)</f>
        <v>0</v>
      </c>
      <c r="Q918" s="174"/>
      <c r="R918" s="175">
        <f>SUM(R919:R962)</f>
        <v>0.17678758000000003</v>
      </c>
      <c r="S918" s="174"/>
      <c r="T918" s="176">
        <f>SUM(T919:T962)</f>
        <v>0</v>
      </c>
      <c r="AR918" s="177" t="s">
        <v>90</v>
      </c>
      <c r="AT918" s="178" t="s">
        <v>79</v>
      </c>
      <c r="AU918" s="178" t="s">
        <v>88</v>
      </c>
      <c r="AY918" s="177" t="s">
        <v>155</v>
      </c>
      <c r="BK918" s="179">
        <f>SUM(BK919:BK962)</f>
        <v>0</v>
      </c>
    </row>
    <row r="919" spans="2:65" s="1" customFormat="1" ht="24" customHeight="1">
      <c r="B919" s="36"/>
      <c r="C919" s="182" t="s">
        <v>1781</v>
      </c>
      <c r="D919" s="182" t="s">
        <v>157</v>
      </c>
      <c r="E919" s="183" t="s">
        <v>2603</v>
      </c>
      <c r="F919" s="184" t="s">
        <v>2604</v>
      </c>
      <c r="G919" s="185" t="s">
        <v>360</v>
      </c>
      <c r="H919" s="186">
        <v>97.75</v>
      </c>
      <c r="I919" s="187"/>
      <c r="J919" s="188">
        <f>ROUND(I919*H919,2)</f>
        <v>0</v>
      </c>
      <c r="K919" s="184" t="s">
        <v>161</v>
      </c>
      <c r="L919" s="40"/>
      <c r="M919" s="189" t="s">
        <v>35</v>
      </c>
      <c r="N919" s="190" t="s">
        <v>51</v>
      </c>
      <c r="O919" s="65"/>
      <c r="P919" s="191">
        <f>O919*H919</f>
        <v>0</v>
      </c>
      <c r="Q919" s="191">
        <v>0</v>
      </c>
      <c r="R919" s="191">
        <f>Q919*H919</f>
        <v>0</v>
      </c>
      <c r="S919" s="191">
        <v>0</v>
      </c>
      <c r="T919" s="192">
        <f>S919*H919</f>
        <v>0</v>
      </c>
      <c r="AR919" s="193" t="s">
        <v>265</v>
      </c>
      <c r="AT919" s="193" t="s">
        <v>157</v>
      </c>
      <c r="AU919" s="193" t="s">
        <v>90</v>
      </c>
      <c r="AY919" s="18" t="s">
        <v>155</v>
      </c>
      <c r="BE919" s="194">
        <f>IF(N919="základní",J919,0)</f>
        <v>0</v>
      </c>
      <c r="BF919" s="194">
        <f>IF(N919="snížená",J919,0)</f>
        <v>0</v>
      </c>
      <c r="BG919" s="194">
        <f>IF(N919="zákl. přenesená",J919,0)</f>
        <v>0</v>
      </c>
      <c r="BH919" s="194">
        <f>IF(N919="sníž. přenesená",J919,0)</f>
        <v>0</v>
      </c>
      <c r="BI919" s="194">
        <f>IF(N919="nulová",J919,0)</f>
        <v>0</v>
      </c>
      <c r="BJ919" s="18" t="s">
        <v>88</v>
      </c>
      <c r="BK919" s="194">
        <f>ROUND(I919*H919,2)</f>
        <v>0</v>
      </c>
      <c r="BL919" s="18" t="s">
        <v>265</v>
      </c>
      <c r="BM919" s="193" t="s">
        <v>3362</v>
      </c>
    </row>
    <row r="920" spans="2:65" s="12" customFormat="1">
      <c r="B920" s="195"/>
      <c r="C920" s="196"/>
      <c r="D920" s="197" t="s">
        <v>164</v>
      </c>
      <c r="E920" s="198" t="s">
        <v>35</v>
      </c>
      <c r="F920" s="199" t="s">
        <v>2606</v>
      </c>
      <c r="G920" s="196"/>
      <c r="H920" s="198" t="s">
        <v>35</v>
      </c>
      <c r="I920" s="200"/>
      <c r="J920" s="196"/>
      <c r="K920" s="196"/>
      <c r="L920" s="201"/>
      <c r="M920" s="202"/>
      <c r="N920" s="203"/>
      <c r="O920" s="203"/>
      <c r="P920" s="203"/>
      <c r="Q920" s="203"/>
      <c r="R920" s="203"/>
      <c r="S920" s="203"/>
      <c r="T920" s="204"/>
      <c r="AT920" s="205" t="s">
        <v>164</v>
      </c>
      <c r="AU920" s="205" t="s">
        <v>90</v>
      </c>
      <c r="AV920" s="12" t="s">
        <v>88</v>
      </c>
      <c r="AW920" s="12" t="s">
        <v>41</v>
      </c>
      <c r="AX920" s="12" t="s">
        <v>80</v>
      </c>
      <c r="AY920" s="205" t="s">
        <v>155</v>
      </c>
    </row>
    <row r="921" spans="2:65" s="12" customFormat="1">
      <c r="B921" s="195"/>
      <c r="C921" s="196"/>
      <c r="D921" s="197" t="s">
        <v>164</v>
      </c>
      <c r="E921" s="198" t="s">
        <v>35</v>
      </c>
      <c r="F921" s="199" t="s">
        <v>2607</v>
      </c>
      <c r="G921" s="196"/>
      <c r="H921" s="198" t="s">
        <v>35</v>
      </c>
      <c r="I921" s="200"/>
      <c r="J921" s="196"/>
      <c r="K921" s="196"/>
      <c r="L921" s="201"/>
      <c r="M921" s="202"/>
      <c r="N921" s="203"/>
      <c r="O921" s="203"/>
      <c r="P921" s="203"/>
      <c r="Q921" s="203"/>
      <c r="R921" s="203"/>
      <c r="S921" s="203"/>
      <c r="T921" s="204"/>
      <c r="AT921" s="205" t="s">
        <v>164</v>
      </c>
      <c r="AU921" s="205" t="s">
        <v>90</v>
      </c>
      <c r="AV921" s="12" t="s">
        <v>88</v>
      </c>
      <c r="AW921" s="12" t="s">
        <v>41</v>
      </c>
      <c r="AX921" s="12" t="s">
        <v>80</v>
      </c>
      <c r="AY921" s="205" t="s">
        <v>155</v>
      </c>
    </row>
    <row r="922" spans="2:65" s="13" customFormat="1">
      <c r="B922" s="206"/>
      <c r="C922" s="207"/>
      <c r="D922" s="197" t="s">
        <v>164</v>
      </c>
      <c r="E922" s="208" t="s">
        <v>35</v>
      </c>
      <c r="F922" s="209" t="s">
        <v>3363</v>
      </c>
      <c r="G922" s="207"/>
      <c r="H922" s="210">
        <v>35.75</v>
      </c>
      <c r="I922" s="211"/>
      <c r="J922" s="207"/>
      <c r="K922" s="207"/>
      <c r="L922" s="212"/>
      <c r="M922" s="213"/>
      <c r="N922" s="214"/>
      <c r="O922" s="214"/>
      <c r="P922" s="214"/>
      <c r="Q922" s="214"/>
      <c r="R922" s="214"/>
      <c r="S922" s="214"/>
      <c r="T922" s="215"/>
      <c r="AT922" s="216" t="s">
        <v>164</v>
      </c>
      <c r="AU922" s="216" t="s">
        <v>90</v>
      </c>
      <c r="AV922" s="13" t="s">
        <v>90</v>
      </c>
      <c r="AW922" s="13" t="s">
        <v>41</v>
      </c>
      <c r="AX922" s="13" t="s">
        <v>80</v>
      </c>
      <c r="AY922" s="216" t="s">
        <v>155</v>
      </c>
    </row>
    <row r="923" spans="2:65" s="12" customFormat="1">
      <c r="B923" s="195"/>
      <c r="C923" s="196"/>
      <c r="D923" s="197" t="s">
        <v>164</v>
      </c>
      <c r="E923" s="198" t="s">
        <v>35</v>
      </c>
      <c r="F923" s="199" t="s">
        <v>3364</v>
      </c>
      <c r="G923" s="196"/>
      <c r="H923" s="198" t="s">
        <v>35</v>
      </c>
      <c r="I923" s="200"/>
      <c r="J923" s="196"/>
      <c r="K923" s="196"/>
      <c r="L923" s="201"/>
      <c r="M923" s="202"/>
      <c r="N923" s="203"/>
      <c r="O923" s="203"/>
      <c r="P923" s="203"/>
      <c r="Q923" s="203"/>
      <c r="R923" s="203"/>
      <c r="S923" s="203"/>
      <c r="T923" s="204"/>
      <c r="AT923" s="205" t="s">
        <v>164</v>
      </c>
      <c r="AU923" s="205" t="s">
        <v>90</v>
      </c>
      <c r="AV923" s="12" t="s">
        <v>88</v>
      </c>
      <c r="AW923" s="12" t="s">
        <v>41</v>
      </c>
      <c r="AX923" s="12" t="s">
        <v>80</v>
      </c>
      <c r="AY923" s="205" t="s">
        <v>155</v>
      </c>
    </row>
    <row r="924" spans="2:65" s="13" customFormat="1">
      <c r="B924" s="206"/>
      <c r="C924" s="207"/>
      <c r="D924" s="197" t="s">
        <v>164</v>
      </c>
      <c r="E924" s="208" t="s">
        <v>35</v>
      </c>
      <c r="F924" s="209" t="s">
        <v>3365</v>
      </c>
      <c r="G924" s="207"/>
      <c r="H924" s="210">
        <v>62</v>
      </c>
      <c r="I924" s="211"/>
      <c r="J924" s="207"/>
      <c r="K924" s="207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164</v>
      </c>
      <c r="AU924" s="216" t="s">
        <v>90</v>
      </c>
      <c r="AV924" s="13" t="s">
        <v>90</v>
      </c>
      <c r="AW924" s="13" t="s">
        <v>41</v>
      </c>
      <c r="AX924" s="13" t="s">
        <v>80</v>
      </c>
      <c r="AY924" s="216" t="s">
        <v>155</v>
      </c>
    </row>
    <row r="925" spans="2:65" s="15" customFormat="1">
      <c r="B925" s="228"/>
      <c r="C925" s="229"/>
      <c r="D925" s="197" t="s">
        <v>164</v>
      </c>
      <c r="E925" s="230" t="s">
        <v>35</v>
      </c>
      <c r="F925" s="231" t="s">
        <v>177</v>
      </c>
      <c r="G925" s="229"/>
      <c r="H925" s="232">
        <v>97.75</v>
      </c>
      <c r="I925" s="233"/>
      <c r="J925" s="229"/>
      <c r="K925" s="229"/>
      <c r="L925" s="234"/>
      <c r="M925" s="235"/>
      <c r="N925" s="236"/>
      <c r="O925" s="236"/>
      <c r="P925" s="236"/>
      <c r="Q925" s="236"/>
      <c r="R925" s="236"/>
      <c r="S925" s="236"/>
      <c r="T925" s="237"/>
      <c r="AT925" s="238" t="s">
        <v>164</v>
      </c>
      <c r="AU925" s="238" t="s">
        <v>90</v>
      </c>
      <c r="AV925" s="15" t="s">
        <v>162</v>
      </c>
      <c r="AW925" s="15" t="s">
        <v>41</v>
      </c>
      <c r="AX925" s="15" t="s">
        <v>88</v>
      </c>
      <c r="AY925" s="238" t="s">
        <v>155</v>
      </c>
    </row>
    <row r="926" spans="2:65" s="1" customFormat="1" ht="24" customHeight="1">
      <c r="B926" s="36"/>
      <c r="C926" s="239" t="s">
        <v>1785</v>
      </c>
      <c r="D926" s="239" t="s">
        <v>455</v>
      </c>
      <c r="E926" s="240" t="s">
        <v>2612</v>
      </c>
      <c r="F926" s="241" t="s">
        <v>2613</v>
      </c>
      <c r="G926" s="242" t="s">
        <v>360</v>
      </c>
      <c r="H926" s="243">
        <v>102.63800000000001</v>
      </c>
      <c r="I926" s="244"/>
      <c r="J926" s="245">
        <f>ROUND(I926*H926,2)</f>
        <v>0</v>
      </c>
      <c r="K926" s="241" t="s">
        <v>161</v>
      </c>
      <c r="L926" s="246"/>
      <c r="M926" s="247" t="s">
        <v>35</v>
      </c>
      <c r="N926" s="248" t="s">
        <v>51</v>
      </c>
      <c r="O926" s="65"/>
      <c r="P926" s="191">
        <f>O926*H926</f>
        <v>0</v>
      </c>
      <c r="Q926" s="191">
        <v>0</v>
      </c>
      <c r="R926" s="191">
        <f>Q926*H926</f>
        <v>0</v>
      </c>
      <c r="S926" s="191">
        <v>0</v>
      </c>
      <c r="T926" s="192">
        <f>S926*H926</f>
        <v>0</v>
      </c>
      <c r="AR926" s="193" t="s">
        <v>419</v>
      </c>
      <c r="AT926" s="193" t="s">
        <v>455</v>
      </c>
      <c r="AU926" s="193" t="s">
        <v>90</v>
      </c>
      <c r="AY926" s="18" t="s">
        <v>155</v>
      </c>
      <c r="BE926" s="194">
        <f>IF(N926="základní",J926,0)</f>
        <v>0</v>
      </c>
      <c r="BF926" s="194">
        <f>IF(N926="snížená",J926,0)</f>
        <v>0</v>
      </c>
      <c r="BG926" s="194">
        <f>IF(N926="zákl. přenesená",J926,0)</f>
        <v>0</v>
      </c>
      <c r="BH926" s="194">
        <f>IF(N926="sníž. přenesená",J926,0)</f>
        <v>0</v>
      </c>
      <c r="BI926" s="194">
        <f>IF(N926="nulová",J926,0)</f>
        <v>0</v>
      </c>
      <c r="BJ926" s="18" t="s">
        <v>88</v>
      </c>
      <c r="BK926" s="194">
        <f>ROUND(I926*H926,2)</f>
        <v>0</v>
      </c>
      <c r="BL926" s="18" t="s">
        <v>265</v>
      </c>
      <c r="BM926" s="193" t="s">
        <v>3366</v>
      </c>
    </row>
    <row r="927" spans="2:65" s="13" customFormat="1">
      <c r="B927" s="206"/>
      <c r="C927" s="207"/>
      <c r="D927" s="197" t="s">
        <v>164</v>
      </c>
      <c r="E927" s="208" t="s">
        <v>35</v>
      </c>
      <c r="F927" s="209" t="s">
        <v>3367</v>
      </c>
      <c r="G927" s="207"/>
      <c r="H927" s="210">
        <v>102.63800000000001</v>
      </c>
      <c r="I927" s="211"/>
      <c r="J927" s="207"/>
      <c r="K927" s="207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164</v>
      </c>
      <c r="AU927" s="216" t="s">
        <v>90</v>
      </c>
      <c r="AV927" s="13" t="s">
        <v>90</v>
      </c>
      <c r="AW927" s="13" t="s">
        <v>41</v>
      </c>
      <c r="AX927" s="13" t="s">
        <v>88</v>
      </c>
      <c r="AY927" s="216" t="s">
        <v>155</v>
      </c>
    </row>
    <row r="928" spans="2:65" s="1" customFormat="1" ht="24" customHeight="1">
      <c r="B928" s="36"/>
      <c r="C928" s="182" t="s">
        <v>1791</v>
      </c>
      <c r="D928" s="182" t="s">
        <v>157</v>
      </c>
      <c r="E928" s="183" t="s">
        <v>2617</v>
      </c>
      <c r="F928" s="184" t="s">
        <v>2618</v>
      </c>
      <c r="G928" s="185" t="s">
        <v>160</v>
      </c>
      <c r="H928" s="186">
        <v>41.25</v>
      </c>
      <c r="I928" s="187"/>
      <c r="J928" s="188">
        <f>ROUND(I928*H928,2)</f>
        <v>0</v>
      </c>
      <c r="K928" s="184" t="s">
        <v>161</v>
      </c>
      <c r="L928" s="40"/>
      <c r="M928" s="189" t="s">
        <v>35</v>
      </c>
      <c r="N928" s="190" t="s">
        <v>51</v>
      </c>
      <c r="O928" s="65"/>
      <c r="P928" s="191">
        <f>O928*H928</f>
        <v>0</v>
      </c>
      <c r="Q928" s="191">
        <v>2.0000000000000002E-5</v>
      </c>
      <c r="R928" s="191">
        <f>Q928*H928</f>
        <v>8.250000000000001E-4</v>
      </c>
      <c r="S928" s="191">
        <v>0</v>
      </c>
      <c r="T928" s="192">
        <f>S928*H928</f>
        <v>0</v>
      </c>
      <c r="AR928" s="193" t="s">
        <v>265</v>
      </c>
      <c r="AT928" s="193" t="s">
        <v>157</v>
      </c>
      <c r="AU928" s="193" t="s">
        <v>90</v>
      </c>
      <c r="AY928" s="18" t="s">
        <v>155</v>
      </c>
      <c r="BE928" s="194">
        <f>IF(N928="základní",J928,0)</f>
        <v>0</v>
      </c>
      <c r="BF928" s="194">
        <f>IF(N928="snížená",J928,0)</f>
        <v>0</v>
      </c>
      <c r="BG928" s="194">
        <f>IF(N928="zákl. přenesená",J928,0)</f>
        <v>0</v>
      </c>
      <c r="BH928" s="194">
        <f>IF(N928="sníž. přenesená",J928,0)</f>
        <v>0</v>
      </c>
      <c r="BI928" s="194">
        <f>IF(N928="nulová",J928,0)</f>
        <v>0</v>
      </c>
      <c r="BJ928" s="18" t="s">
        <v>88</v>
      </c>
      <c r="BK928" s="194">
        <f>ROUND(I928*H928,2)</f>
        <v>0</v>
      </c>
      <c r="BL928" s="18" t="s">
        <v>265</v>
      </c>
      <c r="BM928" s="193" t="s">
        <v>3368</v>
      </c>
    </row>
    <row r="929" spans="2:65" s="12" customFormat="1">
      <c r="B929" s="195"/>
      <c r="C929" s="196"/>
      <c r="D929" s="197" t="s">
        <v>164</v>
      </c>
      <c r="E929" s="198" t="s">
        <v>35</v>
      </c>
      <c r="F929" s="199" t="s">
        <v>2620</v>
      </c>
      <c r="G929" s="196"/>
      <c r="H929" s="198" t="s">
        <v>35</v>
      </c>
      <c r="I929" s="200"/>
      <c r="J929" s="196"/>
      <c r="K929" s="196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164</v>
      </c>
      <c r="AU929" s="205" t="s">
        <v>90</v>
      </c>
      <c r="AV929" s="12" t="s">
        <v>88</v>
      </c>
      <c r="AW929" s="12" t="s">
        <v>41</v>
      </c>
      <c r="AX929" s="12" t="s">
        <v>80</v>
      </c>
      <c r="AY929" s="205" t="s">
        <v>155</v>
      </c>
    </row>
    <row r="930" spans="2:65" s="12" customFormat="1">
      <c r="B930" s="195"/>
      <c r="C930" s="196"/>
      <c r="D930" s="197" t="s">
        <v>164</v>
      </c>
      <c r="E930" s="198" t="s">
        <v>35</v>
      </c>
      <c r="F930" s="199" t="s">
        <v>2607</v>
      </c>
      <c r="G930" s="196"/>
      <c r="H930" s="198" t="s">
        <v>35</v>
      </c>
      <c r="I930" s="200"/>
      <c r="J930" s="196"/>
      <c r="K930" s="196"/>
      <c r="L930" s="201"/>
      <c r="M930" s="202"/>
      <c r="N930" s="203"/>
      <c r="O930" s="203"/>
      <c r="P930" s="203"/>
      <c r="Q930" s="203"/>
      <c r="R930" s="203"/>
      <c r="S930" s="203"/>
      <c r="T930" s="204"/>
      <c r="AT930" s="205" t="s">
        <v>164</v>
      </c>
      <c r="AU930" s="205" t="s">
        <v>90</v>
      </c>
      <c r="AV930" s="12" t="s">
        <v>88</v>
      </c>
      <c r="AW930" s="12" t="s">
        <v>41</v>
      </c>
      <c r="AX930" s="12" t="s">
        <v>80</v>
      </c>
      <c r="AY930" s="205" t="s">
        <v>155</v>
      </c>
    </row>
    <row r="931" spans="2:65" s="13" customFormat="1">
      <c r="B931" s="206"/>
      <c r="C931" s="207"/>
      <c r="D931" s="197" t="s">
        <v>164</v>
      </c>
      <c r="E931" s="208" t="s">
        <v>35</v>
      </c>
      <c r="F931" s="209" t="s">
        <v>3369</v>
      </c>
      <c r="G931" s="207"/>
      <c r="H931" s="210">
        <v>7.15</v>
      </c>
      <c r="I931" s="211"/>
      <c r="J931" s="207"/>
      <c r="K931" s="207"/>
      <c r="L931" s="212"/>
      <c r="M931" s="213"/>
      <c r="N931" s="214"/>
      <c r="O931" s="214"/>
      <c r="P931" s="214"/>
      <c r="Q931" s="214"/>
      <c r="R931" s="214"/>
      <c r="S931" s="214"/>
      <c r="T931" s="215"/>
      <c r="AT931" s="216" t="s">
        <v>164</v>
      </c>
      <c r="AU931" s="216" t="s">
        <v>90</v>
      </c>
      <c r="AV931" s="13" t="s">
        <v>90</v>
      </c>
      <c r="AW931" s="13" t="s">
        <v>41</v>
      </c>
      <c r="AX931" s="13" t="s">
        <v>80</v>
      </c>
      <c r="AY931" s="216" t="s">
        <v>155</v>
      </c>
    </row>
    <row r="932" spans="2:65" s="12" customFormat="1">
      <c r="B932" s="195"/>
      <c r="C932" s="196"/>
      <c r="D932" s="197" t="s">
        <v>164</v>
      </c>
      <c r="E932" s="198" t="s">
        <v>35</v>
      </c>
      <c r="F932" s="199" t="s">
        <v>3364</v>
      </c>
      <c r="G932" s="196"/>
      <c r="H932" s="198" t="s">
        <v>35</v>
      </c>
      <c r="I932" s="200"/>
      <c r="J932" s="196"/>
      <c r="K932" s="196"/>
      <c r="L932" s="201"/>
      <c r="M932" s="202"/>
      <c r="N932" s="203"/>
      <c r="O932" s="203"/>
      <c r="P932" s="203"/>
      <c r="Q932" s="203"/>
      <c r="R932" s="203"/>
      <c r="S932" s="203"/>
      <c r="T932" s="204"/>
      <c r="AT932" s="205" t="s">
        <v>164</v>
      </c>
      <c r="AU932" s="205" t="s">
        <v>90</v>
      </c>
      <c r="AV932" s="12" t="s">
        <v>88</v>
      </c>
      <c r="AW932" s="12" t="s">
        <v>41</v>
      </c>
      <c r="AX932" s="12" t="s">
        <v>80</v>
      </c>
      <c r="AY932" s="205" t="s">
        <v>155</v>
      </c>
    </row>
    <row r="933" spans="2:65" s="13" customFormat="1">
      <c r="B933" s="206"/>
      <c r="C933" s="207"/>
      <c r="D933" s="197" t="s">
        <v>164</v>
      </c>
      <c r="E933" s="208" t="s">
        <v>35</v>
      </c>
      <c r="F933" s="209" t="s">
        <v>3370</v>
      </c>
      <c r="G933" s="207"/>
      <c r="H933" s="210">
        <v>34.1</v>
      </c>
      <c r="I933" s="211"/>
      <c r="J933" s="207"/>
      <c r="K933" s="207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164</v>
      </c>
      <c r="AU933" s="216" t="s">
        <v>90</v>
      </c>
      <c r="AV933" s="13" t="s">
        <v>90</v>
      </c>
      <c r="AW933" s="13" t="s">
        <v>41</v>
      </c>
      <c r="AX933" s="13" t="s">
        <v>80</v>
      </c>
      <c r="AY933" s="216" t="s">
        <v>155</v>
      </c>
    </row>
    <row r="934" spans="2:65" s="15" customFormat="1">
      <c r="B934" s="228"/>
      <c r="C934" s="229"/>
      <c r="D934" s="197" t="s">
        <v>164</v>
      </c>
      <c r="E934" s="230" t="s">
        <v>35</v>
      </c>
      <c r="F934" s="231" t="s">
        <v>177</v>
      </c>
      <c r="G934" s="229"/>
      <c r="H934" s="232">
        <v>41.25</v>
      </c>
      <c r="I934" s="233"/>
      <c r="J934" s="229"/>
      <c r="K934" s="229"/>
      <c r="L934" s="234"/>
      <c r="M934" s="235"/>
      <c r="N934" s="236"/>
      <c r="O934" s="236"/>
      <c r="P934" s="236"/>
      <c r="Q934" s="236"/>
      <c r="R934" s="236"/>
      <c r="S934" s="236"/>
      <c r="T934" s="237"/>
      <c r="AT934" s="238" t="s">
        <v>164</v>
      </c>
      <c r="AU934" s="238" t="s">
        <v>90</v>
      </c>
      <c r="AV934" s="15" t="s">
        <v>162</v>
      </c>
      <c r="AW934" s="15" t="s">
        <v>41</v>
      </c>
      <c r="AX934" s="15" t="s">
        <v>88</v>
      </c>
      <c r="AY934" s="238" t="s">
        <v>155</v>
      </c>
    </row>
    <row r="935" spans="2:65" s="1" customFormat="1" ht="36" customHeight="1">
      <c r="B935" s="36"/>
      <c r="C935" s="182" t="s">
        <v>1795</v>
      </c>
      <c r="D935" s="182" t="s">
        <v>157</v>
      </c>
      <c r="E935" s="183" t="s">
        <v>2624</v>
      </c>
      <c r="F935" s="184" t="s">
        <v>2625</v>
      </c>
      <c r="G935" s="185" t="s">
        <v>160</v>
      </c>
      <c r="H935" s="186">
        <v>456.39</v>
      </c>
      <c r="I935" s="187"/>
      <c r="J935" s="188">
        <f>ROUND(I935*H935,2)</f>
        <v>0</v>
      </c>
      <c r="K935" s="184" t="s">
        <v>161</v>
      </c>
      <c r="L935" s="40"/>
      <c r="M935" s="189" t="s">
        <v>35</v>
      </c>
      <c r="N935" s="190" t="s">
        <v>51</v>
      </c>
      <c r="O935" s="65"/>
      <c r="P935" s="191">
        <f>O935*H935</f>
        <v>0</v>
      </c>
      <c r="Q935" s="191">
        <v>2.2000000000000001E-4</v>
      </c>
      <c r="R935" s="191">
        <f>Q935*H935</f>
        <v>0.1004058</v>
      </c>
      <c r="S935" s="191">
        <v>0</v>
      </c>
      <c r="T935" s="192">
        <f>S935*H935</f>
        <v>0</v>
      </c>
      <c r="AR935" s="193" t="s">
        <v>265</v>
      </c>
      <c r="AT935" s="193" t="s">
        <v>157</v>
      </c>
      <c r="AU935" s="193" t="s">
        <v>90</v>
      </c>
      <c r="AY935" s="18" t="s">
        <v>155</v>
      </c>
      <c r="BE935" s="194">
        <f>IF(N935="základní",J935,0)</f>
        <v>0</v>
      </c>
      <c r="BF935" s="194">
        <f>IF(N935="snížená",J935,0)</f>
        <v>0</v>
      </c>
      <c r="BG935" s="194">
        <f>IF(N935="zákl. přenesená",J935,0)</f>
        <v>0</v>
      </c>
      <c r="BH935" s="194">
        <f>IF(N935="sníž. přenesená",J935,0)</f>
        <v>0</v>
      </c>
      <c r="BI935" s="194">
        <f>IF(N935="nulová",J935,0)</f>
        <v>0</v>
      </c>
      <c r="BJ935" s="18" t="s">
        <v>88</v>
      </c>
      <c r="BK935" s="194">
        <f>ROUND(I935*H935,2)</f>
        <v>0</v>
      </c>
      <c r="BL935" s="18" t="s">
        <v>265</v>
      </c>
      <c r="BM935" s="193" t="s">
        <v>3371</v>
      </c>
    </row>
    <row r="936" spans="2:65" s="13" customFormat="1">
      <c r="B936" s="206"/>
      <c r="C936" s="207"/>
      <c r="D936" s="197" t="s">
        <v>164</v>
      </c>
      <c r="E936" s="208" t="s">
        <v>35</v>
      </c>
      <c r="F936" s="209" t="s">
        <v>3372</v>
      </c>
      <c r="G936" s="207"/>
      <c r="H936" s="210">
        <v>254.256</v>
      </c>
      <c r="I936" s="211"/>
      <c r="J936" s="207"/>
      <c r="K936" s="207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164</v>
      </c>
      <c r="AU936" s="216" t="s">
        <v>90</v>
      </c>
      <c r="AV936" s="13" t="s">
        <v>90</v>
      </c>
      <c r="AW936" s="13" t="s">
        <v>41</v>
      </c>
      <c r="AX936" s="13" t="s">
        <v>80</v>
      </c>
      <c r="AY936" s="216" t="s">
        <v>155</v>
      </c>
    </row>
    <row r="937" spans="2:65" s="12" customFormat="1">
      <c r="B937" s="195"/>
      <c r="C937" s="196"/>
      <c r="D937" s="197" t="s">
        <v>164</v>
      </c>
      <c r="E937" s="198" t="s">
        <v>35</v>
      </c>
      <c r="F937" s="199" t="s">
        <v>3088</v>
      </c>
      <c r="G937" s="196"/>
      <c r="H937" s="198" t="s">
        <v>35</v>
      </c>
      <c r="I937" s="200"/>
      <c r="J937" s="196"/>
      <c r="K937" s="196"/>
      <c r="L937" s="201"/>
      <c r="M937" s="202"/>
      <c r="N937" s="203"/>
      <c r="O937" s="203"/>
      <c r="P937" s="203"/>
      <c r="Q937" s="203"/>
      <c r="R937" s="203"/>
      <c r="S937" s="203"/>
      <c r="T937" s="204"/>
      <c r="AT937" s="205" t="s">
        <v>164</v>
      </c>
      <c r="AU937" s="205" t="s">
        <v>90</v>
      </c>
      <c r="AV937" s="12" t="s">
        <v>88</v>
      </c>
      <c r="AW937" s="12" t="s">
        <v>41</v>
      </c>
      <c r="AX937" s="12" t="s">
        <v>80</v>
      </c>
      <c r="AY937" s="205" t="s">
        <v>155</v>
      </c>
    </row>
    <row r="938" spans="2:65" s="13" customFormat="1">
      <c r="B938" s="206"/>
      <c r="C938" s="207"/>
      <c r="D938" s="197" t="s">
        <v>164</v>
      </c>
      <c r="E938" s="208" t="s">
        <v>35</v>
      </c>
      <c r="F938" s="209" t="s">
        <v>3373</v>
      </c>
      <c r="G938" s="207"/>
      <c r="H938" s="210">
        <v>202.13399999999999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164</v>
      </c>
      <c r="AU938" s="216" t="s">
        <v>90</v>
      </c>
      <c r="AV938" s="13" t="s">
        <v>90</v>
      </c>
      <c r="AW938" s="13" t="s">
        <v>41</v>
      </c>
      <c r="AX938" s="13" t="s">
        <v>80</v>
      </c>
      <c r="AY938" s="216" t="s">
        <v>155</v>
      </c>
    </row>
    <row r="939" spans="2:65" s="15" customFormat="1">
      <c r="B939" s="228"/>
      <c r="C939" s="229"/>
      <c r="D939" s="197" t="s">
        <v>164</v>
      </c>
      <c r="E939" s="230" t="s">
        <v>35</v>
      </c>
      <c r="F939" s="231" t="s">
        <v>177</v>
      </c>
      <c r="G939" s="229"/>
      <c r="H939" s="232">
        <v>456.39</v>
      </c>
      <c r="I939" s="233"/>
      <c r="J939" s="229"/>
      <c r="K939" s="229"/>
      <c r="L939" s="234"/>
      <c r="M939" s="235"/>
      <c r="N939" s="236"/>
      <c r="O939" s="236"/>
      <c r="P939" s="236"/>
      <c r="Q939" s="236"/>
      <c r="R939" s="236"/>
      <c r="S939" s="236"/>
      <c r="T939" s="237"/>
      <c r="AT939" s="238" t="s">
        <v>164</v>
      </c>
      <c r="AU939" s="238" t="s">
        <v>90</v>
      </c>
      <c r="AV939" s="15" t="s">
        <v>162</v>
      </c>
      <c r="AW939" s="15" t="s">
        <v>41</v>
      </c>
      <c r="AX939" s="15" t="s">
        <v>88</v>
      </c>
      <c r="AY939" s="238" t="s">
        <v>155</v>
      </c>
    </row>
    <row r="940" spans="2:65" s="1" customFormat="1" ht="24" customHeight="1">
      <c r="B940" s="36"/>
      <c r="C940" s="182" t="s">
        <v>1799</v>
      </c>
      <c r="D940" s="182" t="s">
        <v>157</v>
      </c>
      <c r="E940" s="183" t="s">
        <v>2631</v>
      </c>
      <c r="F940" s="184" t="s">
        <v>2632</v>
      </c>
      <c r="G940" s="185" t="s">
        <v>160</v>
      </c>
      <c r="H940" s="186">
        <v>41.25</v>
      </c>
      <c r="I940" s="187"/>
      <c r="J940" s="188">
        <f>ROUND(I940*H940,2)</f>
        <v>0</v>
      </c>
      <c r="K940" s="184" t="s">
        <v>161</v>
      </c>
      <c r="L940" s="40"/>
      <c r="M940" s="189" t="s">
        <v>35</v>
      </c>
      <c r="N940" s="190" t="s">
        <v>51</v>
      </c>
      <c r="O940" s="65"/>
      <c r="P940" s="191">
        <f>O940*H940</f>
        <v>0</v>
      </c>
      <c r="Q940" s="191">
        <v>1.2999999999999999E-4</v>
      </c>
      <c r="R940" s="191">
        <f>Q940*H940</f>
        <v>5.3624999999999992E-3</v>
      </c>
      <c r="S940" s="191">
        <v>0</v>
      </c>
      <c r="T940" s="192">
        <f>S940*H940</f>
        <v>0</v>
      </c>
      <c r="AR940" s="193" t="s">
        <v>265</v>
      </c>
      <c r="AT940" s="193" t="s">
        <v>157</v>
      </c>
      <c r="AU940" s="193" t="s">
        <v>90</v>
      </c>
      <c r="AY940" s="18" t="s">
        <v>155</v>
      </c>
      <c r="BE940" s="194">
        <f>IF(N940="základní",J940,0)</f>
        <v>0</v>
      </c>
      <c r="BF940" s="194">
        <f>IF(N940="snížená",J940,0)</f>
        <v>0</v>
      </c>
      <c r="BG940" s="194">
        <f>IF(N940="zákl. přenesená",J940,0)</f>
        <v>0</v>
      </c>
      <c r="BH940" s="194">
        <f>IF(N940="sníž. přenesená",J940,0)</f>
        <v>0</v>
      </c>
      <c r="BI940" s="194">
        <f>IF(N940="nulová",J940,0)</f>
        <v>0</v>
      </c>
      <c r="BJ940" s="18" t="s">
        <v>88</v>
      </c>
      <c r="BK940" s="194">
        <f>ROUND(I940*H940,2)</f>
        <v>0</v>
      </c>
      <c r="BL940" s="18" t="s">
        <v>265</v>
      </c>
      <c r="BM940" s="193" t="s">
        <v>3374</v>
      </c>
    </row>
    <row r="941" spans="2:65" s="12" customFormat="1">
      <c r="B941" s="195"/>
      <c r="C941" s="196"/>
      <c r="D941" s="197" t="s">
        <v>164</v>
      </c>
      <c r="E941" s="198" t="s">
        <v>35</v>
      </c>
      <c r="F941" s="199" t="s">
        <v>2620</v>
      </c>
      <c r="G941" s="196"/>
      <c r="H941" s="198" t="s">
        <v>35</v>
      </c>
      <c r="I941" s="200"/>
      <c r="J941" s="196"/>
      <c r="K941" s="196"/>
      <c r="L941" s="201"/>
      <c r="M941" s="202"/>
      <c r="N941" s="203"/>
      <c r="O941" s="203"/>
      <c r="P941" s="203"/>
      <c r="Q941" s="203"/>
      <c r="R941" s="203"/>
      <c r="S941" s="203"/>
      <c r="T941" s="204"/>
      <c r="AT941" s="205" t="s">
        <v>164</v>
      </c>
      <c r="AU941" s="205" t="s">
        <v>90</v>
      </c>
      <c r="AV941" s="12" t="s">
        <v>88</v>
      </c>
      <c r="AW941" s="12" t="s">
        <v>41</v>
      </c>
      <c r="AX941" s="12" t="s">
        <v>80</v>
      </c>
      <c r="AY941" s="205" t="s">
        <v>155</v>
      </c>
    </row>
    <row r="942" spans="2:65" s="12" customFormat="1">
      <c r="B942" s="195"/>
      <c r="C942" s="196"/>
      <c r="D942" s="197" t="s">
        <v>164</v>
      </c>
      <c r="E942" s="198" t="s">
        <v>35</v>
      </c>
      <c r="F942" s="199" t="s">
        <v>2607</v>
      </c>
      <c r="G942" s="196"/>
      <c r="H942" s="198" t="s">
        <v>35</v>
      </c>
      <c r="I942" s="200"/>
      <c r="J942" s="196"/>
      <c r="K942" s="196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164</v>
      </c>
      <c r="AU942" s="205" t="s">
        <v>90</v>
      </c>
      <c r="AV942" s="12" t="s">
        <v>88</v>
      </c>
      <c r="AW942" s="12" t="s">
        <v>41</v>
      </c>
      <c r="AX942" s="12" t="s">
        <v>80</v>
      </c>
      <c r="AY942" s="205" t="s">
        <v>155</v>
      </c>
    </row>
    <row r="943" spans="2:65" s="13" customFormat="1">
      <c r="B943" s="206"/>
      <c r="C943" s="207"/>
      <c r="D943" s="197" t="s">
        <v>164</v>
      </c>
      <c r="E943" s="208" t="s">
        <v>35</v>
      </c>
      <c r="F943" s="209" t="s">
        <v>3369</v>
      </c>
      <c r="G943" s="207"/>
      <c r="H943" s="210">
        <v>7.15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164</v>
      </c>
      <c r="AU943" s="216" t="s">
        <v>90</v>
      </c>
      <c r="AV943" s="13" t="s">
        <v>90</v>
      </c>
      <c r="AW943" s="13" t="s">
        <v>41</v>
      </c>
      <c r="AX943" s="13" t="s">
        <v>80</v>
      </c>
      <c r="AY943" s="216" t="s">
        <v>155</v>
      </c>
    </row>
    <row r="944" spans="2:65" s="12" customFormat="1">
      <c r="B944" s="195"/>
      <c r="C944" s="196"/>
      <c r="D944" s="197" t="s">
        <v>164</v>
      </c>
      <c r="E944" s="198" t="s">
        <v>35</v>
      </c>
      <c r="F944" s="199" t="s">
        <v>3364</v>
      </c>
      <c r="G944" s="196"/>
      <c r="H944" s="198" t="s">
        <v>35</v>
      </c>
      <c r="I944" s="200"/>
      <c r="J944" s="196"/>
      <c r="K944" s="196"/>
      <c r="L944" s="201"/>
      <c r="M944" s="202"/>
      <c r="N944" s="203"/>
      <c r="O944" s="203"/>
      <c r="P944" s="203"/>
      <c r="Q944" s="203"/>
      <c r="R944" s="203"/>
      <c r="S944" s="203"/>
      <c r="T944" s="204"/>
      <c r="AT944" s="205" t="s">
        <v>164</v>
      </c>
      <c r="AU944" s="205" t="s">
        <v>90</v>
      </c>
      <c r="AV944" s="12" t="s">
        <v>88</v>
      </c>
      <c r="AW944" s="12" t="s">
        <v>41</v>
      </c>
      <c r="AX944" s="12" t="s">
        <v>80</v>
      </c>
      <c r="AY944" s="205" t="s">
        <v>155</v>
      </c>
    </row>
    <row r="945" spans="2:65" s="13" customFormat="1">
      <c r="B945" s="206"/>
      <c r="C945" s="207"/>
      <c r="D945" s="197" t="s">
        <v>164</v>
      </c>
      <c r="E945" s="208" t="s">
        <v>35</v>
      </c>
      <c r="F945" s="209" t="s">
        <v>3370</v>
      </c>
      <c r="G945" s="207"/>
      <c r="H945" s="210">
        <v>34.1</v>
      </c>
      <c r="I945" s="211"/>
      <c r="J945" s="207"/>
      <c r="K945" s="207"/>
      <c r="L945" s="212"/>
      <c r="M945" s="213"/>
      <c r="N945" s="214"/>
      <c r="O945" s="214"/>
      <c r="P945" s="214"/>
      <c r="Q945" s="214"/>
      <c r="R945" s="214"/>
      <c r="S945" s="214"/>
      <c r="T945" s="215"/>
      <c r="AT945" s="216" t="s">
        <v>164</v>
      </c>
      <c r="AU945" s="216" t="s">
        <v>90</v>
      </c>
      <c r="AV945" s="13" t="s">
        <v>90</v>
      </c>
      <c r="AW945" s="13" t="s">
        <v>41</v>
      </c>
      <c r="AX945" s="13" t="s">
        <v>80</v>
      </c>
      <c r="AY945" s="216" t="s">
        <v>155</v>
      </c>
    </row>
    <row r="946" spans="2:65" s="15" customFormat="1">
      <c r="B946" s="228"/>
      <c r="C946" s="229"/>
      <c r="D946" s="197" t="s">
        <v>164</v>
      </c>
      <c r="E946" s="230" t="s">
        <v>35</v>
      </c>
      <c r="F946" s="231" t="s">
        <v>177</v>
      </c>
      <c r="G946" s="229"/>
      <c r="H946" s="232">
        <v>41.25</v>
      </c>
      <c r="I946" s="233"/>
      <c r="J946" s="229"/>
      <c r="K946" s="229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164</v>
      </c>
      <c r="AU946" s="238" t="s">
        <v>90</v>
      </c>
      <c r="AV946" s="15" t="s">
        <v>162</v>
      </c>
      <c r="AW946" s="15" t="s">
        <v>41</v>
      </c>
      <c r="AX946" s="15" t="s">
        <v>88</v>
      </c>
      <c r="AY946" s="238" t="s">
        <v>155</v>
      </c>
    </row>
    <row r="947" spans="2:65" s="1" customFormat="1" ht="24" customHeight="1">
      <c r="B947" s="36"/>
      <c r="C947" s="182" t="s">
        <v>1803</v>
      </c>
      <c r="D947" s="182" t="s">
        <v>157</v>
      </c>
      <c r="E947" s="183" t="s">
        <v>2635</v>
      </c>
      <c r="F947" s="184" t="s">
        <v>2636</v>
      </c>
      <c r="G947" s="185" t="s">
        <v>160</v>
      </c>
      <c r="H947" s="186">
        <v>41.25</v>
      </c>
      <c r="I947" s="187"/>
      <c r="J947" s="188">
        <f>ROUND(I947*H947,2)</f>
        <v>0</v>
      </c>
      <c r="K947" s="184" t="s">
        <v>161</v>
      </c>
      <c r="L947" s="40"/>
      <c r="M947" s="189" t="s">
        <v>35</v>
      </c>
      <c r="N947" s="190" t="s">
        <v>51</v>
      </c>
      <c r="O947" s="65"/>
      <c r="P947" s="191">
        <f>O947*H947</f>
        <v>0</v>
      </c>
      <c r="Q947" s="191">
        <v>3.4000000000000002E-4</v>
      </c>
      <c r="R947" s="191">
        <f>Q947*H947</f>
        <v>1.4025000000000001E-2</v>
      </c>
      <c r="S947" s="191">
        <v>0</v>
      </c>
      <c r="T947" s="192">
        <f>S947*H947</f>
        <v>0</v>
      </c>
      <c r="AR947" s="193" t="s">
        <v>265</v>
      </c>
      <c r="AT947" s="193" t="s">
        <v>157</v>
      </c>
      <c r="AU947" s="193" t="s">
        <v>90</v>
      </c>
      <c r="AY947" s="18" t="s">
        <v>155</v>
      </c>
      <c r="BE947" s="194">
        <f>IF(N947="základní",J947,0)</f>
        <v>0</v>
      </c>
      <c r="BF947" s="194">
        <f>IF(N947="snížená",J947,0)</f>
        <v>0</v>
      </c>
      <c r="BG947" s="194">
        <f>IF(N947="zákl. přenesená",J947,0)</f>
        <v>0</v>
      </c>
      <c r="BH947" s="194">
        <f>IF(N947="sníž. přenesená",J947,0)</f>
        <v>0</v>
      </c>
      <c r="BI947" s="194">
        <f>IF(N947="nulová",J947,0)</f>
        <v>0</v>
      </c>
      <c r="BJ947" s="18" t="s">
        <v>88</v>
      </c>
      <c r="BK947" s="194">
        <f>ROUND(I947*H947,2)</f>
        <v>0</v>
      </c>
      <c r="BL947" s="18" t="s">
        <v>265</v>
      </c>
      <c r="BM947" s="193" t="s">
        <v>3375</v>
      </c>
    </row>
    <row r="948" spans="2:65" s="12" customFormat="1">
      <c r="B948" s="195"/>
      <c r="C948" s="196"/>
      <c r="D948" s="197" t="s">
        <v>164</v>
      </c>
      <c r="E948" s="198" t="s">
        <v>35</v>
      </c>
      <c r="F948" s="199" t="s">
        <v>2620</v>
      </c>
      <c r="G948" s="196"/>
      <c r="H948" s="198" t="s">
        <v>35</v>
      </c>
      <c r="I948" s="200"/>
      <c r="J948" s="196"/>
      <c r="K948" s="196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164</v>
      </c>
      <c r="AU948" s="205" t="s">
        <v>90</v>
      </c>
      <c r="AV948" s="12" t="s">
        <v>88</v>
      </c>
      <c r="AW948" s="12" t="s">
        <v>41</v>
      </c>
      <c r="AX948" s="12" t="s">
        <v>80</v>
      </c>
      <c r="AY948" s="205" t="s">
        <v>155</v>
      </c>
    </row>
    <row r="949" spans="2:65" s="12" customFormat="1">
      <c r="B949" s="195"/>
      <c r="C949" s="196"/>
      <c r="D949" s="197" t="s">
        <v>164</v>
      </c>
      <c r="E949" s="198" t="s">
        <v>35</v>
      </c>
      <c r="F949" s="199" t="s">
        <v>2607</v>
      </c>
      <c r="G949" s="196"/>
      <c r="H949" s="198" t="s">
        <v>35</v>
      </c>
      <c r="I949" s="200"/>
      <c r="J949" s="196"/>
      <c r="K949" s="196"/>
      <c r="L949" s="201"/>
      <c r="M949" s="202"/>
      <c r="N949" s="203"/>
      <c r="O949" s="203"/>
      <c r="P949" s="203"/>
      <c r="Q949" s="203"/>
      <c r="R949" s="203"/>
      <c r="S949" s="203"/>
      <c r="T949" s="204"/>
      <c r="AT949" s="205" t="s">
        <v>164</v>
      </c>
      <c r="AU949" s="205" t="s">
        <v>90</v>
      </c>
      <c r="AV949" s="12" t="s">
        <v>88</v>
      </c>
      <c r="AW949" s="12" t="s">
        <v>41</v>
      </c>
      <c r="AX949" s="12" t="s">
        <v>80</v>
      </c>
      <c r="AY949" s="205" t="s">
        <v>155</v>
      </c>
    </row>
    <row r="950" spans="2:65" s="13" customFormat="1">
      <c r="B950" s="206"/>
      <c r="C950" s="207"/>
      <c r="D950" s="197" t="s">
        <v>164</v>
      </c>
      <c r="E950" s="208" t="s">
        <v>35</v>
      </c>
      <c r="F950" s="209" t="s">
        <v>3369</v>
      </c>
      <c r="G950" s="207"/>
      <c r="H950" s="210">
        <v>7.15</v>
      </c>
      <c r="I950" s="211"/>
      <c r="J950" s="207"/>
      <c r="K950" s="207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164</v>
      </c>
      <c r="AU950" s="216" t="s">
        <v>90</v>
      </c>
      <c r="AV950" s="13" t="s">
        <v>90</v>
      </c>
      <c r="AW950" s="13" t="s">
        <v>41</v>
      </c>
      <c r="AX950" s="13" t="s">
        <v>80</v>
      </c>
      <c r="AY950" s="216" t="s">
        <v>155</v>
      </c>
    </row>
    <row r="951" spans="2:65" s="12" customFormat="1">
      <c r="B951" s="195"/>
      <c r="C951" s="196"/>
      <c r="D951" s="197" t="s">
        <v>164</v>
      </c>
      <c r="E951" s="198" t="s">
        <v>35</v>
      </c>
      <c r="F951" s="199" t="s">
        <v>3364</v>
      </c>
      <c r="G951" s="196"/>
      <c r="H951" s="198" t="s">
        <v>35</v>
      </c>
      <c r="I951" s="200"/>
      <c r="J951" s="196"/>
      <c r="K951" s="196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164</v>
      </c>
      <c r="AU951" s="205" t="s">
        <v>90</v>
      </c>
      <c r="AV951" s="12" t="s">
        <v>88</v>
      </c>
      <c r="AW951" s="12" t="s">
        <v>41</v>
      </c>
      <c r="AX951" s="12" t="s">
        <v>80</v>
      </c>
      <c r="AY951" s="205" t="s">
        <v>155</v>
      </c>
    </row>
    <row r="952" spans="2:65" s="13" customFormat="1">
      <c r="B952" s="206"/>
      <c r="C952" s="207"/>
      <c r="D952" s="197" t="s">
        <v>164</v>
      </c>
      <c r="E952" s="208" t="s">
        <v>35</v>
      </c>
      <c r="F952" s="209" t="s">
        <v>3370</v>
      </c>
      <c r="G952" s="207"/>
      <c r="H952" s="210">
        <v>34.1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164</v>
      </c>
      <c r="AU952" s="216" t="s">
        <v>90</v>
      </c>
      <c r="AV952" s="13" t="s">
        <v>90</v>
      </c>
      <c r="AW952" s="13" t="s">
        <v>41</v>
      </c>
      <c r="AX952" s="13" t="s">
        <v>80</v>
      </c>
      <c r="AY952" s="216" t="s">
        <v>155</v>
      </c>
    </row>
    <row r="953" spans="2:65" s="15" customFormat="1">
      <c r="B953" s="228"/>
      <c r="C953" s="229"/>
      <c r="D953" s="197" t="s">
        <v>164</v>
      </c>
      <c r="E953" s="230" t="s">
        <v>35</v>
      </c>
      <c r="F953" s="231" t="s">
        <v>177</v>
      </c>
      <c r="G953" s="229"/>
      <c r="H953" s="232">
        <v>41.25</v>
      </c>
      <c r="I953" s="233"/>
      <c r="J953" s="229"/>
      <c r="K953" s="229"/>
      <c r="L953" s="234"/>
      <c r="M953" s="235"/>
      <c r="N953" s="236"/>
      <c r="O953" s="236"/>
      <c r="P953" s="236"/>
      <c r="Q953" s="236"/>
      <c r="R953" s="236"/>
      <c r="S953" s="236"/>
      <c r="T953" s="237"/>
      <c r="AT953" s="238" t="s">
        <v>164</v>
      </c>
      <c r="AU953" s="238" t="s">
        <v>90</v>
      </c>
      <c r="AV953" s="15" t="s">
        <v>162</v>
      </c>
      <c r="AW953" s="15" t="s">
        <v>41</v>
      </c>
      <c r="AX953" s="15" t="s">
        <v>88</v>
      </c>
      <c r="AY953" s="238" t="s">
        <v>155</v>
      </c>
    </row>
    <row r="954" spans="2:65" s="1" customFormat="1" ht="36" customHeight="1">
      <c r="B954" s="36"/>
      <c r="C954" s="182" t="s">
        <v>1808</v>
      </c>
      <c r="D954" s="182" t="s">
        <v>157</v>
      </c>
      <c r="E954" s="183" t="s">
        <v>2639</v>
      </c>
      <c r="F954" s="184" t="s">
        <v>2640</v>
      </c>
      <c r="G954" s="185" t="s">
        <v>160</v>
      </c>
      <c r="H954" s="186">
        <v>110.43600000000001</v>
      </c>
      <c r="I954" s="187"/>
      <c r="J954" s="188">
        <f>ROUND(I954*H954,2)</f>
        <v>0</v>
      </c>
      <c r="K954" s="184" t="s">
        <v>161</v>
      </c>
      <c r="L954" s="40"/>
      <c r="M954" s="189" t="s">
        <v>35</v>
      </c>
      <c r="N954" s="190" t="s">
        <v>51</v>
      </c>
      <c r="O954" s="65"/>
      <c r="P954" s="191">
        <f>O954*H954</f>
        <v>0</v>
      </c>
      <c r="Q954" s="191">
        <v>6.9999999999999994E-5</v>
      </c>
      <c r="R954" s="191">
        <f>Q954*H954</f>
        <v>7.7305199999999994E-3</v>
      </c>
      <c r="S954" s="191">
        <v>0</v>
      </c>
      <c r="T954" s="192">
        <f>S954*H954</f>
        <v>0</v>
      </c>
      <c r="AR954" s="193" t="s">
        <v>265</v>
      </c>
      <c r="AT954" s="193" t="s">
        <v>157</v>
      </c>
      <c r="AU954" s="193" t="s">
        <v>90</v>
      </c>
      <c r="AY954" s="18" t="s">
        <v>155</v>
      </c>
      <c r="BE954" s="194">
        <f>IF(N954="základní",J954,0)</f>
        <v>0</v>
      </c>
      <c r="BF954" s="194">
        <f>IF(N954="snížená",J954,0)</f>
        <v>0</v>
      </c>
      <c r="BG954" s="194">
        <f>IF(N954="zákl. přenesená",J954,0)</f>
        <v>0</v>
      </c>
      <c r="BH954" s="194">
        <f>IF(N954="sníž. přenesená",J954,0)</f>
        <v>0</v>
      </c>
      <c r="BI954" s="194">
        <f>IF(N954="nulová",J954,0)</f>
        <v>0</v>
      </c>
      <c r="BJ954" s="18" t="s">
        <v>88</v>
      </c>
      <c r="BK954" s="194">
        <f>ROUND(I954*H954,2)</f>
        <v>0</v>
      </c>
      <c r="BL954" s="18" t="s">
        <v>265</v>
      </c>
      <c r="BM954" s="193" t="s">
        <v>3376</v>
      </c>
    </row>
    <row r="955" spans="2:65" s="12" customFormat="1">
      <c r="B955" s="195"/>
      <c r="C955" s="196"/>
      <c r="D955" s="197" t="s">
        <v>164</v>
      </c>
      <c r="E955" s="198" t="s">
        <v>35</v>
      </c>
      <c r="F955" s="199" t="s">
        <v>3377</v>
      </c>
      <c r="G955" s="196"/>
      <c r="H955" s="198" t="s">
        <v>35</v>
      </c>
      <c r="I955" s="200"/>
      <c r="J955" s="196"/>
      <c r="K955" s="196"/>
      <c r="L955" s="201"/>
      <c r="M955" s="202"/>
      <c r="N955" s="203"/>
      <c r="O955" s="203"/>
      <c r="P955" s="203"/>
      <c r="Q955" s="203"/>
      <c r="R955" s="203"/>
      <c r="S955" s="203"/>
      <c r="T955" s="204"/>
      <c r="AT955" s="205" t="s">
        <v>164</v>
      </c>
      <c r="AU955" s="205" t="s">
        <v>90</v>
      </c>
      <c r="AV955" s="12" t="s">
        <v>88</v>
      </c>
      <c r="AW955" s="12" t="s">
        <v>41</v>
      </c>
      <c r="AX955" s="12" t="s">
        <v>80</v>
      </c>
      <c r="AY955" s="205" t="s">
        <v>155</v>
      </c>
    </row>
    <row r="956" spans="2:65" s="13" customFormat="1">
      <c r="B956" s="206"/>
      <c r="C956" s="207"/>
      <c r="D956" s="197" t="s">
        <v>164</v>
      </c>
      <c r="E956" s="208" t="s">
        <v>35</v>
      </c>
      <c r="F956" s="209" t="s">
        <v>3378</v>
      </c>
      <c r="G956" s="207"/>
      <c r="H956" s="210">
        <v>110.43600000000001</v>
      </c>
      <c r="I956" s="211"/>
      <c r="J956" s="207"/>
      <c r="K956" s="207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164</v>
      </c>
      <c r="AU956" s="216" t="s">
        <v>90</v>
      </c>
      <c r="AV956" s="13" t="s">
        <v>90</v>
      </c>
      <c r="AW956" s="13" t="s">
        <v>41</v>
      </c>
      <c r="AX956" s="13" t="s">
        <v>88</v>
      </c>
      <c r="AY956" s="216" t="s">
        <v>155</v>
      </c>
    </row>
    <row r="957" spans="2:65" s="1" customFormat="1" ht="24" customHeight="1">
      <c r="B957" s="36"/>
      <c r="C957" s="182" t="s">
        <v>1813</v>
      </c>
      <c r="D957" s="182" t="s">
        <v>157</v>
      </c>
      <c r="E957" s="183" t="s">
        <v>2645</v>
      </c>
      <c r="F957" s="184" t="s">
        <v>2646</v>
      </c>
      <c r="G957" s="185" t="s">
        <v>160</v>
      </c>
      <c r="H957" s="186">
        <v>110.43600000000001</v>
      </c>
      <c r="I957" s="187"/>
      <c r="J957" s="188">
        <f>ROUND(I957*H957,2)</f>
        <v>0</v>
      </c>
      <c r="K957" s="184" t="s">
        <v>161</v>
      </c>
      <c r="L957" s="40"/>
      <c r="M957" s="189" t="s">
        <v>35</v>
      </c>
      <c r="N957" s="190" t="s">
        <v>51</v>
      </c>
      <c r="O957" s="65"/>
      <c r="P957" s="191">
        <f>O957*H957</f>
        <v>0</v>
      </c>
      <c r="Q957" s="191">
        <v>1.7000000000000001E-4</v>
      </c>
      <c r="R957" s="191">
        <f>Q957*H957</f>
        <v>1.8774120000000002E-2</v>
      </c>
      <c r="S957" s="191">
        <v>0</v>
      </c>
      <c r="T957" s="192">
        <f>S957*H957</f>
        <v>0</v>
      </c>
      <c r="AR957" s="193" t="s">
        <v>265</v>
      </c>
      <c r="AT957" s="193" t="s">
        <v>157</v>
      </c>
      <c r="AU957" s="193" t="s">
        <v>90</v>
      </c>
      <c r="AY957" s="18" t="s">
        <v>155</v>
      </c>
      <c r="BE957" s="194">
        <f>IF(N957="základní",J957,0)</f>
        <v>0</v>
      </c>
      <c r="BF957" s="194">
        <f>IF(N957="snížená",J957,0)</f>
        <v>0</v>
      </c>
      <c r="BG957" s="194">
        <f>IF(N957="zákl. přenesená",J957,0)</f>
        <v>0</v>
      </c>
      <c r="BH957" s="194">
        <f>IF(N957="sníž. přenesená",J957,0)</f>
        <v>0</v>
      </c>
      <c r="BI957" s="194">
        <f>IF(N957="nulová",J957,0)</f>
        <v>0</v>
      </c>
      <c r="BJ957" s="18" t="s">
        <v>88</v>
      </c>
      <c r="BK957" s="194">
        <f>ROUND(I957*H957,2)</f>
        <v>0</v>
      </c>
      <c r="BL957" s="18" t="s">
        <v>265</v>
      </c>
      <c r="BM957" s="193" t="s">
        <v>3379</v>
      </c>
    </row>
    <row r="958" spans="2:65" s="1" customFormat="1" ht="24" customHeight="1">
      <c r="B958" s="36"/>
      <c r="C958" s="182" t="s">
        <v>1818</v>
      </c>
      <c r="D958" s="182" t="s">
        <v>157</v>
      </c>
      <c r="E958" s="183" t="s">
        <v>2649</v>
      </c>
      <c r="F958" s="184" t="s">
        <v>2650</v>
      </c>
      <c r="G958" s="185" t="s">
        <v>160</v>
      </c>
      <c r="H958" s="186">
        <v>110.43600000000001</v>
      </c>
      <c r="I958" s="187"/>
      <c r="J958" s="188">
        <f>ROUND(I958*H958,2)</f>
        <v>0</v>
      </c>
      <c r="K958" s="184" t="s">
        <v>161</v>
      </c>
      <c r="L958" s="40"/>
      <c r="M958" s="189" t="s">
        <v>35</v>
      </c>
      <c r="N958" s="190" t="s">
        <v>51</v>
      </c>
      <c r="O958" s="65"/>
      <c r="P958" s="191">
        <f>O958*H958</f>
        <v>0</v>
      </c>
      <c r="Q958" s="191">
        <v>1.2E-4</v>
      </c>
      <c r="R958" s="191">
        <f>Q958*H958</f>
        <v>1.3252320000000001E-2</v>
      </c>
      <c r="S958" s="191">
        <v>0</v>
      </c>
      <c r="T958" s="192">
        <f>S958*H958</f>
        <v>0</v>
      </c>
      <c r="AR958" s="193" t="s">
        <v>265</v>
      </c>
      <c r="AT958" s="193" t="s">
        <v>157</v>
      </c>
      <c r="AU958" s="193" t="s">
        <v>90</v>
      </c>
      <c r="AY958" s="18" t="s">
        <v>155</v>
      </c>
      <c r="BE958" s="194">
        <f>IF(N958="základní",J958,0)</f>
        <v>0</v>
      </c>
      <c r="BF958" s="194">
        <f>IF(N958="snížená",J958,0)</f>
        <v>0</v>
      </c>
      <c r="BG958" s="194">
        <f>IF(N958="zákl. přenesená",J958,0)</f>
        <v>0</v>
      </c>
      <c r="BH958" s="194">
        <f>IF(N958="sníž. přenesená",J958,0)</f>
        <v>0</v>
      </c>
      <c r="BI958" s="194">
        <f>IF(N958="nulová",J958,0)</f>
        <v>0</v>
      </c>
      <c r="BJ958" s="18" t="s">
        <v>88</v>
      </c>
      <c r="BK958" s="194">
        <f>ROUND(I958*H958,2)</f>
        <v>0</v>
      </c>
      <c r="BL958" s="18" t="s">
        <v>265</v>
      </c>
      <c r="BM958" s="193" t="s">
        <v>3380</v>
      </c>
    </row>
    <row r="959" spans="2:65" s="1" customFormat="1" ht="24" customHeight="1">
      <c r="B959" s="36"/>
      <c r="C959" s="182" t="s">
        <v>1822</v>
      </c>
      <c r="D959" s="182" t="s">
        <v>157</v>
      </c>
      <c r="E959" s="183" t="s">
        <v>2653</v>
      </c>
      <c r="F959" s="184" t="s">
        <v>2654</v>
      </c>
      <c r="G959" s="185" t="s">
        <v>160</v>
      </c>
      <c r="H959" s="186">
        <v>110.43600000000001</v>
      </c>
      <c r="I959" s="187"/>
      <c r="J959" s="188">
        <f>ROUND(I959*H959,2)</f>
        <v>0</v>
      </c>
      <c r="K959" s="184" t="s">
        <v>161</v>
      </c>
      <c r="L959" s="40"/>
      <c r="M959" s="189" t="s">
        <v>35</v>
      </c>
      <c r="N959" s="190" t="s">
        <v>51</v>
      </c>
      <c r="O959" s="65"/>
      <c r="P959" s="191">
        <f>O959*H959</f>
        <v>0</v>
      </c>
      <c r="Q959" s="191">
        <v>1.2E-4</v>
      </c>
      <c r="R959" s="191">
        <f>Q959*H959</f>
        <v>1.3252320000000001E-2</v>
      </c>
      <c r="S959" s="191">
        <v>0</v>
      </c>
      <c r="T959" s="192">
        <f>S959*H959</f>
        <v>0</v>
      </c>
      <c r="AR959" s="193" t="s">
        <v>265</v>
      </c>
      <c r="AT959" s="193" t="s">
        <v>157</v>
      </c>
      <c r="AU959" s="193" t="s">
        <v>90</v>
      </c>
      <c r="AY959" s="18" t="s">
        <v>155</v>
      </c>
      <c r="BE959" s="194">
        <f>IF(N959="základní",J959,0)</f>
        <v>0</v>
      </c>
      <c r="BF959" s="194">
        <f>IF(N959="snížená",J959,0)</f>
        <v>0</v>
      </c>
      <c r="BG959" s="194">
        <f>IF(N959="zákl. přenesená",J959,0)</f>
        <v>0</v>
      </c>
      <c r="BH959" s="194">
        <f>IF(N959="sníž. přenesená",J959,0)</f>
        <v>0</v>
      </c>
      <c r="BI959" s="194">
        <f>IF(N959="nulová",J959,0)</f>
        <v>0</v>
      </c>
      <c r="BJ959" s="18" t="s">
        <v>88</v>
      </c>
      <c r="BK959" s="194">
        <f>ROUND(I959*H959,2)</f>
        <v>0</v>
      </c>
      <c r="BL959" s="18" t="s">
        <v>265</v>
      </c>
      <c r="BM959" s="193" t="s">
        <v>3381</v>
      </c>
    </row>
    <row r="960" spans="2:65" s="1" customFormat="1" ht="36" customHeight="1">
      <c r="B960" s="36"/>
      <c r="C960" s="182" t="s">
        <v>1828</v>
      </c>
      <c r="D960" s="182" t="s">
        <v>157</v>
      </c>
      <c r="E960" s="183" t="s">
        <v>2657</v>
      </c>
      <c r="F960" s="184" t="s">
        <v>2658</v>
      </c>
      <c r="G960" s="185" t="s">
        <v>160</v>
      </c>
      <c r="H960" s="186">
        <v>31.6</v>
      </c>
      <c r="I960" s="187"/>
      <c r="J960" s="188">
        <f>ROUND(I960*H960,2)</f>
        <v>0</v>
      </c>
      <c r="K960" s="184" t="s">
        <v>161</v>
      </c>
      <c r="L960" s="40"/>
      <c r="M960" s="189" t="s">
        <v>35</v>
      </c>
      <c r="N960" s="190" t="s">
        <v>51</v>
      </c>
      <c r="O960" s="65"/>
      <c r="P960" s="191">
        <f>O960*H960</f>
        <v>0</v>
      </c>
      <c r="Q960" s="191">
        <v>1E-4</v>
      </c>
      <c r="R960" s="191">
        <f>Q960*H960</f>
        <v>3.1600000000000005E-3</v>
      </c>
      <c r="S960" s="191">
        <v>0</v>
      </c>
      <c r="T960" s="192">
        <f>S960*H960</f>
        <v>0</v>
      </c>
      <c r="AR960" s="193" t="s">
        <v>265</v>
      </c>
      <c r="AT960" s="193" t="s">
        <v>157</v>
      </c>
      <c r="AU960" s="193" t="s">
        <v>90</v>
      </c>
      <c r="AY960" s="18" t="s">
        <v>155</v>
      </c>
      <c r="BE960" s="194">
        <f>IF(N960="základní",J960,0)</f>
        <v>0</v>
      </c>
      <c r="BF960" s="194">
        <f>IF(N960="snížená",J960,0)</f>
        <v>0</v>
      </c>
      <c r="BG960" s="194">
        <f>IF(N960="zákl. přenesená",J960,0)</f>
        <v>0</v>
      </c>
      <c r="BH960" s="194">
        <f>IF(N960="sníž. přenesená",J960,0)</f>
        <v>0</v>
      </c>
      <c r="BI960" s="194">
        <f>IF(N960="nulová",J960,0)</f>
        <v>0</v>
      </c>
      <c r="BJ960" s="18" t="s">
        <v>88</v>
      </c>
      <c r="BK960" s="194">
        <f>ROUND(I960*H960,2)</f>
        <v>0</v>
      </c>
      <c r="BL960" s="18" t="s">
        <v>265</v>
      </c>
      <c r="BM960" s="193" t="s">
        <v>3382</v>
      </c>
    </row>
    <row r="961" spans="2:65" s="12" customFormat="1" ht="20.399999999999999">
      <c r="B961" s="195"/>
      <c r="C961" s="196"/>
      <c r="D961" s="197" t="s">
        <v>164</v>
      </c>
      <c r="E961" s="198" t="s">
        <v>35</v>
      </c>
      <c r="F961" s="199" t="s">
        <v>2660</v>
      </c>
      <c r="G961" s="196"/>
      <c r="H961" s="198" t="s">
        <v>35</v>
      </c>
      <c r="I961" s="200"/>
      <c r="J961" s="196"/>
      <c r="K961" s="196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164</v>
      </c>
      <c r="AU961" s="205" t="s">
        <v>90</v>
      </c>
      <c r="AV961" s="12" t="s">
        <v>88</v>
      </c>
      <c r="AW961" s="12" t="s">
        <v>41</v>
      </c>
      <c r="AX961" s="12" t="s">
        <v>80</v>
      </c>
      <c r="AY961" s="205" t="s">
        <v>155</v>
      </c>
    </row>
    <row r="962" spans="2:65" s="13" customFormat="1">
      <c r="B962" s="206"/>
      <c r="C962" s="207"/>
      <c r="D962" s="197" t="s">
        <v>164</v>
      </c>
      <c r="E962" s="208" t="s">
        <v>35</v>
      </c>
      <c r="F962" s="209" t="s">
        <v>3383</v>
      </c>
      <c r="G962" s="207"/>
      <c r="H962" s="210">
        <v>31.6</v>
      </c>
      <c r="I962" s="211"/>
      <c r="J962" s="207"/>
      <c r="K962" s="207"/>
      <c r="L962" s="212"/>
      <c r="M962" s="213"/>
      <c r="N962" s="214"/>
      <c r="O962" s="214"/>
      <c r="P962" s="214"/>
      <c r="Q962" s="214"/>
      <c r="R962" s="214"/>
      <c r="S962" s="214"/>
      <c r="T962" s="215"/>
      <c r="AT962" s="216" t="s">
        <v>164</v>
      </c>
      <c r="AU962" s="216" t="s">
        <v>90</v>
      </c>
      <c r="AV962" s="13" t="s">
        <v>90</v>
      </c>
      <c r="AW962" s="13" t="s">
        <v>41</v>
      </c>
      <c r="AX962" s="13" t="s">
        <v>88</v>
      </c>
      <c r="AY962" s="216" t="s">
        <v>155</v>
      </c>
    </row>
    <row r="963" spans="2:65" s="11" customFormat="1" ht="22.95" customHeight="1">
      <c r="B963" s="166"/>
      <c r="C963" s="167"/>
      <c r="D963" s="168" t="s">
        <v>79</v>
      </c>
      <c r="E963" s="180" t="s">
        <v>2675</v>
      </c>
      <c r="F963" s="180" t="s">
        <v>2676</v>
      </c>
      <c r="G963" s="167"/>
      <c r="H963" s="167"/>
      <c r="I963" s="170"/>
      <c r="J963" s="181">
        <f>BK963</f>
        <v>0</v>
      </c>
      <c r="K963" s="167"/>
      <c r="L963" s="172"/>
      <c r="M963" s="173"/>
      <c r="N963" s="174"/>
      <c r="O963" s="174"/>
      <c r="P963" s="175">
        <f>SUM(P964:P978)</f>
        <v>0</v>
      </c>
      <c r="Q963" s="174"/>
      <c r="R963" s="175">
        <f>SUM(R964:R978)</f>
        <v>0.13690945999999998</v>
      </c>
      <c r="S963" s="174"/>
      <c r="T963" s="176">
        <f>SUM(T964:T978)</f>
        <v>1.1157519999999999E-2</v>
      </c>
      <c r="AR963" s="177" t="s">
        <v>90</v>
      </c>
      <c r="AT963" s="178" t="s">
        <v>79</v>
      </c>
      <c r="AU963" s="178" t="s">
        <v>88</v>
      </c>
      <c r="AY963" s="177" t="s">
        <v>155</v>
      </c>
      <c r="BK963" s="179">
        <f>SUM(BK964:BK978)</f>
        <v>0</v>
      </c>
    </row>
    <row r="964" spans="2:65" s="1" customFormat="1" ht="16.5" customHeight="1">
      <c r="B964" s="36"/>
      <c r="C964" s="182" t="s">
        <v>1834</v>
      </c>
      <c r="D964" s="182" t="s">
        <v>157</v>
      </c>
      <c r="E964" s="183" t="s">
        <v>2678</v>
      </c>
      <c r="F964" s="184" t="s">
        <v>2679</v>
      </c>
      <c r="G964" s="185" t="s">
        <v>160</v>
      </c>
      <c r="H964" s="186">
        <v>35.991999999999997</v>
      </c>
      <c r="I964" s="187"/>
      <c r="J964" s="188">
        <f>ROUND(I964*H964,2)</f>
        <v>0</v>
      </c>
      <c r="K964" s="184" t="s">
        <v>161</v>
      </c>
      <c r="L964" s="40"/>
      <c r="M964" s="189" t="s">
        <v>35</v>
      </c>
      <c r="N964" s="190" t="s">
        <v>51</v>
      </c>
      <c r="O964" s="65"/>
      <c r="P964" s="191">
        <f>O964*H964</f>
        <v>0</v>
      </c>
      <c r="Q964" s="191">
        <v>1E-3</v>
      </c>
      <c r="R964" s="191">
        <f>Q964*H964</f>
        <v>3.5991999999999996E-2</v>
      </c>
      <c r="S964" s="191">
        <v>3.1E-4</v>
      </c>
      <c r="T964" s="192">
        <f>S964*H964</f>
        <v>1.1157519999999999E-2</v>
      </c>
      <c r="AR964" s="193" t="s">
        <v>265</v>
      </c>
      <c r="AT964" s="193" t="s">
        <v>157</v>
      </c>
      <c r="AU964" s="193" t="s">
        <v>90</v>
      </c>
      <c r="AY964" s="18" t="s">
        <v>155</v>
      </c>
      <c r="BE964" s="194">
        <f>IF(N964="základní",J964,0)</f>
        <v>0</v>
      </c>
      <c r="BF964" s="194">
        <f>IF(N964="snížená",J964,0)</f>
        <v>0</v>
      </c>
      <c r="BG964" s="194">
        <f>IF(N964="zákl. přenesená",J964,0)</f>
        <v>0</v>
      </c>
      <c r="BH964" s="194">
        <f>IF(N964="sníž. přenesená",J964,0)</f>
        <v>0</v>
      </c>
      <c r="BI964" s="194">
        <f>IF(N964="nulová",J964,0)</f>
        <v>0</v>
      </c>
      <c r="BJ964" s="18" t="s">
        <v>88</v>
      </c>
      <c r="BK964" s="194">
        <f>ROUND(I964*H964,2)</f>
        <v>0</v>
      </c>
      <c r="BL964" s="18" t="s">
        <v>265</v>
      </c>
      <c r="BM964" s="193" t="s">
        <v>3384</v>
      </c>
    </row>
    <row r="965" spans="2:65" s="12" customFormat="1">
      <c r="B965" s="195"/>
      <c r="C965" s="196"/>
      <c r="D965" s="197" t="s">
        <v>164</v>
      </c>
      <c r="E965" s="198" t="s">
        <v>35</v>
      </c>
      <c r="F965" s="199" t="s">
        <v>2681</v>
      </c>
      <c r="G965" s="196"/>
      <c r="H965" s="198" t="s">
        <v>35</v>
      </c>
      <c r="I965" s="200"/>
      <c r="J965" s="196"/>
      <c r="K965" s="196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164</v>
      </c>
      <c r="AU965" s="205" t="s">
        <v>90</v>
      </c>
      <c r="AV965" s="12" t="s">
        <v>88</v>
      </c>
      <c r="AW965" s="12" t="s">
        <v>41</v>
      </c>
      <c r="AX965" s="12" t="s">
        <v>80</v>
      </c>
      <c r="AY965" s="205" t="s">
        <v>155</v>
      </c>
    </row>
    <row r="966" spans="2:65" s="13" customFormat="1" ht="20.399999999999999">
      <c r="B966" s="206"/>
      <c r="C966" s="207"/>
      <c r="D966" s="197" t="s">
        <v>164</v>
      </c>
      <c r="E966" s="208" t="s">
        <v>35</v>
      </c>
      <c r="F966" s="209" t="s">
        <v>3385</v>
      </c>
      <c r="G966" s="207"/>
      <c r="H966" s="210">
        <v>27.303999999999998</v>
      </c>
      <c r="I966" s="211"/>
      <c r="J966" s="207"/>
      <c r="K966" s="207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164</v>
      </c>
      <c r="AU966" s="216" t="s">
        <v>90</v>
      </c>
      <c r="AV966" s="13" t="s">
        <v>90</v>
      </c>
      <c r="AW966" s="13" t="s">
        <v>41</v>
      </c>
      <c r="AX966" s="13" t="s">
        <v>80</v>
      </c>
      <c r="AY966" s="216" t="s">
        <v>155</v>
      </c>
    </row>
    <row r="967" spans="2:65" s="13" customFormat="1" ht="20.399999999999999">
      <c r="B967" s="206"/>
      <c r="C967" s="207"/>
      <c r="D967" s="197" t="s">
        <v>164</v>
      </c>
      <c r="E967" s="208" t="s">
        <v>35</v>
      </c>
      <c r="F967" s="209" t="s">
        <v>3386</v>
      </c>
      <c r="G967" s="207"/>
      <c r="H967" s="210">
        <v>8.6880000000000006</v>
      </c>
      <c r="I967" s="211"/>
      <c r="J967" s="207"/>
      <c r="K967" s="207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164</v>
      </c>
      <c r="AU967" s="216" t="s">
        <v>90</v>
      </c>
      <c r="AV967" s="13" t="s">
        <v>90</v>
      </c>
      <c r="AW967" s="13" t="s">
        <v>41</v>
      </c>
      <c r="AX967" s="13" t="s">
        <v>80</v>
      </c>
      <c r="AY967" s="216" t="s">
        <v>155</v>
      </c>
    </row>
    <row r="968" spans="2:65" s="15" customFormat="1">
      <c r="B968" s="228"/>
      <c r="C968" s="229"/>
      <c r="D968" s="197" t="s">
        <v>164</v>
      </c>
      <c r="E968" s="230" t="s">
        <v>35</v>
      </c>
      <c r="F968" s="231" t="s">
        <v>177</v>
      </c>
      <c r="G968" s="229"/>
      <c r="H968" s="232">
        <v>35.991999999999997</v>
      </c>
      <c r="I968" s="233"/>
      <c r="J968" s="229"/>
      <c r="K968" s="229"/>
      <c r="L968" s="234"/>
      <c r="M968" s="235"/>
      <c r="N968" s="236"/>
      <c r="O968" s="236"/>
      <c r="P968" s="236"/>
      <c r="Q968" s="236"/>
      <c r="R968" s="236"/>
      <c r="S968" s="236"/>
      <c r="T968" s="237"/>
      <c r="AT968" s="238" t="s">
        <v>164</v>
      </c>
      <c r="AU968" s="238" t="s">
        <v>90</v>
      </c>
      <c r="AV968" s="15" t="s">
        <v>162</v>
      </c>
      <c r="AW968" s="15" t="s">
        <v>41</v>
      </c>
      <c r="AX968" s="15" t="s">
        <v>88</v>
      </c>
      <c r="AY968" s="238" t="s">
        <v>155</v>
      </c>
    </row>
    <row r="969" spans="2:65" s="1" customFormat="1" ht="24" customHeight="1">
      <c r="B969" s="36"/>
      <c r="C969" s="182" t="s">
        <v>1839</v>
      </c>
      <c r="D969" s="182" t="s">
        <v>157</v>
      </c>
      <c r="E969" s="183" t="s">
        <v>2705</v>
      </c>
      <c r="F969" s="184" t="s">
        <v>2706</v>
      </c>
      <c r="G969" s="185" t="s">
        <v>160</v>
      </c>
      <c r="H969" s="186">
        <v>205.95400000000001</v>
      </c>
      <c r="I969" s="187"/>
      <c r="J969" s="188">
        <f>ROUND(I969*H969,2)</f>
        <v>0</v>
      </c>
      <c r="K969" s="184" t="s">
        <v>161</v>
      </c>
      <c r="L969" s="40"/>
      <c r="M969" s="189" t="s">
        <v>35</v>
      </c>
      <c r="N969" s="190" t="s">
        <v>51</v>
      </c>
      <c r="O969" s="65"/>
      <c r="P969" s="191">
        <f>O969*H969</f>
        <v>0</v>
      </c>
      <c r="Q969" s="191">
        <v>2.0000000000000001E-4</v>
      </c>
      <c r="R969" s="191">
        <f>Q969*H969</f>
        <v>4.1190800000000007E-2</v>
      </c>
      <c r="S969" s="191">
        <v>0</v>
      </c>
      <c r="T969" s="192">
        <f>S969*H969</f>
        <v>0</v>
      </c>
      <c r="AR969" s="193" t="s">
        <v>265</v>
      </c>
      <c r="AT969" s="193" t="s">
        <v>157</v>
      </c>
      <c r="AU969" s="193" t="s">
        <v>90</v>
      </c>
      <c r="AY969" s="18" t="s">
        <v>155</v>
      </c>
      <c r="BE969" s="194">
        <f>IF(N969="základní",J969,0)</f>
        <v>0</v>
      </c>
      <c r="BF969" s="194">
        <f>IF(N969="snížená",J969,0)</f>
        <v>0</v>
      </c>
      <c r="BG969" s="194">
        <f>IF(N969="zákl. přenesená",J969,0)</f>
        <v>0</v>
      </c>
      <c r="BH969" s="194">
        <f>IF(N969="sníž. přenesená",J969,0)</f>
        <v>0</v>
      </c>
      <c r="BI969" s="194">
        <f>IF(N969="nulová",J969,0)</f>
        <v>0</v>
      </c>
      <c r="BJ969" s="18" t="s">
        <v>88</v>
      </c>
      <c r="BK969" s="194">
        <f>ROUND(I969*H969,2)</f>
        <v>0</v>
      </c>
      <c r="BL969" s="18" t="s">
        <v>265</v>
      </c>
      <c r="BM969" s="193" t="s">
        <v>3387</v>
      </c>
    </row>
    <row r="970" spans="2:65" s="13" customFormat="1" ht="20.399999999999999">
      <c r="B970" s="206"/>
      <c r="C970" s="207"/>
      <c r="D970" s="197" t="s">
        <v>164</v>
      </c>
      <c r="E970" s="208" t="s">
        <v>35</v>
      </c>
      <c r="F970" s="209" t="s">
        <v>3388</v>
      </c>
      <c r="G970" s="207"/>
      <c r="H970" s="210">
        <v>259.41399999999999</v>
      </c>
      <c r="I970" s="211"/>
      <c r="J970" s="207"/>
      <c r="K970" s="207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164</v>
      </c>
      <c r="AU970" s="216" t="s">
        <v>90</v>
      </c>
      <c r="AV970" s="13" t="s">
        <v>90</v>
      </c>
      <c r="AW970" s="13" t="s">
        <v>41</v>
      </c>
      <c r="AX970" s="13" t="s">
        <v>80</v>
      </c>
      <c r="AY970" s="216" t="s">
        <v>155</v>
      </c>
    </row>
    <row r="971" spans="2:65" s="12" customFormat="1">
      <c r="B971" s="195"/>
      <c r="C971" s="196"/>
      <c r="D971" s="197" t="s">
        <v>164</v>
      </c>
      <c r="E971" s="198" t="s">
        <v>35</v>
      </c>
      <c r="F971" s="199" t="s">
        <v>3389</v>
      </c>
      <c r="G971" s="196"/>
      <c r="H971" s="198" t="s">
        <v>35</v>
      </c>
      <c r="I971" s="200"/>
      <c r="J971" s="196"/>
      <c r="K971" s="196"/>
      <c r="L971" s="201"/>
      <c r="M971" s="202"/>
      <c r="N971" s="203"/>
      <c r="O971" s="203"/>
      <c r="P971" s="203"/>
      <c r="Q971" s="203"/>
      <c r="R971" s="203"/>
      <c r="S971" s="203"/>
      <c r="T971" s="204"/>
      <c r="AT971" s="205" t="s">
        <v>164</v>
      </c>
      <c r="AU971" s="205" t="s">
        <v>90</v>
      </c>
      <c r="AV971" s="12" t="s">
        <v>88</v>
      </c>
      <c r="AW971" s="12" t="s">
        <v>41</v>
      </c>
      <c r="AX971" s="12" t="s">
        <v>80</v>
      </c>
      <c r="AY971" s="205" t="s">
        <v>155</v>
      </c>
    </row>
    <row r="972" spans="2:65" s="13" customFormat="1">
      <c r="B972" s="206"/>
      <c r="C972" s="207"/>
      <c r="D972" s="197" t="s">
        <v>164</v>
      </c>
      <c r="E972" s="208" t="s">
        <v>35</v>
      </c>
      <c r="F972" s="209" t="s">
        <v>3390</v>
      </c>
      <c r="G972" s="207"/>
      <c r="H972" s="210">
        <v>-53.46</v>
      </c>
      <c r="I972" s="211"/>
      <c r="J972" s="207"/>
      <c r="K972" s="207"/>
      <c r="L972" s="212"/>
      <c r="M972" s="213"/>
      <c r="N972" s="214"/>
      <c r="O972" s="214"/>
      <c r="P972" s="214"/>
      <c r="Q972" s="214"/>
      <c r="R972" s="214"/>
      <c r="S972" s="214"/>
      <c r="T972" s="215"/>
      <c r="AT972" s="216" t="s">
        <v>164</v>
      </c>
      <c r="AU972" s="216" t="s">
        <v>90</v>
      </c>
      <c r="AV972" s="13" t="s">
        <v>90</v>
      </c>
      <c r="AW972" s="13" t="s">
        <v>41</v>
      </c>
      <c r="AX972" s="13" t="s">
        <v>80</v>
      </c>
      <c r="AY972" s="216" t="s">
        <v>155</v>
      </c>
    </row>
    <row r="973" spans="2:65" s="15" customFormat="1">
      <c r="B973" s="228"/>
      <c r="C973" s="229"/>
      <c r="D973" s="197" t="s">
        <v>164</v>
      </c>
      <c r="E973" s="230" t="s">
        <v>35</v>
      </c>
      <c r="F973" s="231" t="s">
        <v>177</v>
      </c>
      <c r="G973" s="229"/>
      <c r="H973" s="232">
        <v>205.95400000000001</v>
      </c>
      <c r="I973" s="233"/>
      <c r="J973" s="229"/>
      <c r="K973" s="229"/>
      <c r="L973" s="234"/>
      <c r="M973" s="235"/>
      <c r="N973" s="236"/>
      <c r="O973" s="236"/>
      <c r="P973" s="236"/>
      <c r="Q973" s="236"/>
      <c r="R973" s="236"/>
      <c r="S973" s="236"/>
      <c r="T973" s="237"/>
      <c r="AT973" s="238" t="s">
        <v>164</v>
      </c>
      <c r="AU973" s="238" t="s">
        <v>90</v>
      </c>
      <c r="AV973" s="15" t="s">
        <v>162</v>
      </c>
      <c r="AW973" s="15" t="s">
        <v>41</v>
      </c>
      <c r="AX973" s="15" t="s">
        <v>88</v>
      </c>
      <c r="AY973" s="238" t="s">
        <v>155</v>
      </c>
    </row>
    <row r="974" spans="2:65" s="1" customFormat="1" ht="36" customHeight="1">
      <c r="B974" s="36"/>
      <c r="C974" s="182" t="s">
        <v>1844</v>
      </c>
      <c r="D974" s="182" t="s">
        <v>157</v>
      </c>
      <c r="E974" s="183" t="s">
        <v>2728</v>
      </c>
      <c r="F974" s="184" t="s">
        <v>2729</v>
      </c>
      <c r="G974" s="185" t="s">
        <v>160</v>
      </c>
      <c r="H974" s="186">
        <v>205.95400000000001</v>
      </c>
      <c r="I974" s="187"/>
      <c r="J974" s="188">
        <f>ROUND(I974*H974,2)</f>
        <v>0</v>
      </c>
      <c r="K974" s="184" t="s">
        <v>161</v>
      </c>
      <c r="L974" s="40"/>
      <c r="M974" s="189" t="s">
        <v>35</v>
      </c>
      <c r="N974" s="190" t="s">
        <v>51</v>
      </c>
      <c r="O974" s="65"/>
      <c r="P974" s="191">
        <f>O974*H974</f>
        <v>0</v>
      </c>
      <c r="Q974" s="191">
        <v>2.9E-4</v>
      </c>
      <c r="R974" s="191">
        <f>Q974*H974</f>
        <v>5.9726660000000001E-2</v>
      </c>
      <c r="S974" s="191">
        <v>0</v>
      </c>
      <c r="T974" s="192">
        <f>S974*H974</f>
        <v>0</v>
      </c>
      <c r="AR974" s="193" t="s">
        <v>265</v>
      </c>
      <c r="AT974" s="193" t="s">
        <v>157</v>
      </c>
      <c r="AU974" s="193" t="s">
        <v>90</v>
      </c>
      <c r="AY974" s="18" t="s">
        <v>155</v>
      </c>
      <c r="BE974" s="194">
        <f>IF(N974="základní",J974,0)</f>
        <v>0</v>
      </c>
      <c r="BF974" s="194">
        <f>IF(N974="snížená",J974,0)</f>
        <v>0</v>
      </c>
      <c r="BG974" s="194">
        <f>IF(N974="zákl. přenesená",J974,0)</f>
        <v>0</v>
      </c>
      <c r="BH974" s="194">
        <f>IF(N974="sníž. přenesená",J974,0)</f>
        <v>0</v>
      </c>
      <c r="BI974" s="194">
        <f>IF(N974="nulová",J974,0)</f>
        <v>0</v>
      </c>
      <c r="BJ974" s="18" t="s">
        <v>88</v>
      </c>
      <c r="BK974" s="194">
        <f>ROUND(I974*H974,2)</f>
        <v>0</v>
      </c>
      <c r="BL974" s="18" t="s">
        <v>265</v>
      </c>
      <c r="BM974" s="193" t="s">
        <v>3391</v>
      </c>
    </row>
    <row r="975" spans="2:65" s="13" customFormat="1" ht="20.399999999999999">
      <c r="B975" s="206"/>
      <c r="C975" s="207"/>
      <c r="D975" s="197" t="s">
        <v>164</v>
      </c>
      <c r="E975" s="208" t="s">
        <v>35</v>
      </c>
      <c r="F975" s="209" t="s">
        <v>3388</v>
      </c>
      <c r="G975" s="207"/>
      <c r="H975" s="210">
        <v>259.41399999999999</v>
      </c>
      <c r="I975" s="211"/>
      <c r="J975" s="207"/>
      <c r="K975" s="207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164</v>
      </c>
      <c r="AU975" s="216" t="s">
        <v>90</v>
      </c>
      <c r="AV975" s="13" t="s">
        <v>90</v>
      </c>
      <c r="AW975" s="13" t="s">
        <v>41</v>
      </c>
      <c r="AX975" s="13" t="s">
        <v>80</v>
      </c>
      <c r="AY975" s="216" t="s">
        <v>155</v>
      </c>
    </row>
    <row r="976" spans="2:65" s="12" customFormat="1">
      <c r="B976" s="195"/>
      <c r="C976" s="196"/>
      <c r="D976" s="197" t="s">
        <v>164</v>
      </c>
      <c r="E976" s="198" t="s">
        <v>35</v>
      </c>
      <c r="F976" s="199" t="s">
        <v>3389</v>
      </c>
      <c r="G976" s="196"/>
      <c r="H976" s="198" t="s">
        <v>35</v>
      </c>
      <c r="I976" s="200"/>
      <c r="J976" s="196"/>
      <c r="K976" s="196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164</v>
      </c>
      <c r="AU976" s="205" t="s">
        <v>90</v>
      </c>
      <c r="AV976" s="12" t="s">
        <v>88</v>
      </c>
      <c r="AW976" s="12" t="s">
        <v>41</v>
      </c>
      <c r="AX976" s="12" t="s">
        <v>80</v>
      </c>
      <c r="AY976" s="205" t="s">
        <v>155</v>
      </c>
    </row>
    <row r="977" spans="2:65" s="13" customFormat="1">
      <c r="B977" s="206"/>
      <c r="C977" s="207"/>
      <c r="D977" s="197" t="s">
        <v>164</v>
      </c>
      <c r="E977" s="208" t="s">
        <v>35</v>
      </c>
      <c r="F977" s="209" t="s">
        <v>3390</v>
      </c>
      <c r="G977" s="207"/>
      <c r="H977" s="210">
        <v>-53.46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164</v>
      </c>
      <c r="AU977" s="216" t="s">
        <v>90</v>
      </c>
      <c r="AV977" s="13" t="s">
        <v>90</v>
      </c>
      <c r="AW977" s="13" t="s">
        <v>41</v>
      </c>
      <c r="AX977" s="13" t="s">
        <v>80</v>
      </c>
      <c r="AY977" s="216" t="s">
        <v>155</v>
      </c>
    </row>
    <row r="978" spans="2:65" s="15" customFormat="1">
      <c r="B978" s="228"/>
      <c r="C978" s="229"/>
      <c r="D978" s="197" t="s">
        <v>164</v>
      </c>
      <c r="E978" s="230" t="s">
        <v>35</v>
      </c>
      <c r="F978" s="231" t="s">
        <v>177</v>
      </c>
      <c r="G978" s="229"/>
      <c r="H978" s="232">
        <v>205.95400000000001</v>
      </c>
      <c r="I978" s="233"/>
      <c r="J978" s="229"/>
      <c r="K978" s="229"/>
      <c r="L978" s="234"/>
      <c r="M978" s="235"/>
      <c r="N978" s="236"/>
      <c r="O978" s="236"/>
      <c r="P978" s="236"/>
      <c r="Q978" s="236"/>
      <c r="R978" s="236"/>
      <c r="S978" s="236"/>
      <c r="T978" s="237"/>
      <c r="AT978" s="238" t="s">
        <v>164</v>
      </c>
      <c r="AU978" s="238" t="s">
        <v>90</v>
      </c>
      <c r="AV978" s="15" t="s">
        <v>162</v>
      </c>
      <c r="AW978" s="15" t="s">
        <v>41</v>
      </c>
      <c r="AX978" s="15" t="s">
        <v>88</v>
      </c>
      <c r="AY978" s="238" t="s">
        <v>155</v>
      </c>
    </row>
    <row r="979" spans="2:65" s="11" customFormat="1" ht="22.95" customHeight="1">
      <c r="B979" s="166"/>
      <c r="C979" s="167"/>
      <c r="D979" s="168" t="s">
        <v>79</v>
      </c>
      <c r="E979" s="180" t="s">
        <v>2733</v>
      </c>
      <c r="F979" s="180" t="s">
        <v>2734</v>
      </c>
      <c r="G979" s="167"/>
      <c r="H979" s="167"/>
      <c r="I979" s="170"/>
      <c r="J979" s="181">
        <f>BK979</f>
        <v>0</v>
      </c>
      <c r="K979" s="167"/>
      <c r="L979" s="172"/>
      <c r="M979" s="173"/>
      <c r="N979" s="174"/>
      <c r="O979" s="174"/>
      <c r="P979" s="175">
        <f>SUM(P980:P983)</f>
        <v>0</v>
      </c>
      <c r="Q979" s="174"/>
      <c r="R979" s="175">
        <f>SUM(R980:R983)</f>
        <v>0</v>
      </c>
      <c r="S979" s="174"/>
      <c r="T979" s="176">
        <f>SUM(T980:T983)</f>
        <v>1.9377959999999999</v>
      </c>
      <c r="AR979" s="177" t="s">
        <v>90</v>
      </c>
      <c r="AT979" s="178" t="s">
        <v>79</v>
      </c>
      <c r="AU979" s="178" t="s">
        <v>88</v>
      </c>
      <c r="AY979" s="177" t="s">
        <v>155</v>
      </c>
      <c r="BK979" s="179">
        <f>SUM(BK980:BK983)</f>
        <v>0</v>
      </c>
    </row>
    <row r="980" spans="2:65" s="1" customFormat="1" ht="24" customHeight="1">
      <c r="B980" s="36"/>
      <c r="C980" s="182" t="s">
        <v>1850</v>
      </c>
      <c r="D980" s="182" t="s">
        <v>157</v>
      </c>
      <c r="E980" s="183" t="s">
        <v>2740</v>
      </c>
      <c r="F980" s="184" t="s">
        <v>2741</v>
      </c>
      <c r="G980" s="185" t="s">
        <v>160</v>
      </c>
      <c r="H980" s="186">
        <v>138.41399999999999</v>
      </c>
      <c r="I980" s="187"/>
      <c r="J980" s="188">
        <f>ROUND(I980*H980,2)</f>
        <v>0</v>
      </c>
      <c r="K980" s="184" t="s">
        <v>161</v>
      </c>
      <c r="L980" s="40"/>
      <c r="M980" s="189" t="s">
        <v>35</v>
      </c>
      <c r="N980" s="190" t="s">
        <v>51</v>
      </c>
      <c r="O980" s="65"/>
      <c r="P980" s="191">
        <f>O980*H980</f>
        <v>0</v>
      </c>
      <c r="Q980" s="191">
        <v>0</v>
      </c>
      <c r="R980" s="191">
        <f>Q980*H980</f>
        <v>0</v>
      </c>
      <c r="S980" s="191">
        <v>1.4E-2</v>
      </c>
      <c r="T980" s="192">
        <f>S980*H980</f>
        <v>1.9377959999999999</v>
      </c>
      <c r="AR980" s="193" t="s">
        <v>265</v>
      </c>
      <c r="AT980" s="193" t="s">
        <v>157</v>
      </c>
      <c r="AU980" s="193" t="s">
        <v>90</v>
      </c>
      <c r="AY980" s="18" t="s">
        <v>155</v>
      </c>
      <c r="BE980" s="194">
        <f>IF(N980="základní",J980,0)</f>
        <v>0</v>
      </c>
      <c r="BF980" s="194">
        <f>IF(N980="snížená",J980,0)</f>
        <v>0</v>
      </c>
      <c r="BG980" s="194">
        <f>IF(N980="zákl. přenesená",J980,0)</f>
        <v>0</v>
      </c>
      <c r="BH980" s="194">
        <f>IF(N980="sníž. přenesená",J980,0)</f>
        <v>0</v>
      </c>
      <c r="BI980" s="194">
        <f>IF(N980="nulová",J980,0)</f>
        <v>0</v>
      </c>
      <c r="BJ980" s="18" t="s">
        <v>88</v>
      </c>
      <c r="BK980" s="194">
        <f>ROUND(I980*H980,2)</f>
        <v>0</v>
      </c>
      <c r="BL980" s="18" t="s">
        <v>265</v>
      </c>
      <c r="BM980" s="193" t="s">
        <v>3392</v>
      </c>
    </row>
    <row r="981" spans="2:65" s="12" customFormat="1">
      <c r="B981" s="195"/>
      <c r="C981" s="196"/>
      <c r="D981" s="197" t="s">
        <v>164</v>
      </c>
      <c r="E981" s="198" t="s">
        <v>35</v>
      </c>
      <c r="F981" s="199" t="s">
        <v>2743</v>
      </c>
      <c r="G981" s="196"/>
      <c r="H981" s="198" t="s">
        <v>35</v>
      </c>
      <c r="I981" s="200"/>
      <c r="J981" s="196"/>
      <c r="K981" s="196"/>
      <c r="L981" s="201"/>
      <c r="M981" s="202"/>
      <c r="N981" s="203"/>
      <c r="O981" s="203"/>
      <c r="P981" s="203"/>
      <c r="Q981" s="203"/>
      <c r="R981" s="203"/>
      <c r="S981" s="203"/>
      <c r="T981" s="204"/>
      <c r="AT981" s="205" t="s">
        <v>164</v>
      </c>
      <c r="AU981" s="205" t="s">
        <v>90</v>
      </c>
      <c r="AV981" s="12" t="s">
        <v>88</v>
      </c>
      <c r="AW981" s="12" t="s">
        <v>41</v>
      </c>
      <c r="AX981" s="12" t="s">
        <v>80</v>
      </c>
      <c r="AY981" s="205" t="s">
        <v>155</v>
      </c>
    </row>
    <row r="982" spans="2:65" s="13" customFormat="1" ht="20.399999999999999">
      <c r="B982" s="206"/>
      <c r="C982" s="207"/>
      <c r="D982" s="197" t="s">
        <v>164</v>
      </c>
      <c r="E982" s="208" t="s">
        <v>35</v>
      </c>
      <c r="F982" s="209" t="s">
        <v>3393</v>
      </c>
      <c r="G982" s="207"/>
      <c r="H982" s="210">
        <v>138.41399999999999</v>
      </c>
      <c r="I982" s="211"/>
      <c r="J982" s="207"/>
      <c r="K982" s="207"/>
      <c r="L982" s="212"/>
      <c r="M982" s="213"/>
      <c r="N982" s="214"/>
      <c r="O982" s="214"/>
      <c r="P982" s="214"/>
      <c r="Q982" s="214"/>
      <c r="R982" s="214"/>
      <c r="S982" s="214"/>
      <c r="T982" s="215"/>
      <c r="AT982" s="216" t="s">
        <v>164</v>
      </c>
      <c r="AU982" s="216" t="s">
        <v>90</v>
      </c>
      <c r="AV982" s="13" t="s">
        <v>90</v>
      </c>
      <c r="AW982" s="13" t="s">
        <v>41</v>
      </c>
      <c r="AX982" s="13" t="s">
        <v>88</v>
      </c>
      <c r="AY982" s="216" t="s">
        <v>155</v>
      </c>
    </row>
    <row r="983" spans="2:65" s="1" customFormat="1" ht="24" customHeight="1">
      <c r="B983" s="36"/>
      <c r="C983" s="182" t="s">
        <v>1856</v>
      </c>
      <c r="D983" s="182" t="s">
        <v>157</v>
      </c>
      <c r="E983" s="183" t="s">
        <v>2756</v>
      </c>
      <c r="F983" s="184" t="s">
        <v>2757</v>
      </c>
      <c r="G983" s="185" t="s">
        <v>160</v>
      </c>
      <c r="H983" s="186">
        <v>138.41399999999999</v>
      </c>
      <c r="I983" s="187"/>
      <c r="J983" s="188">
        <f>ROUND(I983*H983,2)</f>
        <v>0</v>
      </c>
      <c r="K983" s="184" t="s">
        <v>161</v>
      </c>
      <c r="L983" s="40"/>
      <c r="M983" s="189" t="s">
        <v>35</v>
      </c>
      <c r="N983" s="190" t="s">
        <v>51</v>
      </c>
      <c r="O983" s="65"/>
      <c r="P983" s="191">
        <f>O983*H983</f>
        <v>0</v>
      </c>
      <c r="Q983" s="191">
        <v>0</v>
      </c>
      <c r="R983" s="191">
        <f>Q983*H983</f>
        <v>0</v>
      </c>
      <c r="S983" s="191">
        <v>0</v>
      </c>
      <c r="T983" s="192">
        <f>S983*H983</f>
        <v>0</v>
      </c>
      <c r="AR983" s="193" t="s">
        <v>265</v>
      </c>
      <c r="AT983" s="193" t="s">
        <v>157</v>
      </c>
      <c r="AU983" s="193" t="s">
        <v>90</v>
      </c>
      <c r="AY983" s="18" t="s">
        <v>155</v>
      </c>
      <c r="BE983" s="194">
        <f>IF(N983="základní",J983,0)</f>
        <v>0</v>
      </c>
      <c r="BF983" s="194">
        <f>IF(N983="snížená",J983,0)</f>
        <v>0</v>
      </c>
      <c r="BG983" s="194">
        <f>IF(N983="zákl. přenesená",J983,0)</f>
        <v>0</v>
      </c>
      <c r="BH983" s="194">
        <f>IF(N983="sníž. přenesená",J983,0)</f>
        <v>0</v>
      </c>
      <c r="BI983" s="194">
        <f>IF(N983="nulová",J983,0)</f>
        <v>0</v>
      </c>
      <c r="BJ983" s="18" t="s">
        <v>88</v>
      </c>
      <c r="BK983" s="194">
        <f>ROUND(I983*H983,2)</f>
        <v>0</v>
      </c>
      <c r="BL983" s="18" t="s">
        <v>265</v>
      </c>
      <c r="BM983" s="193" t="s">
        <v>3394</v>
      </c>
    </row>
    <row r="984" spans="2:65" s="11" customFormat="1" ht="25.95" customHeight="1">
      <c r="B984" s="166"/>
      <c r="C984" s="167"/>
      <c r="D984" s="168" t="s">
        <v>79</v>
      </c>
      <c r="E984" s="169" t="s">
        <v>455</v>
      </c>
      <c r="F984" s="169" t="s">
        <v>2762</v>
      </c>
      <c r="G984" s="167"/>
      <c r="H984" s="167"/>
      <c r="I984" s="170"/>
      <c r="J984" s="171">
        <f>BK984</f>
        <v>0</v>
      </c>
      <c r="K984" s="167"/>
      <c r="L984" s="172"/>
      <c r="M984" s="173"/>
      <c r="N984" s="174"/>
      <c r="O984" s="174"/>
      <c r="P984" s="175">
        <f>P985</f>
        <v>0</v>
      </c>
      <c r="Q984" s="174"/>
      <c r="R984" s="175">
        <f>R985</f>
        <v>0</v>
      </c>
      <c r="S984" s="174"/>
      <c r="T984" s="176">
        <f>T985</f>
        <v>0</v>
      </c>
      <c r="AR984" s="177" t="s">
        <v>174</v>
      </c>
      <c r="AT984" s="178" t="s">
        <v>79</v>
      </c>
      <c r="AU984" s="178" t="s">
        <v>80</v>
      </c>
      <c r="AY984" s="177" t="s">
        <v>155</v>
      </c>
      <c r="BK984" s="179">
        <f>BK985</f>
        <v>0</v>
      </c>
    </row>
    <row r="985" spans="2:65" s="11" customFormat="1" ht="22.95" customHeight="1">
      <c r="B985" s="166"/>
      <c r="C985" s="167"/>
      <c r="D985" s="168" t="s">
        <v>79</v>
      </c>
      <c r="E985" s="180" t="s">
        <v>2763</v>
      </c>
      <c r="F985" s="180" t="s">
        <v>2764</v>
      </c>
      <c r="G985" s="167"/>
      <c r="H985" s="167"/>
      <c r="I985" s="170"/>
      <c r="J985" s="181">
        <f>BK985</f>
        <v>0</v>
      </c>
      <c r="K985" s="167"/>
      <c r="L985" s="172"/>
      <c r="M985" s="173"/>
      <c r="N985" s="174"/>
      <c r="O985" s="174"/>
      <c r="P985" s="175">
        <f>SUM(P986:P995)</f>
        <v>0</v>
      </c>
      <c r="Q985" s="174"/>
      <c r="R985" s="175">
        <f>SUM(R986:R995)</f>
        <v>0</v>
      </c>
      <c r="S985" s="174"/>
      <c r="T985" s="176">
        <f>SUM(T986:T995)</f>
        <v>0</v>
      </c>
      <c r="AR985" s="177" t="s">
        <v>174</v>
      </c>
      <c r="AT985" s="178" t="s">
        <v>79</v>
      </c>
      <c r="AU985" s="178" t="s">
        <v>88</v>
      </c>
      <c r="AY985" s="177" t="s">
        <v>155</v>
      </c>
      <c r="BK985" s="179">
        <f>SUM(BK986:BK995)</f>
        <v>0</v>
      </c>
    </row>
    <row r="986" spans="2:65" s="1" customFormat="1" ht="16.5" customHeight="1">
      <c r="B986" s="36"/>
      <c r="C986" s="182" t="s">
        <v>1860</v>
      </c>
      <c r="D986" s="182" t="s">
        <v>157</v>
      </c>
      <c r="E986" s="183" t="s">
        <v>2766</v>
      </c>
      <c r="F986" s="184" t="s">
        <v>2767</v>
      </c>
      <c r="G986" s="185" t="s">
        <v>227</v>
      </c>
      <c r="H986" s="186">
        <v>2</v>
      </c>
      <c r="I986" s="187"/>
      <c r="J986" s="188">
        <f>ROUND(I986*H986,2)</f>
        <v>0</v>
      </c>
      <c r="K986" s="184" t="s">
        <v>35</v>
      </c>
      <c r="L986" s="40"/>
      <c r="M986" s="189" t="s">
        <v>35</v>
      </c>
      <c r="N986" s="190" t="s">
        <v>51</v>
      </c>
      <c r="O986" s="65"/>
      <c r="P986" s="191">
        <f>O986*H986</f>
        <v>0</v>
      </c>
      <c r="Q986" s="191">
        <v>0</v>
      </c>
      <c r="R986" s="191">
        <f>Q986*H986</f>
        <v>0</v>
      </c>
      <c r="S986" s="191">
        <v>0</v>
      </c>
      <c r="T986" s="192">
        <f>S986*H986</f>
        <v>0</v>
      </c>
      <c r="AR986" s="193" t="s">
        <v>766</v>
      </c>
      <c r="AT986" s="193" t="s">
        <v>157</v>
      </c>
      <c r="AU986" s="193" t="s">
        <v>90</v>
      </c>
      <c r="AY986" s="18" t="s">
        <v>155</v>
      </c>
      <c r="BE986" s="194">
        <f>IF(N986="základní",J986,0)</f>
        <v>0</v>
      </c>
      <c r="BF986" s="194">
        <f>IF(N986="snížená",J986,0)</f>
        <v>0</v>
      </c>
      <c r="BG986" s="194">
        <f>IF(N986="zákl. přenesená",J986,0)</f>
        <v>0</v>
      </c>
      <c r="BH986" s="194">
        <f>IF(N986="sníž. přenesená",J986,0)</f>
        <v>0</v>
      </c>
      <c r="BI986" s="194">
        <f>IF(N986="nulová",J986,0)</f>
        <v>0</v>
      </c>
      <c r="BJ986" s="18" t="s">
        <v>88</v>
      </c>
      <c r="BK986" s="194">
        <f>ROUND(I986*H986,2)</f>
        <v>0</v>
      </c>
      <c r="BL986" s="18" t="s">
        <v>766</v>
      </c>
      <c r="BM986" s="193" t="s">
        <v>3395</v>
      </c>
    </row>
    <row r="987" spans="2:65" s="1" customFormat="1" ht="16.5" customHeight="1">
      <c r="B987" s="36"/>
      <c r="C987" s="182" t="s">
        <v>1868</v>
      </c>
      <c r="D987" s="182" t="s">
        <v>157</v>
      </c>
      <c r="E987" s="183" t="s">
        <v>3396</v>
      </c>
      <c r="F987" s="184" t="s">
        <v>3397</v>
      </c>
      <c r="G987" s="185" t="s">
        <v>227</v>
      </c>
      <c r="H987" s="186">
        <v>1</v>
      </c>
      <c r="I987" s="187"/>
      <c r="J987" s="188">
        <f>ROUND(I987*H987,2)</f>
        <v>0</v>
      </c>
      <c r="K987" s="184" t="s">
        <v>35</v>
      </c>
      <c r="L987" s="40"/>
      <c r="M987" s="189" t="s">
        <v>35</v>
      </c>
      <c r="N987" s="190" t="s">
        <v>51</v>
      </c>
      <c r="O987" s="65"/>
      <c r="P987" s="191">
        <f>O987*H987</f>
        <v>0</v>
      </c>
      <c r="Q987" s="191">
        <v>0</v>
      </c>
      <c r="R987" s="191">
        <f>Q987*H987</f>
        <v>0</v>
      </c>
      <c r="S987" s="191">
        <v>0</v>
      </c>
      <c r="T987" s="192">
        <f>S987*H987</f>
        <v>0</v>
      </c>
      <c r="AR987" s="193" t="s">
        <v>766</v>
      </c>
      <c r="AT987" s="193" t="s">
        <v>157</v>
      </c>
      <c r="AU987" s="193" t="s">
        <v>90</v>
      </c>
      <c r="AY987" s="18" t="s">
        <v>155</v>
      </c>
      <c r="BE987" s="194">
        <f>IF(N987="základní",J987,0)</f>
        <v>0</v>
      </c>
      <c r="BF987" s="194">
        <f>IF(N987="snížená",J987,0)</f>
        <v>0</v>
      </c>
      <c r="BG987" s="194">
        <f>IF(N987="zákl. přenesená",J987,0)</f>
        <v>0</v>
      </c>
      <c r="BH987" s="194">
        <f>IF(N987="sníž. přenesená",J987,0)</f>
        <v>0</v>
      </c>
      <c r="BI987" s="194">
        <f>IF(N987="nulová",J987,0)</f>
        <v>0</v>
      </c>
      <c r="BJ987" s="18" t="s">
        <v>88</v>
      </c>
      <c r="BK987" s="194">
        <f>ROUND(I987*H987,2)</f>
        <v>0</v>
      </c>
      <c r="BL987" s="18" t="s">
        <v>766</v>
      </c>
      <c r="BM987" s="193" t="s">
        <v>3398</v>
      </c>
    </row>
    <row r="988" spans="2:65" s="1" customFormat="1" ht="16.5" customHeight="1">
      <c r="B988" s="36"/>
      <c r="C988" s="182" t="s">
        <v>1872</v>
      </c>
      <c r="D988" s="182" t="s">
        <v>157</v>
      </c>
      <c r="E988" s="183" t="s">
        <v>3399</v>
      </c>
      <c r="F988" s="184" t="s">
        <v>3400</v>
      </c>
      <c r="G988" s="185" t="s">
        <v>227</v>
      </c>
      <c r="H988" s="186">
        <v>2</v>
      </c>
      <c r="I988" s="187"/>
      <c r="J988" s="188">
        <f>ROUND(I988*H988,2)</f>
        <v>0</v>
      </c>
      <c r="K988" s="184" t="s">
        <v>35</v>
      </c>
      <c r="L988" s="40"/>
      <c r="M988" s="189" t="s">
        <v>35</v>
      </c>
      <c r="N988" s="190" t="s">
        <v>51</v>
      </c>
      <c r="O988" s="65"/>
      <c r="P988" s="191">
        <f>O988*H988</f>
        <v>0</v>
      </c>
      <c r="Q988" s="191">
        <v>0</v>
      </c>
      <c r="R988" s="191">
        <f>Q988*H988</f>
        <v>0</v>
      </c>
      <c r="S988" s="191">
        <v>0</v>
      </c>
      <c r="T988" s="192">
        <f>S988*H988</f>
        <v>0</v>
      </c>
      <c r="AR988" s="193" t="s">
        <v>766</v>
      </c>
      <c r="AT988" s="193" t="s">
        <v>157</v>
      </c>
      <c r="AU988" s="193" t="s">
        <v>90</v>
      </c>
      <c r="AY988" s="18" t="s">
        <v>155</v>
      </c>
      <c r="BE988" s="194">
        <f>IF(N988="základní",J988,0)</f>
        <v>0</v>
      </c>
      <c r="BF988" s="194">
        <f>IF(N988="snížená",J988,0)</f>
        <v>0</v>
      </c>
      <c r="BG988" s="194">
        <f>IF(N988="zákl. přenesená",J988,0)</f>
        <v>0</v>
      </c>
      <c r="BH988" s="194">
        <f>IF(N988="sníž. přenesená",J988,0)</f>
        <v>0</v>
      </c>
      <c r="BI988" s="194">
        <f>IF(N988="nulová",J988,0)</f>
        <v>0</v>
      </c>
      <c r="BJ988" s="18" t="s">
        <v>88</v>
      </c>
      <c r="BK988" s="194">
        <f>ROUND(I988*H988,2)</f>
        <v>0</v>
      </c>
      <c r="BL988" s="18" t="s">
        <v>766</v>
      </c>
      <c r="BM988" s="193" t="s">
        <v>3401</v>
      </c>
    </row>
    <row r="989" spans="2:65" s="1" customFormat="1" ht="48" customHeight="1">
      <c r="B989" s="36"/>
      <c r="C989" s="182" t="s">
        <v>1878</v>
      </c>
      <c r="D989" s="182" t="s">
        <v>157</v>
      </c>
      <c r="E989" s="183" t="s">
        <v>2788</v>
      </c>
      <c r="F989" s="184" t="s">
        <v>2789</v>
      </c>
      <c r="G989" s="185" t="s">
        <v>360</v>
      </c>
      <c r="H989" s="186">
        <v>84.5</v>
      </c>
      <c r="I989" s="187"/>
      <c r="J989" s="188">
        <f>ROUND(I989*H989,2)</f>
        <v>0</v>
      </c>
      <c r="K989" s="184" t="s">
        <v>161</v>
      </c>
      <c r="L989" s="40"/>
      <c r="M989" s="189" t="s">
        <v>35</v>
      </c>
      <c r="N989" s="190" t="s">
        <v>51</v>
      </c>
      <c r="O989" s="65"/>
      <c r="P989" s="191">
        <f>O989*H989</f>
        <v>0</v>
      </c>
      <c r="Q989" s="191">
        <v>0</v>
      </c>
      <c r="R989" s="191">
        <f>Q989*H989</f>
        <v>0</v>
      </c>
      <c r="S989" s="191">
        <v>0</v>
      </c>
      <c r="T989" s="192">
        <f>S989*H989</f>
        <v>0</v>
      </c>
      <c r="AR989" s="193" t="s">
        <v>766</v>
      </c>
      <c r="AT989" s="193" t="s">
        <v>157</v>
      </c>
      <c r="AU989" s="193" t="s">
        <v>90</v>
      </c>
      <c r="AY989" s="18" t="s">
        <v>155</v>
      </c>
      <c r="BE989" s="194">
        <f>IF(N989="základní",J989,0)</f>
        <v>0</v>
      </c>
      <c r="BF989" s="194">
        <f>IF(N989="snížená",J989,0)</f>
        <v>0</v>
      </c>
      <c r="BG989" s="194">
        <f>IF(N989="zákl. přenesená",J989,0)</f>
        <v>0</v>
      </c>
      <c r="BH989" s="194">
        <f>IF(N989="sníž. přenesená",J989,0)</f>
        <v>0</v>
      </c>
      <c r="BI989" s="194">
        <f>IF(N989="nulová",J989,0)</f>
        <v>0</v>
      </c>
      <c r="BJ989" s="18" t="s">
        <v>88</v>
      </c>
      <c r="BK989" s="194">
        <f>ROUND(I989*H989,2)</f>
        <v>0</v>
      </c>
      <c r="BL989" s="18" t="s">
        <v>766</v>
      </c>
      <c r="BM989" s="193" t="s">
        <v>3402</v>
      </c>
    </row>
    <row r="990" spans="2:65" s="1" customFormat="1" ht="24" customHeight="1">
      <c r="B990" s="36"/>
      <c r="C990" s="182" t="s">
        <v>1884</v>
      </c>
      <c r="D990" s="182" t="s">
        <v>157</v>
      </c>
      <c r="E990" s="183" t="s">
        <v>2792</v>
      </c>
      <c r="F990" s="184" t="s">
        <v>2793</v>
      </c>
      <c r="G990" s="185" t="s">
        <v>360</v>
      </c>
      <c r="H990" s="186">
        <v>84.5</v>
      </c>
      <c r="I990" s="187"/>
      <c r="J990" s="188">
        <f>ROUND(I990*H990,2)</f>
        <v>0</v>
      </c>
      <c r="K990" s="184" t="s">
        <v>161</v>
      </c>
      <c r="L990" s="40"/>
      <c r="M990" s="189" t="s">
        <v>35</v>
      </c>
      <c r="N990" s="190" t="s">
        <v>51</v>
      </c>
      <c r="O990" s="65"/>
      <c r="P990" s="191">
        <f>O990*H990</f>
        <v>0</v>
      </c>
      <c r="Q990" s="191">
        <v>0</v>
      </c>
      <c r="R990" s="191">
        <f>Q990*H990</f>
        <v>0</v>
      </c>
      <c r="S990" s="191">
        <v>0</v>
      </c>
      <c r="T990" s="192">
        <f>S990*H990</f>
        <v>0</v>
      </c>
      <c r="AR990" s="193" t="s">
        <v>766</v>
      </c>
      <c r="AT990" s="193" t="s">
        <v>157</v>
      </c>
      <c r="AU990" s="193" t="s">
        <v>90</v>
      </c>
      <c r="AY990" s="18" t="s">
        <v>155</v>
      </c>
      <c r="BE990" s="194">
        <f>IF(N990="základní",J990,0)</f>
        <v>0</v>
      </c>
      <c r="BF990" s="194">
        <f>IF(N990="snížená",J990,0)</f>
        <v>0</v>
      </c>
      <c r="BG990" s="194">
        <f>IF(N990="zákl. přenesená",J990,0)</f>
        <v>0</v>
      </c>
      <c r="BH990" s="194">
        <f>IF(N990="sníž. přenesená",J990,0)</f>
        <v>0</v>
      </c>
      <c r="BI990" s="194">
        <f>IF(N990="nulová",J990,0)</f>
        <v>0</v>
      </c>
      <c r="BJ990" s="18" t="s">
        <v>88</v>
      </c>
      <c r="BK990" s="194">
        <f>ROUND(I990*H990,2)</f>
        <v>0</v>
      </c>
      <c r="BL990" s="18" t="s">
        <v>766</v>
      </c>
      <c r="BM990" s="193" t="s">
        <v>3403</v>
      </c>
    </row>
    <row r="991" spans="2:65" s="12" customFormat="1">
      <c r="B991" s="195"/>
      <c r="C991" s="196"/>
      <c r="D991" s="197" t="s">
        <v>164</v>
      </c>
      <c r="E991" s="198" t="s">
        <v>35</v>
      </c>
      <c r="F991" s="199" t="s">
        <v>2795</v>
      </c>
      <c r="G991" s="196"/>
      <c r="H991" s="198" t="s">
        <v>35</v>
      </c>
      <c r="I991" s="200"/>
      <c r="J991" s="196"/>
      <c r="K991" s="196"/>
      <c r="L991" s="201"/>
      <c r="M991" s="202"/>
      <c r="N991" s="203"/>
      <c r="O991" s="203"/>
      <c r="P991" s="203"/>
      <c r="Q991" s="203"/>
      <c r="R991" s="203"/>
      <c r="S991" s="203"/>
      <c r="T991" s="204"/>
      <c r="AT991" s="205" t="s">
        <v>164</v>
      </c>
      <c r="AU991" s="205" t="s">
        <v>90</v>
      </c>
      <c r="AV991" s="12" t="s">
        <v>88</v>
      </c>
      <c r="AW991" s="12" t="s">
        <v>41</v>
      </c>
      <c r="AX991" s="12" t="s">
        <v>80</v>
      </c>
      <c r="AY991" s="205" t="s">
        <v>155</v>
      </c>
    </row>
    <row r="992" spans="2:65" s="13" customFormat="1">
      <c r="B992" s="206"/>
      <c r="C992" s="207"/>
      <c r="D992" s="197" t="s">
        <v>164</v>
      </c>
      <c r="E992" s="208" t="s">
        <v>35</v>
      </c>
      <c r="F992" s="209" t="s">
        <v>3404</v>
      </c>
      <c r="G992" s="207"/>
      <c r="H992" s="210">
        <v>20.5</v>
      </c>
      <c r="I992" s="211"/>
      <c r="J992" s="207"/>
      <c r="K992" s="207"/>
      <c r="L992" s="212"/>
      <c r="M992" s="213"/>
      <c r="N992" s="214"/>
      <c r="O992" s="214"/>
      <c r="P992" s="214"/>
      <c r="Q992" s="214"/>
      <c r="R992" s="214"/>
      <c r="S992" s="214"/>
      <c r="T992" s="215"/>
      <c r="AT992" s="216" t="s">
        <v>164</v>
      </c>
      <c r="AU992" s="216" t="s">
        <v>90</v>
      </c>
      <c r="AV992" s="13" t="s">
        <v>90</v>
      </c>
      <c r="AW992" s="13" t="s">
        <v>41</v>
      </c>
      <c r="AX992" s="13" t="s">
        <v>80</v>
      </c>
      <c r="AY992" s="216" t="s">
        <v>155</v>
      </c>
    </row>
    <row r="993" spans="2:51" s="12" customFormat="1">
      <c r="B993" s="195"/>
      <c r="C993" s="196"/>
      <c r="D993" s="197" t="s">
        <v>164</v>
      </c>
      <c r="E993" s="198" t="s">
        <v>35</v>
      </c>
      <c r="F993" s="199" t="s">
        <v>2797</v>
      </c>
      <c r="G993" s="196"/>
      <c r="H993" s="198" t="s">
        <v>35</v>
      </c>
      <c r="I993" s="200"/>
      <c r="J993" s="196"/>
      <c r="K993" s="196"/>
      <c r="L993" s="201"/>
      <c r="M993" s="202"/>
      <c r="N993" s="203"/>
      <c r="O993" s="203"/>
      <c r="P993" s="203"/>
      <c r="Q993" s="203"/>
      <c r="R993" s="203"/>
      <c r="S993" s="203"/>
      <c r="T993" s="204"/>
      <c r="AT993" s="205" t="s">
        <v>164</v>
      </c>
      <c r="AU993" s="205" t="s">
        <v>90</v>
      </c>
      <c r="AV993" s="12" t="s">
        <v>88</v>
      </c>
      <c r="AW993" s="12" t="s">
        <v>41</v>
      </c>
      <c r="AX993" s="12" t="s">
        <v>80</v>
      </c>
      <c r="AY993" s="205" t="s">
        <v>155</v>
      </c>
    </row>
    <row r="994" spans="2:51" s="13" customFormat="1">
      <c r="B994" s="206"/>
      <c r="C994" s="207"/>
      <c r="D994" s="197" t="s">
        <v>164</v>
      </c>
      <c r="E994" s="208" t="s">
        <v>35</v>
      </c>
      <c r="F994" s="209" t="s">
        <v>3405</v>
      </c>
      <c r="G994" s="207"/>
      <c r="H994" s="210">
        <v>64</v>
      </c>
      <c r="I994" s="211"/>
      <c r="J994" s="207"/>
      <c r="K994" s="207"/>
      <c r="L994" s="212"/>
      <c r="M994" s="213"/>
      <c r="N994" s="214"/>
      <c r="O994" s="214"/>
      <c r="P994" s="214"/>
      <c r="Q994" s="214"/>
      <c r="R994" s="214"/>
      <c r="S994" s="214"/>
      <c r="T994" s="215"/>
      <c r="AT994" s="216" t="s">
        <v>164</v>
      </c>
      <c r="AU994" s="216" t="s">
        <v>90</v>
      </c>
      <c r="AV994" s="13" t="s">
        <v>90</v>
      </c>
      <c r="AW994" s="13" t="s">
        <v>41</v>
      </c>
      <c r="AX994" s="13" t="s">
        <v>80</v>
      </c>
      <c r="AY994" s="216" t="s">
        <v>155</v>
      </c>
    </row>
    <row r="995" spans="2:51" s="15" customFormat="1">
      <c r="B995" s="228"/>
      <c r="C995" s="229"/>
      <c r="D995" s="197" t="s">
        <v>164</v>
      </c>
      <c r="E995" s="230" t="s">
        <v>35</v>
      </c>
      <c r="F995" s="231" t="s">
        <v>177</v>
      </c>
      <c r="G995" s="229"/>
      <c r="H995" s="232">
        <v>84.5</v>
      </c>
      <c r="I995" s="233"/>
      <c r="J995" s="229"/>
      <c r="K995" s="229"/>
      <c r="L995" s="234"/>
      <c r="M995" s="255"/>
      <c r="N995" s="256"/>
      <c r="O995" s="256"/>
      <c r="P995" s="256"/>
      <c r="Q995" s="256"/>
      <c r="R995" s="256"/>
      <c r="S995" s="256"/>
      <c r="T995" s="257"/>
      <c r="AT995" s="238" t="s">
        <v>164</v>
      </c>
      <c r="AU995" s="238" t="s">
        <v>90</v>
      </c>
      <c r="AV995" s="15" t="s">
        <v>162</v>
      </c>
      <c r="AW995" s="15" t="s">
        <v>41</v>
      </c>
      <c r="AX995" s="15" t="s">
        <v>88</v>
      </c>
      <c r="AY995" s="238" t="s">
        <v>155</v>
      </c>
    </row>
    <row r="996" spans="2:51" s="1" customFormat="1" ht="6.9" customHeight="1">
      <c r="B996" s="48"/>
      <c r="C996" s="49"/>
      <c r="D996" s="49"/>
      <c r="E996" s="49"/>
      <c r="F996" s="49"/>
      <c r="G996" s="49"/>
      <c r="H996" s="49"/>
      <c r="I996" s="133"/>
      <c r="J996" s="49"/>
      <c r="K996" s="49"/>
      <c r="L996" s="40"/>
    </row>
  </sheetData>
  <sheetProtection password="C71F" sheet="1" objects="1" scenarios="1" formatColumns="0" formatRows="0" autoFilter="0"/>
  <autoFilter ref="C104:K995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64"/>
  <sheetViews>
    <sheetView showGridLines="0" topLeftCell="A493" zoomScaleNormal="100" workbookViewId="0">
      <selection activeCell="F550" sqref="F55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1" width="20.140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96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90</v>
      </c>
    </row>
    <row r="4" spans="2:46" ht="24.9" customHeight="1">
      <c r="B4" s="21"/>
      <c r="D4" s="106" t="s">
        <v>103</v>
      </c>
      <c r="L4" s="21"/>
      <c r="M4" s="107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108" t="s">
        <v>16</v>
      </c>
      <c r="L6" s="21"/>
    </row>
    <row r="7" spans="2:46" ht="16.5" customHeight="1">
      <c r="B7" s="21"/>
      <c r="E7" s="379" t="str">
        <f>'Rekapitulace stavby'!K6</f>
        <v>Zateplení objektů ZŠ Bruntál, Okružní 1890/38 - doplnění II</v>
      </c>
      <c r="F7" s="380"/>
      <c r="G7" s="380"/>
      <c r="H7" s="380"/>
      <c r="L7" s="21"/>
    </row>
    <row r="8" spans="2:46" s="1" customFormat="1" ht="12" customHeight="1">
      <c r="B8" s="40"/>
      <c r="D8" s="108" t="s">
        <v>104</v>
      </c>
      <c r="I8" s="109"/>
      <c r="L8" s="40"/>
    </row>
    <row r="9" spans="2:46" s="1" customFormat="1" ht="36.9" customHeight="1">
      <c r="B9" s="40"/>
      <c r="E9" s="381" t="s">
        <v>3406</v>
      </c>
      <c r="F9" s="382"/>
      <c r="G9" s="382"/>
      <c r="H9" s="382"/>
      <c r="I9" s="109"/>
      <c r="L9" s="40"/>
    </row>
    <row r="10" spans="2:46" s="1" customFormat="1">
      <c r="B10" s="40"/>
      <c r="I10" s="109"/>
      <c r="L10" s="40"/>
    </row>
    <row r="11" spans="2:46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35</v>
      </c>
      <c r="L11" s="40"/>
    </row>
    <row r="12" spans="2:46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23. 8. 2019</v>
      </c>
      <c r="L12" s="40"/>
    </row>
    <row r="13" spans="2:46" s="1" customFormat="1" ht="10.95" customHeight="1">
      <c r="B13" s="40"/>
      <c r="I13" s="109"/>
      <c r="L13" s="40"/>
    </row>
    <row r="14" spans="2:46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46" s="1" customFormat="1" ht="18" customHeight="1">
      <c r="B15" s="40"/>
      <c r="E15" s="110" t="s">
        <v>33</v>
      </c>
      <c r="I15" s="111" t="s">
        <v>34</v>
      </c>
      <c r="J15" s="110" t="s">
        <v>35</v>
      </c>
      <c r="L15" s="40"/>
    </row>
    <row r="16" spans="2:46" s="1" customFormat="1" ht="6.9" customHeight="1">
      <c r="B16" s="40"/>
      <c r="I16" s="109"/>
      <c r="L16" s="40"/>
    </row>
    <row r="17" spans="2:12" s="1" customFormat="1" ht="12" customHeight="1">
      <c r="B17" s="40"/>
      <c r="D17" s="108" t="s">
        <v>36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83" t="str">
        <f>'Rekapitulace stavby'!E14</f>
        <v>Vyplň údaj</v>
      </c>
      <c r="F18" s="384"/>
      <c r="G18" s="384"/>
      <c r="H18" s="384"/>
      <c r="I18" s="111" t="s">
        <v>34</v>
      </c>
      <c r="J18" s="31" t="str">
        <f>'Rekapitulace stavby'!AN14</f>
        <v>Vyplň údaj</v>
      </c>
      <c r="L18" s="40"/>
    </row>
    <row r="19" spans="2:12" s="1" customFormat="1" ht="6.9" customHeight="1">
      <c r="B19" s="40"/>
      <c r="I19" s="109"/>
      <c r="L19" s="40"/>
    </row>
    <row r="20" spans="2:12" s="1" customFormat="1" ht="12" customHeight="1">
      <c r="B20" s="40"/>
      <c r="D20" s="108" t="s">
        <v>38</v>
      </c>
      <c r="I20" s="111" t="s">
        <v>31</v>
      </c>
      <c r="J20" s="110" t="s">
        <v>39</v>
      </c>
      <c r="L20" s="40"/>
    </row>
    <row r="21" spans="2:12" s="1" customFormat="1" ht="18" customHeight="1">
      <c r="B21" s="40"/>
      <c r="E21" s="110" t="s">
        <v>40</v>
      </c>
      <c r="I21" s="111" t="s">
        <v>34</v>
      </c>
      <c r="J21" s="110" t="s">
        <v>35</v>
      </c>
      <c r="L21" s="40"/>
    </row>
    <row r="22" spans="2:12" s="1" customFormat="1" ht="6.9" customHeight="1">
      <c r="B22" s="40"/>
      <c r="I22" s="109"/>
      <c r="L22" s="40"/>
    </row>
    <row r="23" spans="2:12" s="1" customFormat="1" ht="12" customHeight="1">
      <c r="B23" s="40"/>
      <c r="D23" s="108" t="s">
        <v>42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" customHeight="1">
      <c r="B25" s="40"/>
      <c r="I25" s="109"/>
      <c r="L25" s="40"/>
    </row>
    <row r="26" spans="2:12" s="1" customFormat="1" ht="12" customHeight="1">
      <c r="B26" s="40"/>
      <c r="D26" s="108" t="s">
        <v>44</v>
      </c>
      <c r="I26" s="109"/>
      <c r="L26" s="40"/>
    </row>
    <row r="27" spans="2:12" s="7" customFormat="1" ht="16.5" customHeight="1">
      <c r="B27" s="113"/>
      <c r="E27" s="385" t="s">
        <v>35</v>
      </c>
      <c r="F27" s="385"/>
      <c r="G27" s="385"/>
      <c r="H27" s="385"/>
      <c r="I27" s="114"/>
      <c r="L27" s="113"/>
    </row>
    <row r="28" spans="2:12" s="1" customFormat="1" ht="6.9" customHeight="1">
      <c r="B28" s="40"/>
      <c r="I28" s="109"/>
      <c r="L28" s="40"/>
    </row>
    <row r="29" spans="2:12" s="1" customFormat="1" ht="6.9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46</v>
      </c>
      <c r="I30" s="109"/>
      <c r="J30" s="117">
        <f>ROUND(J104, 2)</f>
        <v>0</v>
      </c>
      <c r="L30" s="40"/>
    </row>
    <row r="31" spans="2:12" s="1" customFormat="1" ht="6.9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" customHeight="1">
      <c r="B32" s="40"/>
      <c r="F32" s="118" t="s">
        <v>48</v>
      </c>
      <c r="I32" s="119" t="s">
        <v>47</v>
      </c>
      <c r="J32" s="118" t="s">
        <v>49</v>
      </c>
      <c r="L32" s="40"/>
    </row>
    <row r="33" spans="2:12" s="1" customFormat="1" ht="14.4" customHeight="1">
      <c r="B33" s="40"/>
      <c r="D33" s="120" t="s">
        <v>50</v>
      </c>
      <c r="E33" s="108" t="s">
        <v>51</v>
      </c>
      <c r="F33" s="121">
        <f>ROUND((SUM(BE104:BE863)),  2)</f>
        <v>0</v>
      </c>
      <c r="I33" s="122">
        <v>0.21</v>
      </c>
      <c r="J33" s="121">
        <f>ROUND(((SUM(BE104:BE863))*I33),  2)</f>
        <v>0</v>
      </c>
      <c r="L33" s="40"/>
    </row>
    <row r="34" spans="2:12" s="1" customFormat="1" ht="14.4" customHeight="1">
      <c r="B34" s="40"/>
      <c r="E34" s="108" t="s">
        <v>52</v>
      </c>
      <c r="F34" s="121">
        <f>ROUND((SUM(BF104:BF863)),  2)</f>
        <v>0</v>
      </c>
      <c r="I34" s="122">
        <v>0.15</v>
      </c>
      <c r="J34" s="121">
        <f>ROUND(((SUM(BF104:BF863))*I34),  2)</f>
        <v>0</v>
      </c>
      <c r="L34" s="40"/>
    </row>
    <row r="35" spans="2:12" s="1" customFormat="1" ht="14.4" hidden="1" customHeight="1">
      <c r="B35" s="40"/>
      <c r="E35" s="108" t="s">
        <v>53</v>
      </c>
      <c r="F35" s="121">
        <f>ROUND((SUM(BG104:BG863)),  2)</f>
        <v>0</v>
      </c>
      <c r="I35" s="122">
        <v>0.21</v>
      </c>
      <c r="J35" s="121">
        <f>0</f>
        <v>0</v>
      </c>
      <c r="L35" s="40"/>
    </row>
    <row r="36" spans="2:12" s="1" customFormat="1" ht="14.4" hidden="1" customHeight="1">
      <c r="B36" s="40"/>
      <c r="E36" s="108" t="s">
        <v>54</v>
      </c>
      <c r="F36" s="121">
        <f>ROUND((SUM(BH104:BH863)),  2)</f>
        <v>0</v>
      </c>
      <c r="I36" s="122">
        <v>0.15</v>
      </c>
      <c r="J36" s="121">
        <f>0</f>
        <v>0</v>
      </c>
      <c r="L36" s="40"/>
    </row>
    <row r="37" spans="2:12" s="1" customFormat="1" ht="14.4" hidden="1" customHeight="1">
      <c r="B37" s="40"/>
      <c r="E37" s="108" t="s">
        <v>55</v>
      </c>
      <c r="F37" s="121">
        <f>ROUND((SUM(BI104:BI863)),  2)</f>
        <v>0</v>
      </c>
      <c r="I37" s="122">
        <v>0</v>
      </c>
      <c r="J37" s="121">
        <f>0</f>
        <v>0</v>
      </c>
      <c r="L37" s="40"/>
    </row>
    <row r="38" spans="2:12" s="1" customFormat="1" ht="6.9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56</v>
      </c>
      <c r="E39" s="125"/>
      <c r="F39" s="125"/>
      <c r="G39" s="126" t="s">
        <v>57</v>
      </c>
      <c r="H39" s="127" t="s">
        <v>58</v>
      </c>
      <c r="I39" s="128"/>
      <c r="J39" s="129">
        <f>SUM(J30:J37)</f>
        <v>0</v>
      </c>
      <c r="K39" s="130"/>
      <c r="L39" s="40"/>
    </row>
    <row r="40" spans="2:12" s="1" customFormat="1" ht="14.4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" customHeight="1">
      <c r="B45" s="36"/>
      <c r="C45" s="24" t="s">
        <v>106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77" t="str">
        <f>E7</f>
        <v>Zateplení objektů ZŠ Bruntál, Okružní 1890/38 - doplnění II</v>
      </c>
      <c r="F48" s="378"/>
      <c r="G48" s="378"/>
      <c r="H48" s="378"/>
      <c r="I48" s="109"/>
      <c r="J48" s="37"/>
      <c r="K48" s="37"/>
      <c r="L48" s="40"/>
    </row>
    <row r="49" spans="2:47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47" s="1" customFormat="1" ht="16.5" customHeight="1">
      <c r="B50" s="36"/>
      <c r="C50" s="37"/>
      <c r="D50" s="37"/>
      <c r="E50" s="360" t="str">
        <f>E9</f>
        <v>SO03 - SO-03 objekt tělocvična - doplnění II</v>
      </c>
      <c r="F50" s="376"/>
      <c r="G50" s="376"/>
      <c r="H50" s="376"/>
      <c r="I50" s="109"/>
      <c r="J50" s="37"/>
      <c r="K50" s="37"/>
      <c r="L50" s="40"/>
    </row>
    <row r="51" spans="2:47" s="1" customFormat="1" ht="6.9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47" s="1" customFormat="1" ht="12" customHeight="1">
      <c r="B52" s="36"/>
      <c r="C52" s="30" t="s">
        <v>22</v>
      </c>
      <c r="D52" s="37"/>
      <c r="E52" s="37"/>
      <c r="F52" s="28" t="str">
        <f>F12</f>
        <v>Bruntál</v>
      </c>
      <c r="G52" s="37"/>
      <c r="H52" s="37"/>
      <c r="I52" s="111" t="s">
        <v>24</v>
      </c>
      <c r="J52" s="60" t="str">
        <f>IF(J12="","",J12)</f>
        <v>23. 8. 2019</v>
      </c>
      <c r="K52" s="37"/>
      <c r="L52" s="40"/>
    </row>
    <row r="53" spans="2:47" s="1" customFormat="1" ht="6.9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47" s="1" customFormat="1" ht="15.15" customHeight="1">
      <c r="B54" s="36"/>
      <c r="C54" s="30" t="s">
        <v>30</v>
      </c>
      <c r="D54" s="37"/>
      <c r="E54" s="37"/>
      <c r="F54" s="28" t="str">
        <f>E15</f>
        <v>Město Bruntál</v>
      </c>
      <c r="G54" s="37"/>
      <c r="H54" s="37"/>
      <c r="I54" s="111" t="s">
        <v>38</v>
      </c>
      <c r="J54" s="34" t="str">
        <f>E21</f>
        <v>USCHEMER s.r.o.</v>
      </c>
      <c r="K54" s="37"/>
      <c r="L54" s="40"/>
    </row>
    <row r="55" spans="2:47" s="1" customFormat="1" ht="15.15" customHeight="1">
      <c r="B55" s="36"/>
      <c r="C55" s="30" t="s">
        <v>36</v>
      </c>
      <c r="D55" s="37"/>
      <c r="E55" s="37"/>
      <c r="F55" s="28" t="str">
        <f>IF(E18="","",E18)</f>
        <v>Vyplň údaj</v>
      </c>
      <c r="G55" s="37"/>
      <c r="H55" s="37"/>
      <c r="I55" s="111" t="s">
        <v>42</v>
      </c>
      <c r="J55" s="34" t="str">
        <f>E24</f>
        <v xml:space="preserve"> </v>
      </c>
      <c r="K55" s="37"/>
      <c r="L55" s="40"/>
    </row>
    <row r="56" spans="2:47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47" s="1" customFormat="1" ht="29.25" customHeight="1">
      <c r="B57" s="36"/>
      <c r="C57" s="137" t="s">
        <v>107</v>
      </c>
      <c r="D57" s="138"/>
      <c r="E57" s="138"/>
      <c r="F57" s="138"/>
      <c r="G57" s="138"/>
      <c r="H57" s="138"/>
      <c r="I57" s="139"/>
      <c r="J57" s="140" t="s">
        <v>108</v>
      </c>
      <c r="K57" s="138"/>
      <c r="L57" s="40"/>
    </row>
    <row r="58" spans="2:47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5" customHeight="1">
      <c r="B59" s="36"/>
      <c r="C59" s="141" t="s">
        <v>78</v>
      </c>
      <c r="D59" s="37"/>
      <c r="E59" s="37"/>
      <c r="F59" s="37"/>
      <c r="G59" s="37"/>
      <c r="H59" s="37"/>
      <c r="I59" s="109"/>
      <c r="J59" s="78">
        <f>J104</f>
        <v>0</v>
      </c>
      <c r="K59" s="37"/>
      <c r="L59" s="40"/>
      <c r="AU59" s="18" t="s">
        <v>109</v>
      </c>
    </row>
    <row r="60" spans="2:47" s="8" customFormat="1" ht="24.9" customHeight="1">
      <c r="B60" s="142"/>
      <c r="C60" s="143"/>
      <c r="D60" s="144" t="s">
        <v>110</v>
      </c>
      <c r="E60" s="145"/>
      <c r="F60" s="145"/>
      <c r="G60" s="145"/>
      <c r="H60" s="145"/>
      <c r="I60" s="146"/>
      <c r="J60" s="147">
        <f>J105</f>
        <v>0</v>
      </c>
      <c r="K60" s="143"/>
      <c r="L60" s="148"/>
    </row>
    <row r="61" spans="2:47" s="9" customFormat="1" ht="19.95" customHeight="1">
      <c r="B61" s="149"/>
      <c r="C61" s="150"/>
      <c r="D61" s="151" t="s">
        <v>111</v>
      </c>
      <c r="E61" s="152"/>
      <c r="F61" s="152"/>
      <c r="G61" s="152"/>
      <c r="H61" s="152"/>
      <c r="I61" s="153"/>
      <c r="J61" s="154">
        <f>J106</f>
        <v>0</v>
      </c>
      <c r="K61" s="150"/>
      <c r="L61" s="155"/>
    </row>
    <row r="62" spans="2:47" s="9" customFormat="1" ht="19.95" customHeight="1">
      <c r="B62" s="149"/>
      <c r="C62" s="150"/>
      <c r="D62" s="151" t="s">
        <v>113</v>
      </c>
      <c r="E62" s="152"/>
      <c r="F62" s="152"/>
      <c r="G62" s="152"/>
      <c r="H62" s="152"/>
      <c r="I62" s="153"/>
      <c r="J62" s="154">
        <f>J123</f>
        <v>0</v>
      </c>
      <c r="K62" s="150"/>
      <c r="L62" s="155"/>
    </row>
    <row r="63" spans="2:47" s="9" customFormat="1" ht="19.95" customHeight="1">
      <c r="B63" s="149"/>
      <c r="C63" s="150"/>
      <c r="D63" s="151" t="s">
        <v>114</v>
      </c>
      <c r="E63" s="152"/>
      <c r="F63" s="152"/>
      <c r="G63" s="152"/>
      <c r="H63" s="152"/>
      <c r="I63" s="153"/>
      <c r="J63" s="154">
        <f>J150</f>
        <v>0</v>
      </c>
      <c r="K63" s="150"/>
      <c r="L63" s="155"/>
    </row>
    <row r="64" spans="2:47" s="9" customFormat="1" ht="19.95" customHeight="1">
      <c r="B64" s="149"/>
      <c r="C64" s="150"/>
      <c r="D64" s="151" t="s">
        <v>115</v>
      </c>
      <c r="E64" s="152"/>
      <c r="F64" s="152"/>
      <c r="G64" s="152"/>
      <c r="H64" s="152"/>
      <c r="I64" s="153"/>
      <c r="J64" s="154">
        <f>J155</f>
        <v>0</v>
      </c>
      <c r="K64" s="150"/>
      <c r="L64" s="155"/>
    </row>
    <row r="65" spans="2:12" s="9" customFormat="1" ht="19.95" customHeight="1">
      <c r="B65" s="149"/>
      <c r="C65" s="150"/>
      <c r="D65" s="151" t="s">
        <v>116</v>
      </c>
      <c r="E65" s="152"/>
      <c r="F65" s="152"/>
      <c r="G65" s="152"/>
      <c r="H65" s="152"/>
      <c r="I65" s="153"/>
      <c r="J65" s="154">
        <f>J164</f>
        <v>0</v>
      </c>
      <c r="K65" s="150"/>
      <c r="L65" s="155"/>
    </row>
    <row r="66" spans="2:12" s="9" customFormat="1" ht="19.95" customHeight="1">
      <c r="B66" s="149"/>
      <c r="C66" s="150"/>
      <c r="D66" s="151" t="s">
        <v>117</v>
      </c>
      <c r="E66" s="152"/>
      <c r="F66" s="152"/>
      <c r="G66" s="152"/>
      <c r="H66" s="152"/>
      <c r="I66" s="153"/>
      <c r="J66" s="154">
        <f>J427</f>
        <v>0</v>
      </c>
      <c r="K66" s="150"/>
      <c r="L66" s="155"/>
    </row>
    <row r="67" spans="2:12" s="9" customFormat="1" ht="19.95" customHeight="1">
      <c r="B67" s="149"/>
      <c r="C67" s="150"/>
      <c r="D67" s="151" t="s">
        <v>118</v>
      </c>
      <c r="E67" s="152"/>
      <c r="F67" s="152"/>
      <c r="G67" s="152"/>
      <c r="H67" s="152"/>
      <c r="I67" s="153"/>
      <c r="J67" s="154">
        <f>J480</f>
        <v>0</v>
      </c>
      <c r="K67" s="150"/>
      <c r="L67" s="155"/>
    </row>
    <row r="68" spans="2:12" s="9" customFormat="1" ht="19.95" customHeight="1">
      <c r="B68" s="149"/>
      <c r="C68" s="150"/>
      <c r="D68" s="151" t="s">
        <v>119</v>
      </c>
      <c r="E68" s="152"/>
      <c r="F68" s="152"/>
      <c r="G68" s="152"/>
      <c r="H68" s="152"/>
      <c r="I68" s="153"/>
      <c r="J68" s="154">
        <f>J487</f>
        <v>0</v>
      </c>
      <c r="K68" s="150"/>
      <c r="L68" s="155"/>
    </row>
    <row r="69" spans="2:12" s="8" customFormat="1" ht="24.9" customHeight="1">
      <c r="B69" s="142"/>
      <c r="C69" s="143"/>
      <c r="D69" s="144" t="s">
        <v>120</v>
      </c>
      <c r="E69" s="145"/>
      <c r="F69" s="145"/>
      <c r="G69" s="145"/>
      <c r="H69" s="145"/>
      <c r="I69" s="146"/>
      <c r="J69" s="147">
        <f>J489</f>
        <v>0</v>
      </c>
      <c r="K69" s="143"/>
      <c r="L69" s="148"/>
    </row>
    <row r="70" spans="2:12" s="9" customFormat="1" ht="19.95" customHeight="1">
      <c r="B70" s="149"/>
      <c r="C70" s="150"/>
      <c r="D70" s="151" t="s">
        <v>121</v>
      </c>
      <c r="E70" s="152"/>
      <c r="F70" s="152"/>
      <c r="G70" s="152"/>
      <c r="H70" s="152"/>
      <c r="I70" s="153"/>
      <c r="J70" s="154">
        <f>J490</f>
        <v>0</v>
      </c>
      <c r="K70" s="150"/>
      <c r="L70" s="155"/>
    </row>
    <row r="71" spans="2:12" s="9" customFormat="1" ht="19.95" customHeight="1">
      <c r="B71" s="149"/>
      <c r="C71" s="150"/>
      <c r="D71" s="151" t="s">
        <v>122</v>
      </c>
      <c r="E71" s="152"/>
      <c r="F71" s="152"/>
      <c r="G71" s="152"/>
      <c r="H71" s="152"/>
      <c r="I71" s="153"/>
      <c r="J71" s="154">
        <f>J516</f>
        <v>0</v>
      </c>
      <c r="K71" s="150"/>
      <c r="L71" s="155"/>
    </row>
    <row r="72" spans="2:12" s="9" customFormat="1" ht="19.95" customHeight="1">
      <c r="B72" s="149"/>
      <c r="C72" s="150"/>
      <c r="D72" s="151" t="s">
        <v>123</v>
      </c>
      <c r="E72" s="152"/>
      <c r="F72" s="152"/>
      <c r="G72" s="152"/>
      <c r="H72" s="152"/>
      <c r="I72" s="153"/>
      <c r="J72" s="154">
        <f>J527</f>
        <v>0</v>
      </c>
      <c r="K72" s="150"/>
      <c r="L72" s="155"/>
    </row>
    <row r="73" spans="2:12" s="9" customFormat="1" ht="19.95" customHeight="1">
      <c r="B73" s="149"/>
      <c r="C73" s="150"/>
      <c r="D73" s="151" t="s">
        <v>125</v>
      </c>
      <c r="E73" s="152"/>
      <c r="F73" s="152"/>
      <c r="G73" s="152"/>
      <c r="H73" s="152"/>
      <c r="I73" s="153"/>
      <c r="J73" s="154">
        <f>J578</f>
        <v>0</v>
      </c>
      <c r="K73" s="150"/>
      <c r="L73" s="155"/>
    </row>
    <row r="74" spans="2:12" s="9" customFormat="1" ht="19.95" customHeight="1">
      <c r="B74" s="149"/>
      <c r="C74" s="150"/>
      <c r="D74" s="151" t="s">
        <v>126</v>
      </c>
      <c r="E74" s="152"/>
      <c r="F74" s="152"/>
      <c r="G74" s="152"/>
      <c r="H74" s="152"/>
      <c r="I74" s="153"/>
      <c r="J74" s="154">
        <f>J587</f>
        <v>0</v>
      </c>
      <c r="K74" s="150"/>
      <c r="L74" s="155"/>
    </row>
    <row r="75" spans="2:12" s="9" customFormat="1" ht="19.95" customHeight="1">
      <c r="B75" s="149"/>
      <c r="C75" s="150"/>
      <c r="D75" s="151" t="s">
        <v>127</v>
      </c>
      <c r="E75" s="152"/>
      <c r="F75" s="152"/>
      <c r="G75" s="152"/>
      <c r="H75" s="152"/>
      <c r="I75" s="153"/>
      <c r="J75" s="154">
        <f>J596</f>
        <v>0</v>
      </c>
      <c r="K75" s="150"/>
      <c r="L75" s="155"/>
    </row>
    <row r="76" spans="2:12" s="9" customFormat="1" ht="19.95" customHeight="1">
      <c r="B76" s="149"/>
      <c r="C76" s="150"/>
      <c r="D76" s="151" t="s">
        <v>128</v>
      </c>
      <c r="E76" s="152"/>
      <c r="F76" s="152"/>
      <c r="G76" s="152"/>
      <c r="H76" s="152"/>
      <c r="I76" s="153"/>
      <c r="J76" s="154">
        <f>J604</f>
        <v>0</v>
      </c>
      <c r="K76" s="150"/>
      <c r="L76" s="155"/>
    </row>
    <row r="77" spans="2:12" s="9" customFormat="1" ht="19.95" customHeight="1">
      <c r="B77" s="149"/>
      <c r="C77" s="150"/>
      <c r="D77" s="151" t="s">
        <v>129</v>
      </c>
      <c r="E77" s="152"/>
      <c r="F77" s="152"/>
      <c r="G77" s="152"/>
      <c r="H77" s="152"/>
      <c r="I77" s="153"/>
      <c r="J77" s="154">
        <f>J653</f>
        <v>0</v>
      </c>
      <c r="K77" s="150"/>
      <c r="L77" s="155"/>
    </row>
    <row r="78" spans="2:12" s="9" customFormat="1" ht="19.95" customHeight="1">
      <c r="B78" s="149"/>
      <c r="C78" s="150"/>
      <c r="D78" s="151" t="s">
        <v>130</v>
      </c>
      <c r="E78" s="152"/>
      <c r="F78" s="152"/>
      <c r="G78" s="152"/>
      <c r="H78" s="152"/>
      <c r="I78" s="153"/>
      <c r="J78" s="154">
        <f>J670</f>
        <v>0</v>
      </c>
      <c r="K78" s="150"/>
      <c r="L78" s="155"/>
    </row>
    <row r="79" spans="2:12" s="9" customFormat="1" ht="19.95" customHeight="1">
      <c r="B79" s="149"/>
      <c r="C79" s="150"/>
      <c r="D79" s="151" t="s">
        <v>131</v>
      </c>
      <c r="E79" s="152"/>
      <c r="F79" s="152"/>
      <c r="G79" s="152"/>
      <c r="H79" s="152"/>
      <c r="I79" s="153"/>
      <c r="J79" s="154">
        <f>J759</f>
        <v>0</v>
      </c>
      <c r="K79" s="150"/>
      <c r="L79" s="155"/>
    </row>
    <row r="80" spans="2:12" s="9" customFormat="1" ht="19.95" customHeight="1">
      <c r="B80" s="149"/>
      <c r="C80" s="150"/>
      <c r="D80" s="151" t="s">
        <v>134</v>
      </c>
      <c r="E80" s="152"/>
      <c r="F80" s="152"/>
      <c r="G80" s="152"/>
      <c r="H80" s="152"/>
      <c r="I80" s="153"/>
      <c r="J80" s="154">
        <f>J778</f>
        <v>0</v>
      </c>
      <c r="K80" s="150"/>
      <c r="L80" s="155"/>
    </row>
    <row r="81" spans="2:12" s="9" customFormat="1" ht="19.95" customHeight="1">
      <c r="B81" s="149"/>
      <c r="C81" s="150"/>
      <c r="D81" s="151" t="s">
        <v>135</v>
      </c>
      <c r="E81" s="152"/>
      <c r="F81" s="152"/>
      <c r="G81" s="152"/>
      <c r="H81" s="152"/>
      <c r="I81" s="153"/>
      <c r="J81" s="154">
        <f>J820</f>
        <v>0</v>
      </c>
      <c r="K81" s="150"/>
      <c r="L81" s="155"/>
    </row>
    <row r="82" spans="2:12" s="9" customFormat="1" ht="19.95" customHeight="1">
      <c r="B82" s="149"/>
      <c r="C82" s="150"/>
      <c r="D82" s="151" t="s">
        <v>136</v>
      </c>
      <c r="E82" s="152"/>
      <c r="F82" s="152"/>
      <c r="G82" s="152"/>
      <c r="H82" s="152"/>
      <c r="I82" s="153"/>
      <c r="J82" s="154">
        <f>J836</f>
        <v>0</v>
      </c>
      <c r="K82" s="150"/>
      <c r="L82" s="155"/>
    </row>
    <row r="83" spans="2:12" s="8" customFormat="1" ht="24.9" customHeight="1">
      <c r="B83" s="142"/>
      <c r="C83" s="143"/>
      <c r="D83" s="144" t="s">
        <v>137</v>
      </c>
      <c r="E83" s="145"/>
      <c r="F83" s="145"/>
      <c r="G83" s="145"/>
      <c r="H83" s="145"/>
      <c r="I83" s="146"/>
      <c r="J83" s="147">
        <f>J855</f>
        <v>0</v>
      </c>
      <c r="K83" s="143"/>
      <c r="L83" s="148"/>
    </row>
    <row r="84" spans="2:12" s="9" customFormat="1" ht="19.95" customHeight="1">
      <c r="B84" s="149"/>
      <c r="C84" s="150"/>
      <c r="D84" s="151" t="s">
        <v>138</v>
      </c>
      <c r="E84" s="152"/>
      <c r="F84" s="152"/>
      <c r="G84" s="152"/>
      <c r="H84" s="152"/>
      <c r="I84" s="153"/>
      <c r="J84" s="154">
        <f>J856</f>
        <v>0</v>
      </c>
      <c r="K84" s="150"/>
      <c r="L84" s="155"/>
    </row>
    <row r="85" spans="2:12" s="1" customFormat="1" ht="21.75" customHeight="1">
      <c r="B85" s="36"/>
      <c r="C85" s="37"/>
      <c r="D85" s="37"/>
      <c r="E85" s="37"/>
      <c r="F85" s="37"/>
      <c r="G85" s="37"/>
      <c r="H85" s="37"/>
      <c r="I85" s="109"/>
      <c r="J85" s="37"/>
      <c r="K85" s="37"/>
      <c r="L85" s="40"/>
    </row>
    <row r="86" spans="2:12" s="1" customFormat="1" ht="6.9" customHeight="1">
      <c r="B86" s="48"/>
      <c r="C86" s="49"/>
      <c r="D86" s="49"/>
      <c r="E86" s="49"/>
      <c r="F86" s="49"/>
      <c r="G86" s="49"/>
      <c r="H86" s="49"/>
      <c r="I86" s="133"/>
      <c r="J86" s="49"/>
      <c r="K86" s="49"/>
      <c r="L86" s="40"/>
    </row>
    <row r="90" spans="2:12" s="1" customFormat="1" ht="6.9" customHeight="1">
      <c r="B90" s="50"/>
      <c r="C90" s="51"/>
      <c r="D90" s="51"/>
      <c r="E90" s="51"/>
      <c r="F90" s="51"/>
      <c r="G90" s="51"/>
      <c r="H90" s="51"/>
      <c r="I90" s="136"/>
      <c r="J90" s="51"/>
      <c r="K90" s="51"/>
      <c r="L90" s="40"/>
    </row>
    <row r="91" spans="2:12" s="1" customFormat="1" ht="24.9" customHeight="1">
      <c r="B91" s="36"/>
      <c r="C91" s="24" t="s">
        <v>140</v>
      </c>
      <c r="D91" s="37"/>
      <c r="E91" s="37"/>
      <c r="F91" s="37"/>
      <c r="G91" s="37"/>
      <c r="H91" s="37"/>
      <c r="I91" s="109"/>
      <c r="J91" s="37"/>
      <c r="K91" s="37"/>
      <c r="L91" s="40"/>
    </row>
    <row r="92" spans="2:12" s="1" customFormat="1" ht="6.9" customHeight="1">
      <c r="B92" s="36"/>
      <c r="C92" s="37"/>
      <c r="D92" s="37"/>
      <c r="E92" s="37"/>
      <c r="F92" s="37"/>
      <c r="G92" s="37"/>
      <c r="H92" s="37"/>
      <c r="I92" s="109"/>
      <c r="J92" s="37"/>
      <c r="K92" s="37"/>
      <c r="L92" s="40"/>
    </row>
    <row r="93" spans="2:12" s="1" customFormat="1" ht="12" customHeight="1">
      <c r="B93" s="36"/>
      <c r="C93" s="30" t="s">
        <v>16</v>
      </c>
      <c r="D93" s="37"/>
      <c r="E93" s="37"/>
      <c r="F93" s="37"/>
      <c r="G93" s="37"/>
      <c r="H93" s="37"/>
      <c r="I93" s="109"/>
      <c r="J93" s="37"/>
      <c r="K93" s="37"/>
      <c r="L93" s="40"/>
    </row>
    <row r="94" spans="2:12" s="1" customFormat="1" ht="16.5" customHeight="1">
      <c r="B94" s="36"/>
      <c r="C94" s="37"/>
      <c r="D94" s="37"/>
      <c r="E94" s="377" t="str">
        <f>E7</f>
        <v>Zateplení objektů ZŠ Bruntál, Okružní 1890/38 - doplnění II</v>
      </c>
      <c r="F94" s="378"/>
      <c r="G94" s="378"/>
      <c r="H94" s="378"/>
      <c r="I94" s="109"/>
      <c r="J94" s="37"/>
      <c r="K94" s="37"/>
      <c r="L94" s="40"/>
    </row>
    <row r="95" spans="2:12" s="1" customFormat="1" ht="12" customHeight="1">
      <c r="B95" s="36"/>
      <c r="C95" s="30" t="s">
        <v>104</v>
      </c>
      <c r="D95" s="37"/>
      <c r="E95" s="37"/>
      <c r="F95" s="37"/>
      <c r="G95" s="37"/>
      <c r="H95" s="37"/>
      <c r="I95" s="109"/>
      <c r="J95" s="37"/>
      <c r="K95" s="37"/>
      <c r="L95" s="40"/>
    </row>
    <row r="96" spans="2:12" s="1" customFormat="1" ht="16.5" customHeight="1">
      <c r="B96" s="36"/>
      <c r="C96" s="37"/>
      <c r="D96" s="37"/>
      <c r="E96" s="360" t="str">
        <f>E9</f>
        <v>SO03 - SO-03 objekt tělocvična - doplnění II</v>
      </c>
      <c r="F96" s="376"/>
      <c r="G96" s="376"/>
      <c r="H96" s="376"/>
      <c r="I96" s="109"/>
      <c r="J96" s="37"/>
      <c r="K96" s="37"/>
      <c r="L96" s="40"/>
    </row>
    <row r="97" spans="2:65" s="1" customFormat="1" ht="6.9" customHeight="1">
      <c r="B97" s="36"/>
      <c r="C97" s="37"/>
      <c r="D97" s="37"/>
      <c r="E97" s="37"/>
      <c r="F97" s="37"/>
      <c r="G97" s="37"/>
      <c r="H97" s="37"/>
      <c r="I97" s="109"/>
      <c r="J97" s="37"/>
      <c r="K97" s="37"/>
      <c r="L97" s="40"/>
    </row>
    <row r="98" spans="2:65" s="1" customFormat="1" ht="12" customHeight="1">
      <c r="B98" s="36"/>
      <c r="C98" s="30" t="s">
        <v>22</v>
      </c>
      <c r="D98" s="37"/>
      <c r="E98" s="37"/>
      <c r="F98" s="28" t="str">
        <f>F12</f>
        <v>Bruntál</v>
      </c>
      <c r="G98" s="37"/>
      <c r="H98" s="37"/>
      <c r="I98" s="111" t="s">
        <v>24</v>
      </c>
      <c r="J98" s="60" t="str">
        <f>IF(J12="","",J12)</f>
        <v>23. 8. 2019</v>
      </c>
      <c r="K98" s="37"/>
      <c r="L98" s="40"/>
    </row>
    <row r="99" spans="2:65" s="1" customFormat="1" ht="6.9" customHeight="1">
      <c r="B99" s="36"/>
      <c r="C99" s="37"/>
      <c r="D99" s="37"/>
      <c r="E99" s="37"/>
      <c r="F99" s="37"/>
      <c r="G99" s="37"/>
      <c r="H99" s="37"/>
      <c r="I99" s="109"/>
      <c r="J99" s="37"/>
      <c r="K99" s="37"/>
      <c r="L99" s="40"/>
    </row>
    <row r="100" spans="2:65" s="1" customFormat="1" ht="15.15" customHeight="1">
      <c r="B100" s="36"/>
      <c r="C100" s="30" t="s">
        <v>30</v>
      </c>
      <c r="D100" s="37"/>
      <c r="E100" s="37"/>
      <c r="F100" s="28" t="str">
        <f>E15</f>
        <v>Město Bruntál</v>
      </c>
      <c r="G100" s="37"/>
      <c r="H100" s="37"/>
      <c r="I100" s="111" t="s">
        <v>38</v>
      </c>
      <c r="J100" s="34" t="str">
        <f>E21</f>
        <v>USCHEMER s.r.o.</v>
      </c>
      <c r="K100" s="37"/>
      <c r="L100" s="40"/>
    </row>
    <row r="101" spans="2:65" s="1" customFormat="1" ht="15.15" customHeight="1">
      <c r="B101" s="36"/>
      <c r="C101" s="30" t="s">
        <v>36</v>
      </c>
      <c r="D101" s="37"/>
      <c r="E101" s="37"/>
      <c r="F101" s="28" t="str">
        <f>IF(E18="","",E18)</f>
        <v>Vyplň údaj</v>
      </c>
      <c r="G101" s="37"/>
      <c r="H101" s="37"/>
      <c r="I101" s="111" t="s">
        <v>42</v>
      </c>
      <c r="J101" s="34" t="str">
        <f>E24</f>
        <v xml:space="preserve"> </v>
      </c>
      <c r="K101" s="37"/>
      <c r="L101" s="40"/>
    </row>
    <row r="102" spans="2:65" s="1" customFormat="1" ht="10.35" customHeight="1">
      <c r="B102" s="36"/>
      <c r="C102" s="37"/>
      <c r="D102" s="37"/>
      <c r="E102" s="37"/>
      <c r="F102" s="37"/>
      <c r="G102" s="37"/>
      <c r="H102" s="37"/>
      <c r="I102" s="109"/>
      <c r="J102" s="37"/>
      <c r="K102" s="37"/>
      <c r="L102" s="40"/>
    </row>
    <row r="103" spans="2:65" s="10" customFormat="1" ht="29.25" customHeight="1">
      <c r="B103" s="156"/>
      <c r="C103" s="157" t="s">
        <v>141</v>
      </c>
      <c r="D103" s="158" t="s">
        <v>65</v>
      </c>
      <c r="E103" s="158" t="s">
        <v>61</v>
      </c>
      <c r="F103" s="158" t="s">
        <v>62</v>
      </c>
      <c r="G103" s="158" t="s">
        <v>142</v>
      </c>
      <c r="H103" s="158" t="s">
        <v>143</v>
      </c>
      <c r="I103" s="159" t="s">
        <v>144</v>
      </c>
      <c r="J103" s="158" t="s">
        <v>108</v>
      </c>
      <c r="K103" s="160" t="s">
        <v>145</v>
      </c>
      <c r="L103" s="161"/>
      <c r="M103" s="69" t="s">
        <v>35</v>
      </c>
      <c r="N103" s="70" t="s">
        <v>50</v>
      </c>
      <c r="O103" s="70" t="s">
        <v>146</v>
      </c>
      <c r="P103" s="70" t="s">
        <v>147</v>
      </c>
      <c r="Q103" s="70" t="s">
        <v>148</v>
      </c>
      <c r="R103" s="70" t="s">
        <v>149</v>
      </c>
      <c r="S103" s="70" t="s">
        <v>150</v>
      </c>
      <c r="T103" s="71" t="s">
        <v>151</v>
      </c>
    </row>
    <row r="104" spans="2:65" s="1" customFormat="1" ht="22.95" customHeight="1">
      <c r="B104" s="36"/>
      <c r="C104" s="76" t="s">
        <v>152</v>
      </c>
      <c r="D104" s="37"/>
      <c r="E104" s="37"/>
      <c r="F104" s="37"/>
      <c r="G104" s="37"/>
      <c r="H104" s="37"/>
      <c r="I104" s="109"/>
      <c r="J104" s="162">
        <f>BK104</f>
        <v>0</v>
      </c>
      <c r="K104" s="37"/>
      <c r="L104" s="40"/>
      <c r="M104" s="72"/>
      <c r="N104" s="73"/>
      <c r="O104" s="73"/>
      <c r="P104" s="163">
        <f>P105+P489+P855</f>
        <v>0</v>
      </c>
      <c r="Q104" s="73"/>
      <c r="R104" s="163">
        <f>R105+R489+R855</f>
        <v>56.567411149360005</v>
      </c>
      <c r="S104" s="73"/>
      <c r="T104" s="164">
        <f>T105+T489+T855</f>
        <v>52.576518909999997</v>
      </c>
      <c r="AT104" s="18" t="s">
        <v>79</v>
      </c>
      <c r="AU104" s="18" t="s">
        <v>109</v>
      </c>
      <c r="BK104" s="165">
        <f>BK105+BK489+BK855</f>
        <v>0</v>
      </c>
    </row>
    <row r="105" spans="2:65" s="11" customFormat="1" ht="25.95" customHeight="1">
      <c r="B105" s="166"/>
      <c r="C105" s="167"/>
      <c r="D105" s="168" t="s">
        <v>79</v>
      </c>
      <c r="E105" s="169" t="s">
        <v>153</v>
      </c>
      <c r="F105" s="169" t="s">
        <v>154</v>
      </c>
      <c r="G105" s="167"/>
      <c r="H105" s="167"/>
      <c r="I105" s="170"/>
      <c r="J105" s="171">
        <f>BK105</f>
        <v>0</v>
      </c>
      <c r="K105" s="167"/>
      <c r="L105" s="172"/>
      <c r="M105" s="173"/>
      <c r="N105" s="174"/>
      <c r="O105" s="174"/>
      <c r="P105" s="175">
        <f>P106+P123+P150+P155+P164+P427+P480+P487</f>
        <v>0</v>
      </c>
      <c r="Q105" s="174"/>
      <c r="R105" s="175">
        <f>R106+R123+R150+R155+R164+R427+R480+R487</f>
        <v>35.972150199360001</v>
      </c>
      <c r="S105" s="174"/>
      <c r="T105" s="176">
        <f>T106+T123+T150+T155+T164+T427+T480+T487</f>
        <v>34.499438999999995</v>
      </c>
      <c r="AR105" s="177" t="s">
        <v>88</v>
      </c>
      <c r="AT105" s="178" t="s">
        <v>79</v>
      </c>
      <c r="AU105" s="178" t="s">
        <v>80</v>
      </c>
      <c r="AY105" s="177" t="s">
        <v>155</v>
      </c>
      <c r="BK105" s="179">
        <f>BK106+BK123+BK150+BK155+BK164+BK427+BK480+BK487</f>
        <v>0</v>
      </c>
    </row>
    <row r="106" spans="2:65" s="11" customFormat="1" ht="22.95" customHeight="1">
      <c r="B106" s="166"/>
      <c r="C106" s="167"/>
      <c r="D106" s="168" t="s">
        <v>79</v>
      </c>
      <c r="E106" s="180" t="s">
        <v>88</v>
      </c>
      <c r="F106" s="180" t="s">
        <v>156</v>
      </c>
      <c r="G106" s="167"/>
      <c r="H106" s="167"/>
      <c r="I106" s="170"/>
      <c r="J106" s="181">
        <f>BK106</f>
        <v>0</v>
      </c>
      <c r="K106" s="167"/>
      <c r="L106" s="172"/>
      <c r="M106" s="173"/>
      <c r="N106" s="174"/>
      <c r="O106" s="174"/>
      <c r="P106" s="175">
        <f>SUM(P107:P122)</f>
        <v>0</v>
      </c>
      <c r="Q106" s="174"/>
      <c r="R106" s="175">
        <f>SUM(R107:R122)</f>
        <v>0</v>
      </c>
      <c r="S106" s="174"/>
      <c r="T106" s="176">
        <f>SUM(T107:T122)</f>
        <v>28.250924999999995</v>
      </c>
      <c r="AR106" s="177" t="s">
        <v>88</v>
      </c>
      <c r="AT106" s="178" t="s">
        <v>79</v>
      </c>
      <c r="AU106" s="178" t="s">
        <v>88</v>
      </c>
      <c r="AY106" s="177" t="s">
        <v>155</v>
      </c>
      <c r="BK106" s="179">
        <f>SUM(BK107:BK122)</f>
        <v>0</v>
      </c>
    </row>
    <row r="107" spans="2:65" s="1" customFormat="1" ht="72" customHeight="1">
      <c r="B107" s="36"/>
      <c r="C107" s="182" t="s">
        <v>88</v>
      </c>
      <c r="D107" s="182" t="s">
        <v>157</v>
      </c>
      <c r="E107" s="183" t="s">
        <v>158</v>
      </c>
      <c r="F107" s="184" t="s">
        <v>159</v>
      </c>
      <c r="G107" s="185" t="s">
        <v>160</v>
      </c>
      <c r="H107" s="186">
        <v>45.094999999999999</v>
      </c>
      <c r="I107" s="187"/>
      <c r="J107" s="188">
        <f>ROUND(I107*H107,2)</f>
        <v>0</v>
      </c>
      <c r="K107" s="184" t="s">
        <v>161</v>
      </c>
      <c r="L107" s="40"/>
      <c r="M107" s="189" t="s">
        <v>35</v>
      </c>
      <c r="N107" s="190" t="s">
        <v>51</v>
      </c>
      <c r="O107" s="65"/>
      <c r="P107" s="191">
        <f>O107*H107</f>
        <v>0</v>
      </c>
      <c r="Q107" s="191">
        <v>0</v>
      </c>
      <c r="R107" s="191">
        <f>Q107*H107</f>
        <v>0</v>
      </c>
      <c r="S107" s="191">
        <v>0.255</v>
      </c>
      <c r="T107" s="192">
        <f>S107*H107</f>
        <v>11.499224999999999</v>
      </c>
      <c r="AR107" s="193" t="s">
        <v>162</v>
      </c>
      <c r="AT107" s="193" t="s">
        <v>157</v>
      </c>
      <c r="AU107" s="193" t="s">
        <v>90</v>
      </c>
      <c r="AY107" s="18" t="s">
        <v>155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88</v>
      </c>
      <c r="BK107" s="194">
        <f>ROUND(I107*H107,2)</f>
        <v>0</v>
      </c>
      <c r="BL107" s="18" t="s">
        <v>162</v>
      </c>
      <c r="BM107" s="193" t="s">
        <v>3407</v>
      </c>
    </row>
    <row r="108" spans="2:65" s="12" customFormat="1">
      <c r="B108" s="195"/>
      <c r="C108" s="196"/>
      <c r="D108" s="197" t="s">
        <v>164</v>
      </c>
      <c r="E108" s="198" t="s">
        <v>35</v>
      </c>
      <c r="F108" s="199" t="s">
        <v>3408</v>
      </c>
      <c r="G108" s="196"/>
      <c r="H108" s="198" t="s">
        <v>35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164</v>
      </c>
      <c r="AU108" s="205" t="s">
        <v>90</v>
      </c>
      <c r="AV108" s="12" t="s">
        <v>88</v>
      </c>
      <c r="AW108" s="12" t="s">
        <v>41</v>
      </c>
      <c r="AX108" s="12" t="s">
        <v>80</v>
      </c>
      <c r="AY108" s="205" t="s">
        <v>155</v>
      </c>
    </row>
    <row r="109" spans="2:65" s="13" customFormat="1">
      <c r="B109" s="206"/>
      <c r="C109" s="207"/>
      <c r="D109" s="197" t="s">
        <v>164</v>
      </c>
      <c r="E109" s="208" t="s">
        <v>35</v>
      </c>
      <c r="F109" s="209" t="s">
        <v>3409</v>
      </c>
      <c r="G109" s="207"/>
      <c r="H109" s="210">
        <v>45.094999999999999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164</v>
      </c>
      <c r="AU109" s="216" t="s">
        <v>90</v>
      </c>
      <c r="AV109" s="13" t="s">
        <v>90</v>
      </c>
      <c r="AW109" s="13" t="s">
        <v>41</v>
      </c>
      <c r="AX109" s="13" t="s">
        <v>88</v>
      </c>
      <c r="AY109" s="216" t="s">
        <v>155</v>
      </c>
    </row>
    <row r="110" spans="2:65" s="1" customFormat="1" ht="48" customHeight="1">
      <c r="B110" s="36"/>
      <c r="C110" s="182" t="s">
        <v>90</v>
      </c>
      <c r="D110" s="182" t="s">
        <v>157</v>
      </c>
      <c r="E110" s="183" t="s">
        <v>183</v>
      </c>
      <c r="F110" s="184" t="s">
        <v>184</v>
      </c>
      <c r="G110" s="185" t="s">
        <v>160</v>
      </c>
      <c r="H110" s="186">
        <v>45.094999999999999</v>
      </c>
      <c r="I110" s="187"/>
      <c r="J110" s="188">
        <f>ROUND(I110*H110,2)</f>
        <v>0</v>
      </c>
      <c r="K110" s="184" t="s">
        <v>161</v>
      </c>
      <c r="L110" s="40"/>
      <c r="M110" s="189" t="s">
        <v>35</v>
      </c>
      <c r="N110" s="190" t="s">
        <v>51</v>
      </c>
      <c r="O110" s="65"/>
      <c r="P110" s="191">
        <f>O110*H110</f>
        <v>0</v>
      </c>
      <c r="Q110" s="191">
        <v>0</v>
      </c>
      <c r="R110" s="191">
        <f>Q110*H110</f>
        <v>0</v>
      </c>
      <c r="S110" s="191">
        <v>0.18</v>
      </c>
      <c r="T110" s="192">
        <f>S110*H110</f>
        <v>8.1170999999999989</v>
      </c>
      <c r="AR110" s="193" t="s">
        <v>162</v>
      </c>
      <c r="AT110" s="193" t="s">
        <v>157</v>
      </c>
      <c r="AU110" s="193" t="s">
        <v>90</v>
      </c>
      <c r="AY110" s="18" t="s">
        <v>155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88</v>
      </c>
      <c r="BK110" s="194">
        <f>ROUND(I110*H110,2)</f>
        <v>0</v>
      </c>
      <c r="BL110" s="18" t="s">
        <v>162</v>
      </c>
      <c r="BM110" s="193" t="s">
        <v>3410</v>
      </c>
    </row>
    <row r="111" spans="2:65" s="12" customFormat="1">
      <c r="B111" s="195"/>
      <c r="C111" s="196"/>
      <c r="D111" s="197" t="s">
        <v>164</v>
      </c>
      <c r="E111" s="198" t="s">
        <v>35</v>
      </c>
      <c r="F111" s="199" t="s">
        <v>2812</v>
      </c>
      <c r="G111" s="196"/>
      <c r="H111" s="198" t="s">
        <v>35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164</v>
      </c>
      <c r="AU111" s="205" t="s">
        <v>90</v>
      </c>
      <c r="AV111" s="12" t="s">
        <v>88</v>
      </c>
      <c r="AW111" s="12" t="s">
        <v>41</v>
      </c>
      <c r="AX111" s="12" t="s">
        <v>80</v>
      </c>
      <c r="AY111" s="205" t="s">
        <v>155</v>
      </c>
    </row>
    <row r="112" spans="2:65" s="13" customFormat="1">
      <c r="B112" s="206"/>
      <c r="C112" s="207"/>
      <c r="D112" s="197" t="s">
        <v>164</v>
      </c>
      <c r="E112" s="208" t="s">
        <v>35</v>
      </c>
      <c r="F112" s="209" t="s">
        <v>3411</v>
      </c>
      <c r="G112" s="207"/>
      <c r="H112" s="210">
        <v>45.094999999999999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164</v>
      </c>
      <c r="AU112" s="216" t="s">
        <v>90</v>
      </c>
      <c r="AV112" s="13" t="s">
        <v>90</v>
      </c>
      <c r="AW112" s="13" t="s">
        <v>41</v>
      </c>
      <c r="AX112" s="13" t="s">
        <v>88</v>
      </c>
      <c r="AY112" s="216" t="s">
        <v>155</v>
      </c>
    </row>
    <row r="113" spans="2:65" s="1" customFormat="1" ht="36" customHeight="1">
      <c r="B113" s="36"/>
      <c r="C113" s="182" t="s">
        <v>174</v>
      </c>
      <c r="D113" s="182" t="s">
        <v>157</v>
      </c>
      <c r="E113" s="183" t="s">
        <v>196</v>
      </c>
      <c r="F113" s="184" t="s">
        <v>197</v>
      </c>
      <c r="G113" s="185" t="s">
        <v>198</v>
      </c>
      <c r="H113" s="186">
        <v>4.4279999999999999</v>
      </c>
      <c r="I113" s="187"/>
      <c r="J113" s="188">
        <f>ROUND(I113*H113,2)</f>
        <v>0</v>
      </c>
      <c r="K113" s="184" t="s">
        <v>161</v>
      </c>
      <c r="L113" s="40"/>
      <c r="M113" s="189" t="s">
        <v>35</v>
      </c>
      <c r="N113" s="190" t="s">
        <v>51</v>
      </c>
      <c r="O113" s="65"/>
      <c r="P113" s="191">
        <f>O113*H113</f>
        <v>0</v>
      </c>
      <c r="Q113" s="191">
        <v>0</v>
      </c>
      <c r="R113" s="191">
        <f>Q113*H113</f>
        <v>0</v>
      </c>
      <c r="S113" s="191">
        <v>1.95</v>
      </c>
      <c r="T113" s="192">
        <f>S113*H113</f>
        <v>8.6345999999999989</v>
      </c>
      <c r="AR113" s="193" t="s">
        <v>162</v>
      </c>
      <c r="AT113" s="193" t="s">
        <v>157</v>
      </c>
      <c r="AU113" s="193" t="s">
        <v>90</v>
      </c>
      <c r="AY113" s="18" t="s">
        <v>155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88</v>
      </c>
      <c r="BK113" s="194">
        <f>ROUND(I113*H113,2)</f>
        <v>0</v>
      </c>
      <c r="BL113" s="18" t="s">
        <v>162</v>
      </c>
      <c r="BM113" s="193" t="s">
        <v>3412</v>
      </c>
    </row>
    <row r="114" spans="2:65" s="12" customFormat="1">
      <c r="B114" s="195"/>
      <c r="C114" s="196"/>
      <c r="D114" s="197" t="s">
        <v>164</v>
      </c>
      <c r="E114" s="198" t="s">
        <v>35</v>
      </c>
      <c r="F114" s="199" t="s">
        <v>200</v>
      </c>
      <c r="G114" s="196"/>
      <c r="H114" s="198" t="s">
        <v>35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164</v>
      </c>
      <c r="AU114" s="205" t="s">
        <v>90</v>
      </c>
      <c r="AV114" s="12" t="s">
        <v>88</v>
      </c>
      <c r="AW114" s="12" t="s">
        <v>41</v>
      </c>
      <c r="AX114" s="12" t="s">
        <v>80</v>
      </c>
      <c r="AY114" s="205" t="s">
        <v>155</v>
      </c>
    </row>
    <row r="115" spans="2:65" s="13" customFormat="1">
      <c r="B115" s="206"/>
      <c r="C115" s="207"/>
      <c r="D115" s="197" t="s">
        <v>164</v>
      </c>
      <c r="E115" s="208" t="s">
        <v>35</v>
      </c>
      <c r="F115" s="209" t="s">
        <v>3413</v>
      </c>
      <c r="G115" s="207"/>
      <c r="H115" s="210">
        <v>4.4279999999999999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164</v>
      </c>
      <c r="AU115" s="216" t="s">
        <v>90</v>
      </c>
      <c r="AV115" s="13" t="s">
        <v>90</v>
      </c>
      <c r="AW115" s="13" t="s">
        <v>41</v>
      </c>
      <c r="AX115" s="13" t="s">
        <v>88</v>
      </c>
      <c r="AY115" s="216" t="s">
        <v>155</v>
      </c>
    </row>
    <row r="116" spans="2:65" s="1" customFormat="1" ht="48" customHeight="1">
      <c r="B116" s="36"/>
      <c r="C116" s="182" t="s">
        <v>162</v>
      </c>
      <c r="D116" s="182" t="s">
        <v>157</v>
      </c>
      <c r="E116" s="183" t="s">
        <v>209</v>
      </c>
      <c r="F116" s="184" t="s">
        <v>210</v>
      </c>
      <c r="G116" s="185" t="s">
        <v>198</v>
      </c>
      <c r="H116" s="186">
        <v>27.117000000000001</v>
      </c>
      <c r="I116" s="187"/>
      <c r="J116" s="188">
        <f>ROUND(I116*H116,2)</f>
        <v>0</v>
      </c>
      <c r="K116" s="184" t="s">
        <v>161</v>
      </c>
      <c r="L116" s="40"/>
      <c r="M116" s="189" t="s">
        <v>35</v>
      </c>
      <c r="N116" s="190" t="s">
        <v>51</v>
      </c>
      <c r="O116" s="65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93" t="s">
        <v>162</v>
      </c>
      <c r="AT116" s="193" t="s">
        <v>157</v>
      </c>
      <c r="AU116" s="193" t="s">
        <v>90</v>
      </c>
      <c r="AY116" s="18" t="s">
        <v>155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88</v>
      </c>
      <c r="BK116" s="194">
        <f>ROUND(I116*H116,2)</f>
        <v>0</v>
      </c>
      <c r="BL116" s="18" t="s">
        <v>162</v>
      </c>
      <c r="BM116" s="193" t="s">
        <v>3414</v>
      </c>
    </row>
    <row r="117" spans="2:65" s="12" customFormat="1" ht="20.399999999999999">
      <c r="B117" s="195"/>
      <c r="C117" s="196"/>
      <c r="D117" s="197" t="s">
        <v>164</v>
      </c>
      <c r="E117" s="198" t="s">
        <v>35</v>
      </c>
      <c r="F117" s="199" t="s">
        <v>3415</v>
      </c>
      <c r="G117" s="196"/>
      <c r="H117" s="198" t="s">
        <v>35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164</v>
      </c>
      <c r="AU117" s="205" t="s">
        <v>90</v>
      </c>
      <c r="AV117" s="12" t="s">
        <v>88</v>
      </c>
      <c r="AW117" s="12" t="s">
        <v>41</v>
      </c>
      <c r="AX117" s="12" t="s">
        <v>80</v>
      </c>
      <c r="AY117" s="205" t="s">
        <v>155</v>
      </c>
    </row>
    <row r="118" spans="2:65" s="13" customFormat="1">
      <c r="B118" s="206"/>
      <c r="C118" s="207"/>
      <c r="D118" s="197" t="s">
        <v>164</v>
      </c>
      <c r="E118" s="208" t="s">
        <v>35</v>
      </c>
      <c r="F118" s="209" t="s">
        <v>3416</v>
      </c>
      <c r="G118" s="207"/>
      <c r="H118" s="210">
        <v>27.117000000000001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164</v>
      </c>
      <c r="AU118" s="216" t="s">
        <v>90</v>
      </c>
      <c r="AV118" s="13" t="s">
        <v>90</v>
      </c>
      <c r="AW118" s="13" t="s">
        <v>41</v>
      </c>
      <c r="AX118" s="13" t="s">
        <v>88</v>
      </c>
      <c r="AY118" s="216" t="s">
        <v>155</v>
      </c>
    </row>
    <row r="119" spans="2:65" s="1" customFormat="1" ht="48" customHeight="1">
      <c r="B119" s="36"/>
      <c r="C119" s="182" t="s">
        <v>195</v>
      </c>
      <c r="D119" s="182" t="s">
        <v>157</v>
      </c>
      <c r="E119" s="183" t="s">
        <v>221</v>
      </c>
      <c r="F119" s="184" t="s">
        <v>222</v>
      </c>
      <c r="G119" s="185" t="s">
        <v>198</v>
      </c>
      <c r="H119" s="186">
        <v>27.117000000000001</v>
      </c>
      <c r="I119" s="187"/>
      <c r="J119" s="188">
        <f>ROUND(I119*H119,2)</f>
        <v>0</v>
      </c>
      <c r="K119" s="184" t="s">
        <v>161</v>
      </c>
      <c r="L119" s="40"/>
      <c r="M119" s="189" t="s">
        <v>35</v>
      </c>
      <c r="N119" s="190" t="s">
        <v>51</v>
      </c>
      <c r="O119" s="65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93" t="s">
        <v>162</v>
      </c>
      <c r="AT119" s="193" t="s">
        <v>157</v>
      </c>
      <c r="AU119" s="193" t="s">
        <v>90</v>
      </c>
      <c r="AY119" s="18" t="s">
        <v>155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88</v>
      </c>
      <c r="BK119" s="194">
        <f>ROUND(I119*H119,2)</f>
        <v>0</v>
      </c>
      <c r="BL119" s="18" t="s">
        <v>162</v>
      </c>
      <c r="BM119" s="193" t="s">
        <v>3417</v>
      </c>
    </row>
    <row r="120" spans="2:65" s="1" customFormat="1" ht="36" customHeight="1">
      <c r="B120" s="36"/>
      <c r="C120" s="182" t="s">
        <v>208</v>
      </c>
      <c r="D120" s="182" t="s">
        <v>157</v>
      </c>
      <c r="E120" s="183" t="s">
        <v>266</v>
      </c>
      <c r="F120" s="184" t="s">
        <v>267</v>
      </c>
      <c r="G120" s="185" t="s">
        <v>198</v>
      </c>
      <c r="H120" s="186">
        <v>27.117000000000001</v>
      </c>
      <c r="I120" s="187"/>
      <c r="J120" s="188">
        <f>ROUND(I120*H120,2)</f>
        <v>0</v>
      </c>
      <c r="K120" s="184" t="s">
        <v>161</v>
      </c>
      <c r="L120" s="40"/>
      <c r="M120" s="189" t="s">
        <v>35</v>
      </c>
      <c r="N120" s="190" t="s">
        <v>51</v>
      </c>
      <c r="O120" s="65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93" t="s">
        <v>162</v>
      </c>
      <c r="AT120" s="193" t="s">
        <v>157</v>
      </c>
      <c r="AU120" s="193" t="s">
        <v>90</v>
      </c>
      <c r="AY120" s="18" t="s">
        <v>155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88</v>
      </c>
      <c r="BK120" s="194">
        <f>ROUND(I120*H120,2)</f>
        <v>0</v>
      </c>
      <c r="BL120" s="18" t="s">
        <v>162</v>
      </c>
      <c r="BM120" s="193" t="s">
        <v>3418</v>
      </c>
    </row>
    <row r="121" spans="2:65" s="12" customFormat="1" ht="20.399999999999999">
      <c r="B121" s="195"/>
      <c r="C121" s="196"/>
      <c r="D121" s="197" t="s">
        <v>164</v>
      </c>
      <c r="E121" s="198" t="s">
        <v>35</v>
      </c>
      <c r="F121" s="199" t="s">
        <v>2824</v>
      </c>
      <c r="G121" s="196"/>
      <c r="H121" s="198" t="s">
        <v>35</v>
      </c>
      <c r="I121" s="200"/>
      <c r="J121" s="196"/>
      <c r="K121" s="196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164</v>
      </c>
      <c r="AU121" s="205" t="s">
        <v>90</v>
      </c>
      <c r="AV121" s="12" t="s">
        <v>88</v>
      </c>
      <c r="AW121" s="12" t="s">
        <v>41</v>
      </c>
      <c r="AX121" s="12" t="s">
        <v>80</v>
      </c>
      <c r="AY121" s="205" t="s">
        <v>155</v>
      </c>
    </row>
    <row r="122" spans="2:65" s="13" customFormat="1">
      <c r="B122" s="206"/>
      <c r="C122" s="207"/>
      <c r="D122" s="197" t="s">
        <v>164</v>
      </c>
      <c r="E122" s="208" t="s">
        <v>35</v>
      </c>
      <c r="F122" s="209" t="s">
        <v>3419</v>
      </c>
      <c r="G122" s="207"/>
      <c r="H122" s="210">
        <v>27.117000000000001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164</v>
      </c>
      <c r="AU122" s="216" t="s">
        <v>90</v>
      </c>
      <c r="AV122" s="13" t="s">
        <v>90</v>
      </c>
      <c r="AW122" s="13" t="s">
        <v>41</v>
      </c>
      <c r="AX122" s="13" t="s">
        <v>88</v>
      </c>
      <c r="AY122" s="216" t="s">
        <v>155</v>
      </c>
    </row>
    <row r="123" spans="2:65" s="11" customFormat="1" ht="22.95" customHeight="1">
      <c r="B123" s="166"/>
      <c r="C123" s="167"/>
      <c r="D123" s="168" t="s">
        <v>79</v>
      </c>
      <c r="E123" s="180" t="s">
        <v>174</v>
      </c>
      <c r="F123" s="180" t="s">
        <v>277</v>
      </c>
      <c r="G123" s="167"/>
      <c r="H123" s="167"/>
      <c r="I123" s="170"/>
      <c r="J123" s="181">
        <f>BK123</f>
        <v>0</v>
      </c>
      <c r="K123" s="167"/>
      <c r="L123" s="172"/>
      <c r="M123" s="173"/>
      <c r="N123" s="174"/>
      <c r="O123" s="174"/>
      <c r="P123" s="175">
        <f>SUM(P124:P149)</f>
        <v>0</v>
      </c>
      <c r="Q123" s="174"/>
      <c r="R123" s="175">
        <f>SUM(R124:R149)</f>
        <v>4.0822704299999995</v>
      </c>
      <c r="S123" s="174"/>
      <c r="T123" s="176">
        <f>SUM(T124:T149)</f>
        <v>0</v>
      </c>
      <c r="AR123" s="177" t="s">
        <v>88</v>
      </c>
      <c r="AT123" s="178" t="s">
        <v>79</v>
      </c>
      <c r="AU123" s="178" t="s">
        <v>88</v>
      </c>
      <c r="AY123" s="177" t="s">
        <v>155</v>
      </c>
      <c r="BK123" s="179">
        <f>SUM(BK124:BK149)</f>
        <v>0</v>
      </c>
    </row>
    <row r="124" spans="2:65" s="1" customFormat="1" ht="48" customHeight="1">
      <c r="B124" s="36"/>
      <c r="C124" s="182" t="s">
        <v>220</v>
      </c>
      <c r="D124" s="182" t="s">
        <v>157</v>
      </c>
      <c r="E124" s="183" t="s">
        <v>296</v>
      </c>
      <c r="F124" s="184" t="s">
        <v>297</v>
      </c>
      <c r="G124" s="185" t="s">
        <v>160</v>
      </c>
      <c r="H124" s="186">
        <v>4.7880000000000003</v>
      </c>
      <c r="I124" s="187"/>
      <c r="J124" s="188">
        <f>ROUND(I124*H124,2)</f>
        <v>0</v>
      </c>
      <c r="K124" s="184" t="s">
        <v>161</v>
      </c>
      <c r="L124" s="40"/>
      <c r="M124" s="189" t="s">
        <v>35</v>
      </c>
      <c r="N124" s="190" t="s">
        <v>51</v>
      </c>
      <c r="O124" s="65"/>
      <c r="P124" s="191">
        <f>O124*H124</f>
        <v>0</v>
      </c>
      <c r="Q124" s="191">
        <v>0.17255999999999999</v>
      </c>
      <c r="R124" s="191">
        <f>Q124*H124</f>
        <v>0.82621728000000005</v>
      </c>
      <c r="S124" s="191">
        <v>0</v>
      </c>
      <c r="T124" s="192">
        <f>S124*H124</f>
        <v>0</v>
      </c>
      <c r="AR124" s="193" t="s">
        <v>162</v>
      </c>
      <c r="AT124" s="193" t="s">
        <v>157</v>
      </c>
      <c r="AU124" s="193" t="s">
        <v>90</v>
      </c>
      <c r="AY124" s="18" t="s">
        <v>155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8" t="s">
        <v>88</v>
      </c>
      <c r="BK124" s="194">
        <f>ROUND(I124*H124,2)</f>
        <v>0</v>
      </c>
      <c r="BL124" s="18" t="s">
        <v>162</v>
      </c>
      <c r="BM124" s="193" t="s">
        <v>3420</v>
      </c>
    </row>
    <row r="125" spans="2:65" s="12" customFormat="1">
      <c r="B125" s="195"/>
      <c r="C125" s="196"/>
      <c r="D125" s="197" t="s">
        <v>164</v>
      </c>
      <c r="E125" s="198" t="s">
        <v>35</v>
      </c>
      <c r="F125" s="199" t="s">
        <v>299</v>
      </c>
      <c r="G125" s="196"/>
      <c r="H125" s="198" t="s">
        <v>35</v>
      </c>
      <c r="I125" s="200"/>
      <c r="J125" s="196"/>
      <c r="K125" s="196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164</v>
      </c>
      <c r="AU125" s="205" t="s">
        <v>90</v>
      </c>
      <c r="AV125" s="12" t="s">
        <v>88</v>
      </c>
      <c r="AW125" s="12" t="s">
        <v>41</v>
      </c>
      <c r="AX125" s="12" t="s">
        <v>80</v>
      </c>
      <c r="AY125" s="205" t="s">
        <v>155</v>
      </c>
    </row>
    <row r="126" spans="2:65" s="12" customFormat="1">
      <c r="B126" s="195"/>
      <c r="C126" s="196"/>
      <c r="D126" s="197" t="s">
        <v>164</v>
      </c>
      <c r="E126" s="198" t="s">
        <v>35</v>
      </c>
      <c r="F126" s="199" t="s">
        <v>3421</v>
      </c>
      <c r="G126" s="196"/>
      <c r="H126" s="198" t="s">
        <v>35</v>
      </c>
      <c r="I126" s="200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164</v>
      </c>
      <c r="AU126" s="205" t="s">
        <v>90</v>
      </c>
      <c r="AV126" s="12" t="s">
        <v>88</v>
      </c>
      <c r="AW126" s="12" t="s">
        <v>41</v>
      </c>
      <c r="AX126" s="12" t="s">
        <v>80</v>
      </c>
      <c r="AY126" s="205" t="s">
        <v>155</v>
      </c>
    </row>
    <row r="127" spans="2:65" s="13" customFormat="1">
      <c r="B127" s="206"/>
      <c r="C127" s="207"/>
      <c r="D127" s="197" t="s">
        <v>164</v>
      </c>
      <c r="E127" s="208" t="s">
        <v>35</v>
      </c>
      <c r="F127" s="209" t="s">
        <v>3422</v>
      </c>
      <c r="G127" s="207"/>
      <c r="H127" s="210">
        <v>1.968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164</v>
      </c>
      <c r="AU127" s="216" t="s">
        <v>90</v>
      </c>
      <c r="AV127" s="13" t="s">
        <v>90</v>
      </c>
      <c r="AW127" s="13" t="s">
        <v>41</v>
      </c>
      <c r="AX127" s="13" t="s">
        <v>80</v>
      </c>
      <c r="AY127" s="216" t="s">
        <v>155</v>
      </c>
    </row>
    <row r="128" spans="2:65" s="12" customFormat="1">
      <c r="B128" s="195"/>
      <c r="C128" s="196"/>
      <c r="D128" s="197" t="s">
        <v>164</v>
      </c>
      <c r="E128" s="198" t="s">
        <v>35</v>
      </c>
      <c r="F128" s="199" t="s">
        <v>3423</v>
      </c>
      <c r="G128" s="196"/>
      <c r="H128" s="198" t="s">
        <v>35</v>
      </c>
      <c r="I128" s="200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164</v>
      </c>
      <c r="AU128" s="205" t="s">
        <v>90</v>
      </c>
      <c r="AV128" s="12" t="s">
        <v>88</v>
      </c>
      <c r="AW128" s="12" t="s">
        <v>41</v>
      </c>
      <c r="AX128" s="12" t="s">
        <v>80</v>
      </c>
      <c r="AY128" s="205" t="s">
        <v>155</v>
      </c>
    </row>
    <row r="129" spans="2:65" s="13" customFormat="1">
      <c r="B129" s="206"/>
      <c r="C129" s="207"/>
      <c r="D129" s="197" t="s">
        <v>164</v>
      </c>
      <c r="E129" s="208" t="s">
        <v>35</v>
      </c>
      <c r="F129" s="209" t="s">
        <v>3424</v>
      </c>
      <c r="G129" s="207"/>
      <c r="H129" s="210">
        <v>2.82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164</v>
      </c>
      <c r="AU129" s="216" t="s">
        <v>90</v>
      </c>
      <c r="AV129" s="13" t="s">
        <v>90</v>
      </c>
      <c r="AW129" s="13" t="s">
        <v>41</v>
      </c>
      <c r="AX129" s="13" t="s">
        <v>80</v>
      </c>
      <c r="AY129" s="216" t="s">
        <v>155</v>
      </c>
    </row>
    <row r="130" spans="2:65" s="15" customFormat="1">
      <c r="B130" s="228"/>
      <c r="C130" s="229"/>
      <c r="D130" s="197" t="s">
        <v>164</v>
      </c>
      <c r="E130" s="230" t="s">
        <v>35</v>
      </c>
      <c r="F130" s="231" t="s">
        <v>177</v>
      </c>
      <c r="G130" s="229"/>
      <c r="H130" s="232">
        <v>4.7880000000000003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164</v>
      </c>
      <c r="AU130" s="238" t="s">
        <v>90</v>
      </c>
      <c r="AV130" s="15" t="s">
        <v>162</v>
      </c>
      <c r="AW130" s="15" t="s">
        <v>41</v>
      </c>
      <c r="AX130" s="15" t="s">
        <v>88</v>
      </c>
      <c r="AY130" s="238" t="s">
        <v>155</v>
      </c>
    </row>
    <row r="131" spans="2:65" s="1" customFormat="1" ht="48" customHeight="1">
      <c r="B131" s="36"/>
      <c r="C131" s="182" t="s">
        <v>224</v>
      </c>
      <c r="D131" s="182" t="s">
        <v>157</v>
      </c>
      <c r="E131" s="183" t="s">
        <v>319</v>
      </c>
      <c r="F131" s="184" t="s">
        <v>320</v>
      </c>
      <c r="G131" s="185" t="s">
        <v>160</v>
      </c>
      <c r="H131" s="186">
        <v>4.0999999999999996</v>
      </c>
      <c r="I131" s="187"/>
      <c r="J131" s="188">
        <f>ROUND(I131*H131,2)</f>
        <v>0</v>
      </c>
      <c r="K131" s="184" t="s">
        <v>161</v>
      </c>
      <c r="L131" s="40"/>
      <c r="M131" s="189" t="s">
        <v>35</v>
      </c>
      <c r="N131" s="190" t="s">
        <v>51</v>
      </c>
      <c r="O131" s="65"/>
      <c r="P131" s="191">
        <f>O131*H131</f>
        <v>0</v>
      </c>
      <c r="Q131" s="191">
        <v>0.20712</v>
      </c>
      <c r="R131" s="191">
        <f>Q131*H131</f>
        <v>0.84919199999999995</v>
      </c>
      <c r="S131" s="191">
        <v>0</v>
      </c>
      <c r="T131" s="192">
        <f>S131*H131</f>
        <v>0</v>
      </c>
      <c r="AR131" s="193" t="s">
        <v>162</v>
      </c>
      <c r="AT131" s="193" t="s">
        <v>157</v>
      </c>
      <c r="AU131" s="193" t="s">
        <v>90</v>
      </c>
      <c r="AY131" s="18" t="s">
        <v>155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8" t="s">
        <v>88</v>
      </c>
      <c r="BK131" s="194">
        <f>ROUND(I131*H131,2)</f>
        <v>0</v>
      </c>
      <c r="BL131" s="18" t="s">
        <v>162</v>
      </c>
      <c r="BM131" s="193" t="s">
        <v>3425</v>
      </c>
    </row>
    <row r="132" spans="2:65" s="12" customFormat="1">
      <c r="B132" s="195"/>
      <c r="C132" s="196"/>
      <c r="D132" s="197" t="s">
        <v>164</v>
      </c>
      <c r="E132" s="198" t="s">
        <v>35</v>
      </c>
      <c r="F132" s="199" t="s">
        <v>3426</v>
      </c>
      <c r="G132" s="196"/>
      <c r="H132" s="198" t="s">
        <v>35</v>
      </c>
      <c r="I132" s="200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164</v>
      </c>
      <c r="AU132" s="205" t="s">
        <v>90</v>
      </c>
      <c r="AV132" s="12" t="s">
        <v>88</v>
      </c>
      <c r="AW132" s="12" t="s">
        <v>41</v>
      </c>
      <c r="AX132" s="12" t="s">
        <v>80</v>
      </c>
      <c r="AY132" s="205" t="s">
        <v>155</v>
      </c>
    </row>
    <row r="133" spans="2:65" s="12" customFormat="1">
      <c r="B133" s="195"/>
      <c r="C133" s="196"/>
      <c r="D133" s="197" t="s">
        <v>164</v>
      </c>
      <c r="E133" s="198" t="s">
        <v>35</v>
      </c>
      <c r="F133" s="199" t="s">
        <v>3421</v>
      </c>
      <c r="G133" s="196"/>
      <c r="H133" s="198" t="s">
        <v>35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164</v>
      </c>
      <c r="AU133" s="205" t="s">
        <v>90</v>
      </c>
      <c r="AV133" s="12" t="s">
        <v>88</v>
      </c>
      <c r="AW133" s="12" t="s">
        <v>41</v>
      </c>
      <c r="AX133" s="12" t="s">
        <v>80</v>
      </c>
      <c r="AY133" s="205" t="s">
        <v>155</v>
      </c>
    </row>
    <row r="134" spans="2:65" s="13" customFormat="1">
      <c r="B134" s="206"/>
      <c r="C134" s="207"/>
      <c r="D134" s="197" t="s">
        <v>164</v>
      </c>
      <c r="E134" s="208" t="s">
        <v>35</v>
      </c>
      <c r="F134" s="209" t="s">
        <v>3427</v>
      </c>
      <c r="G134" s="207"/>
      <c r="H134" s="210">
        <v>2.0499999999999998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164</v>
      </c>
      <c r="AU134" s="216" t="s">
        <v>90</v>
      </c>
      <c r="AV134" s="13" t="s">
        <v>90</v>
      </c>
      <c r="AW134" s="13" t="s">
        <v>41</v>
      </c>
      <c r="AX134" s="13" t="s">
        <v>80</v>
      </c>
      <c r="AY134" s="216" t="s">
        <v>155</v>
      </c>
    </row>
    <row r="135" spans="2:65" s="12" customFormat="1">
      <c r="B135" s="195"/>
      <c r="C135" s="196"/>
      <c r="D135" s="197" t="s">
        <v>164</v>
      </c>
      <c r="E135" s="198" t="s">
        <v>35</v>
      </c>
      <c r="F135" s="199" t="s">
        <v>3423</v>
      </c>
      <c r="G135" s="196"/>
      <c r="H135" s="198" t="s">
        <v>35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164</v>
      </c>
      <c r="AU135" s="205" t="s">
        <v>90</v>
      </c>
      <c r="AV135" s="12" t="s">
        <v>88</v>
      </c>
      <c r="AW135" s="12" t="s">
        <v>41</v>
      </c>
      <c r="AX135" s="12" t="s">
        <v>80</v>
      </c>
      <c r="AY135" s="205" t="s">
        <v>155</v>
      </c>
    </row>
    <row r="136" spans="2:65" s="13" customFormat="1">
      <c r="B136" s="206"/>
      <c r="C136" s="207"/>
      <c r="D136" s="197" t="s">
        <v>164</v>
      </c>
      <c r="E136" s="208" t="s">
        <v>35</v>
      </c>
      <c r="F136" s="209" t="s">
        <v>3427</v>
      </c>
      <c r="G136" s="207"/>
      <c r="H136" s="210">
        <v>2.0499999999999998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164</v>
      </c>
      <c r="AU136" s="216" t="s">
        <v>90</v>
      </c>
      <c r="AV136" s="13" t="s">
        <v>90</v>
      </c>
      <c r="AW136" s="13" t="s">
        <v>41</v>
      </c>
      <c r="AX136" s="13" t="s">
        <v>80</v>
      </c>
      <c r="AY136" s="216" t="s">
        <v>155</v>
      </c>
    </row>
    <row r="137" spans="2:65" s="15" customFormat="1">
      <c r="B137" s="228"/>
      <c r="C137" s="229"/>
      <c r="D137" s="197" t="s">
        <v>164</v>
      </c>
      <c r="E137" s="230" t="s">
        <v>35</v>
      </c>
      <c r="F137" s="231" t="s">
        <v>177</v>
      </c>
      <c r="G137" s="229"/>
      <c r="H137" s="232">
        <v>4.0999999999999996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164</v>
      </c>
      <c r="AU137" s="238" t="s">
        <v>90</v>
      </c>
      <c r="AV137" s="15" t="s">
        <v>162</v>
      </c>
      <c r="AW137" s="15" t="s">
        <v>41</v>
      </c>
      <c r="AX137" s="15" t="s">
        <v>88</v>
      </c>
      <c r="AY137" s="238" t="s">
        <v>155</v>
      </c>
    </row>
    <row r="138" spans="2:65" s="1" customFormat="1" ht="36" customHeight="1">
      <c r="B138" s="36"/>
      <c r="C138" s="182" t="s">
        <v>233</v>
      </c>
      <c r="D138" s="182" t="s">
        <v>157</v>
      </c>
      <c r="E138" s="183" t="s">
        <v>348</v>
      </c>
      <c r="F138" s="184" t="s">
        <v>349</v>
      </c>
      <c r="G138" s="185" t="s">
        <v>160</v>
      </c>
      <c r="H138" s="186">
        <v>84.194999999999993</v>
      </c>
      <c r="I138" s="187"/>
      <c r="J138" s="188">
        <f>ROUND(I138*H138,2)</f>
        <v>0</v>
      </c>
      <c r="K138" s="184" t="s">
        <v>161</v>
      </c>
      <c r="L138" s="40"/>
      <c r="M138" s="189" t="s">
        <v>35</v>
      </c>
      <c r="N138" s="190" t="s">
        <v>51</v>
      </c>
      <c r="O138" s="65"/>
      <c r="P138" s="191">
        <f>O138*H138</f>
        <v>0</v>
      </c>
      <c r="Q138" s="191">
        <v>2.8570000000000002E-2</v>
      </c>
      <c r="R138" s="191">
        <f>Q138*H138</f>
        <v>2.4054511499999998</v>
      </c>
      <c r="S138" s="191">
        <v>0</v>
      </c>
      <c r="T138" s="192">
        <f>S138*H138</f>
        <v>0</v>
      </c>
      <c r="AR138" s="193" t="s">
        <v>162</v>
      </c>
      <c r="AT138" s="193" t="s">
        <v>157</v>
      </c>
      <c r="AU138" s="193" t="s">
        <v>90</v>
      </c>
      <c r="AY138" s="18" t="s">
        <v>155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88</v>
      </c>
      <c r="BK138" s="194">
        <f>ROUND(I138*H138,2)</f>
        <v>0</v>
      </c>
      <c r="BL138" s="18" t="s">
        <v>162</v>
      </c>
      <c r="BM138" s="193" t="s">
        <v>3428</v>
      </c>
    </row>
    <row r="139" spans="2:65" s="12" customFormat="1">
      <c r="B139" s="195"/>
      <c r="C139" s="196"/>
      <c r="D139" s="197" t="s">
        <v>164</v>
      </c>
      <c r="E139" s="198" t="s">
        <v>35</v>
      </c>
      <c r="F139" s="199" t="s">
        <v>351</v>
      </c>
      <c r="G139" s="196"/>
      <c r="H139" s="198" t="s">
        <v>35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164</v>
      </c>
      <c r="AU139" s="205" t="s">
        <v>90</v>
      </c>
      <c r="AV139" s="12" t="s">
        <v>88</v>
      </c>
      <c r="AW139" s="12" t="s">
        <v>41</v>
      </c>
      <c r="AX139" s="12" t="s">
        <v>80</v>
      </c>
      <c r="AY139" s="205" t="s">
        <v>155</v>
      </c>
    </row>
    <row r="140" spans="2:65" s="13" customFormat="1">
      <c r="B140" s="206"/>
      <c r="C140" s="207"/>
      <c r="D140" s="197" t="s">
        <v>164</v>
      </c>
      <c r="E140" s="208" t="s">
        <v>35</v>
      </c>
      <c r="F140" s="209" t="s">
        <v>3429</v>
      </c>
      <c r="G140" s="207"/>
      <c r="H140" s="210">
        <v>39.92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164</v>
      </c>
      <c r="AU140" s="216" t="s">
        <v>90</v>
      </c>
      <c r="AV140" s="13" t="s">
        <v>90</v>
      </c>
      <c r="AW140" s="13" t="s">
        <v>41</v>
      </c>
      <c r="AX140" s="13" t="s">
        <v>80</v>
      </c>
      <c r="AY140" s="216" t="s">
        <v>155</v>
      </c>
    </row>
    <row r="141" spans="2:65" s="12" customFormat="1">
      <c r="B141" s="195"/>
      <c r="C141" s="196"/>
      <c r="D141" s="197" t="s">
        <v>164</v>
      </c>
      <c r="E141" s="198" t="s">
        <v>35</v>
      </c>
      <c r="F141" s="199" t="s">
        <v>353</v>
      </c>
      <c r="G141" s="196"/>
      <c r="H141" s="198" t="s">
        <v>35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164</v>
      </c>
      <c r="AU141" s="205" t="s">
        <v>90</v>
      </c>
      <c r="AV141" s="12" t="s">
        <v>88</v>
      </c>
      <c r="AW141" s="12" t="s">
        <v>41</v>
      </c>
      <c r="AX141" s="12" t="s">
        <v>80</v>
      </c>
      <c r="AY141" s="205" t="s">
        <v>155</v>
      </c>
    </row>
    <row r="142" spans="2:65" s="13" customFormat="1">
      <c r="B142" s="206"/>
      <c r="C142" s="207"/>
      <c r="D142" s="197" t="s">
        <v>164</v>
      </c>
      <c r="E142" s="208" t="s">
        <v>35</v>
      </c>
      <c r="F142" s="209" t="s">
        <v>3430</v>
      </c>
      <c r="G142" s="207"/>
      <c r="H142" s="210">
        <v>44.274999999999999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164</v>
      </c>
      <c r="AU142" s="216" t="s">
        <v>90</v>
      </c>
      <c r="AV142" s="13" t="s">
        <v>90</v>
      </c>
      <c r="AW142" s="13" t="s">
        <v>41</v>
      </c>
      <c r="AX142" s="13" t="s">
        <v>80</v>
      </c>
      <c r="AY142" s="216" t="s">
        <v>155</v>
      </c>
    </row>
    <row r="143" spans="2:65" s="15" customFormat="1">
      <c r="B143" s="228"/>
      <c r="C143" s="229"/>
      <c r="D143" s="197" t="s">
        <v>164</v>
      </c>
      <c r="E143" s="230" t="s">
        <v>35</v>
      </c>
      <c r="F143" s="231" t="s">
        <v>177</v>
      </c>
      <c r="G143" s="229"/>
      <c r="H143" s="232">
        <v>84.194999999999993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164</v>
      </c>
      <c r="AU143" s="238" t="s">
        <v>90</v>
      </c>
      <c r="AV143" s="15" t="s">
        <v>162</v>
      </c>
      <c r="AW143" s="15" t="s">
        <v>41</v>
      </c>
      <c r="AX143" s="15" t="s">
        <v>88</v>
      </c>
      <c r="AY143" s="238" t="s">
        <v>155</v>
      </c>
    </row>
    <row r="144" spans="2:65" s="1" customFormat="1" ht="24" customHeight="1">
      <c r="B144" s="36"/>
      <c r="C144" s="182" t="s">
        <v>239</v>
      </c>
      <c r="D144" s="182" t="s">
        <v>157</v>
      </c>
      <c r="E144" s="183" t="s">
        <v>358</v>
      </c>
      <c r="F144" s="184" t="s">
        <v>359</v>
      </c>
      <c r="G144" s="185" t="s">
        <v>360</v>
      </c>
      <c r="H144" s="186">
        <v>7.05</v>
      </c>
      <c r="I144" s="187"/>
      <c r="J144" s="188">
        <f>ROUND(I144*H144,2)</f>
        <v>0</v>
      </c>
      <c r="K144" s="184" t="s">
        <v>161</v>
      </c>
      <c r="L144" s="40"/>
      <c r="M144" s="189" t="s">
        <v>35</v>
      </c>
      <c r="N144" s="190" t="s">
        <v>51</v>
      </c>
      <c r="O144" s="65"/>
      <c r="P144" s="191">
        <f>O144*H144</f>
        <v>0</v>
      </c>
      <c r="Q144" s="191">
        <v>2.0000000000000001E-4</v>
      </c>
      <c r="R144" s="191">
        <f>Q144*H144</f>
        <v>1.41E-3</v>
      </c>
      <c r="S144" s="191">
        <v>0</v>
      </c>
      <c r="T144" s="192">
        <f>S144*H144</f>
        <v>0</v>
      </c>
      <c r="AR144" s="193" t="s">
        <v>162</v>
      </c>
      <c r="AT144" s="193" t="s">
        <v>157</v>
      </c>
      <c r="AU144" s="193" t="s">
        <v>90</v>
      </c>
      <c r="AY144" s="18" t="s">
        <v>155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88</v>
      </c>
      <c r="BK144" s="194">
        <f>ROUND(I144*H144,2)</f>
        <v>0</v>
      </c>
      <c r="BL144" s="18" t="s">
        <v>162</v>
      </c>
      <c r="BM144" s="193" t="s">
        <v>3431</v>
      </c>
    </row>
    <row r="145" spans="2:65" s="12" customFormat="1">
      <c r="B145" s="195"/>
      <c r="C145" s="196"/>
      <c r="D145" s="197" t="s">
        <v>164</v>
      </c>
      <c r="E145" s="198" t="s">
        <v>35</v>
      </c>
      <c r="F145" s="199" t="s">
        <v>3432</v>
      </c>
      <c r="G145" s="196"/>
      <c r="H145" s="198" t="s">
        <v>35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164</v>
      </c>
      <c r="AU145" s="205" t="s">
        <v>90</v>
      </c>
      <c r="AV145" s="12" t="s">
        <v>88</v>
      </c>
      <c r="AW145" s="12" t="s">
        <v>41</v>
      </c>
      <c r="AX145" s="12" t="s">
        <v>80</v>
      </c>
      <c r="AY145" s="205" t="s">
        <v>155</v>
      </c>
    </row>
    <row r="146" spans="2:65" s="13" customFormat="1">
      <c r="B146" s="206"/>
      <c r="C146" s="207"/>
      <c r="D146" s="197" t="s">
        <v>164</v>
      </c>
      <c r="E146" s="208" t="s">
        <v>35</v>
      </c>
      <c r="F146" s="209" t="s">
        <v>3433</v>
      </c>
      <c r="G146" s="207"/>
      <c r="H146" s="210">
        <v>2.35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164</v>
      </c>
      <c r="AU146" s="216" t="s">
        <v>90</v>
      </c>
      <c r="AV146" s="13" t="s">
        <v>90</v>
      </c>
      <c r="AW146" s="13" t="s">
        <v>41</v>
      </c>
      <c r="AX146" s="13" t="s">
        <v>80</v>
      </c>
      <c r="AY146" s="216" t="s">
        <v>155</v>
      </c>
    </row>
    <row r="147" spans="2:65" s="12" customFormat="1">
      <c r="B147" s="195"/>
      <c r="C147" s="196"/>
      <c r="D147" s="197" t="s">
        <v>164</v>
      </c>
      <c r="E147" s="198" t="s">
        <v>35</v>
      </c>
      <c r="F147" s="199" t="s">
        <v>3434</v>
      </c>
      <c r="G147" s="196"/>
      <c r="H147" s="198" t="s">
        <v>35</v>
      </c>
      <c r="I147" s="200"/>
      <c r="J147" s="196"/>
      <c r="K147" s="196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164</v>
      </c>
      <c r="AU147" s="205" t="s">
        <v>90</v>
      </c>
      <c r="AV147" s="12" t="s">
        <v>88</v>
      </c>
      <c r="AW147" s="12" t="s">
        <v>41</v>
      </c>
      <c r="AX147" s="12" t="s">
        <v>80</v>
      </c>
      <c r="AY147" s="205" t="s">
        <v>155</v>
      </c>
    </row>
    <row r="148" spans="2:65" s="13" customFormat="1">
      <c r="B148" s="206"/>
      <c r="C148" s="207"/>
      <c r="D148" s="197" t="s">
        <v>164</v>
      </c>
      <c r="E148" s="208" t="s">
        <v>35</v>
      </c>
      <c r="F148" s="209" t="s">
        <v>3435</v>
      </c>
      <c r="G148" s="207"/>
      <c r="H148" s="210">
        <v>4.7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164</v>
      </c>
      <c r="AU148" s="216" t="s">
        <v>90</v>
      </c>
      <c r="AV148" s="13" t="s">
        <v>90</v>
      </c>
      <c r="AW148" s="13" t="s">
        <v>41</v>
      </c>
      <c r="AX148" s="13" t="s">
        <v>80</v>
      </c>
      <c r="AY148" s="216" t="s">
        <v>155</v>
      </c>
    </row>
    <row r="149" spans="2:65" s="15" customFormat="1">
      <c r="B149" s="228"/>
      <c r="C149" s="229"/>
      <c r="D149" s="197" t="s">
        <v>164</v>
      </c>
      <c r="E149" s="230" t="s">
        <v>35</v>
      </c>
      <c r="F149" s="231" t="s">
        <v>177</v>
      </c>
      <c r="G149" s="229"/>
      <c r="H149" s="232">
        <v>7.05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164</v>
      </c>
      <c r="AU149" s="238" t="s">
        <v>90</v>
      </c>
      <c r="AV149" s="15" t="s">
        <v>162</v>
      </c>
      <c r="AW149" s="15" t="s">
        <v>41</v>
      </c>
      <c r="AX149" s="15" t="s">
        <v>88</v>
      </c>
      <c r="AY149" s="238" t="s">
        <v>155</v>
      </c>
    </row>
    <row r="150" spans="2:65" s="11" customFormat="1" ht="22.95" customHeight="1">
      <c r="B150" s="166"/>
      <c r="C150" s="167"/>
      <c r="D150" s="168" t="s">
        <v>79</v>
      </c>
      <c r="E150" s="180" t="s">
        <v>162</v>
      </c>
      <c r="F150" s="180" t="s">
        <v>386</v>
      </c>
      <c r="G150" s="167"/>
      <c r="H150" s="167"/>
      <c r="I150" s="170"/>
      <c r="J150" s="181">
        <f>BK150</f>
        <v>0</v>
      </c>
      <c r="K150" s="167"/>
      <c r="L150" s="172"/>
      <c r="M150" s="173"/>
      <c r="N150" s="174"/>
      <c r="O150" s="174"/>
      <c r="P150" s="175">
        <f>SUM(P151:P154)</f>
        <v>0</v>
      </c>
      <c r="Q150" s="174"/>
      <c r="R150" s="175">
        <f>SUM(R151:R154)</f>
        <v>0.37390080000000003</v>
      </c>
      <c r="S150" s="174"/>
      <c r="T150" s="176">
        <f>SUM(T151:T154)</f>
        <v>0</v>
      </c>
      <c r="AR150" s="177" t="s">
        <v>88</v>
      </c>
      <c r="AT150" s="178" t="s">
        <v>79</v>
      </c>
      <c r="AU150" s="178" t="s">
        <v>88</v>
      </c>
      <c r="AY150" s="177" t="s">
        <v>155</v>
      </c>
      <c r="BK150" s="179">
        <f>SUM(BK151:BK154)</f>
        <v>0</v>
      </c>
    </row>
    <row r="151" spans="2:65" s="1" customFormat="1" ht="36" customHeight="1">
      <c r="B151" s="36"/>
      <c r="C151" s="182" t="s">
        <v>244</v>
      </c>
      <c r="D151" s="182" t="s">
        <v>157</v>
      </c>
      <c r="E151" s="183" t="s">
        <v>3436</v>
      </c>
      <c r="F151" s="184" t="s">
        <v>3437</v>
      </c>
      <c r="G151" s="185" t="s">
        <v>160</v>
      </c>
      <c r="H151" s="186">
        <v>445.12</v>
      </c>
      <c r="I151" s="187"/>
      <c r="J151" s="188">
        <f>ROUND(I151*H151,2)</f>
        <v>0</v>
      </c>
      <c r="K151" s="184" t="s">
        <v>161</v>
      </c>
      <c r="L151" s="40"/>
      <c r="M151" s="189" t="s">
        <v>35</v>
      </c>
      <c r="N151" s="190" t="s">
        <v>51</v>
      </c>
      <c r="O151" s="65"/>
      <c r="P151" s="191">
        <f>O151*H151</f>
        <v>0</v>
      </c>
      <c r="Q151" s="191">
        <v>8.4000000000000003E-4</v>
      </c>
      <c r="R151" s="191">
        <f>Q151*H151</f>
        <v>0.37390080000000003</v>
      </c>
      <c r="S151" s="191">
        <v>0</v>
      </c>
      <c r="T151" s="192">
        <f>S151*H151</f>
        <v>0</v>
      </c>
      <c r="AR151" s="193" t="s">
        <v>162</v>
      </c>
      <c r="AT151" s="193" t="s">
        <v>157</v>
      </c>
      <c r="AU151" s="193" t="s">
        <v>90</v>
      </c>
      <c r="AY151" s="18" t="s">
        <v>155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8" t="s">
        <v>88</v>
      </c>
      <c r="BK151" s="194">
        <f>ROUND(I151*H151,2)</f>
        <v>0</v>
      </c>
      <c r="BL151" s="18" t="s">
        <v>162</v>
      </c>
      <c r="BM151" s="193" t="s">
        <v>3438</v>
      </c>
    </row>
    <row r="152" spans="2:65" s="12" customFormat="1">
      <c r="B152" s="195"/>
      <c r="C152" s="196"/>
      <c r="D152" s="197" t="s">
        <v>164</v>
      </c>
      <c r="E152" s="198" t="s">
        <v>35</v>
      </c>
      <c r="F152" s="199" t="s">
        <v>3439</v>
      </c>
      <c r="G152" s="196"/>
      <c r="H152" s="198" t="s">
        <v>35</v>
      </c>
      <c r="I152" s="200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164</v>
      </c>
      <c r="AU152" s="205" t="s">
        <v>90</v>
      </c>
      <c r="AV152" s="12" t="s">
        <v>88</v>
      </c>
      <c r="AW152" s="12" t="s">
        <v>41</v>
      </c>
      <c r="AX152" s="12" t="s">
        <v>80</v>
      </c>
      <c r="AY152" s="205" t="s">
        <v>155</v>
      </c>
    </row>
    <row r="153" spans="2:65" s="13" customFormat="1">
      <c r="B153" s="206"/>
      <c r="C153" s="207"/>
      <c r="D153" s="197" t="s">
        <v>164</v>
      </c>
      <c r="E153" s="208" t="s">
        <v>35</v>
      </c>
      <c r="F153" s="209" t="s">
        <v>3440</v>
      </c>
      <c r="G153" s="207"/>
      <c r="H153" s="210">
        <v>445.12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164</v>
      </c>
      <c r="AU153" s="216" t="s">
        <v>90</v>
      </c>
      <c r="AV153" s="13" t="s">
        <v>90</v>
      </c>
      <c r="AW153" s="13" t="s">
        <v>41</v>
      </c>
      <c r="AX153" s="13" t="s">
        <v>88</v>
      </c>
      <c r="AY153" s="216" t="s">
        <v>155</v>
      </c>
    </row>
    <row r="154" spans="2:65" s="1" customFormat="1" ht="36" customHeight="1">
      <c r="B154" s="36"/>
      <c r="C154" s="182" t="s">
        <v>248</v>
      </c>
      <c r="D154" s="182" t="s">
        <v>157</v>
      </c>
      <c r="E154" s="183" t="s">
        <v>3441</v>
      </c>
      <c r="F154" s="184" t="s">
        <v>3442</v>
      </c>
      <c r="G154" s="185" t="s">
        <v>160</v>
      </c>
      <c r="H154" s="186">
        <v>445.12</v>
      </c>
      <c r="I154" s="187"/>
      <c r="J154" s="188">
        <f>ROUND(I154*H154,2)</f>
        <v>0</v>
      </c>
      <c r="K154" s="184" t="s">
        <v>161</v>
      </c>
      <c r="L154" s="40"/>
      <c r="M154" s="189" t="s">
        <v>35</v>
      </c>
      <c r="N154" s="190" t="s">
        <v>51</v>
      </c>
      <c r="O154" s="65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93" t="s">
        <v>162</v>
      </c>
      <c r="AT154" s="193" t="s">
        <v>157</v>
      </c>
      <c r="AU154" s="193" t="s">
        <v>90</v>
      </c>
      <c r="AY154" s="18" t="s">
        <v>155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8" t="s">
        <v>88</v>
      </c>
      <c r="BK154" s="194">
        <f>ROUND(I154*H154,2)</f>
        <v>0</v>
      </c>
      <c r="BL154" s="18" t="s">
        <v>162</v>
      </c>
      <c r="BM154" s="193" t="s">
        <v>3443</v>
      </c>
    </row>
    <row r="155" spans="2:65" s="11" customFormat="1" ht="22.95" customHeight="1">
      <c r="B155" s="166"/>
      <c r="C155" s="167"/>
      <c r="D155" s="168" t="s">
        <v>79</v>
      </c>
      <c r="E155" s="180" t="s">
        <v>195</v>
      </c>
      <c r="F155" s="180" t="s">
        <v>437</v>
      </c>
      <c r="G155" s="167"/>
      <c r="H155" s="167"/>
      <c r="I155" s="170"/>
      <c r="J155" s="181">
        <f>BK155</f>
        <v>0</v>
      </c>
      <c r="K155" s="167"/>
      <c r="L155" s="172"/>
      <c r="M155" s="173"/>
      <c r="N155" s="174"/>
      <c r="O155" s="174"/>
      <c r="P155" s="175">
        <f>SUM(P156:P163)</f>
        <v>0</v>
      </c>
      <c r="Q155" s="174"/>
      <c r="R155" s="175">
        <f>SUM(R156:R163)</f>
        <v>5.094595</v>
      </c>
      <c r="S155" s="174"/>
      <c r="T155" s="176">
        <f>SUM(T156:T163)</f>
        <v>0</v>
      </c>
      <c r="AR155" s="177" t="s">
        <v>88</v>
      </c>
      <c r="AT155" s="178" t="s">
        <v>79</v>
      </c>
      <c r="AU155" s="178" t="s">
        <v>88</v>
      </c>
      <c r="AY155" s="177" t="s">
        <v>155</v>
      </c>
      <c r="BK155" s="179">
        <f>SUM(BK156:BK163)</f>
        <v>0</v>
      </c>
    </row>
    <row r="156" spans="2:65" s="1" customFormat="1" ht="60" customHeight="1">
      <c r="B156" s="36"/>
      <c r="C156" s="182" t="s">
        <v>253</v>
      </c>
      <c r="D156" s="182" t="s">
        <v>157</v>
      </c>
      <c r="E156" s="183" t="s">
        <v>448</v>
      </c>
      <c r="F156" s="184" t="s">
        <v>449</v>
      </c>
      <c r="G156" s="185" t="s">
        <v>160</v>
      </c>
      <c r="H156" s="186">
        <v>45.094999999999999</v>
      </c>
      <c r="I156" s="187"/>
      <c r="J156" s="188">
        <f>ROUND(I156*H156,2)</f>
        <v>0</v>
      </c>
      <c r="K156" s="184" t="s">
        <v>161</v>
      </c>
      <c r="L156" s="40"/>
      <c r="M156" s="189" t="s">
        <v>35</v>
      </c>
      <c r="N156" s="190" t="s">
        <v>51</v>
      </c>
      <c r="O156" s="65"/>
      <c r="P156" s="191">
        <f>O156*H156</f>
        <v>0</v>
      </c>
      <c r="Q156" s="191">
        <v>0.10100000000000001</v>
      </c>
      <c r="R156" s="191">
        <f>Q156*H156</f>
        <v>4.5545949999999999</v>
      </c>
      <c r="S156" s="191">
        <v>0</v>
      </c>
      <c r="T156" s="192">
        <f>S156*H156</f>
        <v>0</v>
      </c>
      <c r="AR156" s="193" t="s">
        <v>162</v>
      </c>
      <c r="AT156" s="193" t="s">
        <v>157</v>
      </c>
      <c r="AU156" s="193" t="s">
        <v>90</v>
      </c>
      <c r="AY156" s="18" t="s">
        <v>155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88</v>
      </c>
      <c r="BK156" s="194">
        <f>ROUND(I156*H156,2)</f>
        <v>0</v>
      </c>
      <c r="BL156" s="18" t="s">
        <v>162</v>
      </c>
      <c r="BM156" s="193" t="s">
        <v>3444</v>
      </c>
    </row>
    <row r="157" spans="2:65" s="12" customFormat="1">
      <c r="B157" s="195"/>
      <c r="C157" s="196"/>
      <c r="D157" s="197" t="s">
        <v>164</v>
      </c>
      <c r="E157" s="198" t="s">
        <v>35</v>
      </c>
      <c r="F157" s="199" t="s">
        <v>3445</v>
      </c>
      <c r="G157" s="196"/>
      <c r="H157" s="198" t="s">
        <v>35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164</v>
      </c>
      <c r="AU157" s="205" t="s">
        <v>90</v>
      </c>
      <c r="AV157" s="12" t="s">
        <v>88</v>
      </c>
      <c r="AW157" s="12" t="s">
        <v>41</v>
      </c>
      <c r="AX157" s="12" t="s">
        <v>80</v>
      </c>
      <c r="AY157" s="205" t="s">
        <v>155</v>
      </c>
    </row>
    <row r="158" spans="2:65" s="13" customFormat="1">
      <c r="B158" s="206"/>
      <c r="C158" s="207"/>
      <c r="D158" s="197" t="s">
        <v>164</v>
      </c>
      <c r="E158" s="208" t="s">
        <v>35</v>
      </c>
      <c r="F158" s="209" t="s">
        <v>3409</v>
      </c>
      <c r="G158" s="207"/>
      <c r="H158" s="210">
        <v>45.094999999999999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164</v>
      </c>
      <c r="AU158" s="216" t="s">
        <v>90</v>
      </c>
      <c r="AV158" s="13" t="s">
        <v>90</v>
      </c>
      <c r="AW158" s="13" t="s">
        <v>41</v>
      </c>
      <c r="AX158" s="13" t="s">
        <v>88</v>
      </c>
      <c r="AY158" s="216" t="s">
        <v>155</v>
      </c>
    </row>
    <row r="159" spans="2:65" s="1" customFormat="1" ht="16.5" customHeight="1">
      <c r="B159" s="36"/>
      <c r="C159" s="239" t="s">
        <v>257</v>
      </c>
      <c r="D159" s="239" t="s">
        <v>455</v>
      </c>
      <c r="E159" s="240" t="s">
        <v>456</v>
      </c>
      <c r="F159" s="241" t="s">
        <v>457</v>
      </c>
      <c r="G159" s="242" t="s">
        <v>160</v>
      </c>
      <c r="H159" s="243">
        <v>5</v>
      </c>
      <c r="I159" s="244"/>
      <c r="J159" s="245">
        <f>ROUND(I159*H159,2)</f>
        <v>0</v>
      </c>
      <c r="K159" s="241" t="s">
        <v>161</v>
      </c>
      <c r="L159" s="246"/>
      <c r="M159" s="247" t="s">
        <v>35</v>
      </c>
      <c r="N159" s="248" t="s">
        <v>51</v>
      </c>
      <c r="O159" s="65"/>
      <c r="P159" s="191">
        <f>O159*H159</f>
        <v>0</v>
      </c>
      <c r="Q159" s="191">
        <v>0.108</v>
      </c>
      <c r="R159" s="191">
        <f>Q159*H159</f>
        <v>0.54</v>
      </c>
      <c r="S159" s="191">
        <v>0</v>
      </c>
      <c r="T159" s="192">
        <f>S159*H159</f>
        <v>0</v>
      </c>
      <c r="AR159" s="193" t="s">
        <v>224</v>
      </c>
      <c r="AT159" s="193" t="s">
        <v>455</v>
      </c>
      <c r="AU159" s="193" t="s">
        <v>90</v>
      </c>
      <c r="AY159" s="18" t="s">
        <v>155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8" t="s">
        <v>88</v>
      </c>
      <c r="BK159" s="194">
        <f>ROUND(I159*H159,2)</f>
        <v>0</v>
      </c>
      <c r="BL159" s="18" t="s">
        <v>162</v>
      </c>
      <c r="BM159" s="193" t="s">
        <v>3446</v>
      </c>
    </row>
    <row r="160" spans="2:65" s="12" customFormat="1">
      <c r="B160" s="195"/>
      <c r="C160" s="196"/>
      <c r="D160" s="197" t="s">
        <v>164</v>
      </c>
      <c r="E160" s="198" t="s">
        <v>35</v>
      </c>
      <c r="F160" s="199" t="s">
        <v>459</v>
      </c>
      <c r="G160" s="196"/>
      <c r="H160" s="198" t="s">
        <v>35</v>
      </c>
      <c r="I160" s="200"/>
      <c r="J160" s="196"/>
      <c r="K160" s="196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164</v>
      </c>
      <c r="AU160" s="205" t="s">
        <v>90</v>
      </c>
      <c r="AV160" s="12" t="s">
        <v>88</v>
      </c>
      <c r="AW160" s="12" t="s">
        <v>41</v>
      </c>
      <c r="AX160" s="12" t="s">
        <v>80</v>
      </c>
      <c r="AY160" s="205" t="s">
        <v>155</v>
      </c>
    </row>
    <row r="161" spans="2:65" s="13" customFormat="1">
      <c r="B161" s="206"/>
      <c r="C161" s="207"/>
      <c r="D161" s="197" t="s">
        <v>164</v>
      </c>
      <c r="E161" s="208" t="s">
        <v>35</v>
      </c>
      <c r="F161" s="209" t="s">
        <v>3447</v>
      </c>
      <c r="G161" s="207"/>
      <c r="H161" s="210">
        <v>4.96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164</v>
      </c>
      <c r="AU161" s="216" t="s">
        <v>90</v>
      </c>
      <c r="AV161" s="13" t="s">
        <v>90</v>
      </c>
      <c r="AW161" s="13" t="s">
        <v>41</v>
      </c>
      <c r="AX161" s="13" t="s">
        <v>80</v>
      </c>
      <c r="AY161" s="216" t="s">
        <v>155</v>
      </c>
    </row>
    <row r="162" spans="2:65" s="12" customFormat="1">
      <c r="B162" s="195"/>
      <c r="C162" s="196"/>
      <c r="D162" s="197" t="s">
        <v>164</v>
      </c>
      <c r="E162" s="198" t="s">
        <v>35</v>
      </c>
      <c r="F162" s="199" t="s">
        <v>461</v>
      </c>
      <c r="G162" s="196"/>
      <c r="H162" s="198" t="s">
        <v>35</v>
      </c>
      <c r="I162" s="200"/>
      <c r="J162" s="196"/>
      <c r="K162" s="196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164</v>
      </c>
      <c r="AU162" s="205" t="s">
        <v>90</v>
      </c>
      <c r="AV162" s="12" t="s">
        <v>88</v>
      </c>
      <c r="AW162" s="12" t="s">
        <v>41</v>
      </c>
      <c r="AX162" s="12" t="s">
        <v>80</v>
      </c>
      <c r="AY162" s="205" t="s">
        <v>155</v>
      </c>
    </row>
    <row r="163" spans="2:65" s="13" customFormat="1">
      <c r="B163" s="206"/>
      <c r="C163" s="207"/>
      <c r="D163" s="197" t="s">
        <v>164</v>
      </c>
      <c r="E163" s="208" t="s">
        <v>35</v>
      </c>
      <c r="F163" s="209" t="s">
        <v>3448</v>
      </c>
      <c r="G163" s="207"/>
      <c r="H163" s="210">
        <v>5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164</v>
      </c>
      <c r="AU163" s="216" t="s">
        <v>90</v>
      </c>
      <c r="AV163" s="13" t="s">
        <v>90</v>
      </c>
      <c r="AW163" s="13" t="s">
        <v>41</v>
      </c>
      <c r="AX163" s="13" t="s">
        <v>88</v>
      </c>
      <c r="AY163" s="216" t="s">
        <v>155</v>
      </c>
    </row>
    <row r="164" spans="2:65" s="11" customFormat="1" ht="22.95" customHeight="1">
      <c r="B164" s="166"/>
      <c r="C164" s="167"/>
      <c r="D164" s="168" t="s">
        <v>79</v>
      </c>
      <c r="E164" s="180" t="s">
        <v>208</v>
      </c>
      <c r="F164" s="180" t="s">
        <v>474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SUM(P165:P426)</f>
        <v>0</v>
      </c>
      <c r="Q164" s="174"/>
      <c r="R164" s="175">
        <f>SUM(R165:R426)</f>
        <v>26.369473969360001</v>
      </c>
      <c r="S164" s="174"/>
      <c r="T164" s="176">
        <f>SUM(T165:T426)</f>
        <v>0</v>
      </c>
      <c r="AR164" s="177" t="s">
        <v>88</v>
      </c>
      <c r="AT164" s="178" t="s">
        <v>79</v>
      </c>
      <c r="AU164" s="178" t="s">
        <v>88</v>
      </c>
      <c r="AY164" s="177" t="s">
        <v>155</v>
      </c>
      <c r="BK164" s="179">
        <f>SUM(BK165:BK426)</f>
        <v>0</v>
      </c>
    </row>
    <row r="165" spans="2:65" s="1" customFormat="1" ht="24" customHeight="1">
      <c r="B165" s="36"/>
      <c r="C165" s="182" t="s">
        <v>8</v>
      </c>
      <c r="D165" s="182" t="s">
        <v>157</v>
      </c>
      <c r="E165" s="183" t="s">
        <v>489</v>
      </c>
      <c r="F165" s="184" t="s">
        <v>490</v>
      </c>
      <c r="G165" s="185" t="s">
        <v>160</v>
      </c>
      <c r="H165" s="186">
        <v>31.081</v>
      </c>
      <c r="I165" s="187"/>
      <c r="J165" s="188">
        <f>ROUND(I165*H165,2)</f>
        <v>0</v>
      </c>
      <c r="K165" s="184" t="s">
        <v>161</v>
      </c>
      <c r="L165" s="40"/>
      <c r="M165" s="189" t="s">
        <v>35</v>
      </c>
      <c r="N165" s="190" t="s">
        <v>51</v>
      </c>
      <c r="O165" s="65"/>
      <c r="P165" s="191">
        <f>O165*H165</f>
        <v>0</v>
      </c>
      <c r="Q165" s="191">
        <v>2.5999999999999998E-4</v>
      </c>
      <c r="R165" s="191">
        <f>Q165*H165</f>
        <v>8.0810599999999993E-3</v>
      </c>
      <c r="S165" s="191">
        <v>0</v>
      </c>
      <c r="T165" s="192">
        <f>S165*H165</f>
        <v>0</v>
      </c>
      <c r="AR165" s="193" t="s">
        <v>162</v>
      </c>
      <c r="AT165" s="193" t="s">
        <v>157</v>
      </c>
      <c r="AU165" s="193" t="s">
        <v>90</v>
      </c>
      <c r="AY165" s="18" t="s">
        <v>155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88</v>
      </c>
      <c r="BK165" s="194">
        <f>ROUND(I165*H165,2)</f>
        <v>0</v>
      </c>
      <c r="BL165" s="18" t="s">
        <v>162</v>
      </c>
      <c r="BM165" s="193" t="s">
        <v>3449</v>
      </c>
    </row>
    <row r="166" spans="2:65" s="12" customFormat="1">
      <c r="B166" s="195"/>
      <c r="C166" s="196"/>
      <c r="D166" s="197" t="s">
        <v>164</v>
      </c>
      <c r="E166" s="198" t="s">
        <v>35</v>
      </c>
      <c r="F166" s="199" t="s">
        <v>492</v>
      </c>
      <c r="G166" s="196"/>
      <c r="H166" s="198" t="s">
        <v>35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164</v>
      </c>
      <c r="AU166" s="205" t="s">
        <v>90</v>
      </c>
      <c r="AV166" s="12" t="s">
        <v>88</v>
      </c>
      <c r="AW166" s="12" t="s">
        <v>41</v>
      </c>
      <c r="AX166" s="12" t="s">
        <v>80</v>
      </c>
      <c r="AY166" s="205" t="s">
        <v>155</v>
      </c>
    </row>
    <row r="167" spans="2:65" s="12" customFormat="1">
      <c r="B167" s="195"/>
      <c r="C167" s="196"/>
      <c r="D167" s="197" t="s">
        <v>164</v>
      </c>
      <c r="E167" s="198" t="s">
        <v>35</v>
      </c>
      <c r="F167" s="199" t="s">
        <v>3421</v>
      </c>
      <c r="G167" s="196"/>
      <c r="H167" s="198" t="s">
        <v>35</v>
      </c>
      <c r="I167" s="200"/>
      <c r="J167" s="196"/>
      <c r="K167" s="196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164</v>
      </c>
      <c r="AU167" s="205" t="s">
        <v>90</v>
      </c>
      <c r="AV167" s="12" t="s">
        <v>88</v>
      </c>
      <c r="AW167" s="12" t="s">
        <v>41</v>
      </c>
      <c r="AX167" s="12" t="s">
        <v>80</v>
      </c>
      <c r="AY167" s="205" t="s">
        <v>155</v>
      </c>
    </row>
    <row r="168" spans="2:65" s="13" customFormat="1">
      <c r="B168" s="206"/>
      <c r="C168" s="207"/>
      <c r="D168" s="197" t="s">
        <v>164</v>
      </c>
      <c r="E168" s="208" t="s">
        <v>35</v>
      </c>
      <c r="F168" s="209" t="s">
        <v>3450</v>
      </c>
      <c r="G168" s="207"/>
      <c r="H168" s="210">
        <v>4.0179999999999998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164</v>
      </c>
      <c r="AU168" s="216" t="s">
        <v>90</v>
      </c>
      <c r="AV168" s="13" t="s">
        <v>90</v>
      </c>
      <c r="AW168" s="13" t="s">
        <v>41</v>
      </c>
      <c r="AX168" s="13" t="s">
        <v>80</v>
      </c>
      <c r="AY168" s="216" t="s">
        <v>155</v>
      </c>
    </row>
    <row r="169" spans="2:65" s="12" customFormat="1">
      <c r="B169" s="195"/>
      <c r="C169" s="196"/>
      <c r="D169" s="197" t="s">
        <v>164</v>
      </c>
      <c r="E169" s="198" t="s">
        <v>35</v>
      </c>
      <c r="F169" s="199" t="s">
        <v>3423</v>
      </c>
      <c r="G169" s="196"/>
      <c r="H169" s="198" t="s">
        <v>35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164</v>
      </c>
      <c r="AU169" s="205" t="s">
        <v>90</v>
      </c>
      <c r="AV169" s="12" t="s">
        <v>88</v>
      </c>
      <c r="AW169" s="12" t="s">
        <v>41</v>
      </c>
      <c r="AX169" s="12" t="s">
        <v>80</v>
      </c>
      <c r="AY169" s="205" t="s">
        <v>155</v>
      </c>
    </row>
    <row r="170" spans="2:65" s="13" customFormat="1">
      <c r="B170" s="206"/>
      <c r="C170" s="207"/>
      <c r="D170" s="197" t="s">
        <v>164</v>
      </c>
      <c r="E170" s="208" t="s">
        <v>35</v>
      </c>
      <c r="F170" s="209" t="s">
        <v>3451</v>
      </c>
      <c r="G170" s="207"/>
      <c r="H170" s="210">
        <v>4.87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164</v>
      </c>
      <c r="AU170" s="216" t="s">
        <v>90</v>
      </c>
      <c r="AV170" s="13" t="s">
        <v>90</v>
      </c>
      <c r="AW170" s="13" t="s">
        <v>41</v>
      </c>
      <c r="AX170" s="13" t="s">
        <v>80</v>
      </c>
      <c r="AY170" s="216" t="s">
        <v>155</v>
      </c>
    </row>
    <row r="171" spans="2:65" s="12" customFormat="1" ht="20.399999999999999">
      <c r="B171" s="195"/>
      <c r="C171" s="196"/>
      <c r="D171" s="197" t="s">
        <v>164</v>
      </c>
      <c r="E171" s="198" t="s">
        <v>35</v>
      </c>
      <c r="F171" s="199" t="s">
        <v>3452</v>
      </c>
      <c r="G171" s="196"/>
      <c r="H171" s="198" t="s">
        <v>35</v>
      </c>
      <c r="I171" s="200"/>
      <c r="J171" s="196"/>
      <c r="K171" s="196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164</v>
      </c>
      <c r="AU171" s="205" t="s">
        <v>90</v>
      </c>
      <c r="AV171" s="12" t="s">
        <v>88</v>
      </c>
      <c r="AW171" s="12" t="s">
        <v>41</v>
      </c>
      <c r="AX171" s="12" t="s">
        <v>80</v>
      </c>
      <c r="AY171" s="205" t="s">
        <v>155</v>
      </c>
    </row>
    <row r="172" spans="2:65" s="13" customFormat="1" ht="20.399999999999999">
      <c r="B172" s="206"/>
      <c r="C172" s="207"/>
      <c r="D172" s="197" t="s">
        <v>164</v>
      </c>
      <c r="E172" s="208" t="s">
        <v>35</v>
      </c>
      <c r="F172" s="209" t="s">
        <v>3453</v>
      </c>
      <c r="G172" s="207"/>
      <c r="H172" s="210">
        <v>10.452999999999999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164</v>
      </c>
      <c r="AU172" s="216" t="s">
        <v>90</v>
      </c>
      <c r="AV172" s="13" t="s">
        <v>90</v>
      </c>
      <c r="AW172" s="13" t="s">
        <v>41</v>
      </c>
      <c r="AX172" s="13" t="s">
        <v>80</v>
      </c>
      <c r="AY172" s="216" t="s">
        <v>155</v>
      </c>
    </row>
    <row r="173" spans="2:65" s="13" customFormat="1" ht="20.399999999999999">
      <c r="B173" s="206"/>
      <c r="C173" s="207"/>
      <c r="D173" s="197" t="s">
        <v>164</v>
      </c>
      <c r="E173" s="208" t="s">
        <v>35</v>
      </c>
      <c r="F173" s="209" t="s">
        <v>3454</v>
      </c>
      <c r="G173" s="207"/>
      <c r="H173" s="210">
        <v>11.74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164</v>
      </c>
      <c r="AU173" s="216" t="s">
        <v>90</v>
      </c>
      <c r="AV173" s="13" t="s">
        <v>90</v>
      </c>
      <c r="AW173" s="13" t="s">
        <v>41</v>
      </c>
      <c r="AX173" s="13" t="s">
        <v>80</v>
      </c>
      <c r="AY173" s="216" t="s">
        <v>155</v>
      </c>
    </row>
    <row r="174" spans="2:65" s="15" customFormat="1">
      <c r="B174" s="228"/>
      <c r="C174" s="229"/>
      <c r="D174" s="197" t="s">
        <v>164</v>
      </c>
      <c r="E174" s="230" t="s">
        <v>35</v>
      </c>
      <c r="F174" s="231" t="s">
        <v>177</v>
      </c>
      <c r="G174" s="229"/>
      <c r="H174" s="232">
        <v>31.081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164</v>
      </c>
      <c r="AU174" s="238" t="s">
        <v>90</v>
      </c>
      <c r="AV174" s="15" t="s">
        <v>162</v>
      </c>
      <c r="AW174" s="15" t="s">
        <v>41</v>
      </c>
      <c r="AX174" s="15" t="s">
        <v>88</v>
      </c>
      <c r="AY174" s="238" t="s">
        <v>155</v>
      </c>
    </row>
    <row r="175" spans="2:65" s="1" customFormat="1" ht="36" customHeight="1">
      <c r="B175" s="36"/>
      <c r="C175" s="182" t="s">
        <v>265</v>
      </c>
      <c r="D175" s="182" t="s">
        <v>157</v>
      </c>
      <c r="E175" s="183" t="s">
        <v>525</v>
      </c>
      <c r="F175" s="184" t="s">
        <v>526</v>
      </c>
      <c r="G175" s="185" t="s">
        <v>160</v>
      </c>
      <c r="H175" s="186">
        <v>15.943</v>
      </c>
      <c r="I175" s="187"/>
      <c r="J175" s="188">
        <f>ROUND(I175*H175,2)</f>
        <v>0</v>
      </c>
      <c r="K175" s="184" t="s">
        <v>161</v>
      </c>
      <c r="L175" s="40"/>
      <c r="M175" s="189" t="s">
        <v>35</v>
      </c>
      <c r="N175" s="190" t="s">
        <v>51</v>
      </c>
      <c r="O175" s="65"/>
      <c r="P175" s="191">
        <f>O175*H175</f>
        <v>0</v>
      </c>
      <c r="Q175" s="191">
        <v>4.3800000000000002E-3</v>
      </c>
      <c r="R175" s="191">
        <f>Q175*H175</f>
        <v>6.9830340000000005E-2</v>
      </c>
      <c r="S175" s="191">
        <v>0</v>
      </c>
      <c r="T175" s="192">
        <f>S175*H175</f>
        <v>0</v>
      </c>
      <c r="AR175" s="193" t="s">
        <v>162</v>
      </c>
      <c r="AT175" s="193" t="s">
        <v>157</v>
      </c>
      <c r="AU175" s="193" t="s">
        <v>90</v>
      </c>
      <c r="AY175" s="18" t="s">
        <v>155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8" t="s">
        <v>88</v>
      </c>
      <c r="BK175" s="194">
        <f>ROUND(I175*H175,2)</f>
        <v>0</v>
      </c>
      <c r="BL175" s="18" t="s">
        <v>162</v>
      </c>
      <c r="BM175" s="193" t="s">
        <v>3455</v>
      </c>
    </row>
    <row r="176" spans="2:65" s="12" customFormat="1">
      <c r="B176" s="195"/>
      <c r="C176" s="196"/>
      <c r="D176" s="197" t="s">
        <v>164</v>
      </c>
      <c r="E176" s="198" t="s">
        <v>35</v>
      </c>
      <c r="F176" s="199" t="s">
        <v>528</v>
      </c>
      <c r="G176" s="196"/>
      <c r="H176" s="198" t="s">
        <v>35</v>
      </c>
      <c r="I176" s="200"/>
      <c r="J176" s="196"/>
      <c r="K176" s="196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164</v>
      </c>
      <c r="AU176" s="205" t="s">
        <v>90</v>
      </c>
      <c r="AV176" s="12" t="s">
        <v>88</v>
      </c>
      <c r="AW176" s="12" t="s">
        <v>41</v>
      </c>
      <c r="AX176" s="12" t="s">
        <v>80</v>
      </c>
      <c r="AY176" s="205" t="s">
        <v>155</v>
      </c>
    </row>
    <row r="177" spans="2:65" s="12" customFormat="1">
      <c r="B177" s="195"/>
      <c r="C177" s="196"/>
      <c r="D177" s="197" t="s">
        <v>164</v>
      </c>
      <c r="E177" s="198" t="s">
        <v>35</v>
      </c>
      <c r="F177" s="199" t="s">
        <v>3421</v>
      </c>
      <c r="G177" s="196"/>
      <c r="H177" s="198" t="s">
        <v>35</v>
      </c>
      <c r="I177" s="200"/>
      <c r="J177" s="196"/>
      <c r="K177" s="196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164</v>
      </c>
      <c r="AU177" s="205" t="s">
        <v>90</v>
      </c>
      <c r="AV177" s="12" t="s">
        <v>88</v>
      </c>
      <c r="AW177" s="12" t="s">
        <v>41</v>
      </c>
      <c r="AX177" s="12" t="s">
        <v>80</v>
      </c>
      <c r="AY177" s="205" t="s">
        <v>155</v>
      </c>
    </row>
    <row r="178" spans="2:65" s="13" customFormat="1">
      <c r="B178" s="206"/>
      <c r="C178" s="207"/>
      <c r="D178" s="197" t="s">
        <v>164</v>
      </c>
      <c r="E178" s="208" t="s">
        <v>35</v>
      </c>
      <c r="F178" s="209" t="s">
        <v>3456</v>
      </c>
      <c r="G178" s="207"/>
      <c r="H178" s="210">
        <v>5.0129999999999999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164</v>
      </c>
      <c r="AU178" s="216" t="s">
        <v>90</v>
      </c>
      <c r="AV178" s="13" t="s">
        <v>90</v>
      </c>
      <c r="AW178" s="13" t="s">
        <v>41</v>
      </c>
      <c r="AX178" s="13" t="s">
        <v>80</v>
      </c>
      <c r="AY178" s="216" t="s">
        <v>155</v>
      </c>
    </row>
    <row r="179" spans="2:65" s="12" customFormat="1">
      <c r="B179" s="195"/>
      <c r="C179" s="196"/>
      <c r="D179" s="197" t="s">
        <v>164</v>
      </c>
      <c r="E179" s="198" t="s">
        <v>35</v>
      </c>
      <c r="F179" s="199" t="s">
        <v>3423</v>
      </c>
      <c r="G179" s="196"/>
      <c r="H179" s="198" t="s">
        <v>35</v>
      </c>
      <c r="I179" s="200"/>
      <c r="J179" s="196"/>
      <c r="K179" s="196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164</v>
      </c>
      <c r="AU179" s="205" t="s">
        <v>90</v>
      </c>
      <c r="AV179" s="12" t="s">
        <v>88</v>
      </c>
      <c r="AW179" s="12" t="s">
        <v>41</v>
      </c>
      <c r="AX179" s="12" t="s">
        <v>80</v>
      </c>
      <c r="AY179" s="205" t="s">
        <v>155</v>
      </c>
    </row>
    <row r="180" spans="2:65" s="13" customFormat="1">
      <c r="B180" s="206"/>
      <c r="C180" s="207"/>
      <c r="D180" s="197" t="s">
        <v>164</v>
      </c>
      <c r="E180" s="208" t="s">
        <v>35</v>
      </c>
      <c r="F180" s="209" t="s">
        <v>3457</v>
      </c>
      <c r="G180" s="207"/>
      <c r="H180" s="210">
        <v>6.12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164</v>
      </c>
      <c r="AU180" s="216" t="s">
        <v>90</v>
      </c>
      <c r="AV180" s="13" t="s">
        <v>90</v>
      </c>
      <c r="AW180" s="13" t="s">
        <v>41</v>
      </c>
      <c r="AX180" s="13" t="s">
        <v>80</v>
      </c>
      <c r="AY180" s="216" t="s">
        <v>155</v>
      </c>
    </row>
    <row r="181" spans="2:65" s="12" customFormat="1">
      <c r="B181" s="195"/>
      <c r="C181" s="196"/>
      <c r="D181" s="197" t="s">
        <v>164</v>
      </c>
      <c r="E181" s="198" t="s">
        <v>35</v>
      </c>
      <c r="F181" s="199" t="s">
        <v>2848</v>
      </c>
      <c r="G181" s="196"/>
      <c r="H181" s="198" t="s">
        <v>35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164</v>
      </c>
      <c r="AU181" s="205" t="s">
        <v>90</v>
      </c>
      <c r="AV181" s="12" t="s">
        <v>88</v>
      </c>
      <c r="AW181" s="12" t="s">
        <v>41</v>
      </c>
      <c r="AX181" s="12" t="s">
        <v>80</v>
      </c>
      <c r="AY181" s="205" t="s">
        <v>155</v>
      </c>
    </row>
    <row r="182" spans="2:65" s="13" customFormat="1">
      <c r="B182" s="206"/>
      <c r="C182" s="207"/>
      <c r="D182" s="197" t="s">
        <v>164</v>
      </c>
      <c r="E182" s="208" t="s">
        <v>35</v>
      </c>
      <c r="F182" s="209" t="s">
        <v>3458</v>
      </c>
      <c r="G182" s="207"/>
      <c r="H182" s="210">
        <v>2.0499999999999998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164</v>
      </c>
      <c r="AU182" s="216" t="s">
        <v>90</v>
      </c>
      <c r="AV182" s="13" t="s">
        <v>90</v>
      </c>
      <c r="AW182" s="13" t="s">
        <v>41</v>
      </c>
      <c r="AX182" s="13" t="s">
        <v>80</v>
      </c>
      <c r="AY182" s="216" t="s">
        <v>155</v>
      </c>
    </row>
    <row r="183" spans="2:65" s="13" customFormat="1">
      <c r="B183" s="206"/>
      <c r="C183" s="207"/>
      <c r="D183" s="197" t="s">
        <v>164</v>
      </c>
      <c r="E183" s="208" t="s">
        <v>35</v>
      </c>
      <c r="F183" s="209" t="s">
        <v>3459</v>
      </c>
      <c r="G183" s="207"/>
      <c r="H183" s="210">
        <v>2.76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164</v>
      </c>
      <c r="AU183" s="216" t="s">
        <v>90</v>
      </c>
      <c r="AV183" s="13" t="s">
        <v>90</v>
      </c>
      <c r="AW183" s="13" t="s">
        <v>41</v>
      </c>
      <c r="AX183" s="13" t="s">
        <v>80</v>
      </c>
      <c r="AY183" s="216" t="s">
        <v>155</v>
      </c>
    </row>
    <row r="184" spans="2:65" s="15" customFormat="1">
      <c r="B184" s="228"/>
      <c r="C184" s="229"/>
      <c r="D184" s="197" t="s">
        <v>164</v>
      </c>
      <c r="E184" s="230" t="s">
        <v>35</v>
      </c>
      <c r="F184" s="231" t="s">
        <v>177</v>
      </c>
      <c r="G184" s="229"/>
      <c r="H184" s="232">
        <v>15.943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164</v>
      </c>
      <c r="AU184" s="238" t="s">
        <v>90</v>
      </c>
      <c r="AV184" s="15" t="s">
        <v>162</v>
      </c>
      <c r="AW184" s="15" t="s">
        <v>41</v>
      </c>
      <c r="AX184" s="15" t="s">
        <v>88</v>
      </c>
      <c r="AY184" s="238" t="s">
        <v>155</v>
      </c>
    </row>
    <row r="185" spans="2:65" s="1" customFormat="1" ht="24" customHeight="1">
      <c r="B185" s="36"/>
      <c r="C185" s="182" t="s">
        <v>271</v>
      </c>
      <c r="D185" s="182" t="s">
        <v>157</v>
      </c>
      <c r="E185" s="183" t="s">
        <v>557</v>
      </c>
      <c r="F185" s="184" t="s">
        <v>558</v>
      </c>
      <c r="G185" s="185" t="s">
        <v>160</v>
      </c>
      <c r="H185" s="186">
        <v>11.132999999999999</v>
      </c>
      <c r="I185" s="187"/>
      <c r="J185" s="188">
        <f>ROUND(I185*H185,2)</f>
        <v>0</v>
      </c>
      <c r="K185" s="184" t="s">
        <v>161</v>
      </c>
      <c r="L185" s="40"/>
      <c r="M185" s="189" t="s">
        <v>35</v>
      </c>
      <c r="N185" s="190" t="s">
        <v>51</v>
      </c>
      <c r="O185" s="65"/>
      <c r="P185" s="191">
        <f>O185*H185</f>
        <v>0</v>
      </c>
      <c r="Q185" s="191">
        <v>3.0000000000000001E-3</v>
      </c>
      <c r="R185" s="191">
        <f>Q185*H185</f>
        <v>3.3398999999999998E-2</v>
      </c>
      <c r="S185" s="191">
        <v>0</v>
      </c>
      <c r="T185" s="192">
        <f>S185*H185</f>
        <v>0</v>
      </c>
      <c r="AR185" s="193" t="s">
        <v>162</v>
      </c>
      <c r="AT185" s="193" t="s">
        <v>157</v>
      </c>
      <c r="AU185" s="193" t="s">
        <v>90</v>
      </c>
      <c r="AY185" s="18" t="s">
        <v>155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8" t="s">
        <v>88</v>
      </c>
      <c r="BK185" s="194">
        <f>ROUND(I185*H185,2)</f>
        <v>0</v>
      </c>
      <c r="BL185" s="18" t="s">
        <v>162</v>
      </c>
      <c r="BM185" s="193" t="s">
        <v>3460</v>
      </c>
    </row>
    <row r="186" spans="2:65" s="12" customFormat="1">
      <c r="B186" s="195"/>
      <c r="C186" s="196"/>
      <c r="D186" s="197" t="s">
        <v>164</v>
      </c>
      <c r="E186" s="198" t="s">
        <v>35</v>
      </c>
      <c r="F186" s="199" t="s">
        <v>528</v>
      </c>
      <c r="G186" s="196"/>
      <c r="H186" s="198" t="s">
        <v>35</v>
      </c>
      <c r="I186" s="200"/>
      <c r="J186" s="196"/>
      <c r="K186" s="196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164</v>
      </c>
      <c r="AU186" s="205" t="s">
        <v>90</v>
      </c>
      <c r="AV186" s="12" t="s">
        <v>88</v>
      </c>
      <c r="AW186" s="12" t="s">
        <v>41</v>
      </c>
      <c r="AX186" s="12" t="s">
        <v>80</v>
      </c>
      <c r="AY186" s="205" t="s">
        <v>155</v>
      </c>
    </row>
    <row r="187" spans="2:65" s="12" customFormat="1">
      <c r="B187" s="195"/>
      <c r="C187" s="196"/>
      <c r="D187" s="197" t="s">
        <v>164</v>
      </c>
      <c r="E187" s="198" t="s">
        <v>35</v>
      </c>
      <c r="F187" s="199" t="s">
        <v>3421</v>
      </c>
      <c r="G187" s="196"/>
      <c r="H187" s="198" t="s">
        <v>35</v>
      </c>
      <c r="I187" s="200"/>
      <c r="J187" s="196"/>
      <c r="K187" s="196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164</v>
      </c>
      <c r="AU187" s="205" t="s">
        <v>90</v>
      </c>
      <c r="AV187" s="12" t="s">
        <v>88</v>
      </c>
      <c r="AW187" s="12" t="s">
        <v>41</v>
      </c>
      <c r="AX187" s="12" t="s">
        <v>80</v>
      </c>
      <c r="AY187" s="205" t="s">
        <v>155</v>
      </c>
    </row>
    <row r="188" spans="2:65" s="13" customFormat="1">
      <c r="B188" s="206"/>
      <c r="C188" s="207"/>
      <c r="D188" s="197" t="s">
        <v>164</v>
      </c>
      <c r="E188" s="208" t="s">
        <v>35</v>
      </c>
      <c r="F188" s="209" t="s">
        <v>3456</v>
      </c>
      <c r="G188" s="207"/>
      <c r="H188" s="210">
        <v>5.0129999999999999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164</v>
      </c>
      <c r="AU188" s="216" t="s">
        <v>90</v>
      </c>
      <c r="AV188" s="13" t="s">
        <v>90</v>
      </c>
      <c r="AW188" s="13" t="s">
        <v>41</v>
      </c>
      <c r="AX188" s="13" t="s">
        <v>80</v>
      </c>
      <c r="AY188" s="216" t="s">
        <v>155</v>
      </c>
    </row>
    <row r="189" spans="2:65" s="12" customFormat="1">
      <c r="B189" s="195"/>
      <c r="C189" s="196"/>
      <c r="D189" s="197" t="s">
        <v>164</v>
      </c>
      <c r="E189" s="198" t="s">
        <v>35</v>
      </c>
      <c r="F189" s="199" t="s">
        <v>3423</v>
      </c>
      <c r="G189" s="196"/>
      <c r="H189" s="198" t="s">
        <v>35</v>
      </c>
      <c r="I189" s="200"/>
      <c r="J189" s="196"/>
      <c r="K189" s="196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164</v>
      </c>
      <c r="AU189" s="205" t="s">
        <v>90</v>
      </c>
      <c r="AV189" s="12" t="s">
        <v>88</v>
      </c>
      <c r="AW189" s="12" t="s">
        <v>41</v>
      </c>
      <c r="AX189" s="12" t="s">
        <v>80</v>
      </c>
      <c r="AY189" s="205" t="s">
        <v>155</v>
      </c>
    </row>
    <row r="190" spans="2:65" s="13" customFormat="1">
      <c r="B190" s="206"/>
      <c r="C190" s="207"/>
      <c r="D190" s="197" t="s">
        <v>164</v>
      </c>
      <c r="E190" s="208" t="s">
        <v>35</v>
      </c>
      <c r="F190" s="209" t="s">
        <v>3457</v>
      </c>
      <c r="G190" s="207"/>
      <c r="H190" s="210">
        <v>6.12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164</v>
      </c>
      <c r="AU190" s="216" t="s">
        <v>90</v>
      </c>
      <c r="AV190" s="13" t="s">
        <v>90</v>
      </c>
      <c r="AW190" s="13" t="s">
        <v>41</v>
      </c>
      <c r="AX190" s="13" t="s">
        <v>80</v>
      </c>
      <c r="AY190" s="216" t="s">
        <v>155</v>
      </c>
    </row>
    <row r="191" spans="2:65" s="15" customFormat="1">
      <c r="B191" s="228"/>
      <c r="C191" s="229"/>
      <c r="D191" s="197" t="s">
        <v>164</v>
      </c>
      <c r="E191" s="230" t="s">
        <v>35</v>
      </c>
      <c r="F191" s="231" t="s">
        <v>177</v>
      </c>
      <c r="G191" s="229"/>
      <c r="H191" s="232">
        <v>11.132999999999999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164</v>
      </c>
      <c r="AU191" s="238" t="s">
        <v>90</v>
      </c>
      <c r="AV191" s="15" t="s">
        <v>162</v>
      </c>
      <c r="AW191" s="15" t="s">
        <v>41</v>
      </c>
      <c r="AX191" s="15" t="s">
        <v>88</v>
      </c>
      <c r="AY191" s="238" t="s">
        <v>155</v>
      </c>
    </row>
    <row r="192" spans="2:65" s="1" customFormat="1" ht="24" customHeight="1">
      <c r="B192" s="36"/>
      <c r="C192" s="182" t="s">
        <v>278</v>
      </c>
      <c r="D192" s="182" t="s">
        <v>157</v>
      </c>
      <c r="E192" s="183" t="s">
        <v>563</v>
      </c>
      <c r="F192" s="184" t="s">
        <v>564</v>
      </c>
      <c r="G192" s="185" t="s">
        <v>160</v>
      </c>
      <c r="H192" s="186">
        <v>11.823</v>
      </c>
      <c r="I192" s="187"/>
      <c r="J192" s="188">
        <f>ROUND(I192*H192,2)</f>
        <v>0</v>
      </c>
      <c r="K192" s="184" t="s">
        <v>161</v>
      </c>
      <c r="L192" s="40"/>
      <c r="M192" s="189" t="s">
        <v>35</v>
      </c>
      <c r="N192" s="190" t="s">
        <v>51</v>
      </c>
      <c r="O192" s="65"/>
      <c r="P192" s="191">
        <f>O192*H192</f>
        <v>0</v>
      </c>
      <c r="Q192" s="191">
        <v>3.7999999999999999E-2</v>
      </c>
      <c r="R192" s="191">
        <f>Q192*H192</f>
        <v>0.44927400000000001</v>
      </c>
      <c r="S192" s="191">
        <v>0</v>
      </c>
      <c r="T192" s="192">
        <f>S192*H192</f>
        <v>0</v>
      </c>
      <c r="AR192" s="193" t="s">
        <v>162</v>
      </c>
      <c r="AT192" s="193" t="s">
        <v>157</v>
      </c>
      <c r="AU192" s="193" t="s">
        <v>90</v>
      </c>
      <c r="AY192" s="18" t="s">
        <v>155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88</v>
      </c>
      <c r="BK192" s="194">
        <f>ROUND(I192*H192,2)</f>
        <v>0</v>
      </c>
      <c r="BL192" s="18" t="s">
        <v>162</v>
      </c>
      <c r="BM192" s="193" t="s">
        <v>3461</v>
      </c>
    </row>
    <row r="193" spans="2:65" s="12" customFormat="1">
      <c r="B193" s="195"/>
      <c r="C193" s="196"/>
      <c r="D193" s="197" t="s">
        <v>164</v>
      </c>
      <c r="E193" s="198" t="s">
        <v>35</v>
      </c>
      <c r="F193" s="199" t="s">
        <v>566</v>
      </c>
      <c r="G193" s="196"/>
      <c r="H193" s="198" t="s">
        <v>35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164</v>
      </c>
      <c r="AU193" s="205" t="s">
        <v>90</v>
      </c>
      <c r="AV193" s="12" t="s">
        <v>88</v>
      </c>
      <c r="AW193" s="12" t="s">
        <v>41</v>
      </c>
      <c r="AX193" s="12" t="s">
        <v>80</v>
      </c>
      <c r="AY193" s="205" t="s">
        <v>155</v>
      </c>
    </row>
    <row r="194" spans="2:65" s="13" customFormat="1" ht="20.399999999999999">
      <c r="B194" s="206"/>
      <c r="C194" s="207"/>
      <c r="D194" s="197" t="s">
        <v>164</v>
      </c>
      <c r="E194" s="208" t="s">
        <v>35</v>
      </c>
      <c r="F194" s="209" t="s">
        <v>3462</v>
      </c>
      <c r="G194" s="207"/>
      <c r="H194" s="210">
        <v>11.823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164</v>
      </c>
      <c r="AU194" s="216" t="s">
        <v>90</v>
      </c>
      <c r="AV194" s="13" t="s">
        <v>90</v>
      </c>
      <c r="AW194" s="13" t="s">
        <v>41</v>
      </c>
      <c r="AX194" s="13" t="s">
        <v>88</v>
      </c>
      <c r="AY194" s="216" t="s">
        <v>155</v>
      </c>
    </row>
    <row r="195" spans="2:65" s="1" customFormat="1" ht="24" customHeight="1">
      <c r="B195" s="36"/>
      <c r="C195" s="182" t="s">
        <v>289</v>
      </c>
      <c r="D195" s="182" t="s">
        <v>157</v>
      </c>
      <c r="E195" s="183" t="s">
        <v>581</v>
      </c>
      <c r="F195" s="184" t="s">
        <v>582</v>
      </c>
      <c r="G195" s="185" t="s">
        <v>160</v>
      </c>
      <c r="H195" s="186">
        <v>26.631</v>
      </c>
      <c r="I195" s="187"/>
      <c r="J195" s="188">
        <f>ROUND(I195*H195,2)</f>
        <v>0</v>
      </c>
      <c r="K195" s="184" t="s">
        <v>161</v>
      </c>
      <c r="L195" s="40"/>
      <c r="M195" s="189" t="s">
        <v>35</v>
      </c>
      <c r="N195" s="190" t="s">
        <v>51</v>
      </c>
      <c r="O195" s="65"/>
      <c r="P195" s="191">
        <f>O195*H195</f>
        <v>0</v>
      </c>
      <c r="Q195" s="191">
        <v>3.3579999999999999E-2</v>
      </c>
      <c r="R195" s="191">
        <f>Q195*H195</f>
        <v>0.89426897999999999</v>
      </c>
      <c r="S195" s="191">
        <v>0</v>
      </c>
      <c r="T195" s="192">
        <f>S195*H195</f>
        <v>0</v>
      </c>
      <c r="AR195" s="193" t="s">
        <v>162</v>
      </c>
      <c r="AT195" s="193" t="s">
        <v>157</v>
      </c>
      <c r="AU195" s="193" t="s">
        <v>90</v>
      </c>
      <c r="AY195" s="18" t="s">
        <v>155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88</v>
      </c>
      <c r="BK195" s="194">
        <f>ROUND(I195*H195,2)</f>
        <v>0</v>
      </c>
      <c r="BL195" s="18" t="s">
        <v>162</v>
      </c>
      <c r="BM195" s="193" t="s">
        <v>3463</v>
      </c>
    </row>
    <row r="196" spans="2:65" s="12" customFormat="1">
      <c r="B196" s="195"/>
      <c r="C196" s="196"/>
      <c r="D196" s="197" t="s">
        <v>164</v>
      </c>
      <c r="E196" s="198" t="s">
        <v>35</v>
      </c>
      <c r="F196" s="199" t="s">
        <v>3464</v>
      </c>
      <c r="G196" s="196"/>
      <c r="H196" s="198" t="s">
        <v>35</v>
      </c>
      <c r="I196" s="200"/>
      <c r="J196" s="196"/>
      <c r="K196" s="196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164</v>
      </c>
      <c r="AU196" s="205" t="s">
        <v>90</v>
      </c>
      <c r="AV196" s="12" t="s">
        <v>88</v>
      </c>
      <c r="AW196" s="12" t="s">
        <v>41</v>
      </c>
      <c r="AX196" s="12" t="s">
        <v>80</v>
      </c>
      <c r="AY196" s="205" t="s">
        <v>155</v>
      </c>
    </row>
    <row r="197" spans="2:65" s="13" customFormat="1" ht="20.399999999999999">
      <c r="B197" s="206"/>
      <c r="C197" s="207"/>
      <c r="D197" s="197" t="s">
        <v>164</v>
      </c>
      <c r="E197" s="208" t="s">
        <v>35</v>
      </c>
      <c r="F197" s="209" t="s">
        <v>3465</v>
      </c>
      <c r="G197" s="207"/>
      <c r="H197" s="210">
        <v>26.631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164</v>
      </c>
      <c r="AU197" s="216" t="s">
        <v>90</v>
      </c>
      <c r="AV197" s="13" t="s">
        <v>90</v>
      </c>
      <c r="AW197" s="13" t="s">
        <v>41</v>
      </c>
      <c r="AX197" s="13" t="s">
        <v>80</v>
      </c>
      <c r="AY197" s="216" t="s">
        <v>155</v>
      </c>
    </row>
    <row r="198" spans="2:65" s="15" customFormat="1">
      <c r="B198" s="228"/>
      <c r="C198" s="229"/>
      <c r="D198" s="197" t="s">
        <v>164</v>
      </c>
      <c r="E198" s="230" t="s">
        <v>35</v>
      </c>
      <c r="F198" s="231" t="s">
        <v>177</v>
      </c>
      <c r="G198" s="229"/>
      <c r="H198" s="232">
        <v>26.631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164</v>
      </c>
      <c r="AU198" s="238" t="s">
        <v>90</v>
      </c>
      <c r="AV198" s="15" t="s">
        <v>162</v>
      </c>
      <c r="AW198" s="15" t="s">
        <v>41</v>
      </c>
      <c r="AX198" s="15" t="s">
        <v>88</v>
      </c>
      <c r="AY198" s="238" t="s">
        <v>155</v>
      </c>
    </row>
    <row r="199" spans="2:65" s="1" customFormat="1" ht="24" customHeight="1">
      <c r="B199" s="36"/>
      <c r="C199" s="182" t="s">
        <v>295</v>
      </c>
      <c r="D199" s="182" t="s">
        <v>157</v>
      </c>
      <c r="E199" s="183" t="s">
        <v>590</v>
      </c>
      <c r="F199" s="184" t="s">
        <v>591</v>
      </c>
      <c r="G199" s="185" t="s">
        <v>160</v>
      </c>
      <c r="H199" s="186">
        <v>408</v>
      </c>
      <c r="I199" s="187"/>
      <c r="J199" s="188">
        <f>ROUND(I199*H199,2)</f>
        <v>0</v>
      </c>
      <c r="K199" s="184" t="s">
        <v>161</v>
      </c>
      <c r="L199" s="40"/>
      <c r="M199" s="189" t="s">
        <v>35</v>
      </c>
      <c r="N199" s="190" t="s">
        <v>51</v>
      </c>
      <c r="O199" s="65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193" t="s">
        <v>162</v>
      </c>
      <c r="AT199" s="193" t="s">
        <v>157</v>
      </c>
      <c r="AU199" s="193" t="s">
        <v>90</v>
      </c>
      <c r="AY199" s="18" t="s">
        <v>155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8" t="s">
        <v>88</v>
      </c>
      <c r="BK199" s="194">
        <f>ROUND(I199*H199,2)</f>
        <v>0</v>
      </c>
      <c r="BL199" s="18" t="s">
        <v>162</v>
      </c>
      <c r="BM199" s="193" t="s">
        <v>3466</v>
      </c>
    </row>
    <row r="200" spans="2:65" s="12" customFormat="1">
      <c r="B200" s="195"/>
      <c r="C200" s="196"/>
      <c r="D200" s="197" t="s">
        <v>164</v>
      </c>
      <c r="E200" s="198" t="s">
        <v>35</v>
      </c>
      <c r="F200" s="199" t="s">
        <v>3467</v>
      </c>
      <c r="G200" s="196"/>
      <c r="H200" s="198" t="s">
        <v>35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164</v>
      </c>
      <c r="AU200" s="205" t="s">
        <v>90</v>
      </c>
      <c r="AV200" s="12" t="s">
        <v>88</v>
      </c>
      <c r="AW200" s="12" t="s">
        <v>41</v>
      </c>
      <c r="AX200" s="12" t="s">
        <v>80</v>
      </c>
      <c r="AY200" s="205" t="s">
        <v>155</v>
      </c>
    </row>
    <row r="201" spans="2:65" s="13" customFormat="1">
      <c r="B201" s="206"/>
      <c r="C201" s="207"/>
      <c r="D201" s="197" t="s">
        <v>164</v>
      </c>
      <c r="E201" s="208" t="s">
        <v>35</v>
      </c>
      <c r="F201" s="209" t="s">
        <v>3468</v>
      </c>
      <c r="G201" s="207"/>
      <c r="H201" s="210">
        <v>408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164</v>
      </c>
      <c r="AU201" s="216" t="s">
        <v>90</v>
      </c>
      <c r="AV201" s="13" t="s">
        <v>90</v>
      </c>
      <c r="AW201" s="13" t="s">
        <v>41</v>
      </c>
      <c r="AX201" s="13" t="s">
        <v>88</v>
      </c>
      <c r="AY201" s="216" t="s">
        <v>155</v>
      </c>
    </row>
    <row r="202" spans="2:65" s="1" customFormat="1" ht="36" customHeight="1">
      <c r="B202" s="36"/>
      <c r="C202" s="182" t="s">
        <v>7</v>
      </c>
      <c r="D202" s="182" t="s">
        <v>157</v>
      </c>
      <c r="E202" s="183" t="s">
        <v>600</v>
      </c>
      <c r="F202" s="184" t="s">
        <v>601</v>
      </c>
      <c r="G202" s="185" t="s">
        <v>360</v>
      </c>
      <c r="H202" s="186">
        <v>139.37</v>
      </c>
      <c r="I202" s="187"/>
      <c r="J202" s="188">
        <f>ROUND(I202*H202,2)</f>
        <v>0</v>
      </c>
      <c r="K202" s="184" t="s">
        <v>161</v>
      </c>
      <c r="L202" s="40"/>
      <c r="M202" s="189" t="s">
        <v>35</v>
      </c>
      <c r="N202" s="190" t="s">
        <v>51</v>
      </c>
      <c r="O202" s="65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193" t="s">
        <v>162</v>
      </c>
      <c r="AT202" s="193" t="s">
        <v>157</v>
      </c>
      <c r="AU202" s="193" t="s">
        <v>90</v>
      </c>
      <c r="AY202" s="18" t="s">
        <v>155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8" t="s">
        <v>88</v>
      </c>
      <c r="BK202" s="194">
        <f>ROUND(I202*H202,2)</f>
        <v>0</v>
      </c>
      <c r="BL202" s="18" t="s">
        <v>162</v>
      </c>
      <c r="BM202" s="193" t="s">
        <v>3469</v>
      </c>
    </row>
    <row r="203" spans="2:65" s="12" customFormat="1">
      <c r="B203" s="195"/>
      <c r="C203" s="196"/>
      <c r="D203" s="197" t="s">
        <v>164</v>
      </c>
      <c r="E203" s="198" t="s">
        <v>35</v>
      </c>
      <c r="F203" s="199" t="s">
        <v>584</v>
      </c>
      <c r="G203" s="196"/>
      <c r="H203" s="198" t="s">
        <v>35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164</v>
      </c>
      <c r="AU203" s="205" t="s">
        <v>90</v>
      </c>
      <c r="AV203" s="12" t="s">
        <v>88</v>
      </c>
      <c r="AW203" s="12" t="s">
        <v>41</v>
      </c>
      <c r="AX203" s="12" t="s">
        <v>80</v>
      </c>
      <c r="AY203" s="205" t="s">
        <v>155</v>
      </c>
    </row>
    <row r="204" spans="2:65" s="13" customFormat="1" ht="20.399999999999999">
      <c r="B204" s="206"/>
      <c r="C204" s="207"/>
      <c r="D204" s="197" t="s">
        <v>164</v>
      </c>
      <c r="E204" s="208" t="s">
        <v>35</v>
      </c>
      <c r="F204" s="209" t="s">
        <v>3470</v>
      </c>
      <c r="G204" s="207"/>
      <c r="H204" s="210">
        <v>128.97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164</v>
      </c>
      <c r="AU204" s="216" t="s">
        <v>90</v>
      </c>
      <c r="AV204" s="13" t="s">
        <v>90</v>
      </c>
      <c r="AW204" s="13" t="s">
        <v>41</v>
      </c>
      <c r="AX204" s="13" t="s">
        <v>80</v>
      </c>
      <c r="AY204" s="216" t="s">
        <v>155</v>
      </c>
    </row>
    <row r="205" spans="2:65" s="13" customFormat="1">
      <c r="B205" s="206"/>
      <c r="C205" s="207"/>
      <c r="D205" s="197" t="s">
        <v>164</v>
      </c>
      <c r="E205" s="208" t="s">
        <v>35</v>
      </c>
      <c r="F205" s="209" t="s">
        <v>3471</v>
      </c>
      <c r="G205" s="207"/>
      <c r="H205" s="210">
        <v>10.4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164</v>
      </c>
      <c r="AU205" s="216" t="s">
        <v>90</v>
      </c>
      <c r="AV205" s="13" t="s">
        <v>90</v>
      </c>
      <c r="AW205" s="13" t="s">
        <v>41</v>
      </c>
      <c r="AX205" s="13" t="s">
        <v>80</v>
      </c>
      <c r="AY205" s="216" t="s">
        <v>155</v>
      </c>
    </row>
    <row r="206" spans="2:65" s="15" customFormat="1">
      <c r="B206" s="228"/>
      <c r="C206" s="229"/>
      <c r="D206" s="197" t="s">
        <v>164</v>
      </c>
      <c r="E206" s="230" t="s">
        <v>35</v>
      </c>
      <c r="F206" s="231" t="s">
        <v>177</v>
      </c>
      <c r="G206" s="229"/>
      <c r="H206" s="232">
        <v>139.37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164</v>
      </c>
      <c r="AU206" s="238" t="s">
        <v>90</v>
      </c>
      <c r="AV206" s="15" t="s">
        <v>162</v>
      </c>
      <c r="AW206" s="15" t="s">
        <v>41</v>
      </c>
      <c r="AX206" s="15" t="s">
        <v>88</v>
      </c>
      <c r="AY206" s="238" t="s">
        <v>155</v>
      </c>
    </row>
    <row r="207" spans="2:65" s="1" customFormat="1" ht="24" customHeight="1">
      <c r="B207" s="36"/>
      <c r="C207" s="182" t="s">
        <v>1664</v>
      </c>
      <c r="D207" s="182" t="s">
        <v>157</v>
      </c>
      <c r="E207" s="183" t="s">
        <v>625</v>
      </c>
      <c r="F207" s="184" t="s">
        <v>626</v>
      </c>
      <c r="G207" s="185" t="s">
        <v>360</v>
      </c>
      <c r="H207" s="186">
        <v>88.77</v>
      </c>
      <c r="I207" s="187"/>
      <c r="J207" s="188">
        <f>ROUND(I207*H207,2)</f>
        <v>0</v>
      </c>
      <c r="K207" s="184" t="s">
        <v>35</v>
      </c>
      <c r="L207" s="40"/>
      <c r="M207" s="189" t="s">
        <v>35</v>
      </c>
      <c r="N207" s="190" t="s">
        <v>51</v>
      </c>
      <c r="O207" s="65"/>
      <c r="P207" s="191">
        <f>O207*H207</f>
        <v>0</v>
      </c>
      <c r="Q207" s="191">
        <v>1.544E-3</v>
      </c>
      <c r="R207" s="191">
        <f>Q207*H207</f>
        <v>0.13706088</v>
      </c>
      <c r="S207" s="191">
        <v>0</v>
      </c>
      <c r="T207" s="192">
        <f>S207*H207</f>
        <v>0</v>
      </c>
      <c r="AR207" s="193" t="s">
        <v>162</v>
      </c>
      <c r="AT207" s="193" t="s">
        <v>157</v>
      </c>
      <c r="AU207" s="193" t="s">
        <v>90</v>
      </c>
      <c r="AY207" s="18" t="s">
        <v>155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88</v>
      </c>
      <c r="BK207" s="194">
        <f>ROUND(I207*H207,2)</f>
        <v>0</v>
      </c>
      <c r="BL207" s="18" t="s">
        <v>162</v>
      </c>
      <c r="BM207" s="193" t="s">
        <v>3472</v>
      </c>
    </row>
    <row r="208" spans="2:65" s="12" customFormat="1">
      <c r="B208" s="195"/>
      <c r="C208" s="196"/>
      <c r="D208" s="197" t="s">
        <v>164</v>
      </c>
      <c r="E208" s="198" t="s">
        <v>35</v>
      </c>
      <c r="F208" s="199" t="s">
        <v>3464</v>
      </c>
      <c r="G208" s="196"/>
      <c r="H208" s="198" t="s">
        <v>35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164</v>
      </c>
      <c r="AU208" s="205" t="s">
        <v>90</v>
      </c>
      <c r="AV208" s="12" t="s">
        <v>88</v>
      </c>
      <c r="AW208" s="12" t="s">
        <v>41</v>
      </c>
      <c r="AX208" s="12" t="s">
        <v>80</v>
      </c>
      <c r="AY208" s="205" t="s">
        <v>155</v>
      </c>
    </row>
    <row r="209" spans="2:65" s="13" customFormat="1" ht="20.399999999999999">
      <c r="B209" s="206"/>
      <c r="C209" s="207"/>
      <c r="D209" s="197" t="s">
        <v>164</v>
      </c>
      <c r="E209" s="208" t="s">
        <v>35</v>
      </c>
      <c r="F209" s="209" t="s">
        <v>3473</v>
      </c>
      <c r="G209" s="207"/>
      <c r="H209" s="210">
        <v>88.77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164</v>
      </c>
      <c r="AU209" s="216" t="s">
        <v>90</v>
      </c>
      <c r="AV209" s="13" t="s">
        <v>90</v>
      </c>
      <c r="AW209" s="13" t="s">
        <v>41</v>
      </c>
      <c r="AX209" s="13" t="s">
        <v>80</v>
      </c>
      <c r="AY209" s="216" t="s">
        <v>155</v>
      </c>
    </row>
    <row r="210" spans="2:65" s="15" customFormat="1">
      <c r="B210" s="228"/>
      <c r="C210" s="229"/>
      <c r="D210" s="197" t="s">
        <v>164</v>
      </c>
      <c r="E210" s="230" t="s">
        <v>35</v>
      </c>
      <c r="F210" s="231" t="s">
        <v>177</v>
      </c>
      <c r="G210" s="229"/>
      <c r="H210" s="232">
        <v>88.77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164</v>
      </c>
      <c r="AU210" s="238" t="s">
        <v>90</v>
      </c>
      <c r="AV210" s="15" t="s">
        <v>162</v>
      </c>
      <c r="AW210" s="15" t="s">
        <v>41</v>
      </c>
      <c r="AX210" s="15" t="s">
        <v>88</v>
      </c>
      <c r="AY210" s="238" t="s">
        <v>155</v>
      </c>
    </row>
    <row r="211" spans="2:65" s="1" customFormat="1" ht="24" customHeight="1">
      <c r="B211" s="36"/>
      <c r="C211" s="182" t="s">
        <v>336</v>
      </c>
      <c r="D211" s="182" t="s">
        <v>157</v>
      </c>
      <c r="E211" s="183" t="s">
        <v>653</v>
      </c>
      <c r="F211" s="184" t="s">
        <v>654</v>
      </c>
      <c r="G211" s="185" t="s">
        <v>160</v>
      </c>
      <c r="H211" s="186">
        <v>782.79399999999998</v>
      </c>
      <c r="I211" s="187"/>
      <c r="J211" s="188">
        <f>ROUND(I211*H211,2)</f>
        <v>0</v>
      </c>
      <c r="K211" s="184" t="s">
        <v>161</v>
      </c>
      <c r="L211" s="40"/>
      <c r="M211" s="189" t="s">
        <v>35</v>
      </c>
      <c r="N211" s="190" t="s">
        <v>51</v>
      </c>
      <c r="O211" s="65"/>
      <c r="P211" s="191">
        <f>O211*H211</f>
        <v>0</v>
      </c>
      <c r="Q211" s="191">
        <v>2.5999999999999998E-4</v>
      </c>
      <c r="R211" s="191">
        <f>Q211*H211</f>
        <v>0.20352643999999998</v>
      </c>
      <c r="S211" s="191">
        <v>0</v>
      </c>
      <c r="T211" s="192">
        <f>S211*H211</f>
        <v>0</v>
      </c>
      <c r="AR211" s="193" t="s">
        <v>162</v>
      </c>
      <c r="AT211" s="193" t="s">
        <v>157</v>
      </c>
      <c r="AU211" s="193" t="s">
        <v>90</v>
      </c>
      <c r="AY211" s="18" t="s">
        <v>155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8" t="s">
        <v>88</v>
      </c>
      <c r="BK211" s="194">
        <f>ROUND(I211*H211,2)</f>
        <v>0</v>
      </c>
      <c r="BL211" s="18" t="s">
        <v>162</v>
      </c>
      <c r="BM211" s="193" t="s">
        <v>3474</v>
      </c>
    </row>
    <row r="212" spans="2:65" s="12" customFormat="1">
      <c r="B212" s="195"/>
      <c r="C212" s="196"/>
      <c r="D212" s="197" t="s">
        <v>164</v>
      </c>
      <c r="E212" s="198" t="s">
        <v>35</v>
      </c>
      <c r="F212" s="199" t="s">
        <v>480</v>
      </c>
      <c r="G212" s="196"/>
      <c r="H212" s="198" t="s">
        <v>35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164</v>
      </c>
      <c r="AU212" s="205" t="s">
        <v>90</v>
      </c>
      <c r="AV212" s="12" t="s">
        <v>88</v>
      </c>
      <c r="AW212" s="12" t="s">
        <v>41</v>
      </c>
      <c r="AX212" s="12" t="s">
        <v>80</v>
      </c>
      <c r="AY212" s="205" t="s">
        <v>155</v>
      </c>
    </row>
    <row r="213" spans="2:65" s="13" customFormat="1">
      <c r="B213" s="206"/>
      <c r="C213" s="207"/>
      <c r="D213" s="197" t="s">
        <v>164</v>
      </c>
      <c r="E213" s="208" t="s">
        <v>35</v>
      </c>
      <c r="F213" s="209" t="s">
        <v>3475</v>
      </c>
      <c r="G213" s="207"/>
      <c r="H213" s="210">
        <v>157.92599999999999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164</v>
      </c>
      <c r="AU213" s="216" t="s">
        <v>90</v>
      </c>
      <c r="AV213" s="13" t="s">
        <v>90</v>
      </c>
      <c r="AW213" s="13" t="s">
        <v>41</v>
      </c>
      <c r="AX213" s="13" t="s">
        <v>80</v>
      </c>
      <c r="AY213" s="216" t="s">
        <v>155</v>
      </c>
    </row>
    <row r="214" spans="2:65" s="12" customFormat="1">
      <c r="B214" s="195"/>
      <c r="C214" s="196"/>
      <c r="D214" s="197" t="s">
        <v>164</v>
      </c>
      <c r="E214" s="198" t="s">
        <v>35</v>
      </c>
      <c r="F214" s="199" t="s">
        <v>482</v>
      </c>
      <c r="G214" s="196"/>
      <c r="H214" s="198" t="s">
        <v>35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164</v>
      </c>
      <c r="AU214" s="205" t="s">
        <v>90</v>
      </c>
      <c r="AV214" s="12" t="s">
        <v>88</v>
      </c>
      <c r="AW214" s="12" t="s">
        <v>41</v>
      </c>
      <c r="AX214" s="12" t="s">
        <v>80</v>
      </c>
      <c r="AY214" s="205" t="s">
        <v>155</v>
      </c>
    </row>
    <row r="215" spans="2:65" s="13" customFormat="1">
      <c r="B215" s="206"/>
      <c r="C215" s="207"/>
      <c r="D215" s="197" t="s">
        <v>164</v>
      </c>
      <c r="E215" s="208" t="s">
        <v>35</v>
      </c>
      <c r="F215" s="209" t="s">
        <v>3476</v>
      </c>
      <c r="G215" s="207"/>
      <c r="H215" s="210">
        <v>166.94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164</v>
      </c>
      <c r="AU215" s="216" t="s">
        <v>90</v>
      </c>
      <c r="AV215" s="13" t="s">
        <v>90</v>
      </c>
      <c r="AW215" s="13" t="s">
        <v>41</v>
      </c>
      <c r="AX215" s="13" t="s">
        <v>80</v>
      </c>
      <c r="AY215" s="216" t="s">
        <v>155</v>
      </c>
    </row>
    <row r="216" spans="2:65" s="12" customFormat="1">
      <c r="B216" s="195"/>
      <c r="C216" s="196"/>
      <c r="D216" s="197" t="s">
        <v>164</v>
      </c>
      <c r="E216" s="198" t="s">
        <v>35</v>
      </c>
      <c r="F216" s="199" t="s">
        <v>670</v>
      </c>
      <c r="G216" s="196"/>
      <c r="H216" s="198" t="s">
        <v>35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164</v>
      </c>
      <c r="AU216" s="205" t="s">
        <v>90</v>
      </c>
      <c r="AV216" s="12" t="s">
        <v>88</v>
      </c>
      <c r="AW216" s="12" t="s">
        <v>41</v>
      </c>
      <c r="AX216" s="12" t="s">
        <v>80</v>
      </c>
      <c r="AY216" s="205" t="s">
        <v>155</v>
      </c>
    </row>
    <row r="217" spans="2:65" s="13" customFormat="1">
      <c r="B217" s="206"/>
      <c r="C217" s="207"/>
      <c r="D217" s="197" t="s">
        <v>164</v>
      </c>
      <c r="E217" s="208" t="s">
        <v>35</v>
      </c>
      <c r="F217" s="209" t="s">
        <v>3477</v>
      </c>
      <c r="G217" s="207"/>
      <c r="H217" s="210">
        <v>251.43799999999999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164</v>
      </c>
      <c r="AU217" s="216" t="s">
        <v>90</v>
      </c>
      <c r="AV217" s="13" t="s">
        <v>90</v>
      </c>
      <c r="AW217" s="13" t="s">
        <v>41</v>
      </c>
      <c r="AX217" s="13" t="s">
        <v>80</v>
      </c>
      <c r="AY217" s="216" t="s">
        <v>155</v>
      </c>
    </row>
    <row r="218" spans="2:65" s="12" customFormat="1">
      <c r="B218" s="195"/>
      <c r="C218" s="196"/>
      <c r="D218" s="197" t="s">
        <v>164</v>
      </c>
      <c r="E218" s="198" t="s">
        <v>35</v>
      </c>
      <c r="F218" s="199" t="s">
        <v>672</v>
      </c>
      <c r="G218" s="196"/>
      <c r="H218" s="198" t="s">
        <v>35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164</v>
      </c>
      <c r="AU218" s="205" t="s">
        <v>90</v>
      </c>
      <c r="AV218" s="12" t="s">
        <v>88</v>
      </c>
      <c r="AW218" s="12" t="s">
        <v>41</v>
      </c>
      <c r="AX218" s="12" t="s">
        <v>80</v>
      </c>
      <c r="AY218" s="205" t="s">
        <v>155</v>
      </c>
    </row>
    <row r="219" spans="2:65" s="13" customFormat="1" ht="20.399999999999999">
      <c r="B219" s="206"/>
      <c r="C219" s="207"/>
      <c r="D219" s="197" t="s">
        <v>164</v>
      </c>
      <c r="E219" s="208" t="s">
        <v>35</v>
      </c>
      <c r="F219" s="209" t="s">
        <v>3478</v>
      </c>
      <c r="G219" s="207"/>
      <c r="H219" s="210">
        <v>162.215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164</v>
      </c>
      <c r="AU219" s="216" t="s">
        <v>90</v>
      </c>
      <c r="AV219" s="13" t="s">
        <v>90</v>
      </c>
      <c r="AW219" s="13" t="s">
        <v>41</v>
      </c>
      <c r="AX219" s="13" t="s">
        <v>80</v>
      </c>
      <c r="AY219" s="216" t="s">
        <v>155</v>
      </c>
    </row>
    <row r="220" spans="2:65" s="12" customFormat="1">
      <c r="B220" s="195"/>
      <c r="C220" s="196"/>
      <c r="D220" s="197" t="s">
        <v>164</v>
      </c>
      <c r="E220" s="198" t="s">
        <v>35</v>
      </c>
      <c r="F220" s="199" t="s">
        <v>677</v>
      </c>
      <c r="G220" s="196"/>
      <c r="H220" s="198" t="s">
        <v>35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164</v>
      </c>
      <c r="AU220" s="205" t="s">
        <v>90</v>
      </c>
      <c r="AV220" s="12" t="s">
        <v>88</v>
      </c>
      <c r="AW220" s="12" t="s">
        <v>41</v>
      </c>
      <c r="AX220" s="12" t="s">
        <v>80</v>
      </c>
      <c r="AY220" s="205" t="s">
        <v>155</v>
      </c>
    </row>
    <row r="221" spans="2:65" s="13" customFormat="1">
      <c r="B221" s="206"/>
      <c r="C221" s="207"/>
      <c r="D221" s="197" t="s">
        <v>164</v>
      </c>
      <c r="E221" s="208" t="s">
        <v>35</v>
      </c>
      <c r="F221" s="209" t="s">
        <v>3430</v>
      </c>
      <c r="G221" s="207"/>
      <c r="H221" s="210">
        <v>44.274999999999999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164</v>
      </c>
      <c r="AU221" s="216" t="s">
        <v>90</v>
      </c>
      <c r="AV221" s="13" t="s">
        <v>90</v>
      </c>
      <c r="AW221" s="13" t="s">
        <v>41</v>
      </c>
      <c r="AX221" s="13" t="s">
        <v>80</v>
      </c>
      <c r="AY221" s="216" t="s">
        <v>155</v>
      </c>
    </row>
    <row r="222" spans="2:65" s="15" customFormat="1">
      <c r="B222" s="228"/>
      <c r="C222" s="229"/>
      <c r="D222" s="197" t="s">
        <v>164</v>
      </c>
      <c r="E222" s="230" t="s">
        <v>35</v>
      </c>
      <c r="F222" s="231" t="s">
        <v>177</v>
      </c>
      <c r="G222" s="229"/>
      <c r="H222" s="232">
        <v>782.79399999999998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164</v>
      </c>
      <c r="AU222" s="238" t="s">
        <v>90</v>
      </c>
      <c r="AV222" s="15" t="s">
        <v>162</v>
      </c>
      <c r="AW222" s="15" t="s">
        <v>41</v>
      </c>
      <c r="AX222" s="15" t="s">
        <v>88</v>
      </c>
      <c r="AY222" s="238" t="s">
        <v>155</v>
      </c>
    </row>
    <row r="223" spans="2:65" s="1" customFormat="1" ht="36" customHeight="1">
      <c r="B223" s="36"/>
      <c r="C223" s="182" t="s">
        <v>347</v>
      </c>
      <c r="D223" s="182" t="s">
        <v>157</v>
      </c>
      <c r="E223" s="183" t="s">
        <v>700</v>
      </c>
      <c r="F223" s="184" t="s">
        <v>701</v>
      </c>
      <c r="G223" s="185" t="s">
        <v>360</v>
      </c>
      <c r="H223" s="186">
        <v>16.89</v>
      </c>
      <c r="I223" s="187"/>
      <c r="J223" s="188">
        <f>ROUND(I223*H223,2)</f>
        <v>0</v>
      </c>
      <c r="K223" s="184" t="s">
        <v>161</v>
      </c>
      <c r="L223" s="40"/>
      <c r="M223" s="189" t="s">
        <v>35</v>
      </c>
      <c r="N223" s="190" t="s">
        <v>51</v>
      </c>
      <c r="O223" s="65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93" t="s">
        <v>162</v>
      </c>
      <c r="AT223" s="193" t="s">
        <v>157</v>
      </c>
      <c r="AU223" s="193" t="s">
        <v>90</v>
      </c>
      <c r="AY223" s="18" t="s">
        <v>155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88</v>
      </c>
      <c r="BK223" s="194">
        <f>ROUND(I223*H223,2)</f>
        <v>0</v>
      </c>
      <c r="BL223" s="18" t="s">
        <v>162</v>
      </c>
      <c r="BM223" s="193" t="s">
        <v>3479</v>
      </c>
    </row>
    <row r="224" spans="2:65" s="12" customFormat="1">
      <c r="B224" s="195"/>
      <c r="C224" s="196"/>
      <c r="D224" s="197" t="s">
        <v>164</v>
      </c>
      <c r="E224" s="198" t="s">
        <v>35</v>
      </c>
      <c r="F224" s="199" t="s">
        <v>703</v>
      </c>
      <c r="G224" s="196"/>
      <c r="H224" s="198" t="s">
        <v>35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164</v>
      </c>
      <c r="AU224" s="205" t="s">
        <v>90</v>
      </c>
      <c r="AV224" s="12" t="s">
        <v>88</v>
      </c>
      <c r="AW224" s="12" t="s">
        <v>41</v>
      </c>
      <c r="AX224" s="12" t="s">
        <v>80</v>
      </c>
      <c r="AY224" s="205" t="s">
        <v>155</v>
      </c>
    </row>
    <row r="225" spans="2:65" s="13" customFormat="1">
      <c r="B225" s="206"/>
      <c r="C225" s="207"/>
      <c r="D225" s="197" t="s">
        <v>164</v>
      </c>
      <c r="E225" s="208" t="s">
        <v>35</v>
      </c>
      <c r="F225" s="209" t="s">
        <v>3480</v>
      </c>
      <c r="G225" s="207"/>
      <c r="H225" s="210">
        <v>16.89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164</v>
      </c>
      <c r="AU225" s="216" t="s">
        <v>90</v>
      </c>
      <c r="AV225" s="13" t="s">
        <v>90</v>
      </c>
      <c r="AW225" s="13" t="s">
        <v>41</v>
      </c>
      <c r="AX225" s="13" t="s">
        <v>88</v>
      </c>
      <c r="AY225" s="216" t="s">
        <v>155</v>
      </c>
    </row>
    <row r="226" spans="2:65" s="1" customFormat="1" ht="16.5" customHeight="1">
      <c r="B226" s="36"/>
      <c r="C226" s="239" t="s">
        <v>357</v>
      </c>
      <c r="D226" s="239" t="s">
        <v>455</v>
      </c>
      <c r="E226" s="240" t="s">
        <v>713</v>
      </c>
      <c r="F226" s="241" t="s">
        <v>714</v>
      </c>
      <c r="G226" s="242" t="s">
        <v>360</v>
      </c>
      <c r="H226" s="243">
        <v>17.734999999999999</v>
      </c>
      <c r="I226" s="244"/>
      <c r="J226" s="245">
        <f>ROUND(I226*H226,2)</f>
        <v>0</v>
      </c>
      <c r="K226" s="241" t="s">
        <v>161</v>
      </c>
      <c r="L226" s="246"/>
      <c r="M226" s="247" t="s">
        <v>35</v>
      </c>
      <c r="N226" s="248" t="s">
        <v>51</v>
      </c>
      <c r="O226" s="65"/>
      <c r="P226" s="191">
        <f>O226*H226</f>
        <v>0</v>
      </c>
      <c r="Q226" s="191">
        <v>3.0000000000000001E-5</v>
      </c>
      <c r="R226" s="191">
        <f>Q226*H226</f>
        <v>5.3204999999999995E-4</v>
      </c>
      <c r="S226" s="191">
        <v>0</v>
      </c>
      <c r="T226" s="192">
        <f>S226*H226</f>
        <v>0</v>
      </c>
      <c r="AR226" s="193" t="s">
        <v>224</v>
      </c>
      <c r="AT226" s="193" t="s">
        <v>455</v>
      </c>
      <c r="AU226" s="193" t="s">
        <v>90</v>
      </c>
      <c r="AY226" s="18" t="s">
        <v>155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88</v>
      </c>
      <c r="BK226" s="194">
        <f>ROUND(I226*H226,2)</f>
        <v>0</v>
      </c>
      <c r="BL226" s="18" t="s">
        <v>162</v>
      </c>
      <c r="BM226" s="193" t="s">
        <v>3481</v>
      </c>
    </row>
    <row r="227" spans="2:65" s="13" customFormat="1">
      <c r="B227" s="206"/>
      <c r="C227" s="207"/>
      <c r="D227" s="197" t="s">
        <v>164</v>
      </c>
      <c r="E227" s="208" t="s">
        <v>35</v>
      </c>
      <c r="F227" s="209" t="s">
        <v>3482</v>
      </c>
      <c r="G227" s="207"/>
      <c r="H227" s="210">
        <v>17.734999999999999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164</v>
      </c>
      <c r="AU227" s="216" t="s">
        <v>90</v>
      </c>
      <c r="AV227" s="13" t="s">
        <v>90</v>
      </c>
      <c r="AW227" s="13" t="s">
        <v>41</v>
      </c>
      <c r="AX227" s="13" t="s">
        <v>88</v>
      </c>
      <c r="AY227" s="216" t="s">
        <v>155</v>
      </c>
    </row>
    <row r="228" spans="2:65" s="1" customFormat="1" ht="48" customHeight="1">
      <c r="B228" s="36"/>
      <c r="C228" s="182" t="s">
        <v>380</v>
      </c>
      <c r="D228" s="182" t="s">
        <v>157</v>
      </c>
      <c r="E228" s="183" t="s">
        <v>718</v>
      </c>
      <c r="F228" s="184" t="s">
        <v>719</v>
      </c>
      <c r="G228" s="185" t="s">
        <v>360</v>
      </c>
      <c r="H228" s="186">
        <v>177.21</v>
      </c>
      <c r="I228" s="187"/>
      <c r="J228" s="188">
        <f>ROUND(I228*H228,2)</f>
        <v>0</v>
      </c>
      <c r="K228" s="184" t="s">
        <v>161</v>
      </c>
      <c r="L228" s="40"/>
      <c r="M228" s="189" t="s">
        <v>35</v>
      </c>
      <c r="N228" s="190" t="s">
        <v>51</v>
      </c>
      <c r="O228" s="65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AR228" s="193" t="s">
        <v>162</v>
      </c>
      <c r="AT228" s="193" t="s">
        <v>157</v>
      </c>
      <c r="AU228" s="193" t="s">
        <v>90</v>
      </c>
      <c r="AY228" s="18" t="s">
        <v>155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88</v>
      </c>
      <c r="BK228" s="194">
        <f>ROUND(I228*H228,2)</f>
        <v>0</v>
      </c>
      <c r="BL228" s="18" t="s">
        <v>162</v>
      </c>
      <c r="BM228" s="193" t="s">
        <v>3483</v>
      </c>
    </row>
    <row r="229" spans="2:65" s="12" customFormat="1">
      <c r="B229" s="195"/>
      <c r="C229" s="196"/>
      <c r="D229" s="197" t="s">
        <v>164</v>
      </c>
      <c r="E229" s="198" t="s">
        <v>35</v>
      </c>
      <c r="F229" s="199" t="s">
        <v>480</v>
      </c>
      <c r="G229" s="196"/>
      <c r="H229" s="198" t="s">
        <v>35</v>
      </c>
      <c r="I229" s="200"/>
      <c r="J229" s="196"/>
      <c r="K229" s="196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164</v>
      </c>
      <c r="AU229" s="205" t="s">
        <v>90</v>
      </c>
      <c r="AV229" s="12" t="s">
        <v>88</v>
      </c>
      <c r="AW229" s="12" t="s">
        <v>41</v>
      </c>
      <c r="AX229" s="12" t="s">
        <v>80</v>
      </c>
      <c r="AY229" s="205" t="s">
        <v>155</v>
      </c>
    </row>
    <row r="230" spans="2:65" s="13" customFormat="1" ht="20.399999999999999">
      <c r="B230" s="206"/>
      <c r="C230" s="207"/>
      <c r="D230" s="197" t="s">
        <v>164</v>
      </c>
      <c r="E230" s="208" t="s">
        <v>35</v>
      </c>
      <c r="F230" s="209" t="s">
        <v>3484</v>
      </c>
      <c r="G230" s="207"/>
      <c r="H230" s="210">
        <v>84.92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164</v>
      </c>
      <c r="AU230" s="216" t="s">
        <v>90</v>
      </c>
      <c r="AV230" s="13" t="s">
        <v>90</v>
      </c>
      <c r="AW230" s="13" t="s">
        <v>41</v>
      </c>
      <c r="AX230" s="13" t="s">
        <v>80</v>
      </c>
      <c r="AY230" s="216" t="s">
        <v>155</v>
      </c>
    </row>
    <row r="231" spans="2:65" s="12" customFormat="1">
      <c r="B231" s="195"/>
      <c r="C231" s="196"/>
      <c r="D231" s="197" t="s">
        <v>164</v>
      </c>
      <c r="E231" s="198" t="s">
        <v>35</v>
      </c>
      <c r="F231" s="199" t="s">
        <v>482</v>
      </c>
      <c r="G231" s="196"/>
      <c r="H231" s="198" t="s">
        <v>35</v>
      </c>
      <c r="I231" s="200"/>
      <c r="J231" s="196"/>
      <c r="K231" s="196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164</v>
      </c>
      <c r="AU231" s="205" t="s">
        <v>90</v>
      </c>
      <c r="AV231" s="12" t="s">
        <v>88</v>
      </c>
      <c r="AW231" s="12" t="s">
        <v>41</v>
      </c>
      <c r="AX231" s="12" t="s">
        <v>80</v>
      </c>
      <c r="AY231" s="205" t="s">
        <v>155</v>
      </c>
    </row>
    <row r="232" spans="2:65" s="13" customFormat="1">
      <c r="B232" s="206"/>
      <c r="C232" s="207"/>
      <c r="D232" s="197" t="s">
        <v>164</v>
      </c>
      <c r="E232" s="208" t="s">
        <v>35</v>
      </c>
      <c r="F232" s="209" t="s">
        <v>3485</v>
      </c>
      <c r="G232" s="207"/>
      <c r="H232" s="210">
        <v>55.52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164</v>
      </c>
      <c r="AU232" s="216" t="s">
        <v>90</v>
      </c>
      <c r="AV232" s="13" t="s">
        <v>90</v>
      </c>
      <c r="AW232" s="13" t="s">
        <v>41</v>
      </c>
      <c r="AX232" s="13" t="s">
        <v>80</v>
      </c>
      <c r="AY232" s="216" t="s">
        <v>155</v>
      </c>
    </row>
    <row r="233" spans="2:65" s="12" customFormat="1">
      <c r="B233" s="195"/>
      <c r="C233" s="196"/>
      <c r="D233" s="197" t="s">
        <v>164</v>
      </c>
      <c r="E233" s="198" t="s">
        <v>35</v>
      </c>
      <c r="F233" s="199" t="s">
        <v>670</v>
      </c>
      <c r="G233" s="196"/>
      <c r="H233" s="198" t="s">
        <v>35</v>
      </c>
      <c r="I233" s="200"/>
      <c r="J233" s="196"/>
      <c r="K233" s="196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164</v>
      </c>
      <c r="AU233" s="205" t="s">
        <v>90</v>
      </c>
      <c r="AV233" s="12" t="s">
        <v>88</v>
      </c>
      <c r="AW233" s="12" t="s">
        <v>41</v>
      </c>
      <c r="AX233" s="12" t="s">
        <v>80</v>
      </c>
      <c r="AY233" s="205" t="s">
        <v>155</v>
      </c>
    </row>
    <row r="234" spans="2:65" s="13" customFormat="1">
      <c r="B234" s="206"/>
      <c r="C234" s="207"/>
      <c r="D234" s="197" t="s">
        <v>164</v>
      </c>
      <c r="E234" s="208" t="s">
        <v>35</v>
      </c>
      <c r="F234" s="209" t="s">
        <v>3486</v>
      </c>
      <c r="G234" s="207"/>
      <c r="H234" s="210">
        <v>10.4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164</v>
      </c>
      <c r="AU234" s="216" t="s">
        <v>90</v>
      </c>
      <c r="AV234" s="13" t="s">
        <v>90</v>
      </c>
      <c r="AW234" s="13" t="s">
        <v>41</v>
      </c>
      <c r="AX234" s="13" t="s">
        <v>80</v>
      </c>
      <c r="AY234" s="216" t="s">
        <v>155</v>
      </c>
    </row>
    <row r="235" spans="2:65" s="12" customFormat="1">
      <c r="B235" s="195"/>
      <c r="C235" s="196"/>
      <c r="D235" s="197" t="s">
        <v>164</v>
      </c>
      <c r="E235" s="198" t="s">
        <v>35</v>
      </c>
      <c r="F235" s="199" t="s">
        <v>672</v>
      </c>
      <c r="G235" s="196"/>
      <c r="H235" s="198" t="s">
        <v>35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164</v>
      </c>
      <c r="AU235" s="205" t="s">
        <v>90</v>
      </c>
      <c r="AV235" s="12" t="s">
        <v>88</v>
      </c>
      <c r="AW235" s="12" t="s">
        <v>41</v>
      </c>
      <c r="AX235" s="12" t="s">
        <v>80</v>
      </c>
      <c r="AY235" s="205" t="s">
        <v>155</v>
      </c>
    </row>
    <row r="236" spans="2:65" s="13" customFormat="1">
      <c r="B236" s="206"/>
      <c r="C236" s="207"/>
      <c r="D236" s="197" t="s">
        <v>164</v>
      </c>
      <c r="E236" s="208" t="s">
        <v>35</v>
      </c>
      <c r="F236" s="209" t="s">
        <v>3487</v>
      </c>
      <c r="G236" s="207"/>
      <c r="H236" s="210">
        <v>26.37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164</v>
      </c>
      <c r="AU236" s="216" t="s">
        <v>90</v>
      </c>
      <c r="AV236" s="13" t="s">
        <v>90</v>
      </c>
      <c r="AW236" s="13" t="s">
        <v>41</v>
      </c>
      <c r="AX236" s="13" t="s">
        <v>80</v>
      </c>
      <c r="AY236" s="216" t="s">
        <v>155</v>
      </c>
    </row>
    <row r="237" spans="2:65" s="15" customFormat="1">
      <c r="B237" s="228"/>
      <c r="C237" s="229"/>
      <c r="D237" s="197" t="s">
        <v>164</v>
      </c>
      <c r="E237" s="230" t="s">
        <v>35</v>
      </c>
      <c r="F237" s="231" t="s">
        <v>177</v>
      </c>
      <c r="G237" s="229"/>
      <c r="H237" s="232">
        <v>177.21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164</v>
      </c>
      <c r="AU237" s="238" t="s">
        <v>90</v>
      </c>
      <c r="AV237" s="15" t="s">
        <v>162</v>
      </c>
      <c r="AW237" s="15" t="s">
        <v>41</v>
      </c>
      <c r="AX237" s="15" t="s">
        <v>88</v>
      </c>
      <c r="AY237" s="238" t="s">
        <v>155</v>
      </c>
    </row>
    <row r="238" spans="2:65" s="1" customFormat="1" ht="24" customHeight="1">
      <c r="B238" s="36"/>
      <c r="C238" s="239" t="s">
        <v>387</v>
      </c>
      <c r="D238" s="239" t="s">
        <v>455</v>
      </c>
      <c r="E238" s="240" t="s">
        <v>739</v>
      </c>
      <c r="F238" s="241" t="s">
        <v>740</v>
      </c>
      <c r="G238" s="242" t="s">
        <v>360</v>
      </c>
      <c r="H238" s="243">
        <v>194.93100000000001</v>
      </c>
      <c r="I238" s="244"/>
      <c r="J238" s="245">
        <f>ROUND(I238*H238,2)</f>
        <v>0</v>
      </c>
      <c r="K238" s="241" t="s">
        <v>161</v>
      </c>
      <c r="L238" s="246"/>
      <c r="M238" s="247" t="s">
        <v>35</v>
      </c>
      <c r="N238" s="248" t="s">
        <v>51</v>
      </c>
      <c r="O238" s="65"/>
      <c r="P238" s="191">
        <f>O238*H238</f>
        <v>0</v>
      </c>
      <c r="Q238" s="191">
        <v>4.0000000000000003E-5</v>
      </c>
      <c r="R238" s="191">
        <f>Q238*H238</f>
        <v>7.7972400000000013E-3</v>
      </c>
      <c r="S238" s="191">
        <v>0</v>
      </c>
      <c r="T238" s="192">
        <f>S238*H238</f>
        <v>0</v>
      </c>
      <c r="AR238" s="193" t="s">
        <v>224</v>
      </c>
      <c r="AT238" s="193" t="s">
        <v>455</v>
      </c>
      <c r="AU238" s="193" t="s">
        <v>90</v>
      </c>
      <c r="AY238" s="18" t="s">
        <v>155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8" t="s">
        <v>88</v>
      </c>
      <c r="BK238" s="194">
        <f>ROUND(I238*H238,2)</f>
        <v>0</v>
      </c>
      <c r="BL238" s="18" t="s">
        <v>162</v>
      </c>
      <c r="BM238" s="193" t="s">
        <v>3488</v>
      </c>
    </row>
    <row r="239" spans="2:65" s="13" customFormat="1">
      <c r="B239" s="206"/>
      <c r="C239" s="207"/>
      <c r="D239" s="197" t="s">
        <v>164</v>
      </c>
      <c r="E239" s="208" t="s">
        <v>35</v>
      </c>
      <c r="F239" s="209" t="s">
        <v>3489</v>
      </c>
      <c r="G239" s="207"/>
      <c r="H239" s="210">
        <v>194.93100000000001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164</v>
      </c>
      <c r="AU239" s="216" t="s">
        <v>90</v>
      </c>
      <c r="AV239" s="13" t="s">
        <v>90</v>
      </c>
      <c r="AW239" s="13" t="s">
        <v>41</v>
      </c>
      <c r="AX239" s="13" t="s">
        <v>88</v>
      </c>
      <c r="AY239" s="216" t="s">
        <v>155</v>
      </c>
    </row>
    <row r="240" spans="2:65" s="1" customFormat="1" ht="36" customHeight="1">
      <c r="B240" s="36"/>
      <c r="C240" s="182" t="s">
        <v>394</v>
      </c>
      <c r="D240" s="182" t="s">
        <v>157</v>
      </c>
      <c r="E240" s="183" t="s">
        <v>767</v>
      </c>
      <c r="F240" s="184" t="s">
        <v>768</v>
      </c>
      <c r="G240" s="185" t="s">
        <v>160</v>
      </c>
      <c r="H240" s="186">
        <v>735.05600000000004</v>
      </c>
      <c r="I240" s="187"/>
      <c r="J240" s="188">
        <f>ROUND(I240*H240,2)</f>
        <v>0</v>
      </c>
      <c r="K240" s="184" t="s">
        <v>161</v>
      </c>
      <c r="L240" s="40"/>
      <c r="M240" s="189" t="s">
        <v>35</v>
      </c>
      <c r="N240" s="190" t="s">
        <v>51</v>
      </c>
      <c r="O240" s="65"/>
      <c r="P240" s="191">
        <f>O240*H240</f>
        <v>0</v>
      </c>
      <c r="Q240" s="191">
        <v>8.5000000000000006E-3</v>
      </c>
      <c r="R240" s="191">
        <f>Q240*H240</f>
        <v>6.2479760000000004</v>
      </c>
      <c r="S240" s="191">
        <v>0</v>
      </c>
      <c r="T240" s="192">
        <f>S240*H240</f>
        <v>0</v>
      </c>
      <c r="AR240" s="193" t="s">
        <v>162</v>
      </c>
      <c r="AT240" s="193" t="s">
        <v>157</v>
      </c>
      <c r="AU240" s="193" t="s">
        <v>90</v>
      </c>
      <c r="AY240" s="18" t="s">
        <v>155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88</v>
      </c>
      <c r="BK240" s="194">
        <f>ROUND(I240*H240,2)</f>
        <v>0</v>
      </c>
      <c r="BL240" s="18" t="s">
        <v>162</v>
      </c>
      <c r="BM240" s="193" t="s">
        <v>3490</v>
      </c>
    </row>
    <row r="241" spans="2:51" s="12" customFormat="1">
      <c r="B241" s="195"/>
      <c r="C241" s="196"/>
      <c r="D241" s="197" t="s">
        <v>164</v>
      </c>
      <c r="E241" s="198" t="s">
        <v>35</v>
      </c>
      <c r="F241" s="199" t="s">
        <v>770</v>
      </c>
      <c r="G241" s="196"/>
      <c r="H241" s="198" t="s">
        <v>35</v>
      </c>
      <c r="I241" s="200"/>
      <c r="J241" s="196"/>
      <c r="K241" s="196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164</v>
      </c>
      <c r="AU241" s="205" t="s">
        <v>90</v>
      </c>
      <c r="AV241" s="12" t="s">
        <v>88</v>
      </c>
      <c r="AW241" s="12" t="s">
        <v>41</v>
      </c>
      <c r="AX241" s="12" t="s">
        <v>80</v>
      </c>
      <c r="AY241" s="205" t="s">
        <v>155</v>
      </c>
    </row>
    <row r="242" spans="2:51" s="13" customFormat="1">
      <c r="B242" s="206"/>
      <c r="C242" s="207"/>
      <c r="D242" s="197" t="s">
        <v>164</v>
      </c>
      <c r="E242" s="208" t="s">
        <v>35</v>
      </c>
      <c r="F242" s="209" t="s">
        <v>3491</v>
      </c>
      <c r="G242" s="207"/>
      <c r="H242" s="210">
        <v>44.674999999999997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164</v>
      </c>
      <c r="AU242" s="216" t="s">
        <v>90</v>
      </c>
      <c r="AV242" s="13" t="s">
        <v>90</v>
      </c>
      <c r="AW242" s="13" t="s">
        <v>41</v>
      </c>
      <c r="AX242" s="13" t="s">
        <v>80</v>
      </c>
      <c r="AY242" s="216" t="s">
        <v>155</v>
      </c>
    </row>
    <row r="243" spans="2:51" s="12" customFormat="1">
      <c r="B243" s="195"/>
      <c r="C243" s="196"/>
      <c r="D243" s="197" t="s">
        <v>164</v>
      </c>
      <c r="E243" s="198" t="s">
        <v>35</v>
      </c>
      <c r="F243" s="199" t="s">
        <v>773</v>
      </c>
      <c r="G243" s="196"/>
      <c r="H243" s="198" t="s">
        <v>35</v>
      </c>
      <c r="I243" s="200"/>
      <c r="J243" s="196"/>
      <c r="K243" s="196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164</v>
      </c>
      <c r="AU243" s="205" t="s">
        <v>90</v>
      </c>
      <c r="AV243" s="12" t="s">
        <v>88</v>
      </c>
      <c r="AW243" s="12" t="s">
        <v>41</v>
      </c>
      <c r="AX243" s="12" t="s">
        <v>80</v>
      </c>
      <c r="AY243" s="205" t="s">
        <v>155</v>
      </c>
    </row>
    <row r="244" spans="2:51" s="13" customFormat="1">
      <c r="B244" s="206"/>
      <c r="C244" s="207"/>
      <c r="D244" s="197" t="s">
        <v>164</v>
      </c>
      <c r="E244" s="208" t="s">
        <v>35</v>
      </c>
      <c r="F244" s="209" t="s">
        <v>3492</v>
      </c>
      <c r="G244" s="207"/>
      <c r="H244" s="210">
        <v>19.902000000000001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164</v>
      </c>
      <c r="AU244" s="216" t="s">
        <v>90</v>
      </c>
      <c r="AV244" s="13" t="s">
        <v>90</v>
      </c>
      <c r="AW244" s="13" t="s">
        <v>41</v>
      </c>
      <c r="AX244" s="13" t="s">
        <v>80</v>
      </c>
      <c r="AY244" s="216" t="s">
        <v>155</v>
      </c>
    </row>
    <row r="245" spans="2:51" s="14" customFormat="1">
      <c r="B245" s="217"/>
      <c r="C245" s="218"/>
      <c r="D245" s="197" t="s">
        <v>164</v>
      </c>
      <c r="E245" s="219" t="s">
        <v>35</v>
      </c>
      <c r="F245" s="220" t="s">
        <v>173</v>
      </c>
      <c r="G245" s="218"/>
      <c r="H245" s="221">
        <v>64.576999999999998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164</v>
      </c>
      <c r="AU245" s="227" t="s">
        <v>90</v>
      </c>
      <c r="AV245" s="14" t="s">
        <v>174</v>
      </c>
      <c r="AW245" s="14" t="s">
        <v>41</v>
      </c>
      <c r="AX245" s="14" t="s">
        <v>80</v>
      </c>
      <c r="AY245" s="227" t="s">
        <v>155</v>
      </c>
    </row>
    <row r="246" spans="2:51" s="12" customFormat="1">
      <c r="B246" s="195"/>
      <c r="C246" s="196"/>
      <c r="D246" s="197" t="s">
        <v>164</v>
      </c>
      <c r="E246" s="198" t="s">
        <v>35</v>
      </c>
      <c r="F246" s="199" t="s">
        <v>779</v>
      </c>
      <c r="G246" s="196"/>
      <c r="H246" s="198" t="s">
        <v>35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164</v>
      </c>
      <c r="AU246" s="205" t="s">
        <v>90</v>
      </c>
      <c r="AV246" s="12" t="s">
        <v>88</v>
      </c>
      <c r="AW246" s="12" t="s">
        <v>41</v>
      </c>
      <c r="AX246" s="12" t="s">
        <v>80</v>
      </c>
      <c r="AY246" s="205" t="s">
        <v>155</v>
      </c>
    </row>
    <row r="247" spans="2:51" s="13" customFormat="1" ht="30.6">
      <c r="B247" s="206"/>
      <c r="C247" s="207"/>
      <c r="D247" s="197" t="s">
        <v>164</v>
      </c>
      <c r="E247" s="208" t="s">
        <v>35</v>
      </c>
      <c r="F247" s="209" t="s">
        <v>3493</v>
      </c>
      <c r="G247" s="207"/>
      <c r="H247" s="210">
        <v>864.89200000000005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164</v>
      </c>
      <c r="AU247" s="216" t="s">
        <v>90</v>
      </c>
      <c r="AV247" s="13" t="s">
        <v>90</v>
      </c>
      <c r="AW247" s="13" t="s">
        <v>41</v>
      </c>
      <c r="AX247" s="13" t="s">
        <v>80</v>
      </c>
      <c r="AY247" s="216" t="s">
        <v>155</v>
      </c>
    </row>
    <row r="248" spans="2:51" s="13" customFormat="1">
      <c r="B248" s="206"/>
      <c r="C248" s="207"/>
      <c r="D248" s="197" t="s">
        <v>164</v>
      </c>
      <c r="E248" s="208" t="s">
        <v>35</v>
      </c>
      <c r="F248" s="209" t="s">
        <v>3494</v>
      </c>
      <c r="G248" s="207"/>
      <c r="H248" s="210">
        <v>-59.557000000000002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164</v>
      </c>
      <c r="AU248" s="216" t="s">
        <v>90</v>
      </c>
      <c r="AV248" s="13" t="s">
        <v>90</v>
      </c>
      <c r="AW248" s="13" t="s">
        <v>41</v>
      </c>
      <c r="AX248" s="13" t="s">
        <v>80</v>
      </c>
      <c r="AY248" s="216" t="s">
        <v>155</v>
      </c>
    </row>
    <row r="249" spans="2:51" s="13" customFormat="1">
      <c r="B249" s="206"/>
      <c r="C249" s="207"/>
      <c r="D249" s="197" t="s">
        <v>164</v>
      </c>
      <c r="E249" s="208" t="s">
        <v>35</v>
      </c>
      <c r="F249" s="209" t="s">
        <v>3495</v>
      </c>
      <c r="G249" s="207"/>
      <c r="H249" s="210">
        <v>-56.856000000000002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164</v>
      </c>
      <c r="AU249" s="216" t="s">
        <v>90</v>
      </c>
      <c r="AV249" s="13" t="s">
        <v>90</v>
      </c>
      <c r="AW249" s="13" t="s">
        <v>41</v>
      </c>
      <c r="AX249" s="13" t="s">
        <v>80</v>
      </c>
      <c r="AY249" s="216" t="s">
        <v>155</v>
      </c>
    </row>
    <row r="250" spans="2:51" s="12" customFormat="1">
      <c r="B250" s="195"/>
      <c r="C250" s="196"/>
      <c r="D250" s="197" t="s">
        <v>164</v>
      </c>
      <c r="E250" s="198" t="s">
        <v>35</v>
      </c>
      <c r="F250" s="199" t="s">
        <v>3496</v>
      </c>
      <c r="G250" s="196"/>
      <c r="H250" s="198" t="s">
        <v>35</v>
      </c>
      <c r="I250" s="200"/>
      <c r="J250" s="196"/>
      <c r="K250" s="196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164</v>
      </c>
      <c r="AU250" s="205" t="s">
        <v>90</v>
      </c>
      <c r="AV250" s="12" t="s">
        <v>88</v>
      </c>
      <c r="AW250" s="12" t="s">
        <v>41</v>
      </c>
      <c r="AX250" s="12" t="s">
        <v>80</v>
      </c>
      <c r="AY250" s="205" t="s">
        <v>155</v>
      </c>
    </row>
    <row r="251" spans="2:51" s="13" customFormat="1">
      <c r="B251" s="206"/>
      <c r="C251" s="207"/>
      <c r="D251" s="197" t="s">
        <v>164</v>
      </c>
      <c r="E251" s="208" t="s">
        <v>35</v>
      </c>
      <c r="F251" s="209" t="s">
        <v>3497</v>
      </c>
      <c r="G251" s="207"/>
      <c r="H251" s="210">
        <v>-78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164</v>
      </c>
      <c r="AU251" s="216" t="s">
        <v>90</v>
      </c>
      <c r="AV251" s="13" t="s">
        <v>90</v>
      </c>
      <c r="AW251" s="13" t="s">
        <v>41</v>
      </c>
      <c r="AX251" s="13" t="s">
        <v>80</v>
      </c>
      <c r="AY251" s="216" t="s">
        <v>155</v>
      </c>
    </row>
    <row r="252" spans="2:51" s="12" customFormat="1">
      <c r="B252" s="195"/>
      <c r="C252" s="196"/>
      <c r="D252" s="197" t="s">
        <v>164</v>
      </c>
      <c r="E252" s="198" t="s">
        <v>35</v>
      </c>
      <c r="F252" s="199" t="s">
        <v>814</v>
      </c>
      <c r="G252" s="196"/>
      <c r="H252" s="198" t="s">
        <v>35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164</v>
      </c>
      <c r="AU252" s="205" t="s">
        <v>90</v>
      </c>
      <c r="AV252" s="12" t="s">
        <v>88</v>
      </c>
      <c r="AW252" s="12" t="s">
        <v>41</v>
      </c>
      <c r="AX252" s="12" t="s">
        <v>80</v>
      </c>
      <c r="AY252" s="205" t="s">
        <v>155</v>
      </c>
    </row>
    <row r="253" spans="2:51" s="13" customFormat="1">
      <c r="B253" s="206"/>
      <c r="C253" s="207"/>
      <c r="D253" s="197" t="s">
        <v>164</v>
      </c>
      <c r="E253" s="208" t="s">
        <v>35</v>
      </c>
      <c r="F253" s="209" t="s">
        <v>3498</v>
      </c>
      <c r="G253" s="207"/>
      <c r="H253" s="210">
        <v>-5.5860000000000003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164</v>
      </c>
      <c r="AU253" s="216" t="s">
        <v>90</v>
      </c>
      <c r="AV253" s="13" t="s">
        <v>90</v>
      </c>
      <c r="AW253" s="13" t="s">
        <v>41</v>
      </c>
      <c r="AX253" s="13" t="s">
        <v>80</v>
      </c>
      <c r="AY253" s="216" t="s">
        <v>155</v>
      </c>
    </row>
    <row r="254" spans="2:51" s="14" customFormat="1">
      <c r="B254" s="217"/>
      <c r="C254" s="218"/>
      <c r="D254" s="197" t="s">
        <v>164</v>
      </c>
      <c r="E254" s="219" t="s">
        <v>35</v>
      </c>
      <c r="F254" s="220" t="s">
        <v>173</v>
      </c>
      <c r="G254" s="218"/>
      <c r="H254" s="221">
        <v>664.89300000000003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164</v>
      </c>
      <c r="AU254" s="227" t="s">
        <v>90</v>
      </c>
      <c r="AV254" s="14" t="s">
        <v>174</v>
      </c>
      <c r="AW254" s="14" t="s">
        <v>41</v>
      </c>
      <c r="AX254" s="14" t="s">
        <v>80</v>
      </c>
      <c r="AY254" s="227" t="s">
        <v>155</v>
      </c>
    </row>
    <row r="255" spans="2:51" s="12" customFormat="1">
      <c r="B255" s="195"/>
      <c r="C255" s="196"/>
      <c r="D255" s="197" t="s">
        <v>164</v>
      </c>
      <c r="E255" s="198" t="s">
        <v>35</v>
      </c>
      <c r="F255" s="199" t="s">
        <v>796</v>
      </c>
      <c r="G255" s="196"/>
      <c r="H255" s="198" t="s">
        <v>35</v>
      </c>
      <c r="I255" s="200"/>
      <c r="J255" s="196"/>
      <c r="K255" s="196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164</v>
      </c>
      <c r="AU255" s="205" t="s">
        <v>90</v>
      </c>
      <c r="AV255" s="12" t="s">
        <v>88</v>
      </c>
      <c r="AW255" s="12" t="s">
        <v>41</v>
      </c>
      <c r="AX255" s="12" t="s">
        <v>80</v>
      </c>
      <c r="AY255" s="205" t="s">
        <v>155</v>
      </c>
    </row>
    <row r="256" spans="2:51" s="13" customFormat="1">
      <c r="B256" s="206"/>
      <c r="C256" s="207"/>
      <c r="D256" s="197" t="s">
        <v>164</v>
      </c>
      <c r="E256" s="208" t="s">
        <v>35</v>
      </c>
      <c r="F256" s="209" t="s">
        <v>3499</v>
      </c>
      <c r="G256" s="207"/>
      <c r="H256" s="210">
        <v>5.5860000000000003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164</v>
      </c>
      <c r="AU256" s="216" t="s">
        <v>90</v>
      </c>
      <c r="AV256" s="13" t="s">
        <v>90</v>
      </c>
      <c r="AW256" s="13" t="s">
        <v>41</v>
      </c>
      <c r="AX256" s="13" t="s">
        <v>80</v>
      </c>
      <c r="AY256" s="216" t="s">
        <v>155</v>
      </c>
    </row>
    <row r="257" spans="2:65" s="15" customFormat="1">
      <c r="B257" s="228"/>
      <c r="C257" s="229"/>
      <c r="D257" s="197" t="s">
        <v>164</v>
      </c>
      <c r="E257" s="230" t="s">
        <v>35</v>
      </c>
      <c r="F257" s="231" t="s">
        <v>177</v>
      </c>
      <c r="G257" s="229"/>
      <c r="H257" s="232">
        <v>735.05600000000004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164</v>
      </c>
      <c r="AU257" s="238" t="s">
        <v>90</v>
      </c>
      <c r="AV257" s="15" t="s">
        <v>162</v>
      </c>
      <c r="AW257" s="15" t="s">
        <v>41</v>
      </c>
      <c r="AX257" s="15" t="s">
        <v>88</v>
      </c>
      <c r="AY257" s="238" t="s">
        <v>155</v>
      </c>
    </row>
    <row r="258" spans="2:65" s="1" customFormat="1" ht="16.5" customHeight="1">
      <c r="B258" s="36"/>
      <c r="C258" s="239" t="s">
        <v>400</v>
      </c>
      <c r="D258" s="239" t="s">
        <v>455</v>
      </c>
      <c r="E258" s="240" t="s">
        <v>803</v>
      </c>
      <c r="F258" s="241" t="s">
        <v>804</v>
      </c>
      <c r="G258" s="242" t="s">
        <v>160</v>
      </c>
      <c r="H258" s="243">
        <v>5.8650000000000002</v>
      </c>
      <c r="I258" s="244"/>
      <c r="J258" s="245">
        <f>ROUND(I258*H258,2)</f>
        <v>0</v>
      </c>
      <c r="K258" s="241" t="s">
        <v>161</v>
      </c>
      <c r="L258" s="246"/>
      <c r="M258" s="247" t="s">
        <v>35</v>
      </c>
      <c r="N258" s="248" t="s">
        <v>51</v>
      </c>
      <c r="O258" s="65"/>
      <c r="P258" s="191">
        <f>O258*H258</f>
        <v>0</v>
      </c>
      <c r="Q258" s="191">
        <v>2.0999999999999999E-3</v>
      </c>
      <c r="R258" s="191">
        <f>Q258*H258</f>
        <v>1.2316499999999999E-2</v>
      </c>
      <c r="S258" s="191">
        <v>0</v>
      </c>
      <c r="T258" s="192">
        <f>S258*H258</f>
        <v>0</v>
      </c>
      <c r="AR258" s="193" t="s">
        <v>224</v>
      </c>
      <c r="AT258" s="193" t="s">
        <v>455</v>
      </c>
      <c r="AU258" s="193" t="s">
        <v>90</v>
      </c>
      <c r="AY258" s="18" t="s">
        <v>155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8" t="s">
        <v>88</v>
      </c>
      <c r="BK258" s="194">
        <f>ROUND(I258*H258,2)</f>
        <v>0</v>
      </c>
      <c r="BL258" s="18" t="s">
        <v>162</v>
      </c>
      <c r="BM258" s="193" t="s">
        <v>3500</v>
      </c>
    </row>
    <row r="259" spans="2:65" s="12" customFormat="1">
      <c r="B259" s="195"/>
      <c r="C259" s="196"/>
      <c r="D259" s="197" t="s">
        <v>164</v>
      </c>
      <c r="E259" s="198" t="s">
        <v>35</v>
      </c>
      <c r="F259" s="199" t="s">
        <v>796</v>
      </c>
      <c r="G259" s="196"/>
      <c r="H259" s="198" t="s">
        <v>35</v>
      </c>
      <c r="I259" s="200"/>
      <c r="J259" s="196"/>
      <c r="K259" s="196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164</v>
      </c>
      <c r="AU259" s="205" t="s">
        <v>90</v>
      </c>
      <c r="AV259" s="12" t="s">
        <v>88</v>
      </c>
      <c r="AW259" s="12" t="s">
        <v>41</v>
      </c>
      <c r="AX259" s="12" t="s">
        <v>80</v>
      </c>
      <c r="AY259" s="205" t="s">
        <v>155</v>
      </c>
    </row>
    <row r="260" spans="2:65" s="13" customFormat="1">
      <c r="B260" s="206"/>
      <c r="C260" s="207"/>
      <c r="D260" s="197" t="s">
        <v>164</v>
      </c>
      <c r="E260" s="208" t="s">
        <v>35</v>
      </c>
      <c r="F260" s="209" t="s">
        <v>3501</v>
      </c>
      <c r="G260" s="207"/>
      <c r="H260" s="210">
        <v>5.8650000000000002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164</v>
      </c>
      <c r="AU260" s="216" t="s">
        <v>90</v>
      </c>
      <c r="AV260" s="13" t="s">
        <v>90</v>
      </c>
      <c r="AW260" s="13" t="s">
        <v>41</v>
      </c>
      <c r="AX260" s="13" t="s">
        <v>88</v>
      </c>
      <c r="AY260" s="216" t="s">
        <v>155</v>
      </c>
    </row>
    <row r="261" spans="2:65" s="1" customFormat="1" ht="16.5" customHeight="1">
      <c r="B261" s="36"/>
      <c r="C261" s="239" t="s">
        <v>404</v>
      </c>
      <c r="D261" s="239" t="s">
        <v>455</v>
      </c>
      <c r="E261" s="240" t="s">
        <v>809</v>
      </c>
      <c r="F261" s="241" t="s">
        <v>810</v>
      </c>
      <c r="G261" s="242" t="s">
        <v>160</v>
      </c>
      <c r="H261" s="243">
        <v>698.13800000000003</v>
      </c>
      <c r="I261" s="244"/>
      <c r="J261" s="245">
        <f>ROUND(I261*H261,2)</f>
        <v>0</v>
      </c>
      <c r="K261" s="241" t="s">
        <v>161</v>
      </c>
      <c r="L261" s="246"/>
      <c r="M261" s="247" t="s">
        <v>35</v>
      </c>
      <c r="N261" s="248" t="s">
        <v>51</v>
      </c>
      <c r="O261" s="65"/>
      <c r="P261" s="191">
        <f>O261*H261</f>
        <v>0</v>
      </c>
      <c r="Q261" s="191">
        <v>2.3999999999999998E-3</v>
      </c>
      <c r="R261" s="191">
        <f>Q261*H261</f>
        <v>1.6755312</v>
      </c>
      <c r="S261" s="191">
        <v>0</v>
      </c>
      <c r="T261" s="192">
        <f>S261*H261</f>
        <v>0</v>
      </c>
      <c r="AR261" s="193" t="s">
        <v>224</v>
      </c>
      <c r="AT261" s="193" t="s">
        <v>455</v>
      </c>
      <c r="AU261" s="193" t="s">
        <v>90</v>
      </c>
      <c r="AY261" s="18" t="s">
        <v>155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8" t="s">
        <v>88</v>
      </c>
      <c r="BK261" s="194">
        <f>ROUND(I261*H261,2)</f>
        <v>0</v>
      </c>
      <c r="BL261" s="18" t="s">
        <v>162</v>
      </c>
      <c r="BM261" s="193" t="s">
        <v>3502</v>
      </c>
    </row>
    <row r="262" spans="2:65" s="12" customFormat="1">
      <c r="B262" s="195"/>
      <c r="C262" s="196"/>
      <c r="D262" s="197" t="s">
        <v>164</v>
      </c>
      <c r="E262" s="198" t="s">
        <v>35</v>
      </c>
      <c r="F262" s="199" t="s">
        <v>779</v>
      </c>
      <c r="G262" s="196"/>
      <c r="H262" s="198" t="s">
        <v>35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164</v>
      </c>
      <c r="AU262" s="205" t="s">
        <v>90</v>
      </c>
      <c r="AV262" s="12" t="s">
        <v>88</v>
      </c>
      <c r="AW262" s="12" t="s">
        <v>41</v>
      </c>
      <c r="AX262" s="12" t="s">
        <v>80</v>
      </c>
      <c r="AY262" s="205" t="s">
        <v>155</v>
      </c>
    </row>
    <row r="263" spans="2:65" s="13" customFormat="1" ht="30.6">
      <c r="B263" s="206"/>
      <c r="C263" s="207"/>
      <c r="D263" s="197" t="s">
        <v>164</v>
      </c>
      <c r="E263" s="208" t="s">
        <v>35</v>
      </c>
      <c r="F263" s="209" t="s">
        <v>3493</v>
      </c>
      <c r="G263" s="207"/>
      <c r="H263" s="210">
        <v>864.89200000000005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164</v>
      </c>
      <c r="AU263" s="216" t="s">
        <v>90</v>
      </c>
      <c r="AV263" s="13" t="s">
        <v>90</v>
      </c>
      <c r="AW263" s="13" t="s">
        <v>41</v>
      </c>
      <c r="AX263" s="13" t="s">
        <v>80</v>
      </c>
      <c r="AY263" s="216" t="s">
        <v>155</v>
      </c>
    </row>
    <row r="264" spans="2:65" s="13" customFormat="1">
      <c r="B264" s="206"/>
      <c r="C264" s="207"/>
      <c r="D264" s="197" t="s">
        <v>164</v>
      </c>
      <c r="E264" s="208" t="s">
        <v>35</v>
      </c>
      <c r="F264" s="209" t="s">
        <v>3494</v>
      </c>
      <c r="G264" s="207"/>
      <c r="H264" s="210">
        <v>-59.557000000000002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164</v>
      </c>
      <c r="AU264" s="216" t="s">
        <v>90</v>
      </c>
      <c r="AV264" s="13" t="s">
        <v>90</v>
      </c>
      <c r="AW264" s="13" t="s">
        <v>41</v>
      </c>
      <c r="AX264" s="13" t="s">
        <v>80</v>
      </c>
      <c r="AY264" s="216" t="s">
        <v>155</v>
      </c>
    </row>
    <row r="265" spans="2:65" s="13" customFormat="1">
      <c r="B265" s="206"/>
      <c r="C265" s="207"/>
      <c r="D265" s="197" t="s">
        <v>164</v>
      </c>
      <c r="E265" s="208" t="s">
        <v>35</v>
      </c>
      <c r="F265" s="209" t="s">
        <v>3495</v>
      </c>
      <c r="G265" s="207"/>
      <c r="H265" s="210">
        <v>-56.856000000000002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164</v>
      </c>
      <c r="AU265" s="216" t="s">
        <v>90</v>
      </c>
      <c r="AV265" s="13" t="s">
        <v>90</v>
      </c>
      <c r="AW265" s="13" t="s">
        <v>41</v>
      </c>
      <c r="AX265" s="13" t="s">
        <v>80</v>
      </c>
      <c r="AY265" s="216" t="s">
        <v>155</v>
      </c>
    </row>
    <row r="266" spans="2:65" s="12" customFormat="1">
      <c r="B266" s="195"/>
      <c r="C266" s="196"/>
      <c r="D266" s="197" t="s">
        <v>164</v>
      </c>
      <c r="E266" s="198" t="s">
        <v>35</v>
      </c>
      <c r="F266" s="199" t="s">
        <v>3496</v>
      </c>
      <c r="G266" s="196"/>
      <c r="H266" s="198" t="s">
        <v>35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164</v>
      </c>
      <c r="AU266" s="205" t="s">
        <v>90</v>
      </c>
      <c r="AV266" s="12" t="s">
        <v>88</v>
      </c>
      <c r="AW266" s="12" t="s">
        <v>41</v>
      </c>
      <c r="AX266" s="12" t="s">
        <v>80</v>
      </c>
      <c r="AY266" s="205" t="s">
        <v>155</v>
      </c>
    </row>
    <row r="267" spans="2:65" s="13" customFormat="1">
      <c r="B267" s="206"/>
      <c r="C267" s="207"/>
      <c r="D267" s="197" t="s">
        <v>164</v>
      </c>
      <c r="E267" s="208" t="s">
        <v>35</v>
      </c>
      <c r="F267" s="209" t="s">
        <v>3497</v>
      </c>
      <c r="G267" s="207"/>
      <c r="H267" s="210">
        <v>-78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164</v>
      </c>
      <c r="AU267" s="216" t="s">
        <v>90</v>
      </c>
      <c r="AV267" s="13" t="s">
        <v>90</v>
      </c>
      <c r="AW267" s="13" t="s">
        <v>41</v>
      </c>
      <c r="AX267" s="13" t="s">
        <v>80</v>
      </c>
      <c r="AY267" s="216" t="s">
        <v>155</v>
      </c>
    </row>
    <row r="268" spans="2:65" s="12" customFormat="1">
      <c r="B268" s="195"/>
      <c r="C268" s="196"/>
      <c r="D268" s="197" t="s">
        <v>164</v>
      </c>
      <c r="E268" s="198" t="s">
        <v>35</v>
      </c>
      <c r="F268" s="199" t="s">
        <v>814</v>
      </c>
      <c r="G268" s="196"/>
      <c r="H268" s="198" t="s">
        <v>35</v>
      </c>
      <c r="I268" s="200"/>
      <c r="J268" s="196"/>
      <c r="K268" s="196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164</v>
      </c>
      <c r="AU268" s="205" t="s">
        <v>90</v>
      </c>
      <c r="AV268" s="12" t="s">
        <v>88</v>
      </c>
      <c r="AW268" s="12" t="s">
        <v>41</v>
      </c>
      <c r="AX268" s="12" t="s">
        <v>80</v>
      </c>
      <c r="AY268" s="205" t="s">
        <v>155</v>
      </c>
    </row>
    <row r="269" spans="2:65" s="13" customFormat="1">
      <c r="B269" s="206"/>
      <c r="C269" s="207"/>
      <c r="D269" s="197" t="s">
        <v>164</v>
      </c>
      <c r="E269" s="208" t="s">
        <v>35</v>
      </c>
      <c r="F269" s="209" t="s">
        <v>3498</v>
      </c>
      <c r="G269" s="207"/>
      <c r="H269" s="210">
        <v>-5.5860000000000003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164</v>
      </c>
      <c r="AU269" s="216" t="s">
        <v>90</v>
      </c>
      <c r="AV269" s="13" t="s">
        <v>90</v>
      </c>
      <c r="AW269" s="13" t="s">
        <v>41</v>
      </c>
      <c r="AX269" s="13" t="s">
        <v>80</v>
      </c>
      <c r="AY269" s="216" t="s">
        <v>155</v>
      </c>
    </row>
    <row r="270" spans="2:65" s="14" customFormat="1">
      <c r="B270" s="217"/>
      <c r="C270" s="218"/>
      <c r="D270" s="197" t="s">
        <v>164</v>
      </c>
      <c r="E270" s="219" t="s">
        <v>35</v>
      </c>
      <c r="F270" s="220" t="s">
        <v>173</v>
      </c>
      <c r="G270" s="218"/>
      <c r="H270" s="221">
        <v>664.89300000000003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164</v>
      </c>
      <c r="AU270" s="227" t="s">
        <v>90</v>
      </c>
      <c r="AV270" s="14" t="s">
        <v>174</v>
      </c>
      <c r="AW270" s="14" t="s">
        <v>41</v>
      </c>
      <c r="AX270" s="14" t="s">
        <v>80</v>
      </c>
      <c r="AY270" s="227" t="s">
        <v>155</v>
      </c>
    </row>
    <row r="271" spans="2:65" s="12" customFormat="1">
      <c r="B271" s="195"/>
      <c r="C271" s="196"/>
      <c r="D271" s="197" t="s">
        <v>164</v>
      </c>
      <c r="E271" s="198" t="s">
        <v>35</v>
      </c>
      <c r="F271" s="199" t="s">
        <v>806</v>
      </c>
      <c r="G271" s="196"/>
      <c r="H271" s="198" t="s">
        <v>35</v>
      </c>
      <c r="I271" s="200"/>
      <c r="J271" s="196"/>
      <c r="K271" s="196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164</v>
      </c>
      <c r="AU271" s="205" t="s">
        <v>90</v>
      </c>
      <c r="AV271" s="12" t="s">
        <v>88</v>
      </c>
      <c r="AW271" s="12" t="s">
        <v>41</v>
      </c>
      <c r="AX271" s="12" t="s">
        <v>80</v>
      </c>
      <c r="AY271" s="205" t="s">
        <v>155</v>
      </c>
    </row>
    <row r="272" spans="2:65" s="13" customFormat="1">
      <c r="B272" s="206"/>
      <c r="C272" s="207"/>
      <c r="D272" s="197" t="s">
        <v>164</v>
      </c>
      <c r="E272" s="208" t="s">
        <v>35</v>
      </c>
      <c r="F272" s="209" t="s">
        <v>3503</v>
      </c>
      <c r="G272" s="207"/>
      <c r="H272" s="210">
        <v>698.13800000000003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164</v>
      </c>
      <c r="AU272" s="216" t="s">
        <v>90</v>
      </c>
      <c r="AV272" s="13" t="s">
        <v>90</v>
      </c>
      <c r="AW272" s="13" t="s">
        <v>41</v>
      </c>
      <c r="AX272" s="13" t="s">
        <v>88</v>
      </c>
      <c r="AY272" s="216" t="s">
        <v>155</v>
      </c>
    </row>
    <row r="273" spans="2:65" s="1" customFormat="1" ht="24" customHeight="1">
      <c r="B273" s="36"/>
      <c r="C273" s="239" t="s">
        <v>413</v>
      </c>
      <c r="D273" s="239" t="s">
        <v>455</v>
      </c>
      <c r="E273" s="240" t="s">
        <v>818</v>
      </c>
      <c r="F273" s="241" t="s">
        <v>4566</v>
      </c>
      <c r="G273" s="242" t="s">
        <v>160</v>
      </c>
      <c r="H273" s="243">
        <v>67.805999999999997</v>
      </c>
      <c r="I273" s="244"/>
      <c r="J273" s="245">
        <f>ROUND(I273*H273,2)</f>
        <v>0</v>
      </c>
      <c r="K273" s="241" t="s">
        <v>35</v>
      </c>
      <c r="L273" s="246"/>
      <c r="M273" s="247" t="s">
        <v>35</v>
      </c>
      <c r="N273" s="248" t="s">
        <v>51</v>
      </c>
      <c r="O273" s="65"/>
      <c r="P273" s="191">
        <f>O273*H273</f>
        <v>0</v>
      </c>
      <c r="Q273" s="191">
        <v>4.8999999999999998E-3</v>
      </c>
      <c r="R273" s="191">
        <f>Q273*H273</f>
        <v>0.33224939999999997</v>
      </c>
      <c r="S273" s="191">
        <v>0</v>
      </c>
      <c r="T273" s="192">
        <f>S273*H273</f>
        <v>0</v>
      </c>
      <c r="AR273" s="193" t="s">
        <v>224</v>
      </c>
      <c r="AT273" s="193" t="s">
        <v>455</v>
      </c>
      <c r="AU273" s="193" t="s">
        <v>90</v>
      </c>
      <c r="AY273" s="18" t="s">
        <v>155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8" t="s">
        <v>88</v>
      </c>
      <c r="BK273" s="194">
        <f>ROUND(I273*H273,2)</f>
        <v>0</v>
      </c>
      <c r="BL273" s="18" t="s">
        <v>162</v>
      </c>
      <c r="BM273" s="193" t="s">
        <v>3504</v>
      </c>
    </row>
    <row r="274" spans="2:65" s="12" customFormat="1">
      <c r="B274" s="195"/>
      <c r="C274" s="196"/>
      <c r="D274" s="197" t="s">
        <v>164</v>
      </c>
      <c r="E274" s="198" t="s">
        <v>35</v>
      </c>
      <c r="F274" s="199" t="s">
        <v>770</v>
      </c>
      <c r="G274" s="196"/>
      <c r="H274" s="198" t="s">
        <v>35</v>
      </c>
      <c r="I274" s="200"/>
      <c r="J274" s="196"/>
      <c r="K274" s="196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164</v>
      </c>
      <c r="AU274" s="205" t="s">
        <v>90</v>
      </c>
      <c r="AV274" s="12" t="s">
        <v>88</v>
      </c>
      <c r="AW274" s="12" t="s">
        <v>41</v>
      </c>
      <c r="AX274" s="12" t="s">
        <v>80</v>
      </c>
      <c r="AY274" s="205" t="s">
        <v>155</v>
      </c>
    </row>
    <row r="275" spans="2:65" s="13" customFormat="1">
      <c r="B275" s="206"/>
      <c r="C275" s="207"/>
      <c r="D275" s="197" t="s">
        <v>164</v>
      </c>
      <c r="E275" s="208" t="s">
        <v>35</v>
      </c>
      <c r="F275" s="209" t="s">
        <v>3505</v>
      </c>
      <c r="G275" s="207"/>
      <c r="H275" s="210">
        <v>46.908999999999999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164</v>
      </c>
      <c r="AU275" s="216" t="s">
        <v>90</v>
      </c>
      <c r="AV275" s="13" t="s">
        <v>90</v>
      </c>
      <c r="AW275" s="13" t="s">
        <v>41</v>
      </c>
      <c r="AX275" s="13" t="s">
        <v>80</v>
      </c>
      <c r="AY275" s="216" t="s">
        <v>155</v>
      </c>
    </row>
    <row r="276" spans="2:65" s="12" customFormat="1">
      <c r="B276" s="195"/>
      <c r="C276" s="196"/>
      <c r="D276" s="197" t="s">
        <v>164</v>
      </c>
      <c r="E276" s="198" t="s">
        <v>35</v>
      </c>
      <c r="F276" s="199" t="s">
        <v>773</v>
      </c>
      <c r="G276" s="196"/>
      <c r="H276" s="198" t="s">
        <v>35</v>
      </c>
      <c r="I276" s="200"/>
      <c r="J276" s="196"/>
      <c r="K276" s="196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164</v>
      </c>
      <c r="AU276" s="205" t="s">
        <v>90</v>
      </c>
      <c r="AV276" s="12" t="s">
        <v>88</v>
      </c>
      <c r="AW276" s="12" t="s">
        <v>41</v>
      </c>
      <c r="AX276" s="12" t="s">
        <v>80</v>
      </c>
      <c r="AY276" s="205" t="s">
        <v>155</v>
      </c>
    </row>
    <row r="277" spans="2:65" s="13" customFormat="1">
      <c r="B277" s="206"/>
      <c r="C277" s="207"/>
      <c r="D277" s="197" t="s">
        <v>164</v>
      </c>
      <c r="E277" s="208" t="s">
        <v>35</v>
      </c>
      <c r="F277" s="209" t="s">
        <v>3506</v>
      </c>
      <c r="G277" s="207"/>
      <c r="H277" s="210">
        <v>20.896999999999998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164</v>
      </c>
      <c r="AU277" s="216" t="s">
        <v>90</v>
      </c>
      <c r="AV277" s="13" t="s">
        <v>90</v>
      </c>
      <c r="AW277" s="13" t="s">
        <v>41</v>
      </c>
      <c r="AX277" s="13" t="s">
        <v>80</v>
      </c>
      <c r="AY277" s="216" t="s">
        <v>155</v>
      </c>
    </row>
    <row r="278" spans="2:65" s="15" customFormat="1">
      <c r="B278" s="228"/>
      <c r="C278" s="229"/>
      <c r="D278" s="197" t="s">
        <v>164</v>
      </c>
      <c r="E278" s="230" t="s">
        <v>35</v>
      </c>
      <c r="F278" s="231" t="s">
        <v>177</v>
      </c>
      <c r="G278" s="229"/>
      <c r="H278" s="232">
        <v>67.805999999999997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164</v>
      </c>
      <c r="AU278" s="238" t="s">
        <v>90</v>
      </c>
      <c r="AV278" s="15" t="s">
        <v>162</v>
      </c>
      <c r="AW278" s="15" t="s">
        <v>41</v>
      </c>
      <c r="AX278" s="15" t="s">
        <v>88</v>
      </c>
      <c r="AY278" s="238" t="s">
        <v>155</v>
      </c>
    </row>
    <row r="279" spans="2:65" s="1" customFormat="1" ht="24" customHeight="1">
      <c r="B279" s="36"/>
      <c r="C279" s="182" t="s">
        <v>419</v>
      </c>
      <c r="D279" s="182" t="s">
        <v>157</v>
      </c>
      <c r="E279" s="183" t="s">
        <v>822</v>
      </c>
      <c r="F279" s="184" t="s">
        <v>823</v>
      </c>
      <c r="G279" s="185" t="s">
        <v>160</v>
      </c>
      <c r="H279" s="186">
        <v>64.576999999999998</v>
      </c>
      <c r="I279" s="187"/>
      <c r="J279" s="188">
        <f>ROUND(I279*H279,2)</f>
        <v>0</v>
      </c>
      <c r="K279" s="184" t="s">
        <v>35</v>
      </c>
      <c r="L279" s="40"/>
      <c r="M279" s="189" t="s">
        <v>35</v>
      </c>
      <c r="N279" s="190" t="s">
        <v>51</v>
      </c>
      <c r="O279" s="65"/>
      <c r="P279" s="191">
        <f>O279*H279</f>
        <v>0</v>
      </c>
      <c r="Q279" s="191">
        <v>-2E-3</v>
      </c>
      <c r="R279" s="191">
        <f>Q279*H279</f>
        <v>-0.12915399999999999</v>
      </c>
      <c r="S279" s="191">
        <v>0</v>
      </c>
      <c r="T279" s="192">
        <f>S279*H279</f>
        <v>0</v>
      </c>
      <c r="AR279" s="193" t="s">
        <v>162</v>
      </c>
      <c r="AT279" s="193" t="s">
        <v>157</v>
      </c>
      <c r="AU279" s="193" t="s">
        <v>90</v>
      </c>
      <c r="AY279" s="18" t="s">
        <v>155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8" t="s">
        <v>88</v>
      </c>
      <c r="BK279" s="194">
        <f>ROUND(I279*H279,2)</f>
        <v>0</v>
      </c>
      <c r="BL279" s="18" t="s">
        <v>162</v>
      </c>
      <c r="BM279" s="193" t="s">
        <v>3507</v>
      </c>
    </row>
    <row r="280" spans="2:65" s="12" customFormat="1">
      <c r="B280" s="195"/>
      <c r="C280" s="196"/>
      <c r="D280" s="197" t="s">
        <v>164</v>
      </c>
      <c r="E280" s="198" t="s">
        <v>35</v>
      </c>
      <c r="F280" s="199" t="s">
        <v>1503</v>
      </c>
      <c r="G280" s="196"/>
      <c r="H280" s="198" t="s">
        <v>35</v>
      </c>
      <c r="I280" s="200"/>
      <c r="J280" s="196"/>
      <c r="K280" s="196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164</v>
      </c>
      <c r="AU280" s="205" t="s">
        <v>90</v>
      </c>
      <c r="AV280" s="12" t="s">
        <v>88</v>
      </c>
      <c r="AW280" s="12" t="s">
        <v>41</v>
      </c>
      <c r="AX280" s="12" t="s">
        <v>80</v>
      </c>
      <c r="AY280" s="205" t="s">
        <v>155</v>
      </c>
    </row>
    <row r="281" spans="2:65" s="13" customFormat="1">
      <c r="B281" s="206"/>
      <c r="C281" s="207"/>
      <c r="D281" s="197" t="s">
        <v>164</v>
      </c>
      <c r="E281" s="208" t="s">
        <v>35</v>
      </c>
      <c r="F281" s="209" t="s">
        <v>3491</v>
      </c>
      <c r="G281" s="207"/>
      <c r="H281" s="210">
        <v>44.674999999999997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164</v>
      </c>
      <c r="AU281" s="216" t="s">
        <v>90</v>
      </c>
      <c r="AV281" s="13" t="s">
        <v>90</v>
      </c>
      <c r="AW281" s="13" t="s">
        <v>41</v>
      </c>
      <c r="AX281" s="13" t="s">
        <v>80</v>
      </c>
      <c r="AY281" s="216" t="s">
        <v>155</v>
      </c>
    </row>
    <row r="282" spans="2:65" s="12" customFormat="1">
      <c r="B282" s="195"/>
      <c r="C282" s="196"/>
      <c r="D282" s="197" t="s">
        <v>164</v>
      </c>
      <c r="E282" s="198" t="s">
        <v>35</v>
      </c>
      <c r="F282" s="199" t="s">
        <v>3508</v>
      </c>
      <c r="G282" s="196"/>
      <c r="H282" s="198" t="s">
        <v>35</v>
      </c>
      <c r="I282" s="200"/>
      <c r="J282" s="196"/>
      <c r="K282" s="196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164</v>
      </c>
      <c r="AU282" s="205" t="s">
        <v>90</v>
      </c>
      <c r="AV282" s="12" t="s">
        <v>88</v>
      </c>
      <c r="AW282" s="12" t="s">
        <v>41</v>
      </c>
      <c r="AX282" s="12" t="s">
        <v>80</v>
      </c>
      <c r="AY282" s="205" t="s">
        <v>155</v>
      </c>
    </row>
    <row r="283" spans="2:65" s="13" customFormat="1">
      <c r="B283" s="206"/>
      <c r="C283" s="207"/>
      <c r="D283" s="197" t="s">
        <v>164</v>
      </c>
      <c r="E283" s="208" t="s">
        <v>35</v>
      </c>
      <c r="F283" s="209" t="s">
        <v>3492</v>
      </c>
      <c r="G283" s="207"/>
      <c r="H283" s="210">
        <v>19.902000000000001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164</v>
      </c>
      <c r="AU283" s="216" t="s">
        <v>90</v>
      </c>
      <c r="AV283" s="13" t="s">
        <v>90</v>
      </c>
      <c r="AW283" s="13" t="s">
        <v>41</v>
      </c>
      <c r="AX283" s="13" t="s">
        <v>80</v>
      </c>
      <c r="AY283" s="216" t="s">
        <v>155</v>
      </c>
    </row>
    <row r="284" spans="2:65" s="15" customFormat="1">
      <c r="B284" s="228"/>
      <c r="C284" s="229"/>
      <c r="D284" s="197" t="s">
        <v>164</v>
      </c>
      <c r="E284" s="230" t="s">
        <v>35</v>
      </c>
      <c r="F284" s="231" t="s">
        <v>177</v>
      </c>
      <c r="G284" s="229"/>
      <c r="H284" s="232">
        <v>64.576999999999998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164</v>
      </c>
      <c r="AU284" s="238" t="s">
        <v>90</v>
      </c>
      <c r="AV284" s="15" t="s">
        <v>162</v>
      </c>
      <c r="AW284" s="15" t="s">
        <v>41</v>
      </c>
      <c r="AX284" s="15" t="s">
        <v>88</v>
      </c>
      <c r="AY284" s="238" t="s">
        <v>155</v>
      </c>
    </row>
    <row r="285" spans="2:65" s="1" customFormat="1" ht="24" customHeight="1">
      <c r="B285" s="36"/>
      <c r="C285" s="182" t="s">
        <v>425</v>
      </c>
      <c r="D285" s="182" t="s">
        <v>157</v>
      </c>
      <c r="E285" s="183" t="s">
        <v>826</v>
      </c>
      <c r="F285" s="184" t="s">
        <v>827</v>
      </c>
      <c r="G285" s="185" t="s">
        <v>160</v>
      </c>
      <c r="H285" s="186">
        <v>670.47900000000004</v>
      </c>
      <c r="I285" s="187"/>
      <c r="J285" s="188">
        <f>ROUND(I285*H285,2)</f>
        <v>0</v>
      </c>
      <c r="K285" s="184" t="s">
        <v>35</v>
      </c>
      <c r="L285" s="40"/>
      <c r="M285" s="189" t="s">
        <v>35</v>
      </c>
      <c r="N285" s="190" t="s">
        <v>51</v>
      </c>
      <c r="O285" s="65"/>
      <c r="P285" s="191">
        <f>O285*H285</f>
        <v>0</v>
      </c>
      <c r="Q285" s="191">
        <v>2.0000000000000001E-4</v>
      </c>
      <c r="R285" s="191">
        <f>Q285*H285</f>
        <v>0.13409580000000001</v>
      </c>
      <c r="S285" s="191">
        <v>0</v>
      </c>
      <c r="T285" s="192">
        <f>S285*H285</f>
        <v>0</v>
      </c>
      <c r="AR285" s="193" t="s">
        <v>162</v>
      </c>
      <c r="AT285" s="193" t="s">
        <v>157</v>
      </c>
      <c r="AU285" s="193" t="s">
        <v>90</v>
      </c>
      <c r="AY285" s="18" t="s">
        <v>155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8" t="s">
        <v>88</v>
      </c>
      <c r="BK285" s="194">
        <f>ROUND(I285*H285,2)</f>
        <v>0</v>
      </c>
      <c r="BL285" s="18" t="s">
        <v>162</v>
      </c>
      <c r="BM285" s="193" t="s">
        <v>3509</v>
      </c>
    </row>
    <row r="286" spans="2:65" s="12" customFormat="1">
      <c r="B286" s="195"/>
      <c r="C286" s="196"/>
      <c r="D286" s="197" t="s">
        <v>164</v>
      </c>
      <c r="E286" s="198" t="s">
        <v>35</v>
      </c>
      <c r="F286" s="199" t="s">
        <v>829</v>
      </c>
      <c r="G286" s="196"/>
      <c r="H286" s="198" t="s">
        <v>35</v>
      </c>
      <c r="I286" s="200"/>
      <c r="J286" s="196"/>
      <c r="K286" s="196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164</v>
      </c>
      <c r="AU286" s="205" t="s">
        <v>90</v>
      </c>
      <c r="AV286" s="12" t="s">
        <v>88</v>
      </c>
      <c r="AW286" s="12" t="s">
        <v>41</v>
      </c>
      <c r="AX286" s="12" t="s">
        <v>80</v>
      </c>
      <c r="AY286" s="205" t="s">
        <v>155</v>
      </c>
    </row>
    <row r="287" spans="2:65" s="12" customFormat="1">
      <c r="B287" s="195"/>
      <c r="C287" s="196"/>
      <c r="D287" s="197" t="s">
        <v>164</v>
      </c>
      <c r="E287" s="198" t="s">
        <v>35</v>
      </c>
      <c r="F287" s="199" t="s">
        <v>796</v>
      </c>
      <c r="G287" s="196"/>
      <c r="H287" s="198" t="s">
        <v>35</v>
      </c>
      <c r="I287" s="200"/>
      <c r="J287" s="196"/>
      <c r="K287" s="196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164</v>
      </c>
      <c r="AU287" s="205" t="s">
        <v>90</v>
      </c>
      <c r="AV287" s="12" t="s">
        <v>88</v>
      </c>
      <c r="AW287" s="12" t="s">
        <v>41</v>
      </c>
      <c r="AX287" s="12" t="s">
        <v>80</v>
      </c>
      <c r="AY287" s="205" t="s">
        <v>155</v>
      </c>
    </row>
    <row r="288" spans="2:65" s="13" customFormat="1">
      <c r="B288" s="206"/>
      <c r="C288" s="207"/>
      <c r="D288" s="197" t="s">
        <v>164</v>
      </c>
      <c r="E288" s="208" t="s">
        <v>35</v>
      </c>
      <c r="F288" s="209" t="s">
        <v>3510</v>
      </c>
      <c r="G288" s="207"/>
      <c r="H288" s="210">
        <v>5.5860000000000003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164</v>
      </c>
      <c r="AU288" s="216" t="s">
        <v>90</v>
      </c>
      <c r="AV288" s="13" t="s">
        <v>90</v>
      </c>
      <c r="AW288" s="13" t="s">
        <v>41</v>
      </c>
      <c r="AX288" s="13" t="s">
        <v>80</v>
      </c>
      <c r="AY288" s="216" t="s">
        <v>155</v>
      </c>
    </row>
    <row r="289" spans="2:65" s="12" customFormat="1">
      <c r="B289" s="195"/>
      <c r="C289" s="196"/>
      <c r="D289" s="197" t="s">
        <v>164</v>
      </c>
      <c r="E289" s="198" t="s">
        <v>35</v>
      </c>
      <c r="F289" s="199" t="s">
        <v>779</v>
      </c>
      <c r="G289" s="196"/>
      <c r="H289" s="198" t="s">
        <v>35</v>
      </c>
      <c r="I289" s="200"/>
      <c r="J289" s="196"/>
      <c r="K289" s="196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164</v>
      </c>
      <c r="AU289" s="205" t="s">
        <v>90</v>
      </c>
      <c r="AV289" s="12" t="s">
        <v>88</v>
      </c>
      <c r="AW289" s="12" t="s">
        <v>41</v>
      </c>
      <c r="AX289" s="12" t="s">
        <v>80</v>
      </c>
      <c r="AY289" s="205" t="s">
        <v>155</v>
      </c>
    </row>
    <row r="290" spans="2:65" s="13" customFormat="1" ht="30.6">
      <c r="B290" s="206"/>
      <c r="C290" s="207"/>
      <c r="D290" s="197" t="s">
        <v>164</v>
      </c>
      <c r="E290" s="208" t="s">
        <v>35</v>
      </c>
      <c r="F290" s="209" t="s">
        <v>3493</v>
      </c>
      <c r="G290" s="207"/>
      <c r="H290" s="210">
        <v>864.89200000000005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164</v>
      </c>
      <c r="AU290" s="216" t="s">
        <v>90</v>
      </c>
      <c r="AV290" s="13" t="s">
        <v>90</v>
      </c>
      <c r="AW290" s="13" t="s">
        <v>41</v>
      </c>
      <c r="AX290" s="13" t="s">
        <v>80</v>
      </c>
      <c r="AY290" s="216" t="s">
        <v>155</v>
      </c>
    </row>
    <row r="291" spans="2:65" s="13" customFormat="1">
      <c r="B291" s="206"/>
      <c r="C291" s="207"/>
      <c r="D291" s="197" t="s">
        <v>164</v>
      </c>
      <c r="E291" s="208" t="s">
        <v>35</v>
      </c>
      <c r="F291" s="209" t="s">
        <v>3494</v>
      </c>
      <c r="G291" s="207"/>
      <c r="H291" s="210">
        <v>-59.557000000000002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164</v>
      </c>
      <c r="AU291" s="216" t="s">
        <v>90</v>
      </c>
      <c r="AV291" s="13" t="s">
        <v>90</v>
      </c>
      <c r="AW291" s="13" t="s">
        <v>41</v>
      </c>
      <c r="AX291" s="13" t="s">
        <v>80</v>
      </c>
      <c r="AY291" s="216" t="s">
        <v>155</v>
      </c>
    </row>
    <row r="292" spans="2:65" s="13" customFormat="1">
      <c r="B292" s="206"/>
      <c r="C292" s="207"/>
      <c r="D292" s="197" t="s">
        <v>164</v>
      </c>
      <c r="E292" s="208" t="s">
        <v>35</v>
      </c>
      <c r="F292" s="209" t="s">
        <v>3495</v>
      </c>
      <c r="G292" s="207"/>
      <c r="H292" s="210">
        <v>-56.856000000000002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164</v>
      </c>
      <c r="AU292" s="216" t="s">
        <v>90</v>
      </c>
      <c r="AV292" s="13" t="s">
        <v>90</v>
      </c>
      <c r="AW292" s="13" t="s">
        <v>41</v>
      </c>
      <c r="AX292" s="13" t="s">
        <v>80</v>
      </c>
      <c r="AY292" s="216" t="s">
        <v>155</v>
      </c>
    </row>
    <row r="293" spans="2:65" s="12" customFormat="1">
      <c r="B293" s="195"/>
      <c r="C293" s="196"/>
      <c r="D293" s="197" t="s">
        <v>164</v>
      </c>
      <c r="E293" s="198" t="s">
        <v>35</v>
      </c>
      <c r="F293" s="199" t="s">
        <v>3496</v>
      </c>
      <c r="G293" s="196"/>
      <c r="H293" s="198" t="s">
        <v>35</v>
      </c>
      <c r="I293" s="200"/>
      <c r="J293" s="196"/>
      <c r="K293" s="196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164</v>
      </c>
      <c r="AU293" s="205" t="s">
        <v>90</v>
      </c>
      <c r="AV293" s="12" t="s">
        <v>88</v>
      </c>
      <c r="AW293" s="12" t="s">
        <v>41</v>
      </c>
      <c r="AX293" s="12" t="s">
        <v>80</v>
      </c>
      <c r="AY293" s="205" t="s">
        <v>155</v>
      </c>
    </row>
    <row r="294" spans="2:65" s="13" customFormat="1">
      <c r="B294" s="206"/>
      <c r="C294" s="207"/>
      <c r="D294" s="197" t="s">
        <v>164</v>
      </c>
      <c r="E294" s="208" t="s">
        <v>35</v>
      </c>
      <c r="F294" s="209" t="s">
        <v>3497</v>
      </c>
      <c r="G294" s="207"/>
      <c r="H294" s="210">
        <v>-78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164</v>
      </c>
      <c r="AU294" s="216" t="s">
        <v>90</v>
      </c>
      <c r="AV294" s="13" t="s">
        <v>90</v>
      </c>
      <c r="AW294" s="13" t="s">
        <v>41</v>
      </c>
      <c r="AX294" s="13" t="s">
        <v>80</v>
      </c>
      <c r="AY294" s="216" t="s">
        <v>155</v>
      </c>
    </row>
    <row r="295" spans="2:65" s="12" customFormat="1">
      <c r="B295" s="195"/>
      <c r="C295" s="196"/>
      <c r="D295" s="197" t="s">
        <v>164</v>
      </c>
      <c r="E295" s="198" t="s">
        <v>35</v>
      </c>
      <c r="F295" s="199" t="s">
        <v>814</v>
      </c>
      <c r="G295" s="196"/>
      <c r="H295" s="198" t="s">
        <v>35</v>
      </c>
      <c r="I295" s="200"/>
      <c r="J295" s="196"/>
      <c r="K295" s="196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164</v>
      </c>
      <c r="AU295" s="205" t="s">
        <v>90</v>
      </c>
      <c r="AV295" s="12" t="s">
        <v>88</v>
      </c>
      <c r="AW295" s="12" t="s">
        <v>41</v>
      </c>
      <c r="AX295" s="12" t="s">
        <v>80</v>
      </c>
      <c r="AY295" s="205" t="s">
        <v>155</v>
      </c>
    </row>
    <row r="296" spans="2:65" s="13" customFormat="1">
      <c r="B296" s="206"/>
      <c r="C296" s="207"/>
      <c r="D296" s="197" t="s">
        <v>164</v>
      </c>
      <c r="E296" s="208" t="s">
        <v>35</v>
      </c>
      <c r="F296" s="209" t="s">
        <v>3498</v>
      </c>
      <c r="G296" s="207"/>
      <c r="H296" s="210">
        <v>-5.5860000000000003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164</v>
      </c>
      <c r="AU296" s="216" t="s">
        <v>90</v>
      </c>
      <c r="AV296" s="13" t="s">
        <v>90</v>
      </c>
      <c r="AW296" s="13" t="s">
        <v>41</v>
      </c>
      <c r="AX296" s="13" t="s">
        <v>80</v>
      </c>
      <c r="AY296" s="216" t="s">
        <v>155</v>
      </c>
    </row>
    <row r="297" spans="2:65" s="15" customFormat="1">
      <c r="B297" s="228"/>
      <c r="C297" s="229"/>
      <c r="D297" s="197" t="s">
        <v>164</v>
      </c>
      <c r="E297" s="230" t="s">
        <v>35</v>
      </c>
      <c r="F297" s="231" t="s">
        <v>177</v>
      </c>
      <c r="G297" s="229"/>
      <c r="H297" s="232">
        <v>670.47900000000004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164</v>
      </c>
      <c r="AU297" s="238" t="s">
        <v>90</v>
      </c>
      <c r="AV297" s="15" t="s">
        <v>162</v>
      </c>
      <c r="AW297" s="15" t="s">
        <v>41</v>
      </c>
      <c r="AX297" s="15" t="s">
        <v>88</v>
      </c>
      <c r="AY297" s="238" t="s">
        <v>155</v>
      </c>
    </row>
    <row r="298" spans="2:65" s="1" customFormat="1" ht="48" customHeight="1">
      <c r="B298" s="36"/>
      <c r="C298" s="182" t="s">
        <v>433</v>
      </c>
      <c r="D298" s="182" t="s">
        <v>157</v>
      </c>
      <c r="E298" s="183" t="s">
        <v>841</v>
      </c>
      <c r="F298" s="184" t="s">
        <v>842</v>
      </c>
      <c r="G298" s="185" t="s">
        <v>360</v>
      </c>
      <c r="H298" s="186">
        <v>116.04</v>
      </c>
      <c r="I298" s="187"/>
      <c r="J298" s="188">
        <f>ROUND(I298*H298,2)</f>
        <v>0</v>
      </c>
      <c r="K298" s="184" t="s">
        <v>161</v>
      </c>
      <c r="L298" s="40"/>
      <c r="M298" s="189" t="s">
        <v>35</v>
      </c>
      <c r="N298" s="190" t="s">
        <v>51</v>
      </c>
      <c r="O298" s="65"/>
      <c r="P298" s="191">
        <f>O298*H298</f>
        <v>0</v>
      </c>
      <c r="Q298" s="191">
        <v>3.3899999999999998E-3</v>
      </c>
      <c r="R298" s="191">
        <f>Q298*H298</f>
        <v>0.39337559999999999</v>
      </c>
      <c r="S298" s="191">
        <v>0</v>
      </c>
      <c r="T298" s="192">
        <f>S298*H298</f>
        <v>0</v>
      </c>
      <c r="AR298" s="193" t="s">
        <v>162</v>
      </c>
      <c r="AT298" s="193" t="s">
        <v>157</v>
      </c>
      <c r="AU298" s="193" t="s">
        <v>90</v>
      </c>
      <c r="AY298" s="18" t="s">
        <v>155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8" t="s">
        <v>88</v>
      </c>
      <c r="BK298" s="194">
        <f>ROUND(I298*H298,2)</f>
        <v>0</v>
      </c>
      <c r="BL298" s="18" t="s">
        <v>162</v>
      </c>
      <c r="BM298" s="193" t="s">
        <v>3511</v>
      </c>
    </row>
    <row r="299" spans="2:65" s="12" customFormat="1">
      <c r="B299" s="195"/>
      <c r="C299" s="196"/>
      <c r="D299" s="197" t="s">
        <v>164</v>
      </c>
      <c r="E299" s="198" t="s">
        <v>35</v>
      </c>
      <c r="F299" s="199" t="s">
        <v>3512</v>
      </c>
      <c r="G299" s="196"/>
      <c r="H299" s="198" t="s">
        <v>35</v>
      </c>
      <c r="I299" s="200"/>
      <c r="J299" s="196"/>
      <c r="K299" s="196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164</v>
      </c>
      <c r="AU299" s="205" t="s">
        <v>90</v>
      </c>
      <c r="AV299" s="12" t="s">
        <v>88</v>
      </c>
      <c r="AW299" s="12" t="s">
        <v>41</v>
      </c>
      <c r="AX299" s="12" t="s">
        <v>80</v>
      </c>
      <c r="AY299" s="205" t="s">
        <v>155</v>
      </c>
    </row>
    <row r="300" spans="2:65" s="13" customFormat="1">
      <c r="B300" s="206"/>
      <c r="C300" s="207"/>
      <c r="D300" s="197" t="s">
        <v>164</v>
      </c>
      <c r="E300" s="208" t="s">
        <v>35</v>
      </c>
      <c r="F300" s="209" t="s">
        <v>3513</v>
      </c>
      <c r="G300" s="207"/>
      <c r="H300" s="210">
        <v>33.799999999999997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164</v>
      </c>
      <c r="AU300" s="216" t="s">
        <v>90</v>
      </c>
      <c r="AV300" s="13" t="s">
        <v>90</v>
      </c>
      <c r="AW300" s="13" t="s">
        <v>41</v>
      </c>
      <c r="AX300" s="13" t="s">
        <v>80</v>
      </c>
      <c r="AY300" s="216" t="s">
        <v>155</v>
      </c>
    </row>
    <row r="301" spans="2:65" s="13" customFormat="1">
      <c r="B301" s="206"/>
      <c r="C301" s="207"/>
      <c r="D301" s="197" t="s">
        <v>164</v>
      </c>
      <c r="E301" s="208" t="s">
        <v>35</v>
      </c>
      <c r="F301" s="209" t="s">
        <v>3514</v>
      </c>
      <c r="G301" s="207"/>
      <c r="H301" s="210">
        <v>44.24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164</v>
      </c>
      <c r="AU301" s="216" t="s">
        <v>90</v>
      </c>
      <c r="AV301" s="13" t="s">
        <v>90</v>
      </c>
      <c r="AW301" s="13" t="s">
        <v>41</v>
      </c>
      <c r="AX301" s="13" t="s">
        <v>80</v>
      </c>
      <c r="AY301" s="216" t="s">
        <v>155</v>
      </c>
    </row>
    <row r="302" spans="2:65" s="12" customFormat="1">
      <c r="B302" s="195"/>
      <c r="C302" s="196"/>
      <c r="D302" s="197" t="s">
        <v>164</v>
      </c>
      <c r="E302" s="198" t="s">
        <v>35</v>
      </c>
      <c r="F302" s="199" t="s">
        <v>846</v>
      </c>
      <c r="G302" s="196"/>
      <c r="H302" s="198" t="s">
        <v>35</v>
      </c>
      <c r="I302" s="200"/>
      <c r="J302" s="196"/>
      <c r="K302" s="196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164</v>
      </c>
      <c r="AU302" s="205" t="s">
        <v>90</v>
      </c>
      <c r="AV302" s="12" t="s">
        <v>88</v>
      </c>
      <c r="AW302" s="12" t="s">
        <v>41</v>
      </c>
      <c r="AX302" s="12" t="s">
        <v>80</v>
      </c>
      <c r="AY302" s="205" t="s">
        <v>155</v>
      </c>
    </row>
    <row r="303" spans="2:65" s="13" customFormat="1">
      <c r="B303" s="206"/>
      <c r="C303" s="207"/>
      <c r="D303" s="197" t="s">
        <v>164</v>
      </c>
      <c r="E303" s="208" t="s">
        <v>35</v>
      </c>
      <c r="F303" s="209" t="s">
        <v>3515</v>
      </c>
      <c r="G303" s="207"/>
      <c r="H303" s="210">
        <v>38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164</v>
      </c>
      <c r="AU303" s="216" t="s">
        <v>90</v>
      </c>
      <c r="AV303" s="13" t="s">
        <v>90</v>
      </c>
      <c r="AW303" s="13" t="s">
        <v>41</v>
      </c>
      <c r="AX303" s="13" t="s">
        <v>80</v>
      </c>
      <c r="AY303" s="216" t="s">
        <v>155</v>
      </c>
    </row>
    <row r="304" spans="2:65" s="15" customFormat="1">
      <c r="B304" s="228"/>
      <c r="C304" s="229"/>
      <c r="D304" s="197" t="s">
        <v>164</v>
      </c>
      <c r="E304" s="230" t="s">
        <v>35</v>
      </c>
      <c r="F304" s="231" t="s">
        <v>177</v>
      </c>
      <c r="G304" s="229"/>
      <c r="H304" s="232">
        <v>116.04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164</v>
      </c>
      <c r="AU304" s="238" t="s">
        <v>90</v>
      </c>
      <c r="AV304" s="15" t="s">
        <v>162</v>
      </c>
      <c r="AW304" s="15" t="s">
        <v>41</v>
      </c>
      <c r="AX304" s="15" t="s">
        <v>88</v>
      </c>
      <c r="AY304" s="238" t="s">
        <v>155</v>
      </c>
    </row>
    <row r="305" spans="2:65" s="1" customFormat="1" ht="16.5" customHeight="1">
      <c r="B305" s="36"/>
      <c r="C305" s="239" t="s">
        <v>438</v>
      </c>
      <c r="D305" s="239" t="s">
        <v>455</v>
      </c>
      <c r="E305" s="240" t="s">
        <v>750</v>
      </c>
      <c r="F305" s="241" t="s">
        <v>751</v>
      </c>
      <c r="G305" s="242" t="s">
        <v>160</v>
      </c>
      <c r="H305" s="243">
        <v>35.195999999999998</v>
      </c>
      <c r="I305" s="244"/>
      <c r="J305" s="245">
        <f>ROUND(I305*H305,2)</f>
        <v>0</v>
      </c>
      <c r="K305" s="241" t="s">
        <v>161</v>
      </c>
      <c r="L305" s="246"/>
      <c r="M305" s="247" t="s">
        <v>35</v>
      </c>
      <c r="N305" s="248" t="s">
        <v>51</v>
      </c>
      <c r="O305" s="65"/>
      <c r="P305" s="191">
        <f>O305*H305</f>
        <v>0</v>
      </c>
      <c r="Q305" s="191">
        <v>7.5000000000000002E-4</v>
      </c>
      <c r="R305" s="191">
        <f>Q305*H305</f>
        <v>2.6397E-2</v>
      </c>
      <c r="S305" s="191">
        <v>0</v>
      </c>
      <c r="T305" s="192">
        <f>S305*H305</f>
        <v>0</v>
      </c>
      <c r="AR305" s="193" t="s">
        <v>224</v>
      </c>
      <c r="AT305" s="193" t="s">
        <v>455</v>
      </c>
      <c r="AU305" s="193" t="s">
        <v>90</v>
      </c>
      <c r="AY305" s="18" t="s">
        <v>155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8" t="s">
        <v>88</v>
      </c>
      <c r="BK305" s="194">
        <f>ROUND(I305*H305,2)</f>
        <v>0</v>
      </c>
      <c r="BL305" s="18" t="s">
        <v>162</v>
      </c>
      <c r="BM305" s="193" t="s">
        <v>3516</v>
      </c>
    </row>
    <row r="306" spans="2:65" s="12" customFormat="1">
      <c r="B306" s="195"/>
      <c r="C306" s="196"/>
      <c r="D306" s="197" t="s">
        <v>164</v>
      </c>
      <c r="E306" s="198" t="s">
        <v>35</v>
      </c>
      <c r="F306" s="199" t="s">
        <v>3512</v>
      </c>
      <c r="G306" s="196"/>
      <c r="H306" s="198" t="s">
        <v>35</v>
      </c>
      <c r="I306" s="200"/>
      <c r="J306" s="196"/>
      <c r="K306" s="196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164</v>
      </c>
      <c r="AU306" s="205" t="s">
        <v>90</v>
      </c>
      <c r="AV306" s="12" t="s">
        <v>88</v>
      </c>
      <c r="AW306" s="12" t="s">
        <v>41</v>
      </c>
      <c r="AX306" s="12" t="s">
        <v>80</v>
      </c>
      <c r="AY306" s="205" t="s">
        <v>155</v>
      </c>
    </row>
    <row r="307" spans="2:65" s="13" customFormat="1">
      <c r="B307" s="206"/>
      <c r="C307" s="207"/>
      <c r="D307" s="197" t="s">
        <v>164</v>
      </c>
      <c r="E307" s="208" t="s">
        <v>35</v>
      </c>
      <c r="F307" s="209" t="s">
        <v>3513</v>
      </c>
      <c r="G307" s="207"/>
      <c r="H307" s="210">
        <v>33.799999999999997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164</v>
      </c>
      <c r="AU307" s="216" t="s">
        <v>90</v>
      </c>
      <c r="AV307" s="13" t="s">
        <v>90</v>
      </c>
      <c r="AW307" s="13" t="s">
        <v>41</v>
      </c>
      <c r="AX307" s="13" t="s">
        <v>80</v>
      </c>
      <c r="AY307" s="216" t="s">
        <v>155</v>
      </c>
    </row>
    <row r="308" spans="2:65" s="13" customFormat="1">
      <c r="B308" s="206"/>
      <c r="C308" s="207"/>
      <c r="D308" s="197" t="s">
        <v>164</v>
      </c>
      <c r="E308" s="208" t="s">
        <v>35</v>
      </c>
      <c r="F308" s="209" t="s">
        <v>3514</v>
      </c>
      <c r="G308" s="207"/>
      <c r="H308" s="210">
        <v>44.24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164</v>
      </c>
      <c r="AU308" s="216" t="s">
        <v>90</v>
      </c>
      <c r="AV308" s="13" t="s">
        <v>90</v>
      </c>
      <c r="AW308" s="13" t="s">
        <v>41</v>
      </c>
      <c r="AX308" s="13" t="s">
        <v>80</v>
      </c>
      <c r="AY308" s="216" t="s">
        <v>155</v>
      </c>
    </row>
    <row r="309" spans="2:65" s="14" customFormat="1">
      <c r="B309" s="217"/>
      <c r="C309" s="218"/>
      <c r="D309" s="197" t="s">
        <v>164</v>
      </c>
      <c r="E309" s="219" t="s">
        <v>35</v>
      </c>
      <c r="F309" s="220" t="s">
        <v>173</v>
      </c>
      <c r="G309" s="218"/>
      <c r="H309" s="221">
        <v>78.040000000000006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164</v>
      </c>
      <c r="AU309" s="227" t="s">
        <v>90</v>
      </c>
      <c r="AV309" s="14" t="s">
        <v>174</v>
      </c>
      <c r="AW309" s="14" t="s">
        <v>41</v>
      </c>
      <c r="AX309" s="14" t="s">
        <v>80</v>
      </c>
      <c r="AY309" s="227" t="s">
        <v>155</v>
      </c>
    </row>
    <row r="310" spans="2:65" s="13" customFormat="1">
      <c r="B310" s="206"/>
      <c r="C310" s="207"/>
      <c r="D310" s="197" t="s">
        <v>164</v>
      </c>
      <c r="E310" s="208" t="s">
        <v>35</v>
      </c>
      <c r="F310" s="209" t="s">
        <v>3517</v>
      </c>
      <c r="G310" s="207"/>
      <c r="H310" s="210">
        <v>35.195999999999998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164</v>
      </c>
      <c r="AU310" s="216" t="s">
        <v>90</v>
      </c>
      <c r="AV310" s="13" t="s">
        <v>90</v>
      </c>
      <c r="AW310" s="13" t="s">
        <v>41</v>
      </c>
      <c r="AX310" s="13" t="s">
        <v>88</v>
      </c>
      <c r="AY310" s="216" t="s">
        <v>155</v>
      </c>
    </row>
    <row r="311" spans="2:65" s="1" customFormat="1" ht="16.5" customHeight="1">
      <c r="B311" s="36"/>
      <c r="C311" s="239" t="s">
        <v>442</v>
      </c>
      <c r="D311" s="239" t="s">
        <v>455</v>
      </c>
      <c r="E311" s="240" t="s">
        <v>852</v>
      </c>
      <c r="F311" s="241" t="s">
        <v>4567</v>
      </c>
      <c r="G311" s="242" t="s">
        <v>160</v>
      </c>
      <c r="H311" s="243">
        <v>17.138000000000002</v>
      </c>
      <c r="I311" s="244"/>
      <c r="J311" s="245">
        <f>ROUND(I311*H311,2)</f>
        <v>0</v>
      </c>
      <c r="K311" s="241" t="s">
        <v>161</v>
      </c>
      <c r="L311" s="246"/>
      <c r="M311" s="247" t="s">
        <v>35</v>
      </c>
      <c r="N311" s="248" t="s">
        <v>51</v>
      </c>
      <c r="O311" s="65"/>
      <c r="P311" s="191">
        <f>O311*H311</f>
        <v>0</v>
      </c>
      <c r="Q311" s="191">
        <v>8.9999999999999998E-4</v>
      </c>
      <c r="R311" s="191">
        <f>Q311*H311</f>
        <v>1.5424200000000001E-2</v>
      </c>
      <c r="S311" s="191">
        <v>0</v>
      </c>
      <c r="T311" s="192">
        <f>S311*H311</f>
        <v>0</v>
      </c>
      <c r="AR311" s="193" t="s">
        <v>224</v>
      </c>
      <c r="AT311" s="193" t="s">
        <v>455</v>
      </c>
      <c r="AU311" s="193" t="s">
        <v>90</v>
      </c>
      <c r="AY311" s="18" t="s">
        <v>155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8" t="s">
        <v>88</v>
      </c>
      <c r="BK311" s="194">
        <f>ROUND(I311*H311,2)</f>
        <v>0</v>
      </c>
      <c r="BL311" s="18" t="s">
        <v>162</v>
      </c>
      <c r="BM311" s="193" t="s">
        <v>3518</v>
      </c>
    </row>
    <row r="312" spans="2:65" s="12" customFormat="1">
      <c r="B312" s="195"/>
      <c r="C312" s="196"/>
      <c r="D312" s="197" t="s">
        <v>164</v>
      </c>
      <c r="E312" s="198" t="s">
        <v>35</v>
      </c>
      <c r="F312" s="199" t="s">
        <v>846</v>
      </c>
      <c r="G312" s="196"/>
      <c r="H312" s="198" t="s">
        <v>35</v>
      </c>
      <c r="I312" s="200"/>
      <c r="J312" s="196"/>
      <c r="K312" s="196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164</v>
      </c>
      <c r="AU312" s="205" t="s">
        <v>90</v>
      </c>
      <c r="AV312" s="12" t="s">
        <v>88</v>
      </c>
      <c r="AW312" s="12" t="s">
        <v>41</v>
      </c>
      <c r="AX312" s="12" t="s">
        <v>80</v>
      </c>
      <c r="AY312" s="205" t="s">
        <v>155</v>
      </c>
    </row>
    <row r="313" spans="2:65" s="13" customFormat="1">
      <c r="B313" s="206"/>
      <c r="C313" s="207"/>
      <c r="D313" s="197" t="s">
        <v>164</v>
      </c>
      <c r="E313" s="208" t="s">
        <v>35</v>
      </c>
      <c r="F313" s="209" t="s">
        <v>3519</v>
      </c>
      <c r="G313" s="207"/>
      <c r="H313" s="210">
        <v>17.138000000000002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164</v>
      </c>
      <c r="AU313" s="216" t="s">
        <v>90</v>
      </c>
      <c r="AV313" s="13" t="s">
        <v>90</v>
      </c>
      <c r="AW313" s="13" t="s">
        <v>41</v>
      </c>
      <c r="AX313" s="13" t="s">
        <v>88</v>
      </c>
      <c r="AY313" s="216" t="s">
        <v>155</v>
      </c>
    </row>
    <row r="314" spans="2:65" s="1" customFormat="1" ht="36" customHeight="1">
      <c r="B314" s="36"/>
      <c r="C314" s="182" t="s">
        <v>447</v>
      </c>
      <c r="D314" s="182" t="s">
        <v>157</v>
      </c>
      <c r="E314" s="183" t="s">
        <v>870</v>
      </c>
      <c r="F314" s="184" t="s">
        <v>871</v>
      </c>
      <c r="G314" s="185" t="s">
        <v>160</v>
      </c>
      <c r="H314" s="186">
        <v>670.47900000000004</v>
      </c>
      <c r="I314" s="187"/>
      <c r="J314" s="188">
        <f>ROUND(I314*H314,2)</f>
        <v>0</v>
      </c>
      <c r="K314" s="184" t="s">
        <v>161</v>
      </c>
      <c r="L314" s="40"/>
      <c r="M314" s="189" t="s">
        <v>35</v>
      </c>
      <c r="N314" s="190" t="s">
        <v>51</v>
      </c>
      <c r="O314" s="65"/>
      <c r="P314" s="191">
        <f>O314*H314</f>
        <v>0</v>
      </c>
      <c r="Q314" s="191">
        <v>6.0000000000000002E-5</v>
      </c>
      <c r="R314" s="191">
        <f>Q314*H314</f>
        <v>4.0228740000000006E-2</v>
      </c>
      <c r="S314" s="191">
        <v>0</v>
      </c>
      <c r="T314" s="192">
        <f>S314*H314</f>
        <v>0</v>
      </c>
      <c r="AR314" s="193" t="s">
        <v>162</v>
      </c>
      <c r="AT314" s="193" t="s">
        <v>157</v>
      </c>
      <c r="AU314" s="193" t="s">
        <v>90</v>
      </c>
      <c r="AY314" s="18" t="s">
        <v>155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8" t="s">
        <v>88</v>
      </c>
      <c r="BK314" s="194">
        <f>ROUND(I314*H314,2)</f>
        <v>0</v>
      </c>
      <c r="BL314" s="18" t="s">
        <v>162</v>
      </c>
      <c r="BM314" s="193" t="s">
        <v>3520</v>
      </c>
    </row>
    <row r="315" spans="2:65" s="12" customFormat="1">
      <c r="B315" s="195"/>
      <c r="C315" s="196"/>
      <c r="D315" s="197" t="s">
        <v>164</v>
      </c>
      <c r="E315" s="198" t="s">
        <v>35</v>
      </c>
      <c r="F315" s="199" t="s">
        <v>796</v>
      </c>
      <c r="G315" s="196"/>
      <c r="H315" s="198" t="s">
        <v>35</v>
      </c>
      <c r="I315" s="200"/>
      <c r="J315" s="196"/>
      <c r="K315" s="196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164</v>
      </c>
      <c r="AU315" s="205" t="s">
        <v>90</v>
      </c>
      <c r="AV315" s="12" t="s">
        <v>88</v>
      </c>
      <c r="AW315" s="12" t="s">
        <v>41</v>
      </c>
      <c r="AX315" s="12" t="s">
        <v>80</v>
      </c>
      <c r="AY315" s="205" t="s">
        <v>155</v>
      </c>
    </row>
    <row r="316" spans="2:65" s="13" customFormat="1">
      <c r="B316" s="206"/>
      <c r="C316" s="207"/>
      <c r="D316" s="197" t="s">
        <v>164</v>
      </c>
      <c r="E316" s="208" t="s">
        <v>35</v>
      </c>
      <c r="F316" s="209" t="s">
        <v>3510</v>
      </c>
      <c r="G316" s="207"/>
      <c r="H316" s="210">
        <v>5.5860000000000003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164</v>
      </c>
      <c r="AU316" s="216" t="s">
        <v>90</v>
      </c>
      <c r="AV316" s="13" t="s">
        <v>90</v>
      </c>
      <c r="AW316" s="13" t="s">
        <v>41</v>
      </c>
      <c r="AX316" s="13" t="s">
        <v>80</v>
      </c>
      <c r="AY316" s="216" t="s">
        <v>155</v>
      </c>
    </row>
    <row r="317" spans="2:65" s="12" customFormat="1">
      <c r="B317" s="195"/>
      <c r="C317" s="196"/>
      <c r="D317" s="197" t="s">
        <v>164</v>
      </c>
      <c r="E317" s="198" t="s">
        <v>35</v>
      </c>
      <c r="F317" s="199" t="s">
        <v>779</v>
      </c>
      <c r="G317" s="196"/>
      <c r="H317" s="198" t="s">
        <v>35</v>
      </c>
      <c r="I317" s="200"/>
      <c r="J317" s="196"/>
      <c r="K317" s="196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164</v>
      </c>
      <c r="AU317" s="205" t="s">
        <v>90</v>
      </c>
      <c r="AV317" s="12" t="s">
        <v>88</v>
      </c>
      <c r="AW317" s="12" t="s">
        <v>41</v>
      </c>
      <c r="AX317" s="12" t="s">
        <v>80</v>
      </c>
      <c r="AY317" s="205" t="s">
        <v>155</v>
      </c>
    </row>
    <row r="318" spans="2:65" s="13" customFormat="1" ht="30.6">
      <c r="B318" s="206"/>
      <c r="C318" s="207"/>
      <c r="D318" s="197" t="s">
        <v>164</v>
      </c>
      <c r="E318" s="208" t="s">
        <v>35</v>
      </c>
      <c r="F318" s="209" t="s">
        <v>3493</v>
      </c>
      <c r="G318" s="207"/>
      <c r="H318" s="210">
        <v>864.89200000000005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164</v>
      </c>
      <c r="AU318" s="216" t="s">
        <v>90</v>
      </c>
      <c r="AV318" s="13" t="s">
        <v>90</v>
      </c>
      <c r="AW318" s="13" t="s">
        <v>41</v>
      </c>
      <c r="AX318" s="13" t="s">
        <v>80</v>
      </c>
      <c r="AY318" s="216" t="s">
        <v>155</v>
      </c>
    </row>
    <row r="319" spans="2:65" s="13" customFormat="1">
      <c r="B319" s="206"/>
      <c r="C319" s="207"/>
      <c r="D319" s="197" t="s">
        <v>164</v>
      </c>
      <c r="E319" s="208" t="s">
        <v>35</v>
      </c>
      <c r="F319" s="209" t="s">
        <v>3494</v>
      </c>
      <c r="G319" s="207"/>
      <c r="H319" s="210">
        <v>-59.557000000000002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164</v>
      </c>
      <c r="AU319" s="216" t="s">
        <v>90</v>
      </c>
      <c r="AV319" s="13" t="s">
        <v>90</v>
      </c>
      <c r="AW319" s="13" t="s">
        <v>41</v>
      </c>
      <c r="AX319" s="13" t="s">
        <v>80</v>
      </c>
      <c r="AY319" s="216" t="s">
        <v>155</v>
      </c>
    </row>
    <row r="320" spans="2:65" s="13" customFormat="1">
      <c r="B320" s="206"/>
      <c r="C320" s="207"/>
      <c r="D320" s="197" t="s">
        <v>164</v>
      </c>
      <c r="E320" s="208" t="s">
        <v>35</v>
      </c>
      <c r="F320" s="209" t="s">
        <v>3495</v>
      </c>
      <c r="G320" s="207"/>
      <c r="H320" s="210">
        <v>-56.856000000000002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164</v>
      </c>
      <c r="AU320" s="216" t="s">
        <v>90</v>
      </c>
      <c r="AV320" s="13" t="s">
        <v>90</v>
      </c>
      <c r="AW320" s="13" t="s">
        <v>41</v>
      </c>
      <c r="AX320" s="13" t="s">
        <v>80</v>
      </c>
      <c r="AY320" s="216" t="s">
        <v>155</v>
      </c>
    </row>
    <row r="321" spans="2:65" s="12" customFormat="1">
      <c r="B321" s="195"/>
      <c r="C321" s="196"/>
      <c r="D321" s="197" t="s">
        <v>164</v>
      </c>
      <c r="E321" s="198" t="s">
        <v>35</v>
      </c>
      <c r="F321" s="199" t="s">
        <v>3496</v>
      </c>
      <c r="G321" s="196"/>
      <c r="H321" s="198" t="s">
        <v>35</v>
      </c>
      <c r="I321" s="200"/>
      <c r="J321" s="196"/>
      <c r="K321" s="196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164</v>
      </c>
      <c r="AU321" s="205" t="s">
        <v>90</v>
      </c>
      <c r="AV321" s="12" t="s">
        <v>88</v>
      </c>
      <c r="AW321" s="12" t="s">
        <v>41</v>
      </c>
      <c r="AX321" s="12" t="s">
        <v>80</v>
      </c>
      <c r="AY321" s="205" t="s">
        <v>155</v>
      </c>
    </row>
    <row r="322" spans="2:65" s="13" customFormat="1">
      <c r="B322" s="206"/>
      <c r="C322" s="207"/>
      <c r="D322" s="197" t="s">
        <v>164</v>
      </c>
      <c r="E322" s="208" t="s">
        <v>35</v>
      </c>
      <c r="F322" s="209" t="s">
        <v>3497</v>
      </c>
      <c r="G322" s="207"/>
      <c r="H322" s="210">
        <v>-78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164</v>
      </c>
      <c r="AU322" s="216" t="s">
        <v>90</v>
      </c>
      <c r="AV322" s="13" t="s">
        <v>90</v>
      </c>
      <c r="AW322" s="13" t="s">
        <v>41</v>
      </c>
      <c r="AX322" s="13" t="s">
        <v>80</v>
      </c>
      <c r="AY322" s="216" t="s">
        <v>155</v>
      </c>
    </row>
    <row r="323" spans="2:65" s="12" customFormat="1">
      <c r="B323" s="195"/>
      <c r="C323" s="196"/>
      <c r="D323" s="197" t="s">
        <v>164</v>
      </c>
      <c r="E323" s="198" t="s">
        <v>35</v>
      </c>
      <c r="F323" s="199" t="s">
        <v>814</v>
      </c>
      <c r="G323" s="196"/>
      <c r="H323" s="198" t="s">
        <v>35</v>
      </c>
      <c r="I323" s="200"/>
      <c r="J323" s="196"/>
      <c r="K323" s="196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164</v>
      </c>
      <c r="AU323" s="205" t="s">
        <v>90</v>
      </c>
      <c r="AV323" s="12" t="s">
        <v>88</v>
      </c>
      <c r="AW323" s="12" t="s">
        <v>41</v>
      </c>
      <c r="AX323" s="12" t="s">
        <v>80</v>
      </c>
      <c r="AY323" s="205" t="s">
        <v>155</v>
      </c>
    </row>
    <row r="324" spans="2:65" s="13" customFormat="1">
      <c r="B324" s="206"/>
      <c r="C324" s="207"/>
      <c r="D324" s="197" t="s">
        <v>164</v>
      </c>
      <c r="E324" s="208" t="s">
        <v>35</v>
      </c>
      <c r="F324" s="209" t="s">
        <v>3498</v>
      </c>
      <c r="G324" s="207"/>
      <c r="H324" s="210">
        <v>-5.5860000000000003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164</v>
      </c>
      <c r="AU324" s="216" t="s">
        <v>90</v>
      </c>
      <c r="AV324" s="13" t="s">
        <v>90</v>
      </c>
      <c r="AW324" s="13" t="s">
        <v>41</v>
      </c>
      <c r="AX324" s="13" t="s">
        <v>80</v>
      </c>
      <c r="AY324" s="216" t="s">
        <v>155</v>
      </c>
    </row>
    <row r="325" spans="2:65" s="15" customFormat="1">
      <c r="B325" s="228"/>
      <c r="C325" s="229"/>
      <c r="D325" s="197" t="s">
        <v>164</v>
      </c>
      <c r="E325" s="230" t="s">
        <v>35</v>
      </c>
      <c r="F325" s="231" t="s">
        <v>177</v>
      </c>
      <c r="G325" s="229"/>
      <c r="H325" s="232">
        <v>670.47900000000004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164</v>
      </c>
      <c r="AU325" s="238" t="s">
        <v>90</v>
      </c>
      <c r="AV325" s="15" t="s">
        <v>162</v>
      </c>
      <c r="AW325" s="15" t="s">
        <v>41</v>
      </c>
      <c r="AX325" s="15" t="s">
        <v>88</v>
      </c>
      <c r="AY325" s="238" t="s">
        <v>155</v>
      </c>
    </row>
    <row r="326" spans="2:65" s="1" customFormat="1" ht="24" customHeight="1">
      <c r="B326" s="36"/>
      <c r="C326" s="182" t="s">
        <v>454</v>
      </c>
      <c r="D326" s="182" t="s">
        <v>157</v>
      </c>
      <c r="E326" s="183" t="s">
        <v>878</v>
      </c>
      <c r="F326" s="184" t="s">
        <v>879</v>
      </c>
      <c r="G326" s="185" t="s">
        <v>360</v>
      </c>
      <c r="H326" s="186">
        <v>12.82</v>
      </c>
      <c r="I326" s="187"/>
      <c r="J326" s="188">
        <f>ROUND(I326*H326,2)</f>
        <v>0</v>
      </c>
      <c r="K326" s="184" t="s">
        <v>161</v>
      </c>
      <c r="L326" s="40"/>
      <c r="M326" s="189" t="s">
        <v>35</v>
      </c>
      <c r="N326" s="190" t="s">
        <v>51</v>
      </c>
      <c r="O326" s="65"/>
      <c r="P326" s="191">
        <f>O326*H326</f>
        <v>0</v>
      </c>
      <c r="Q326" s="191">
        <v>6.0000000000000002E-5</v>
      </c>
      <c r="R326" s="191">
        <f>Q326*H326</f>
        <v>7.6920000000000005E-4</v>
      </c>
      <c r="S326" s="191">
        <v>0</v>
      </c>
      <c r="T326" s="192">
        <f>S326*H326</f>
        <v>0</v>
      </c>
      <c r="AR326" s="193" t="s">
        <v>162</v>
      </c>
      <c r="AT326" s="193" t="s">
        <v>157</v>
      </c>
      <c r="AU326" s="193" t="s">
        <v>90</v>
      </c>
      <c r="AY326" s="18" t="s">
        <v>155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8" t="s">
        <v>88</v>
      </c>
      <c r="BK326" s="194">
        <f>ROUND(I326*H326,2)</f>
        <v>0</v>
      </c>
      <c r="BL326" s="18" t="s">
        <v>162</v>
      </c>
      <c r="BM326" s="193" t="s">
        <v>3521</v>
      </c>
    </row>
    <row r="327" spans="2:65" s="12" customFormat="1" ht="20.399999999999999">
      <c r="B327" s="195"/>
      <c r="C327" s="196"/>
      <c r="D327" s="197" t="s">
        <v>164</v>
      </c>
      <c r="E327" s="198" t="s">
        <v>35</v>
      </c>
      <c r="F327" s="199" t="s">
        <v>3522</v>
      </c>
      <c r="G327" s="196"/>
      <c r="H327" s="198" t="s">
        <v>35</v>
      </c>
      <c r="I327" s="200"/>
      <c r="J327" s="196"/>
      <c r="K327" s="196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164</v>
      </c>
      <c r="AU327" s="205" t="s">
        <v>90</v>
      </c>
      <c r="AV327" s="12" t="s">
        <v>88</v>
      </c>
      <c r="AW327" s="12" t="s">
        <v>41</v>
      </c>
      <c r="AX327" s="12" t="s">
        <v>80</v>
      </c>
      <c r="AY327" s="205" t="s">
        <v>155</v>
      </c>
    </row>
    <row r="328" spans="2:65" s="13" customFormat="1">
      <c r="B328" s="206"/>
      <c r="C328" s="207"/>
      <c r="D328" s="197" t="s">
        <v>164</v>
      </c>
      <c r="E328" s="208" t="s">
        <v>35</v>
      </c>
      <c r="F328" s="209" t="s">
        <v>3523</v>
      </c>
      <c r="G328" s="207"/>
      <c r="H328" s="210">
        <v>12.82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164</v>
      </c>
      <c r="AU328" s="216" t="s">
        <v>90</v>
      </c>
      <c r="AV328" s="13" t="s">
        <v>90</v>
      </c>
      <c r="AW328" s="13" t="s">
        <v>41</v>
      </c>
      <c r="AX328" s="13" t="s">
        <v>88</v>
      </c>
      <c r="AY328" s="216" t="s">
        <v>155</v>
      </c>
    </row>
    <row r="329" spans="2:65" s="1" customFormat="1" ht="24" customHeight="1">
      <c r="B329" s="36"/>
      <c r="C329" s="239" t="s">
        <v>463</v>
      </c>
      <c r="D329" s="239" t="s">
        <v>455</v>
      </c>
      <c r="E329" s="240" t="s">
        <v>886</v>
      </c>
      <c r="F329" s="241" t="s">
        <v>887</v>
      </c>
      <c r="G329" s="242" t="s">
        <v>360</v>
      </c>
      <c r="H329" s="243">
        <v>14.102</v>
      </c>
      <c r="I329" s="244"/>
      <c r="J329" s="245">
        <f>ROUND(I329*H329,2)</f>
        <v>0</v>
      </c>
      <c r="K329" s="241" t="s">
        <v>161</v>
      </c>
      <c r="L329" s="246"/>
      <c r="M329" s="247" t="s">
        <v>35</v>
      </c>
      <c r="N329" s="248" t="s">
        <v>51</v>
      </c>
      <c r="O329" s="65"/>
      <c r="P329" s="191">
        <f>O329*H329</f>
        <v>0</v>
      </c>
      <c r="Q329" s="191">
        <v>5.9999999999999995E-4</v>
      </c>
      <c r="R329" s="191">
        <f>Q329*H329</f>
        <v>8.4611999999999986E-3</v>
      </c>
      <c r="S329" s="191">
        <v>0</v>
      </c>
      <c r="T329" s="192">
        <f>S329*H329</f>
        <v>0</v>
      </c>
      <c r="AR329" s="193" t="s">
        <v>224</v>
      </c>
      <c r="AT329" s="193" t="s">
        <v>455</v>
      </c>
      <c r="AU329" s="193" t="s">
        <v>90</v>
      </c>
      <c r="AY329" s="18" t="s">
        <v>155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8" t="s">
        <v>88</v>
      </c>
      <c r="BK329" s="194">
        <f>ROUND(I329*H329,2)</f>
        <v>0</v>
      </c>
      <c r="BL329" s="18" t="s">
        <v>162</v>
      </c>
      <c r="BM329" s="193" t="s">
        <v>3524</v>
      </c>
    </row>
    <row r="330" spans="2:65" s="13" customFormat="1">
      <c r="B330" s="206"/>
      <c r="C330" s="207"/>
      <c r="D330" s="197" t="s">
        <v>164</v>
      </c>
      <c r="E330" s="208" t="s">
        <v>35</v>
      </c>
      <c r="F330" s="209" t="s">
        <v>3525</v>
      </c>
      <c r="G330" s="207"/>
      <c r="H330" s="210">
        <v>14.102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164</v>
      </c>
      <c r="AU330" s="216" t="s">
        <v>90</v>
      </c>
      <c r="AV330" s="13" t="s">
        <v>90</v>
      </c>
      <c r="AW330" s="13" t="s">
        <v>41</v>
      </c>
      <c r="AX330" s="13" t="s">
        <v>88</v>
      </c>
      <c r="AY330" s="216" t="s">
        <v>155</v>
      </c>
    </row>
    <row r="331" spans="2:65" s="1" customFormat="1" ht="24" customHeight="1">
      <c r="B331" s="36"/>
      <c r="C331" s="182" t="s">
        <v>468</v>
      </c>
      <c r="D331" s="182" t="s">
        <v>157</v>
      </c>
      <c r="E331" s="183" t="s">
        <v>896</v>
      </c>
      <c r="F331" s="184" t="s">
        <v>897</v>
      </c>
      <c r="G331" s="185" t="s">
        <v>360</v>
      </c>
      <c r="H331" s="186">
        <v>281.61</v>
      </c>
      <c r="I331" s="187"/>
      <c r="J331" s="188">
        <f>ROUND(I331*H331,2)</f>
        <v>0</v>
      </c>
      <c r="K331" s="184" t="s">
        <v>161</v>
      </c>
      <c r="L331" s="40"/>
      <c r="M331" s="189" t="s">
        <v>35</v>
      </c>
      <c r="N331" s="190" t="s">
        <v>51</v>
      </c>
      <c r="O331" s="65"/>
      <c r="P331" s="191">
        <f>O331*H331</f>
        <v>0</v>
      </c>
      <c r="Q331" s="191">
        <v>2.5000000000000001E-4</v>
      </c>
      <c r="R331" s="191">
        <f>Q331*H331</f>
        <v>7.0402500000000007E-2</v>
      </c>
      <c r="S331" s="191">
        <v>0</v>
      </c>
      <c r="T331" s="192">
        <f>S331*H331</f>
        <v>0</v>
      </c>
      <c r="AR331" s="193" t="s">
        <v>162</v>
      </c>
      <c r="AT331" s="193" t="s">
        <v>157</v>
      </c>
      <c r="AU331" s="193" t="s">
        <v>90</v>
      </c>
      <c r="AY331" s="18" t="s">
        <v>155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88</v>
      </c>
      <c r="BK331" s="194">
        <f>ROUND(I331*H331,2)</f>
        <v>0</v>
      </c>
      <c r="BL331" s="18" t="s">
        <v>162</v>
      </c>
      <c r="BM331" s="193" t="s">
        <v>3526</v>
      </c>
    </row>
    <row r="332" spans="2:65" s="12" customFormat="1">
      <c r="B332" s="195"/>
      <c r="C332" s="196"/>
      <c r="D332" s="197" t="s">
        <v>164</v>
      </c>
      <c r="E332" s="198" t="s">
        <v>35</v>
      </c>
      <c r="F332" s="199" t="s">
        <v>899</v>
      </c>
      <c r="G332" s="196"/>
      <c r="H332" s="198" t="s">
        <v>35</v>
      </c>
      <c r="I332" s="200"/>
      <c r="J332" s="196"/>
      <c r="K332" s="196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164</v>
      </c>
      <c r="AU332" s="205" t="s">
        <v>90</v>
      </c>
      <c r="AV332" s="12" t="s">
        <v>88</v>
      </c>
      <c r="AW332" s="12" t="s">
        <v>41</v>
      </c>
      <c r="AX332" s="12" t="s">
        <v>80</v>
      </c>
      <c r="AY332" s="205" t="s">
        <v>155</v>
      </c>
    </row>
    <row r="333" spans="2:65" s="12" customFormat="1">
      <c r="B333" s="195"/>
      <c r="C333" s="196"/>
      <c r="D333" s="197" t="s">
        <v>164</v>
      </c>
      <c r="E333" s="198" t="s">
        <v>35</v>
      </c>
      <c r="F333" s="199" t="s">
        <v>900</v>
      </c>
      <c r="G333" s="196"/>
      <c r="H333" s="198" t="s">
        <v>35</v>
      </c>
      <c r="I333" s="200"/>
      <c r="J333" s="196"/>
      <c r="K333" s="196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164</v>
      </c>
      <c r="AU333" s="205" t="s">
        <v>90</v>
      </c>
      <c r="AV333" s="12" t="s">
        <v>88</v>
      </c>
      <c r="AW333" s="12" t="s">
        <v>41</v>
      </c>
      <c r="AX333" s="12" t="s">
        <v>80</v>
      </c>
      <c r="AY333" s="205" t="s">
        <v>155</v>
      </c>
    </row>
    <row r="334" spans="2:65" s="13" customFormat="1">
      <c r="B334" s="206"/>
      <c r="C334" s="207"/>
      <c r="D334" s="197" t="s">
        <v>164</v>
      </c>
      <c r="E334" s="208" t="s">
        <v>35</v>
      </c>
      <c r="F334" s="209" t="s">
        <v>3527</v>
      </c>
      <c r="G334" s="207"/>
      <c r="H334" s="210">
        <v>26.2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164</v>
      </c>
      <c r="AU334" s="216" t="s">
        <v>90</v>
      </c>
      <c r="AV334" s="13" t="s">
        <v>90</v>
      </c>
      <c r="AW334" s="13" t="s">
        <v>41</v>
      </c>
      <c r="AX334" s="13" t="s">
        <v>80</v>
      </c>
      <c r="AY334" s="216" t="s">
        <v>155</v>
      </c>
    </row>
    <row r="335" spans="2:65" s="12" customFormat="1">
      <c r="B335" s="195"/>
      <c r="C335" s="196"/>
      <c r="D335" s="197" t="s">
        <v>164</v>
      </c>
      <c r="E335" s="198" t="s">
        <v>35</v>
      </c>
      <c r="F335" s="199" t="s">
        <v>904</v>
      </c>
      <c r="G335" s="196"/>
      <c r="H335" s="198" t="s">
        <v>35</v>
      </c>
      <c r="I335" s="200"/>
      <c r="J335" s="196"/>
      <c r="K335" s="196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164</v>
      </c>
      <c r="AU335" s="205" t="s">
        <v>90</v>
      </c>
      <c r="AV335" s="12" t="s">
        <v>88</v>
      </c>
      <c r="AW335" s="12" t="s">
        <v>41</v>
      </c>
      <c r="AX335" s="12" t="s">
        <v>80</v>
      </c>
      <c r="AY335" s="205" t="s">
        <v>155</v>
      </c>
    </row>
    <row r="336" spans="2:65" s="13" customFormat="1" ht="30.6">
      <c r="B336" s="206"/>
      <c r="C336" s="207"/>
      <c r="D336" s="197" t="s">
        <v>164</v>
      </c>
      <c r="E336" s="208" t="s">
        <v>35</v>
      </c>
      <c r="F336" s="209" t="s">
        <v>3528</v>
      </c>
      <c r="G336" s="207"/>
      <c r="H336" s="210">
        <v>95.96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164</v>
      </c>
      <c r="AU336" s="216" t="s">
        <v>90</v>
      </c>
      <c r="AV336" s="13" t="s">
        <v>90</v>
      </c>
      <c r="AW336" s="13" t="s">
        <v>41</v>
      </c>
      <c r="AX336" s="13" t="s">
        <v>80</v>
      </c>
      <c r="AY336" s="216" t="s">
        <v>155</v>
      </c>
    </row>
    <row r="337" spans="2:65" s="14" customFormat="1">
      <c r="B337" s="217"/>
      <c r="C337" s="218"/>
      <c r="D337" s="197" t="s">
        <v>164</v>
      </c>
      <c r="E337" s="219" t="s">
        <v>35</v>
      </c>
      <c r="F337" s="220" t="s">
        <v>173</v>
      </c>
      <c r="G337" s="218"/>
      <c r="H337" s="221">
        <v>122.16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164</v>
      </c>
      <c r="AU337" s="227" t="s">
        <v>90</v>
      </c>
      <c r="AV337" s="14" t="s">
        <v>174</v>
      </c>
      <c r="AW337" s="14" t="s">
        <v>41</v>
      </c>
      <c r="AX337" s="14" t="s">
        <v>80</v>
      </c>
      <c r="AY337" s="227" t="s">
        <v>155</v>
      </c>
    </row>
    <row r="338" spans="2:65" s="12" customFormat="1">
      <c r="B338" s="195"/>
      <c r="C338" s="196"/>
      <c r="D338" s="197" t="s">
        <v>164</v>
      </c>
      <c r="E338" s="198" t="s">
        <v>35</v>
      </c>
      <c r="F338" s="199" t="s">
        <v>924</v>
      </c>
      <c r="G338" s="196"/>
      <c r="H338" s="198" t="s">
        <v>35</v>
      </c>
      <c r="I338" s="200"/>
      <c r="J338" s="196"/>
      <c r="K338" s="196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164</v>
      </c>
      <c r="AU338" s="205" t="s">
        <v>90</v>
      </c>
      <c r="AV338" s="12" t="s">
        <v>88</v>
      </c>
      <c r="AW338" s="12" t="s">
        <v>41</v>
      </c>
      <c r="AX338" s="12" t="s">
        <v>80</v>
      </c>
      <c r="AY338" s="205" t="s">
        <v>155</v>
      </c>
    </row>
    <row r="339" spans="2:65" s="13" customFormat="1" ht="20.399999999999999">
      <c r="B339" s="206"/>
      <c r="C339" s="207"/>
      <c r="D339" s="197" t="s">
        <v>164</v>
      </c>
      <c r="E339" s="208" t="s">
        <v>35</v>
      </c>
      <c r="F339" s="209" t="s">
        <v>3529</v>
      </c>
      <c r="G339" s="207"/>
      <c r="H339" s="210">
        <v>81.25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164</v>
      </c>
      <c r="AU339" s="216" t="s">
        <v>90</v>
      </c>
      <c r="AV339" s="13" t="s">
        <v>90</v>
      </c>
      <c r="AW339" s="13" t="s">
        <v>41</v>
      </c>
      <c r="AX339" s="13" t="s">
        <v>80</v>
      </c>
      <c r="AY339" s="216" t="s">
        <v>155</v>
      </c>
    </row>
    <row r="340" spans="2:65" s="14" customFormat="1">
      <c r="B340" s="217"/>
      <c r="C340" s="218"/>
      <c r="D340" s="197" t="s">
        <v>164</v>
      </c>
      <c r="E340" s="219" t="s">
        <v>35</v>
      </c>
      <c r="F340" s="220" t="s">
        <v>173</v>
      </c>
      <c r="G340" s="218"/>
      <c r="H340" s="221">
        <v>81.25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164</v>
      </c>
      <c r="AU340" s="227" t="s">
        <v>90</v>
      </c>
      <c r="AV340" s="14" t="s">
        <v>174</v>
      </c>
      <c r="AW340" s="14" t="s">
        <v>41</v>
      </c>
      <c r="AX340" s="14" t="s">
        <v>80</v>
      </c>
      <c r="AY340" s="227" t="s">
        <v>155</v>
      </c>
    </row>
    <row r="341" spans="2:65" s="12" customFormat="1">
      <c r="B341" s="195"/>
      <c r="C341" s="196"/>
      <c r="D341" s="197" t="s">
        <v>164</v>
      </c>
      <c r="E341" s="198" t="s">
        <v>35</v>
      </c>
      <c r="F341" s="199" t="s">
        <v>2908</v>
      </c>
      <c r="G341" s="196"/>
      <c r="H341" s="198" t="s">
        <v>35</v>
      </c>
      <c r="I341" s="200"/>
      <c r="J341" s="196"/>
      <c r="K341" s="196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164</v>
      </c>
      <c r="AU341" s="205" t="s">
        <v>90</v>
      </c>
      <c r="AV341" s="12" t="s">
        <v>88</v>
      </c>
      <c r="AW341" s="12" t="s">
        <v>41</v>
      </c>
      <c r="AX341" s="12" t="s">
        <v>80</v>
      </c>
      <c r="AY341" s="205" t="s">
        <v>155</v>
      </c>
    </row>
    <row r="342" spans="2:65" s="13" customFormat="1" ht="20.399999999999999">
      <c r="B342" s="206"/>
      <c r="C342" s="207"/>
      <c r="D342" s="197" t="s">
        <v>164</v>
      </c>
      <c r="E342" s="208" t="s">
        <v>35</v>
      </c>
      <c r="F342" s="209" t="s">
        <v>3530</v>
      </c>
      <c r="G342" s="207"/>
      <c r="H342" s="210">
        <v>78.2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164</v>
      </c>
      <c r="AU342" s="216" t="s">
        <v>90</v>
      </c>
      <c r="AV342" s="13" t="s">
        <v>90</v>
      </c>
      <c r="AW342" s="13" t="s">
        <v>41</v>
      </c>
      <c r="AX342" s="13" t="s">
        <v>80</v>
      </c>
      <c r="AY342" s="216" t="s">
        <v>155</v>
      </c>
    </row>
    <row r="343" spans="2:65" s="14" customFormat="1">
      <c r="B343" s="217"/>
      <c r="C343" s="218"/>
      <c r="D343" s="197" t="s">
        <v>164</v>
      </c>
      <c r="E343" s="219" t="s">
        <v>35</v>
      </c>
      <c r="F343" s="220" t="s">
        <v>173</v>
      </c>
      <c r="G343" s="218"/>
      <c r="H343" s="221">
        <v>78.2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164</v>
      </c>
      <c r="AU343" s="227" t="s">
        <v>90</v>
      </c>
      <c r="AV343" s="14" t="s">
        <v>174</v>
      </c>
      <c r="AW343" s="14" t="s">
        <v>41</v>
      </c>
      <c r="AX343" s="14" t="s">
        <v>80</v>
      </c>
      <c r="AY343" s="227" t="s">
        <v>155</v>
      </c>
    </row>
    <row r="344" spans="2:65" s="15" customFormat="1">
      <c r="B344" s="228"/>
      <c r="C344" s="229"/>
      <c r="D344" s="197" t="s">
        <v>164</v>
      </c>
      <c r="E344" s="230" t="s">
        <v>35</v>
      </c>
      <c r="F344" s="231" t="s">
        <v>177</v>
      </c>
      <c r="G344" s="229"/>
      <c r="H344" s="232">
        <v>281.61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164</v>
      </c>
      <c r="AU344" s="238" t="s">
        <v>90</v>
      </c>
      <c r="AV344" s="15" t="s">
        <v>162</v>
      </c>
      <c r="AW344" s="15" t="s">
        <v>41</v>
      </c>
      <c r="AX344" s="15" t="s">
        <v>88</v>
      </c>
      <c r="AY344" s="238" t="s">
        <v>155</v>
      </c>
    </row>
    <row r="345" spans="2:65" s="1" customFormat="1" ht="16.5" customHeight="1">
      <c r="B345" s="36"/>
      <c r="C345" s="239" t="s">
        <v>475</v>
      </c>
      <c r="D345" s="239" t="s">
        <v>455</v>
      </c>
      <c r="E345" s="240" t="s">
        <v>713</v>
      </c>
      <c r="F345" s="241" t="s">
        <v>714</v>
      </c>
      <c r="G345" s="242" t="s">
        <v>360</v>
      </c>
      <c r="H345" s="243">
        <v>128.268</v>
      </c>
      <c r="I345" s="244"/>
      <c r="J345" s="245">
        <f>ROUND(I345*H345,2)</f>
        <v>0</v>
      </c>
      <c r="K345" s="241" t="s">
        <v>161</v>
      </c>
      <c r="L345" s="246"/>
      <c r="M345" s="247" t="s">
        <v>35</v>
      </c>
      <c r="N345" s="248" t="s">
        <v>51</v>
      </c>
      <c r="O345" s="65"/>
      <c r="P345" s="191">
        <f>O345*H345</f>
        <v>0</v>
      </c>
      <c r="Q345" s="191">
        <v>3.0000000000000001E-5</v>
      </c>
      <c r="R345" s="191">
        <f>Q345*H345</f>
        <v>3.8480400000000001E-3</v>
      </c>
      <c r="S345" s="191">
        <v>0</v>
      </c>
      <c r="T345" s="192">
        <f>S345*H345</f>
        <v>0</v>
      </c>
      <c r="AR345" s="193" t="s">
        <v>224</v>
      </c>
      <c r="AT345" s="193" t="s">
        <v>455</v>
      </c>
      <c r="AU345" s="193" t="s">
        <v>90</v>
      </c>
      <c r="AY345" s="18" t="s">
        <v>155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8" t="s">
        <v>88</v>
      </c>
      <c r="BK345" s="194">
        <f>ROUND(I345*H345,2)</f>
        <v>0</v>
      </c>
      <c r="BL345" s="18" t="s">
        <v>162</v>
      </c>
      <c r="BM345" s="193" t="s">
        <v>3531</v>
      </c>
    </row>
    <row r="346" spans="2:65" s="12" customFormat="1">
      <c r="B346" s="195"/>
      <c r="C346" s="196"/>
      <c r="D346" s="197" t="s">
        <v>164</v>
      </c>
      <c r="E346" s="198" t="s">
        <v>35</v>
      </c>
      <c r="F346" s="199" t="s">
        <v>900</v>
      </c>
      <c r="G346" s="196"/>
      <c r="H346" s="198" t="s">
        <v>35</v>
      </c>
      <c r="I346" s="200"/>
      <c r="J346" s="196"/>
      <c r="K346" s="196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164</v>
      </c>
      <c r="AU346" s="205" t="s">
        <v>90</v>
      </c>
      <c r="AV346" s="12" t="s">
        <v>88</v>
      </c>
      <c r="AW346" s="12" t="s">
        <v>41</v>
      </c>
      <c r="AX346" s="12" t="s">
        <v>80</v>
      </c>
      <c r="AY346" s="205" t="s">
        <v>155</v>
      </c>
    </row>
    <row r="347" spans="2:65" s="13" customFormat="1">
      <c r="B347" s="206"/>
      <c r="C347" s="207"/>
      <c r="D347" s="197" t="s">
        <v>164</v>
      </c>
      <c r="E347" s="208" t="s">
        <v>35</v>
      </c>
      <c r="F347" s="209" t="s">
        <v>3527</v>
      </c>
      <c r="G347" s="207"/>
      <c r="H347" s="210">
        <v>26.2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164</v>
      </c>
      <c r="AU347" s="216" t="s">
        <v>90</v>
      </c>
      <c r="AV347" s="13" t="s">
        <v>90</v>
      </c>
      <c r="AW347" s="13" t="s">
        <v>41</v>
      </c>
      <c r="AX347" s="13" t="s">
        <v>80</v>
      </c>
      <c r="AY347" s="216" t="s">
        <v>155</v>
      </c>
    </row>
    <row r="348" spans="2:65" s="12" customFormat="1">
      <c r="B348" s="195"/>
      <c r="C348" s="196"/>
      <c r="D348" s="197" t="s">
        <v>164</v>
      </c>
      <c r="E348" s="198" t="s">
        <v>35</v>
      </c>
      <c r="F348" s="199" t="s">
        <v>904</v>
      </c>
      <c r="G348" s="196"/>
      <c r="H348" s="198" t="s">
        <v>35</v>
      </c>
      <c r="I348" s="200"/>
      <c r="J348" s="196"/>
      <c r="K348" s="196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164</v>
      </c>
      <c r="AU348" s="205" t="s">
        <v>90</v>
      </c>
      <c r="AV348" s="12" t="s">
        <v>88</v>
      </c>
      <c r="AW348" s="12" t="s">
        <v>41</v>
      </c>
      <c r="AX348" s="12" t="s">
        <v>80</v>
      </c>
      <c r="AY348" s="205" t="s">
        <v>155</v>
      </c>
    </row>
    <row r="349" spans="2:65" s="13" customFormat="1" ht="30.6">
      <c r="B349" s="206"/>
      <c r="C349" s="207"/>
      <c r="D349" s="197" t="s">
        <v>164</v>
      </c>
      <c r="E349" s="208" t="s">
        <v>35</v>
      </c>
      <c r="F349" s="209" t="s">
        <v>3528</v>
      </c>
      <c r="G349" s="207"/>
      <c r="H349" s="210">
        <v>95.96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164</v>
      </c>
      <c r="AU349" s="216" t="s">
        <v>90</v>
      </c>
      <c r="AV349" s="13" t="s">
        <v>90</v>
      </c>
      <c r="AW349" s="13" t="s">
        <v>41</v>
      </c>
      <c r="AX349" s="13" t="s">
        <v>80</v>
      </c>
      <c r="AY349" s="216" t="s">
        <v>155</v>
      </c>
    </row>
    <row r="350" spans="2:65" s="14" customFormat="1">
      <c r="B350" s="217"/>
      <c r="C350" s="218"/>
      <c r="D350" s="197" t="s">
        <v>164</v>
      </c>
      <c r="E350" s="219" t="s">
        <v>35</v>
      </c>
      <c r="F350" s="220" t="s">
        <v>173</v>
      </c>
      <c r="G350" s="218"/>
      <c r="H350" s="221">
        <v>122.16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164</v>
      </c>
      <c r="AU350" s="227" t="s">
        <v>90</v>
      </c>
      <c r="AV350" s="14" t="s">
        <v>174</v>
      </c>
      <c r="AW350" s="14" t="s">
        <v>41</v>
      </c>
      <c r="AX350" s="14" t="s">
        <v>80</v>
      </c>
      <c r="AY350" s="227" t="s">
        <v>155</v>
      </c>
    </row>
    <row r="351" spans="2:65" s="12" customFormat="1">
      <c r="B351" s="195"/>
      <c r="C351" s="196"/>
      <c r="D351" s="197" t="s">
        <v>164</v>
      </c>
      <c r="E351" s="198" t="s">
        <v>35</v>
      </c>
      <c r="F351" s="199" t="s">
        <v>806</v>
      </c>
      <c r="G351" s="196"/>
      <c r="H351" s="198" t="s">
        <v>35</v>
      </c>
      <c r="I351" s="200"/>
      <c r="J351" s="196"/>
      <c r="K351" s="196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164</v>
      </c>
      <c r="AU351" s="205" t="s">
        <v>90</v>
      </c>
      <c r="AV351" s="12" t="s">
        <v>88</v>
      </c>
      <c r="AW351" s="12" t="s">
        <v>41</v>
      </c>
      <c r="AX351" s="12" t="s">
        <v>80</v>
      </c>
      <c r="AY351" s="205" t="s">
        <v>155</v>
      </c>
    </row>
    <row r="352" spans="2:65" s="13" customFormat="1">
      <c r="B352" s="206"/>
      <c r="C352" s="207"/>
      <c r="D352" s="197" t="s">
        <v>164</v>
      </c>
      <c r="E352" s="208" t="s">
        <v>35</v>
      </c>
      <c r="F352" s="209" t="s">
        <v>3532</v>
      </c>
      <c r="G352" s="207"/>
      <c r="H352" s="210">
        <v>128.268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164</v>
      </c>
      <c r="AU352" s="216" t="s">
        <v>90</v>
      </c>
      <c r="AV352" s="13" t="s">
        <v>90</v>
      </c>
      <c r="AW352" s="13" t="s">
        <v>41</v>
      </c>
      <c r="AX352" s="13" t="s">
        <v>88</v>
      </c>
      <c r="AY352" s="216" t="s">
        <v>155</v>
      </c>
    </row>
    <row r="353" spans="2:65" s="1" customFormat="1" ht="24" customHeight="1">
      <c r="B353" s="36"/>
      <c r="C353" s="239" t="s">
        <v>484</v>
      </c>
      <c r="D353" s="239" t="s">
        <v>455</v>
      </c>
      <c r="E353" s="240" t="s">
        <v>952</v>
      </c>
      <c r="F353" s="241" t="s">
        <v>953</v>
      </c>
      <c r="G353" s="242" t="s">
        <v>360</v>
      </c>
      <c r="H353" s="243">
        <v>85.313000000000002</v>
      </c>
      <c r="I353" s="244"/>
      <c r="J353" s="245">
        <f>ROUND(I353*H353,2)</f>
        <v>0</v>
      </c>
      <c r="K353" s="241" t="s">
        <v>161</v>
      </c>
      <c r="L353" s="246"/>
      <c r="M353" s="247" t="s">
        <v>35</v>
      </c>
      <c r="N353" s="248" t="s">
        <v>51</v>
      </c>
      <c r="O353" s="65"/>
      <c r="P353" s="191">
        <f>O353*H353</f>
        <v>0</v>
      </c>
      <c r="Q353" s="191">
        <v>2.9999999999999997E-4</v>
      </c>
      <c r="R353" s="191">
        <f>Q353*H353</f>
        <v>2.5593899999999999E-2</v>
      </c>
      <c r="S353" s="191">
        <v>0</v>
      </c>
      <c r="T353" s="192">
        <f>S353*H353</f>
        <v>0</v>
      </c>
      <c r="AR353" s="193" t="s">
        <v>224</v>
      </c>
      <c r="AT353" s="193" t="s">
        <v>455</v>
      </c>
      <c r="AU353" s="193" t="s">
        <v>90</v>
      </c>
      <c r="AY353" s="18" t="s">
        <v>155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88</v>
      </c>
      <c r="BK353" s="194">
        <f>ROUND(I353*H353,2)</f>
        <v>0</v>
      </c>
      <c r="BL353" s="18" t="s">
        <v>162</v>
      </c>
      <c r="BM353" s="193" t="s">
        <v>3533</v>
      </c>
    </row>
    <row r="354" spans="2:65" s="12" customFormat="1">
      <c r="B354" s="195"/>
      <c r="C354" s="196"/>
      <c r="D354" s="197" t="s">
        <v>164</v>
      </c>
      <c r="E354" s="198" t="s">
        <v>35</v>
      </c>
      <c r="F354" s="199" t="s">
        <v>924</v>
      </c>
      <c r="G354" s="196"/>
      <c r="H354" s="198" t="s">
        <v>35</v>
      </c>
      <c r="I354" s="200"/>
      <c r="J354" s="196"/>
      <c r="K354" s="196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164</v>
      </c>
      <c r="AU354" s="205" t="s">
        <v>90</v>
      </c>
      <c r="AV354" s="12" t="s">
        <v>88</v>
      </c>
      <c r="AW354" s="12" t="s">
        <v>41</v>
      </c>
      <c r="AX354" s="12" t="s">
        <v>80</v>
      </c>
      <c r="AY354" s="205" t="s">
        <v>155</v>
      </c>
    </row>
    <row r="355" spans="2:65" s="13" customFormat="1" ht="20.399999999999999">
      <c r="B355" s="206"/>
      <c r="C355" s="207"/>
      <c r="D355" s="197" t="s">
        <v>164</v>
      </c>
      <c r="E355" s="208" t="s">
        <v>35</v>
      </c>
      <c r="F355" s="209" t="s">
        <v>3534</v>
      </c>
      <c r="G355" s="207"/>
      <c r="H355" s="210">
        <v>85.313000000000002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164</v>
      </c>
      <c r="AU355" s="216" t="s">
        <v>90</v>
      </c>
      <c r="AV355" s="13" t="s">
        <v>90</v>
      </c>
      <c r="AW355" s="13" t="s">
        <v>41</v>
      </c>
      <c r="AX355" s="13" t="s">
        <v>88</v>
      </c>
      <c r="AY355" s="216" t="s">
        <v>155</v>
      </c>
    </row>
    <row r="356" spans="2:65" s="1" customFormat="1" ht="24" customHeight="1">
      <c r="B356" s="36"/>
      <c r="C356" s="239" t="s">
        <v>488</v>
      </c>
      <c r="D356" s="239" t="s">
        <v>455</v>
      </c>
      <c r="E356" s="240" t="s">
        <v>958</v>
      </c>
      <c r="F356" s="241" t="s">
        <v>959</v>
      </c>
      <c r="G356" s="242" t="s">
        <v>360</v>
      </c>
      <c r="H356" s="243">
        <v>82.11</v>
      </c>
      <c r="I356" s="244"/>
      <c r="J356" s="245">
        <f>ROUND(I356*H356,2)</f>
        <v>0</v>
      </c>
      <c r="K356" s="241" t="s">
        <v>161</v>
      </c>
      <c r="L356" s="246"/>
      <c r="M356" s="247" t="s">
        <v>35</v>
      </c>
      <c r="N356" s="248" t="s">
        <v>51</v>
      </c>
      <c r="O356" s="65"/>
      <c r="P356" s="191">
        <f>O356*H356</f>
        <v>0</v>
      </c>
      <c r="Q356" s="191">
        <v>2.0000000000000001E-4</v>
      </c>
      <c r="R356" s="191">
        <f>Q356*H356</f>
        <v>1.6421999999999999E-2</v>
      </c>
      <c r="S356" s="191">
        <v>0</v>
      </c>
      <c r="T356" s="192">
        <f>S356*H356</f>
        <v>0</v>
      </c>
      <c r="AR356" s="193" t="s">
        <v>224</v>
      </c>
      <c r="AT356" s="193" t="s">
        <v>455</v>
      </c>
      <c r="AU356" s="193" t="s">
        <v>90</v>
      </c>
      <c r="AY356" s="18" t="s">
        <v>155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88</v>
      </c>
      <c r="BK356" s="194">
        <f>ROUND(I356*H356,2)</f>
        <v>0</v>
      </c>
      <c r="BL356" s="18" t="s">
        <v>162</v>
      </c>
      <c r="BM356" s="193" t="s">
        <v>3535</v>
      </c>
    </row>
    <row r="357" spans="2:65" s="12" customFormat="1">
      <c r="B357" s="195"/>
      <c r="C357" s="196"/>
      <c r="D357" s="197" t="s">
        <v>164</v>
      </c>
      <c r="E357" s="198" t="s">
        <v>35</v>
      </c>
      <c r="F357" s="199" t="s">
        <v>2908</v>
      </c>
      <c r="G357" s="196"/>
      <c r="H357" s="198" t="s">
        <v>35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164</v>
      </c>
      <c r="AU357" s="205" t="s">
        <v>90</v>
      </c>
      <c r="AV357" s="12" t="s">
        <v>88</v>
      </c>
      <c r="AW357" s="12" t="s">
        <v>41</v>
      </c>
      <c r="AX357" s="12" t="s">
        <v>80</v>
      </c>
      <c r="AY357" s="205" t="s">
        <v>155</v>
      </c>
    </row>
    <row r="358" spans="2:65" s="13" customFormat="1" ht="20.399999999999999">
      <c r="B358" s="206"/>
      <c r="C358" s="207"/>
      <c r="D358" s="197" t="s">
        <v>164</v>
      </c>
      <c r="E358" s="208" t="s">
        <v>35</v>
      </c>
      <c r="F358" s="209" t="s">
        <v>3536</v>
      </c>
      <c r="G358" s="207"/>
      <c r="H358" s="210">
        <v>82.11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164</v>
      </c>
      <c r="AU358" s="216" t="s">
        <v>90</v>
      </c>
      <c r="AV358" s="13" t="s">
        <v>90</v>
      </c>
      <c r="AW358" s="13" t="s">
        <v>41</v>
      </c>
      <c r="AX358" s="13" t="s">
        <v>88</v>
      </c>
      <c r="AY358" s="216" t="s">
        <v>155</v>
      </c>
    </row>
    <row r="359" spans="2:65" s="1" customFormat="1" ht="36" customHeight="1">
      <c r="B359" s="36"/>
      <c r="C359" s="182" t="s">
        <v>524</v>
      </c>
      <c r="D359" s="182" t="s">
        <v>157</v>
      </c>
      <c r="E359" s="183" t="s">
        <v>964</v>
      </c>
      <c r="F359" s="184" t="s">
        <v>965</v>
      </c>
      <c r="G359" s="185" t="s">
        <v>160</v>
      </c>
      <c r="H359" s="186">
        <v>8.8879999999999999</v>
      </c>
      <c r="I359" s="187"/>
      <c r="J359" s="188">
        <f>ROUND(I359*H359,2)</f>
        <v>0</v>
      </c>
      <c r="K359" s="184" t="s">
        <v>161</v>
      </c>
      <c r="L359" s="40"/>
      <c r="M359" s="189" t="s">
        <v>35</v>
      </c>
      <c r="N359" s="190" t="s">
        <v>51</v>
      </c>
      <c r="O359" s="65"/>
      <c r="P359" s="191">
        <f>O359*H359</f>
        <v>0</v>
      </c>
      <c r="Q359" s="191">
        <v>6.5599999999999999E-3</v>
      </c>
      <c r="R359" s="191">
        <f>Q359*H359</f>
        <v>5.8305280000000001E-2</v>
      </c>
      <c r="S359" s="191">
        <v>0</v>
      </c>
      <c r="T359" s="192">
        <f>S359*H359</f>
        <v>0</v>
      </c>
      <c r="AR359" s="193" t="s">
        <v>162</v>
      </c>
      <c r="AT359" s="193" t="s">
        <v>157</v>
      </c>
      <c r="AU359" s="193" t="s">
        <v>90</v>
      </c>
      <c r="AY359" s="18" t="s">
        <v>155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8" t="s">
        <v>88</v>
      </c>
      <c r="BK359" s="194">
        <f>ROUND(I359*H359,2)</f>
        <v>0</v>
      </c>
      <c r="BL359" s="18" t="s">
        <v>162</v>
      </c>
      <c r="BM359" s="193" t="s">
        <v>3537</v>
      </c>
    </row>
    <row r="360" spans="2:65" s="12" customFormat="1">
      <c r="B360" s="195"/>
      <c r="C360" s="196"/>
      <c r="D360" s="197" t="s">
        <v>164</v>
      </c>
      <c r="E360" s="198" t="s">
        <v>35</v>
      </c>
      <c r="F360" s="199" t="s">
        <v>299</v>
      </c>
      <c r="G360" s="196"/>
      <c r="H360" s="198" t="s">
        <v>35</v>
      </c>
      <c r="I360" s="200"/>
      <c r="J360" s="196"/>
      <c r="K360" s="196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164</v>
      </c>
      <c r="AU360" s="205" t="s">
        <v>90</v>
      </c>
      <c r="AV360" s="12" t="s">
        <v>88</v>
      </c>
      <c r="AW360" s="12" t="s">
        <v>41</v>
      </c>
      <c r="AX360" s="12" t="s">
        <v>80</v>
      </c>
      <c r="AY360" s="205" t="s">
        <v>155</v>
      </c>
    </row>
    <row r="361" spans="2:65" s="12" customFormat="1">
      <c r="B361" s="195"/>
      <c r="C361" s="196"/>
      <c r="D361" s="197" t="s">
        <v>164</v>
      </c>
      <c r="E361" s="198" t="s">
        <v>35</v>
      </c>
      <c r="F361" s="199" t="s">
        <v>3421</v>
      </c>
      <c r="G361" s="196"/>
      <c r="H361" s="198" t="s">
        <v>35</v>
      </c>
      <c r="I361" s="200"/>
      <c r="J361" s="196"/>
      <c r="K361" s="196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164</v>
      </c>
      <c r="AU361" s="205" t="s">
        <v>90</v>
      </c>
      <c r="AV361" s="12" t="s">
        <v>88</v>
      </c>
      <c r="AW361" s="12" t="s">
        <v>41</v>
      </c>
      <c r="AX361" s="12" t="s">
        <v>80</v>
      </c>
      <c r="AY361" s="205" t="s">
        <v>155</v>
      </c>
    </row>
    <row r="362" spans="2:65" s="13" customFormat="1">
      <c r="B362" s="206"/>
      <c r="C362" s="207"/>
      <c r="D362" s="197" t="s">
        <v>164</v>
      </c>
      <c r="E362" s="208" t="s">
        <v>35</v>
      </c>
      <c r="F362" s="209" t="s">
        <v>3422</v>
      </c>
      <c r="G362" s="207"/>
      <c r="H362" s="210">
        <v>1.968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164</v>
      </c>
      <c r="AU362" s="216" t="s">
        <v>90</v>
      </c>
      <c r="AV362" s="13" t="s">
        <v>90</v>
      </c>
      <c r="AW362" s="13" t="s">
        <v>41</v>
      </c>
      <c r="AX362" s="13" t="s">
        <v>80</v>
      </c>
      <c r="AY362" s="216" t="s">
        <v>155</v>
      </c>
    </row>
    <row r="363" spans="2:65" s="12" customFormat="1">
      <c r="B363" s="195"/>
      <c r="C363" s="196"/>
      <c r="D363" s="197" t="s">
        <v>164</v>
      </c>
      <c r="E363" s="198" t="s">
        <v>35</v>
      </c>
      <c r="F363" s="199" t="s">
        <v>3423</v>
      </c>
      <c r="G363" s="196"/>
      <c r="H363" s="198" t="s">
        <v>35</v>
      </c>
      <c r="I363" s="200"/>
      <c r="J363" s="196"/>
      <c r="K363" s="196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164</v>
      </c>
      <c r="AU363" s="205" t="s">
        <v>90</v>
      </c>
      <c r="AV363" s="12" t="s">
        <v>88</v>
      </c>
      <c r="AW363" s="12" t="s">
        <v>41</v>
      </c>
      <c r="AX363" s="12" t="s">
        <v>80</v>
      </c>
      <c r="AY363" s="205" t="s">
        <v>155</v>
      </c>
    </row>
    <row r="364" spans="2:65" s="13" customFormat="1">
      <c r="B364" s="206"/>
      <c r="C364" s="207"/>
      <c r="D364" s="197" t="s">
        <v>164</v>
      </c>
      <c r="E364" s="208" t="s">
        <v>35</v>
      </c>
      <c r="F364" s="209" t="s">
        <v>3424</v>
      </c>
      <c r="G364" s="207"/>
      <c r="H364" s="210">
        <v>2.82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164</v>
      </c>
      <c r="AU364" s="216" t="s">
        <v>90</v>
      </c>
      <c r="AV364" s="13" t="s">
        <v>90</v>
      </c>
      <c r="AW364" s="13" t="s">
        <v>41</v>
      </c>
      <c r="AX364" s="13" t="s">
        <v>80</v>
      </c>
      <c r="AY364" s="216" t="s">
        <v>155</v>
      </c>
    </row>
    <row r="365" spans="2:65" s="12" customFormat="1">
      <c r="B365" s="195"/>
      <c r="C365" s="196"/>
      <c r="D365" s="197" t="s">
        <v>164</v>
      </c>
      <c r="E365" s="198" t="s">
        <v>35</v>
      </c>
      <c r="F365" s="199" t="s">
        <v>3426</v>
      </c>
      <c r="G365" s="196"/>
      <c r="H365" s="198" t="s">
        <v>35</v>
      </c>
      <c r="I365" s="200"/>
      <c r="J365" s="196"/>
      <c r="K365" s="196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164</v>
      </c>
      <c r="AU365" s="205" t="s">
        <v>90</v>
      </c>
      <c r="AV365" s="12" t="s">
        <v>88</v>
      </c>
      <c r="AW365" s="12" t="s">
        <v>41</v>
      </c>
      <c r="AX365" s="12" t="s">
        <v>80</v>
      </c>
      <c r="AY365" s="205" t="s">
        <v>155</v>
      </c>
    </row>
    <row r="366" spans="2:65" s="12" customFormat="1">
      <c r="B366" s="195"/>
      <c r="C366" s="196"/>
      <c r="D366" s="197" t="s">
        <v>164</v>
      </c>
      <c r="E366" s="198" t="s">
        <v>35</v>
      </c>
      <c r="F366" s="199" t="s">
        <v>3421</v>
      </c>
      <c r="G366" s="196"/>
      <c r="H366" s="198" t="s">
        <v>35</v>
      </c>
      <c r="I366" s="200"/>
      <c r="J366" s="196"/>
      <c r="K366" s="196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164</v>
      </c>
      <c r="AU366" s="205" t="s">
        <v>90</v>
      </c>
      <c r="AV366" s="12" t="s">
        <v>88</v>
      </c>
      <c r="AW366" s="12" t="s">
        <v>41</v>
      </c>
      <c r="AX366" s="12" t="s">
        <v>80</v>
      </c>
      <c r="AY366" s="205" t="s">
        <v>155</v>
      </c>
    </row>
    <row r="367" spans="2:65" s="13" customFormat="1">
      <c r="B367" s="206"/>
      <c r="C367" s="207"/>
      <c r="D367" s="197" t="s">
        <v>164</v>
      </c>
      <c r="E367" s="208" t="s">
        <v>35</v>
      </c>
      <c r="F367" s="209" t="s">
        <v>3427</v>
      </c>
      <c r="G367" s="207"/>
      <c r="H367" s="210">
        <v>2.0499999999999998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164</v>
      </c>
      <c r="AU367" s="216" t="s">
        <v>90</v>
      </c>
      <c r="AV367" s="13" t="s">
        <v>90</v>
      </c>
      <c r="AW367" s="13" t="s">
        <v>41</v>
      </c>
      <c r="AX367" s="13" t="s">
        <v>80</v>
      </c>
      <c r="AY367" s="216" t="s">
        <v>155</v>
      </c>
    </row>
    <row r="368" spans="2:65" s="12" customFormat="1">
      <c r="B368" s="195"/>
      <c r="C368" s="196"/>
      <c r="D368" s="197" t="s">
        <v>164</v>
      </c>
      <c r="E368" s="198" t="s">
        <v>35</v>
      </c>
      <c r="F368" s="199" t="s">
        <v>3423</v>
      </c>
      <c r="G368" s="196"/>
      <c r="H368" s="198" t="s">
        <v>35</v>
      </c>
      <c r="I368" s="200"/>
      <c r="J368" s="196"/>
      <c r="K368" s="196"/>
      <c r="L368" s="201"/>
      <c r="M368" s="202"/>
      <c r="N368" s="203"/>
      <c r="O368" s="203"/>
      <c r="P368" s="203"/>
      <c r="Q368" s="203"/>
      <c r="R368" s="203"/>
      <c r="S368" s="203"/>
      <c r="T368" s="204"/>
      <c r="AT368" s="205" t="s">
        <v>164</v>
      </c>
      <c r="AU368" s="205" t="s">
        <v>90</v>
      </c>
      <c r="AV368" s="12" t="s">
        <v>88</v>
      </c>
      <c r="AW368" s="12" t="s">
        <v>41</v>
      </c>
      <c r="AX368" s="12" t="s">
        <v>80</v>
      </c>
      <c r="AY368" s="205" t="s">
        <v>155</v>
      </c>
    </row>
    <row r="369" spans="2:65" s="13" customFormat="1">
      <c r="B369" s="206"/>
      <c r="C369" s="207"/>
      <c r="D369" s="197" t="s">
        <v>164</v>
      </c>
      <c r="E369" s="208" t="s">
        <v>35</v>
      </c>
      <c r="F369" s="209" t="s">
        <v>3427</v>
      </c>
      <c r="G369" s="207"/>
      <c r="H369" s="210">
        <v>2.0499999999999998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164</v>
      </c>
      <c r="AU369" s="216" t="s">
        <v>90</v>
      </c>
      <c r="AV369" s="13" t="s">
        <v>90</v>
      </c>
      <c r="AW369" s="13" t="s">
        <v>41</v>
      </c>
      <c r="AX369" s="13" t="s">
        <v>80</v>
      </c>
      <c r="AY369" s="216" t="s">
        <v>155</v>
      </c>
    </row>
    <row r="370" spans="2:65" s="15" customFormat="1">
      <c r="B370" s="228"/>
      <c r="C370" s="229"/>
      <c r="D370" s="197" t="s">
        <v>164</v>
      </c>
      <c r="E370" s="230" t="s">
        <v>35</v>
      </c>
      <c r="F370" s="231" t="s">
        <v>177</v>
      </c>
      <c r="G370" s="229"/>
      <c r="H370" s="232">
        <v>8.8879999999999999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164</v>
      </c>
      <c r="AU370" s="238" t="s">
        <v>90</v>
      </c>
      <c r="AV370" s="15" t="s">
        <v>162</v>
      </c>
      <c r="AW370" s="15" t="s">
        <v>41</v>
      </c>
      <c r="AX370" s="15" t="s">
        <v>88</v>
      </c>
      <c r="AY370" s="238" t="s">
        <v>155</v>
      </c>
    </row>
    <row r="371" spans="2:65" s="1" customFormat="1" ht="36" customHeight="1">
      <c r="B371" s="36"/>
      <c r="C371" s="182" t="s">
        <v>556</v>
      </c>
      <c r="D371" s="182" t="s">
        <v>157</v>
      </c>
      <c r="E371" s="183" t="s">
        <v>982</v>
      </c>
      <c r="F371" s="184" t="s">
        <v>983</v>
      </c>
      <c r="G371" s="185" t="s">
        <v>160</v>
      </c>
      <c r="H371" s="186">
        <v>20.094000000000001</v>
      </c>
      <c r="I371" s="187"/>
      <c r="J371" s="188">
        <f>ROUND(I371*H371,2)</f>
        <v>0</v>
      </c>
      <c r="K371" s="184" t="s">
        <v>161</v>
      </c>
      <c r="L371" s="40"/>
      <c r="M371" s="189" t="s">
        <v>35</v>
      </c>
      <c r="N371" s="190" t="s">
        <v>51</v>
      </c>
      <c r="O371" s="65"/>
      <c r="P371" s="191">
        <f>O371*H371</f>
        <v>0</v>
      </c>
      <c r="Q371" s="191">
        <v>6.28E-3</v>
      </c>
      <c r="R371" s="191">
        <f>Q371*H371</f>
        <v>0.12619031999999999</v>
      </c>
      <c r="S371" s="191">
        <v>0</v>
      </c>
      <c r="T371" s="192">
        <f>S371*H371</f>
        <v>0</v>
      </c>
      <c r="AR371" s="193" t="s">
        <v>162</v>
      </c>
      <c r="AT371" s="193" t="s">
        <v>157</v>
      </c>
      <c r="AU371" s="193" t="s">
        <v>90</v>
      </c>
      <c r="AY371" s="18" t="s">
        <v>155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88</v>
      </c>
      <c r="BK371" s="194">
        <f>ROUND(I371*H371,2)</f>
        <v>0</v>
      </c>
      <c r="BL371" s="18" t="s">
        <v>162</v>
      </c>
      <c r="BM371" s="193" t="s">
        <v>3538</v>
      </c>
    </row>
    <row r="372" spans="2:65" s="12" customFormat="1">
      <c r="B372" s="195"/>
      <c r="C372" s="196"/>
      <c r="D372" s="197" t="s">
        <v>164</v>
      </c>
      <c r="E372" s="198" t="s">
        <v>35</v>
      </c>
      <c r="F372" s="199" t="s">
        <v>773</v>
      </c>
      <c r="G372" s="196"/>
      <c r="H372" s="198" t="s">
        <v>35</v>
      </c>
      <c r="I372" s="200"/>
      <c r="J372" s="196"/>
      <c r="K372" s="196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164</v>
      </c>
      <c r="AU372" s="205" t="s">
        <v>90</v>
      </c>
      <c r="AV372" s="12" t="s">
        <v>88</v>
      </c>
      <c r="AW372" s="12" t="s">
        <v>41</v>
      </c>
      <c r="AX372" s="12" t="s">
        <v>80</v>
      </c>
      <c r="AY372" s="205" t="s">
        <v>155</v>
      </c>
    </row>
    <row r="373" spans="2:65" s="13" customFormat="1">
      <c r="B373" s="206"/>
      <c r="C373" s="207"/>
      <c r="D373" s="197" t="s">
        <v>164</v>
      </c>
      <c r="E373" s="208" t="s">
        <v>35</v>
      </c>
      <c r="F373" s="209" t="s">
        <v>3492</v>
      </c>
      <c r="G373" s="207"/>
      <c r="H373" s="210">
        <v>19.902000000000001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164</v>
      </c>
      <c r="AU373" s="216" t="s">
        <v>90</v>
      </c>
      <c r="AV373" s="13" t="s">
        <v>90</v>
      </c>
      <c r="AW373" s="13" t="s">
        <v>41</v>
      </c>
      <c r="AX373" s="13" t="s">
        <v>80</v>
      </c>
      <c r="AY373" s="216" t="s">
        <v>155</v>
      </c>
    </row>
    <row r="374" spans="2:65" s="12" customFormat="1">
      <c r="B374" s="195"/>
      <c r="C374" s="196"/>
      <c r="D374" s="197" t="s">
        <v>164</v>
      </c>
      <c r="E374" s="198" t="s">
        <v>35</v>
      </c>
      <c r="F374" s="199" t="s">
        <v>985</v>
      </c>
      <c r="G374" s="196"/>
      <c r="H374" s="198" t="s">
        <v>35</v>
      </c>
      <c r="I374" s="200"/>
      <c r="J374" s="196"/>
      <c r="K374" s="196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164</v>
      </c>
      <c r="AU374" s="205" t="s">
        <v>90</v>
      </c>
      <c r="AV374" s="12" t="s">
        <v>88</v>
      </c>
      <c r="AW374" s="12" t="s">
        <v>41</v>
      </c>
      <c r="AX374" s="12" t="s">
        <v>80</v>
      </c>
      <c r="AY374" s="205" t="s">
        <v>155</v>
      </c>
    </row>
    <row r="375" spans="2:65" s="13" customFormat="1">
      <c r="B375" s="206"/>
      <c r="C375" s="207"/>
      <c r="D375" s="197" t="s">
        <v>164</v>
      </c>
      <c r="E375" s="208" t="s">
        <v>35</v>
      </c>
      <c r="F375" s="209" t="s">
        <v>3539</v>
      </c>
      <c r="G375" s="207"/>
      <c r="H375" s="210">
        <v>0.192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164</v>
      </c>
      <c r="AU375" s="216" t="s">
        <v>90</v>
      </c>
      <c r="AV375" s="13" t="s">
        <v>90</v>
      </c>
      <c r="AW375" s="13" t="s">
        <v>41</v>
      </c>
      <c r="AX375" s="13" t="s">
        <v>80</v>
      </c>
      <c r="AY375" s="216" t="s">
        <v>155</v>
      </c>
    </row>
    <row r="376" spans="2:65" s="15" customFormat="1">
      <c r="B376" s="228"/>
      <c r="C376" s="229"/>
      <c r="D376" s="197" t="s">
        <v>164</v>
      </c>
      <c r="E376" s="230" t="s">
        <v>35</v>
      </c>
      <c r="F376" s="231" t="s">
        <v>177</v>
      </c>
      <c r="G376" s="229"/>
      <c r="H376" s="232">
        <v>20.094000000000001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164</v>
      </c>
      <c r="AU376" s="238" t="s">
        <v>90</v>
      </c>
      <c r="AV376" s="15" t="s">
        <v>162</v>
      </c>
      <c r="AW376" s="15" t="s">
        <v>41</v>
      </c>
      <c r="AX376" s="15" t="s">
        <v>88</v>
      </c>
      <c r="AY376" s="238" t="s">
        <v>155</v>
      </c>
    </row>
    <row r="377" spans="2:65" s="1" customFormat="1" ht="36" customHeight="1">
      <c r="B377" s="36"/>
      <c r="C377" s="182" t="s">
        <v>562</v>
      </c>
      <c r="D377" s="182" t="s">
        <v>157</v>
      </c>
      <c r="E377" s="183" t="s">
        <v>1000</v>
      </c>
      <c r="F377" s="184" t="s">
        <v>1001</v>
      </c>
      <c r="G377" s="185" t="s">
        <v>160</v>
      </c>
      <c r="H377" s="186">
        <v>718.34199999999998</v>
      </c>
      <c r="I377" s="187"/>
      <c r="J377" s="188">
        <f>ROUND(I377*H377,2)</f>
        <v>0</v>
      </c>
      <c r="K377" s="184" t="s">
        <v>161</v>
      </c>
      <c r="L377" s="40"/>
      <c r="M377" s="189" t="s">
        <v>35</v>
      </c>
      <c r="N377" s="190" t="s">
        <v>51</v>
      </c>
      <c r="O377" s="65"/>
      <c r="P377" s="191">
        <f>O377*H377</f>
        <v>0</v>
      </c>
      <c r="Q377" s="191">
        <v>3.48E-3</v>
      </c>
      <c r="R377" s="191">
        <f>Q377*H377</f>
        <v>2.4998301600000001</v>
      </c>
      <c r="S377" s="191">
        <v>0</v>
      </c>
      <c r="T377" s="192">
        <f>S377*H377</f>
        <v>0</v>
      </c>
      <c r="AR377" s="193" t="s">
        <v>162</v>
      </c>
      <c r="AT377" s="193" t="s">
        <v>157</v>
      </c>
      <c r="AU377" s="193" t="s">
        <v>90</v>
      </c>
      <c r="AY377" s="18" t="s">
        <v>155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8" t="s">
        <v>88</v>
      </c>
      <c r="BK377" s="194">
        <f>ROUND(I377*H377,2)</f>
        <v>0</v>
      </c>
      <c r="BL377" s="18" t="s">
        <v>162</v>
      </c>
      <c r="BM377" s="193" t="s">
        <v>3540</v>
      </c>
    </row>
    <row r="378" spans="2:65" s="12" customFormat="1">
      <c r="B378" s="195"/>
      <c r="C378" s="196"/>
      <c r="D378" s="197" t="s">
        <v>164</v>
      </c>
      <c r="E378" s="198" t="s">
        <v>35</v>
      </c>
      <c r="F378" s="199" t="s">
        <v>2921</v>
      </c>
      <c r="G378" s="196"/>
      <c r="H378" s="198" t="s">
        <v>35</v>
      </c>
      <c r="I378" s="200"/>
      <c r="J378" s="196"/>
      <c r="K378" s="196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164</v>
      </c>
      <c r="AU378" s="205" t="s">
        <v>90</v>
      </c>
      <c r="AV378" s="12" t="s">
        <v>88</v>
      </c>
      <c r="AW378" s="12" t="s">
        <v>41</v>
      </c>
      <c r="AX378" s="12" t="s">
        <v>80</v>
      </c>
      <c r="AY378" s="205" t="s">
        <v>155</v>
      </c>
    </row>
    <row r="379" spans="2:65" s="13" customFormat="1" ht="30.6">
      <c r="B379" s="206"/>
      <c r="C379" s="207"/>
      <c r="D379" s="197" t="s">
        <v>164</v>
      </c>
      <c r="E379" s="208" t="s">
        <v>35</v>
      </c>
      <c r="F379" s="209" t="s">
        <v>3493</v>
      </c>
      <c r="G379" s="207"/>
      <c r="H379" s="210">
        <v>864.89200000000005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164</v>
      </c>
      <c r="AU379" s="216" t="s">
        <v>90</v>
      </c>
      <c r="AV379" s="13" t="s">
        <v>90</v>
      </c>
      <c r="AW379" s="13" t="s">
        <v>41</v>
      </c>
      <c r="AX379" s="13" t="s">
        <v>80</v>
      </c>
      <c r="AY379" s="216" t="s">
        <v>155</v>
      </c>
    </row>
    <row r="380" spans="2:65" s="13" customFormat="1">
      <c r="B380" s="206"/>
      <c r="C380" s="207"/>
      <c r="D380" s="197" t="s">
        <v>164</v>
      </c>
      <c r="E380" s="208" t="s">
        <v>35</v>
      </c>
      <c r="F380" s="209" t="s">
        <v>3494</v>
      </c>
      <c r="G380" s="207"/>
      <c r="H380" s="210">
        <v>-59.557000000000002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164</v>
      </c>
      <c r="AU380" s="216" t="s">
        <v>90</v>
      </c>
      <c r="AV380" s="13" t="s">
        <v>90</v>
      </c>
      <c r="AW380" s="13" t="s">
        <v>41</v>
      </c>
      <c r="AX380" s="13" t="s">
        <v>80</v>
      </c>
      <c r="AY380" s="216" t="s">
        <v>155</v>
      </c>
    </row>
    <row r="381" spans="2:65" s="13" customFormat="1">
      <c r="B381" s="206"/>
      <c r="C381" s="207"/>
      <c r="D381" s="197" t="s">
        <v>164</v>
      </c>
      <c r="E381" s="208" t="s">
        <v>35</v>
      </c>
      <c r="F381" s="209" t="s">
        <v>3495</v>
      </c>
      <c r="G381" s="207"/>
      <c r="H381" s="210">
        <v>-56.856000000000002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164</v>
      </c>
      <c r="AU381" s="216" t="s">
        <v>90</v>
      </c>
      <c r="AV381" s="13" t="s">
        <v>90</v>
      </c>
      <c r="AW381" s="13" t="s">
        <v>41</v>
      </c>
      <c r="AX381" s="13" t="s">
        <v>80</v>
      </c>
      <c r="AY381" s="216" t="s">
        <v>155</v>
      </c>
    </row>
    <row r="382" spans="2:65" s="12" customFormat="1">
      <c r="B382" s="195"/>
      <c r="C382" s="196"/>
      <c r="D382" s="197" t="s">
        <v>164</v>
      </c>
      <c r="E382" s="198" t="s">
        <v>35</v>
      </c>
      <c r="F382" s="199" t="s">
        <v>3496</v>
      </c>
      <c r="G382" s="196"/>
      <c r="H382" s="198" t="s">
        <v>35</v>
      </c>
      <c r="I382" s="200"/>
      <c r="J382" s="196"/>
      <c r="K382" s="196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164</v>
      </c>
      <c r="AU382" s="205" t="s">
        <v>90</v>
      </c>
      <c r="AV382" s="12" t="s">
        <v>88</v>
      </c>
      <c r="AW382" s="12" t="s">
        <v>41</v>
      </c>
      <c r="AX382" s="12" t="s">
        <v>80</v>
      </c>
      <c r="AY382" s="205" t="s">
        <v>155</v>
      </c>
    </row>
    <row r="383" spans="2:65" s="13" customFormat="1">
      <c r="B383" s="206"/>
      <c r="C383" s="207"/>
      <c r="D383" s="197" t="s">
        <v>164</v>
      </c>
      <c r="E383" s="208" t="s">
        <v>35</v>
      </c>
      <c r="F383" s="209" t="s">
        <v>3497</v>
      </c>
      <c r="G383" s="207"/>
      <c r="H383" s="210">
        <v>-78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164</v>
      </c>
      <c r="AU383" s="216" t="s">
        <v>90</v>
      </c>
      <c r="AV383" s="13" t="s">
        <v>90</v>
      </c>
      <c r="AW383" s="13" t="s">
        <v>41</v>
      </c>
      <c r="AX383" s="13" t="s">
        <v>80</v>
      </c>
      <c r="AY383" s="216" t="s">
        <v>155</v>
      </c>
    </row>
    <row r="384" spans="2:65" s="12" customFormat="1">
      <c r="B384" s="195"/>
      <c r="C384" s="196"/>
      <c r="D384" s="197" t="s">
        <v>164</v>
      </c>
      <c r="E384" s="198" t="s">
        <v>35</v>
      </c>
      <c r="F384" s="199" t="s">
        <v>3541</v>
      </c>
      <c r="G384" s="196"/>
      <c r="H384" s="198" t="s">
        <v>35</v>
      </c>
      <c r="I384" s="200"/>
      <c r="J384" s="196"/>
      <c r="K384" s="196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164</v>
      </c>
      <c r="AU384" s="205" t="s">
        <v>90</v>
      </c>
      <c r="AV384" s="12" t="s">
        <v>88</v>
      </c>
      <c r="AW384" s="12" t="s">
        <v>41</v>
      </c>
      <c r="AX384" s="12" t="s">
        <v>80</v>
      </c>
      <c r="AY384" s="205" t="s">
        <v>155</v>
      </c>
    </row>
    <row r="385" spans="2:65" s="13" customFormat="1" ht="20.399999999999999">
      <c r="B385" s="206"/>
      <c r="C385" s="207"/>
      <c r="D385" s="197" t="s">
        <v>164</v>
      </c>
      <c r="E385" s="208" t="s">
        <v>35</v>
      </c>
      <c r="F385" s="209" t="s">
        <v>3542</v>
      </c>
      <c r="G385" s="207"/>
      <c r="H385" s="210">
        <v>15.867000000000001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164</v>
      </c>
      <c r="AU385" s="216" t="s">
        <v>90</v>
      </c>
      <c r="AV385" s="13" t="s">
        <v>90</v>
      </c>
      <c r="AW385" s="13" t="s">
        <v>41</v>
      </c>
      <c r="AX385" s="13" t="s">
        <v>80</v>
      </c>
      <c r="AY385" s="216" t="s">
        <v>155</v>
      </c>
    </row>
    <row r="386" spans="2:65" s="12" customFormat="1">
      <c r="B386" s="195"/>
      <c r="C386" s="196"/>
      <c r="D386" s="197" t="s">
        <v>164</v>
      </c>
      <c r="E386" s="198" t="s">
        <v>35</v>
      </c>
      <c r="F386" s="199" t="s">
        <v>3543</v>
      </c>
      <c r="G386" s="196"/>
      <c r="H386" s="198" t="s">
        <v>35</v>
      </c>
      <c r="I386" s="200"/>
      <c r="J386" s="196"/>
      <c r="K386" s="196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164</v>
      </c>
      <c r="AU386" s="205" t="s">
        <v>90</v>
      </c>
      <c r="AV386" s="12" t="s">
        <v>88</v>
      </c>
      <c r="AW386" s="12" t="s">
        <v>41</v>
      </c>
      <c r="AX386" s="12" t="s">
        <v>80</v>
      </c>
      <c r="AY386" s="205" t="s">
        <v>155</v>
      </c>
    </row>
    <row r="387" spans="2:65" s="13" customFormat="1">
      <c r="B387" s="206"/>
      <c r="C387" s="207"/>
      <c r="D387" s="197" t="s">
        <v>164</v>
      </c>
      <c r="E387" s="208" t="s">
        <v>35</v>
      </c>
      <c r="F387" s="209" t="s">
        <v>3544</v>
      </c>
      <c r="G387" s="207"/>
      <c r="H387" s="210">
        <v>13.858000000000001</v>
      </c>
      <c r="I387" s="211"/>
      <c r="J387" s="207"/>
      <c r="K387" s="207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164</v>
      </c>
      <c r="AU387" s="216" t="s">
        <v>90</v>
      </c>
      <c r="AV387" s="13" t="s">
        <v>90</v>
      </c>
      <c r="AW387" s="13" t="s">
        <v>41</v>
      </c>
      <c r="AX387" s="13" t="s">
        <v>80</v>
      </c>
      <c r="AY387" s="216" t="s">
        <v>155</v>
      </c>
    </row>
    <row r="388" spans="2:65" s="13" customFormat="1">
      <c r="B388" s="206"/>
      <c r="C388" s="207"/>
      <c r="D388" s="197" t="s">
        <v>164</v>
      </c>
      <c r="E388" s="208" t="s">
        <v>35</v>
      </c>
      <c r="F388" s="209" t="s">
        <v>3545</v>
      </c>
      <c r="G388" s="207"/>
      <c r="H388" s="210">
        <v>18.138000000000002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164</v>
      </c>
      <c r="AU388" s="216" t="s">
        <v>90</v>
      </c>
      <c r="AV388" s="13" t="s">
        <v>90</v>
      </c>
      <c r="AW388" s="13" t="s">
        <v>41</v>
      </c>
      <c r="AX388" s="13" t="s">
        <v>80</v>
      </c>
      <c r="AY388" s="216" t="s">
        <v>155</v>
      </c>
    </row>
    <row r="389" spans="2:65" s="15" customFormat="1">
      <c r="B389" s="228"/>
      <c r="C389" s="229"/>
      <c r="D389" s="197" t="s">
        <v>164</v>
      </c>
      <c r="E389" s="230" t="s">
        <v>35</v>
      </c>
      <c r="F389" s="231" t="s">
        <v>177</v>
      </c>
      <c r="G389" s="229"/>
      <c r="H389" s="232">
        <v>718.34199999999998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164</v>
      </c>
      <c r="AU389" s="238" t="s">
        <v>90</v>
      </c>
      <c r="AV389" s="15" t="s">
        <v>162</v>
      </c>
      <c r="AW389" s="15" t="s">
        <v>41</v>
      </c>
      <c r="AX389" s="15" t="s">
        <v>88</v>
      </c>
      <c r="AY389" s="238" t="s">
        <v>155</v>
      </c>
    </row>
    <row r="390" spans="2:65" s="1" customFormat="1" ht="16.5" customHeight="1">
      <c r="B390" s="36"/>
      <c r="C390" s="182" t="s">
        <v>580</v>
      </c>
      <c r="D390" s="182" t="s">
        <v>157</v>
      </c>
      <c r="E390" s="183" t="s">
        <v>1036</v>
      </c>
      <c r="F390" s="184" t="s">
        <v>1037</v>
      </c>
      <c r="G390" s="185" t="s">
        <v>160</v>
      </c>
      <c r="H390" s="186">
        <v>718.34199999999998</v>
      </c>
      <c r="I390" s="187"/>
      <c r="J390" s="188">
        <f>ROUND(I390*H390,2)</f>
        <v>0</v>
      </c>
      <c r="K390" s="184" t="s">
        <v>35</v>
      </c>
      <c r="L390" s="40"/>
      <c r="M390" s="189" t="s">
        <v>35</v>
      </c>
      <c r="N390" s="190" t="s">
        <v>51</v>
      </c>
      <c r="O390" s="65"/>
      <c r="P390" s="191">
        <f>O390*H390</f>
        <v>0</v>
      </c>
      <c r="Q390" s="191">
        <v>0</v>
      </c>
      <c r="R390" s="191">
        <f>Q390*H390</f>
        <v>0</v>
      </c>
      <c r="S390" s="191">
        <v>0</v>
      </c>
      <c r="T390" s="192">
        <f>S390*H390</f>
        <v>0</v>
      </c>
      <c r="AR390" s="193" t="s">
        <v>162</v>
      </c>
      <c r="AT390" s="193" t="s">
        <v>157</v>
      </c>
      <c r="AU390" s="193" t="s">
        <v>90</v>
      </c>
      <c r="AY390" s="18" t="s">
        <v>155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18" t="s">
        <v>88</v>
      </c>
      <c r="BK390" s="194">
        <f>ROUND(I390*H390,2)</f>
        <v>0</v>
      </c>
      <c r="BL390" s="18" t="s">
        <v>162</v>
      </c>
      <c r="BM390" s="193" t="s">
        <v>3546</v>
      </c>
    </row>
    <row r="391" spans="2:65" s="12" customFormat="1">
      <c r="B391" s="195"/>
      <c r="C391" s="196"/>
      <c r="D391" s="197" t="s">
        <v>164</v>
      </c>
      <c r="E391" s="198" t="s">
        <v>35</v>
      </c>
      <c r="F391" s="199" t="s">
        <v>1039</v>
      </c>
      <c r="G391" s="196"/>
      <c r="H391" s="198" t="s">
        <v>35</v>
      </c>
      <c r="I391" s="200"/>
      <c r="J391" s="196"/>
      <c r="K391" s="196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164</v>
      </c>
      <c r="AU391" s="205" t="s">
        <v>90</v>
      </c>
      <c r="AV391" s="12" t="s">
        <v>88</v>
      </c>
      <c r="AW391" s="12" t="s">
        <v>41</v>
      </c>
      <c r="AX391" s="12" t="s">
        <v>80</v>
      </c>
      <c r="AY391" s="205" t="s">
        <v>155</v>
      </c>
    </row>
    <row r="392" spans="2:65" s="13" customFormat="1">
      <c r="B392" s="206"/>
      <c r="C392" s="207"/>
      <c r="D392" s="197" t="s">
        <v>164</v>
      </c>
      <c r="E392" s="208" t="s">
        <v>35</v>
      </c>
      <c r="F392" s="209" t="s">
        <v>3547</v>
      </c>
      <c r="G392" s="207"/>
      <c r="H392" s="210">
        <v>718.34199999999998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164</v>
      </c>
      <c r="AU392" s="216" t="s">
        <v>90</v>
      </c>
      <c r="AV392" s="13" t="s">
        <v>90</v>
      </c>
      <c r="AW392" s="13" t="s">
        <v>41</v>
      </c>
      <c r="AX392" s="13" t="s">
        <v>88</v>
      </c>
      <c r="AY392" s="216" t="s">
        <v>155</v>
      </c>
    </row>
    <row r="393" spans="2:65" s="1" customFormat="1" ht="36" customHeight="1">
      <c r="B393" s="36"/>
      <c r="C393" s="182" t="s">
        <v>1667</v>
      </c>
      <c r="D393" s="182" t="s">
        <v>157</v>
      </c>
      <c r="E393" s="183" t="s">
        <v>1042</v>
      </c>
      <c r="F393" s="184" t="s">
        <v>1043</v>
      </c>
      <c r="G393" s="185" t="s">
        <v>160</v>
      </c>
      <c r="H393" s="186">
        <v>234.83799999999999</v>
      </c>
      <c r="I393" s="187"/>
      <c r="J393" s="188">
        <f>ROUND(I393*H393,2)</f>
        <v>0</v>
      </c>
      <c r="K393" s="184" t="s">
        <v>35</v>
      </c>
      <c r="L393" s="40"/>
      <c r="M393" s="189" t="s">
        <v>35</v>
      </c>
      <c r="N393" s="190" t="s">
        <v>51</v>
      </c>
      <c r="O393" s="65"/>
      <c r="P393" s="191">
        <f>O393*H393</f>
        <v>0</v>
      </c>
      <c r="Q393" s="191">
        <v>6.5127199999999996E-3</v>
      </c>
      <c r="R393" s="191">
        <f>Q393*H393</f>
        <v>1.5294341393599999</v>
      </c>
      <c r="S393" s="191">
        <v>0</v>
      </c>
      <c r="T393" s="192">
        <f>S393*H393</f>
        <v>0</v>
      </c>
      <c r="AR393" s="193" t="s">
        <v>162</v>
      </c>
      <c r="AT393" s="193" t="s">
        <v>157</v>
      </c>
      <c r="AU393" s="193" t="s">
        <v>90</v>
      </c>
      <c r="AY393" s="18" t="s">
        <v>155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18" t="s">
        <v>88</v>
      </c>
      <c r="BK393" s="194">
        <f>ROUND(I393*H393,2)</f>
        <v>0</v>
      </c>
      <c r="BL393" s="18" t="s">
        <v>162</v>
      </c>
      <c r="BM393" s="193" t="s">
        <v>3548</v>
      </c>
    </row>
    <row r="394" spans="2:65" s="12" customFormat="1">
      <c r="B394" s="195"/>
      <c r="C394" s="196"/>
      <c r="D394" s="197" t="s">
        <v>164</v>
      </c>
      <c r="E394" s="198" t="s">
        <v>35</v>
      </c>
      <c r="F394" s="199" t="s">
        <v>1045</v>
      </c>
      <c r="G394" s="196"/>
      <c r="H394" s="198" t="s">
        <v>35</v>
      </c>
      <c r="I394" s="200"/>
      <c r="J394" s="196"/>
      <c r="K394" s="196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164</v>
      </c>
      <c r="AU394" s="205" t="s">
        <v>90</v>
      </c>
      <c r="AV394" s="12" t="s">
        <v>88</v>
      </c>
      <c r="AW394" s="12" t="s">
        <v>41</v>
      </c>
      <c r="AX394" s="12" t="s">
        <v>80</v>
      </c>
      <c r="AY394" s="205" t="s">
        <v>155</v>
      </c>
    </row>
    <row r="395" spans="2:65" s="13" customFormat="1">
      <c r="B395" s="206"/>
      <c r="C395" s="207"/>
      <c r="D395" s="197" t="s">
        <v>164</v>
      </c>
      <c r="E395" s="208" t="s">
        <v>35</v>
      </c>
      <c r="F395" s="209" t="s">
        <v>3549</v>
      </c>
      <c r="G395" s="207"/>
      <c r="H395" s="210">
        <v>234.83799999999999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164</v>
      </c>
      <c r="AU395" s="216" t="s">
        <v>90</v>
      </c>
      <c r="AV395" s="13" t="s">
        <v>90</v>
      </c>
      <c r="AW395" s="13" t="s">
        <v>41</v>
      </c>
      <c r="AX395" s="13" t="s">
        <v>88</v>
      </c>
      <c r="AY395" s="216" t="s">
        <v>155</v>
      </c>
    </row>
    <row r="396" spans="2:65" s="1" customFormat="1" ht="36" customHeight="1">
      <c r="B396" s="36"/>
      <c r="C396" s="182" t="s">
        <v>589</v>
      </c>
      <c r="D396" s="182" t="s">
        <v>157</v>
      </c>
      <c r="E396" s="183" t="s">
        <v>1052</v>
      </c>
      <c r="F396" s="184" t="s">
        <v>1053</v>
      </c>
      <c r="G396" s="185" t="s">
        <v>360</v>
      </c>
      <c r="H396" s="186">
        <v>78.2</v>
      </c>
      <c r="I396" s="187"/>
      <c r="J396" s="188">
        <f>ROUND(I396*H396,2)</f>
        <v>0</v>
      </c>
      <c r="K396" s="184" t="s">
        <v>161</v>
      </c>
      <c r="L396" s="40"/>
      <c r="M396" s="189" t="s">
        <v>35</v>
      </c>
      <c r="N396" s="190" t="s">
        <v>51</v>
      </c>
      <c r="O396" s="65"/>
      <c r="P396" s="191">
        <f>O396*H396</f>
        <v>0</v>
      </c>
      <c r="Q396" s="191">
        <v>2.0650000000000002E-2</v>
      </c>
      <c r="R396" s="191">
        <f>Q396*H396</f>
        <v>1.6148300000000002</v>
      </c>
      <c r="S396" s="191">
        <v>0</v>
      </c>
      <c r="T396" s="192">
        <f>S396*H396</f>
        <v>0</v>
      </c>
      <c r="AR396" s="193" t="s">
        <v>162</v>
      </c>
      <c r="AT396" s="193" t="s">
        <v>157</v>
      </c>
      <c r="AU396" s="193" t="s">
        <v>90</v>
      </c>
      <c r="AY396" s="18" t="s">
        <v>155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18" t="s">
        <v>88</v>
      </c>
      <c r="BK396" s="194">
        <f>ROUND(I396*H396,2)</f>
        <v>0</v>
      </c>
      <c r="BL396" s="18" t="s">
        <v>162</v>
      </c>
      <c r="BM396" s="193" t="s">
        <v>3550</v>
      </c>
    </row>
    <row r="397" spans="2:65" s="13" customFormat="1" ht="20.399999999999999">
      <c r="B397" s="206"/>
      <c r="C397" s="207"/>
      <c r="D397" s="197" t="s">
        <v>164</v>
      </c>
      <c r="E397" s="208" t="s">
        <v>35</v>
      </c>
      <c r="F397" s="209" t="s">
        <v>3551</v>
      </c>
      <c r="G397" s="207"/>
      <c r="H397" s="210">
        <v>78.2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164</v>
      </c>
      <c r="AU397" s="216" t="s">
        <v>90</v>
      </c>
      <c r="AV397" s="13" t="s">
        <v>90</v>
      </c>
      <c r="AW397" s="13" t="s">
        <v>41</v>
      </c>
      <c r="AX397" s="13" t="s">
        <v>88</v>
      </c>
      <c r="AY397" s="216" t="s">
        <v>155</v>
      </c>
    </row>
    <row r="398" spans="2:65" s="1" customFormat="1" ht="36" customHeight="1">
      <c r="B398" s="36"/>
      <c r="C398" s="182" t="s">
        <v>599</v>
      </c>
      <c r="D398" s="182" t="s">
        <v>157</v>
      </c>
      <c r="E398" s="183" t="s">
        <v>1057</v>
      </c>
      <c r="F398" s="184" t="s">
        <v>1058</v>
      </c>
      <c r="G398" s="185" t="s">
        <v>160</v>
      </c>
      <c r="H398" s="186">
        <v>205.375</v>
      </c>
      <c r="I398" s="187"/>
      <c r="J398" s="188">
        <f>ROUND(I398*H398,2)</f>
        <v>0</v>
      </c>
      <c r="K398" s="184" t="s">
        <v>161</v>
      </c>
      <c r="L398" s="40"/>
      <c r="M398" s="189" t="s">
        <v>35</v>
      </c>
      <c r="N398" s="190" t="s">
        <v>51</v>
      </c>
      <c r="O398" s="65"/>
      <c r="P398" s="191">
        <f>O398*H398</f>
        <v>0</v>
      </c>
      <c r="Q398" s="191">
        <v>0</v>
      </c>
      <c r="R398" s="191">
        <f>Q398*H398</f>
        <v>0</v>
      </c>
      <c r="S398" s="191">
        <v>0</v>
      </c>
      <c r="T398" s="192">
        <f>S398*H398</f>
        <v>0</v>
      </c>
      <c r="AR398" s="193" t="s">
        <v>162</v>
      </c>
      <c r="AT398" s="193" t="s">
        <v>157</v>
      </c>
      <c r="AU398" s="193" t="s">
        <v>90</v>
      </c>
      <c r="AY398" s="18" t="s">
        <v>155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18" t="s">
        <v>88</v>
      </c>
      <c r="BK398" s="194">
        <f>ROUND(I398*H398,2)</f>
        <v>0</v>
      </c>
      <c r="BL398" s="18" t="s">
        <v>162</v>
      </c>
      <c r="BM398" s="193" t="s">
        <v>3552</v>
      </c>
    </row>
    <row r="399" spans="2:65" s="13" customFormat="1" ht="20.399999999999999">
      <c r="B399" s="206"/>
      <c r="C399" s="207"/>
      <c r="D399" s="197" t="s">
        <v>164</v>
      </c>
      <c r="E399" s="208" t="s">
        <v>35</v>
      </c>
      <c r="F399" s="209" t="s">
        <v>3553</v>
      </c>
      <c r="G399" s="207"/>
      <c r="H399" s="210">
        <v>58.094999999999999</v>
      </c>
      <c r="I399" s="211"/>
      <c r="J399" s="207"/>
      <c r="K399" s="207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164</v>
      </c>
      <c r="AU399" s="216" t="s">
        <v>90</v>
      </c>
      <c r="AV399" s="13" t="s">
        <v>90</v>
      </c>
      <c r="AW399" s="13" t="s">
        <v>41</v>
      </c>
      <c r="AX399" s="13" t="s">
        <v>80</v>
      </c>
      <c r="AY399" s="216" t="s">
        <v>155</v>
      </c>
    </row>
    <row r="400" spans="2:65" s="12" customFormat="1">
      <c r="B400" s="195"/>
      <c r="C400" s="196"/>
      <c r="D400" s="197" t="s">
        <v>164</v>
      </c>
      <c r="E400" s="198" t="s">
        <v>35</v>
      </c>
      <c r="F400" s="199" t="s">
        <v>3554</v>
      </c>
      <c r="G400" s="196"/>
      <c r="H400" s="198" t="s">
        <v>35</v>
      </c>
      <c r="I400" s="200"/>
      <c r="J400" s="196"/>
      <c r="K400" s="196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164</v>
      </c>
      <c r="AU400" s="205" t="s">
        <v>90</v>
      </c>
      <c r="AV400" s="12" t="s">
        <v>88</v>
      </c>
      <c r="AW400" s="12" t="s">
        <v>41</v>
      </c>
      <c r="AX400" s="12" t="s">
        <v>80</v>
      </c>
      <c r="AY400" s="205" t="s">
        <v>155</v>
      </c>
    </row>
    <row r="401" spans="2:65" s="13" customFormat="1">
      <c r="B401" s="206"/>
      <c r="C401" s="207"/>
      <c r="D401" s="197" t="s">
        <v>164</v>
      </c>
      <c r="E401" s="208" t="s">
        <v>35</v>
      </c>
      <c r="F401" s="209" t="s">
        <v>3555</v>
      </c>
      <c r="G401" s="207"/>
      <c r="H401" s="210">
        <v>147.28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164</v>
      </c>
      <c r="AU401" s="216" t="s">
        <v>90</v>
      </c>
      <c r="AV401" s="13" t="s">
        <v>90</v>
      </c>
      <c r="AW401" s="13" t="s">
        <v>41</v>
      </c>
      <c r="AX401" s="13" t="s">
        <v>80</v>
      </c>
      <c r="AY401" s="216" t="s">
        <v>155</v>
      </c>
    </row>
    <row r="402" spans="2:65" s="15" customFormat="1">
      <c r="B402" s="228"/>
      <c r="C402" s="229"/>
      <c r="D402" s="197" t="s">
        <v>164</v>
      </c>
      <c r="E402" s="230" t="s">
        <v>35</v>
      </c>
      <c r="F402" s="231" t="s">
        <v>177</v>
      </c>
      <c r="G402" s="229"/>
      <c r="H402" s="232">
        <v>205.375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164</v>
      </c>
      <c r="AU402" s="238" t="s">
        <v>90</v>
      </c>
      <c r="AV402" s="15" t="s">
        <v>162</v>
      </c>
      <c r="AW402" s="15" t="s">
        <v>41</v>
      </c>
      <c r="AX402" s="15" t="s">
        <v>88</v>
      </c>
      <c r="AY402" s="238" t="s">
        <v>155</v>
      </c>
    </row>
    <row r="403" spans="2:65" s="1" customFormat="1" ht="16.5" customHeight="1">
      <c r="B403" s="36"/>
      <c r="C403" s="182" t="s">
        <v>2935</v>
      </c>
      <c r="D403" s="182" t="s">
        <v>157</v>
      </c>
      <c r="E403" s="183" t="s">
        <v>1083</v>
      </c>
      <c r="F403" s="184" t="s">
        <v>1084</v>
      </c>
      <c r="G403" s="185" t="s">
        <v>160</v>
      </c>
      <c r="H403" s="186">
        <v>793.41499999999996</v>
      </c>
      <c r="I403" s="187"/>
      <c r="J403" s="188">
        <f>ROUND(I403*H403,2)</f>
        <v>0</v>
      </c>
      <c r="K403" s="184" t="s">
        <v>161</v>
      </c>
      <c r="L403" s="40"/>
      <c r="M403" s="189" t="s">
        <v>35</v>
      </c>
      <c r="N403" s="190" t="s">
        <v>51</v>
      </c>
      <c r="O403" s="65"/>
      <c r="P403" s="191">
        <f>O403*H403</f>
        <v>0</v>
      </c>
      <c r="Q403" s="191">
        <v>0</v>
      </c>
      <c r="R403" s="191">
        <f>Q403*H403</f>
        <v>0</v>
      </c>
      <c r="S403" s="191">
        <v>0</v>
      </c>
      <c r="T403" s="192">
        <f>S403*H403</f>
        <v>0</v>
      </c>
      <c r="AR403" s="193" t="s">
        <v>162</v>
      </c>
      <c r="AT403" s="193" t="s">
        <v>157</v>
      </c>
      <c r="AU403" s="193" t="s">
        <v>90</v>
      </c>
      <c r="AY403" s="18" t="s">
        <v>155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8" t="s">
        <v>88</v>
      </c>
      <c r="BK403" s="194">
        <f>ROUND(I403*H403,2)</f>
        <v>0</v>
      </c>
      <c r="BL403" s="18" t="s">
        <v>162</v>
      </c>
      <c r="BM403" s="193" t="s">
        <v>3556</v>
      </c>
    </row>
    <row r="404" spans="2:65" s="12" customFormat="1">
      <c r="B404" s="195"/>
      <c r="C404" s="196"/>
      <c r="D404" s="197" t="s">
        <v>164</v>
      </c>
      <c r="E404" s="198" t="s">
        <v>35</v>
      </c>
      <c r="F404" s="199" t="s">
        <v>480</v>
      </c>
      <c r="G404" s="196"/>
      <c r="H404" s="198" t="s">
        <v>35</v>
      </c>
      <c r="I404" s="200"/>
      <c r="J404" s="196"/>
      <c r="K404" s="196"/>
      <c r="L404" s="201"/>
      <c r="M404" s="202"/>
      <c r="N404" s="203"/>
      <c r="O404" s="203"/>
      <c r="P404" s="203"/>
      <c r="Q404" s="203"/>
      <c r="R404" s="203"/>
      <c r="S404" s="203"/>
      <c r="T404" s="204"/>
      <c r="AT404" s="205" t="s">
        <v>164</v>
      </c>
      <c r="AU404" s="205" t="s">
        <v>90</v>
      </c>
      <c r="AV404" s="12" t="s">
        <v>88</v>
      </c>
      <c r="AW404" s="12" t="s">
        <v>41</v>
      </c>
      <c r="AX404" s="12" t="s">
        <v>80</v>
      </c>
      <c r="AY404" s="205" t="s">
        <v>155</v>
      </c>
    </row>
    <row r="405" spans="2:65" s="13" customFormat="1">
      <c r="B405" s="206"/>
      <c r="C405" s="207"/>
      <c r="D405" s="197" t="s">
        <v>164</v>
      </c>
      <c r="E405" s="208" t="s">
        <v>35</v>
      </c>
      <c r="F405" s="209" t="s">
        <v>3557</v>
      </c>
      <c r="G405" s="207"/>
      <c r="H405" s="210">
        <v>153.13800000000001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164</v>
      </c>
      <c r="AU405" s="216" t="s">
        <v>90</v>
      </c>
      <c r="AV405" s="13" t="s">
        <v>90</v>
      </c>
      <c r="AW405" s="13" t="s">
        <v>41</v>
      </c>
      <c r="AX405" s="13" t="s">
        <v>80</v>
      </c>
      <c r="AY405" s="216" t="s">
        <v>155</v>
      </c>
    </row>
    <row r="406" spans="2:65" s="12" customFormat="1">
      <c r="B406" s="195"/>
      <c r="C406" s="196"/>
      <c r="D406" s="197" t="s">
        <v>164</v>
      </c>
      <c r="E406" s="198" t="s">
        <v>35</v>
      </c>
      <c r="F406" s="199" t="s">
        <v>482</v>
      </c>
      <c r="G406" s="196"/>
      <c r="H406" s="198" t="s">
        <v>35</v>
      </c>
      <c r="I406" s="200"/>
      <c r="J406" s="196"/>
      <c r="K406" s="196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164</v>
      </c>
      <c r="AU406" s="205" t="s">
        <v>90</v>
      </c>
      <c r="AV406" s="12" t="s">
        <v>88</v>
      </c>
      <c r="AW406" s="12" t="s">
        <v>41</v>
      </c>
      <c r="AX406" s="12" t="s">
        <v>80</v>
      </c>
      <c r="AY406" s="205" t="s">
        <v>155</v>
      </c>
    </row>
    <row r="407" spans="2:65" s="13" customFormat="1">
      <c r="B407" s="206"/>
      <c r="C407" s="207"/>
      <c r="D407" s="197" t="s">
        <v>164</v>
      </c>
      <c r="E407" s="208" t="s">
        <v>35</v>
      </c>
      <c r="F407" s="209" t="s">
        <v>3558</v>
      </c>
      <c r="G407" s="207"/>
      <c r="H407" s="210">
        <v>164.82400000000001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164</v>
      </c>
      <c r="AU407" s="216" t="s">
        <v>90</v>
      </c>
      <c r="AV407" s="13" t="s">
        <v>90</v>
      </c>
      <c r="AW407" s="13" t="s">
        <v>41</v>
      </c>
      <c r="AX407" s="13" t="s">
        <v>80</v>
      </c>
      <c r="AY407" s="216" t="s">
        <v>155</v>
      </c>
    </row>
    <row r="408" spans="2:65" s="12" customFormat="1">
      <c r="B408" s="195"/>
      <c r="C408" s="196"/>
      <c r="D408" s="197" t="s">
        <v>164</v>
      </c>
      <c r="E408" s="198" t="s">
        <v>35</v>
      </c>
      <c r="F408" s="199" t="s">
        <v>670</v>
      </c>
      <c r="G408" s="196"/>
      <c r="H408" s="198" t="s">
        <v>35</v>
      </c>
      <c r="I408" s="200"/>
      <c r="J408" s="196"/>
      <c r="K408" s="196"/>
      <c r="L408" s="201"/>
      <c r="M408" s="202"/>
      <c r="N408" s="203"/>
      <c r="O408" s="203"/>
      <c r="P408" s="203"/>
      <c r="Q408" s="203"/>
      <c r="R408" s="203"/>
      <c r="S408" s="203"/>
      <c r="T408" s="204"/>
      <c r="AT408" s="205" t="s">
        <v>164</v>
      </c>
      <c r="AU408" s="205" t="s">
        <v>90</v>
      </c>
      <c r="AV408" s="12" t="s">
        <v>88</v>
      </c>
      <c r="AW408" s="12" t="s">
        <v>41</v>
      </c>
      <c r="AX408" s="12" t="s">
        <v>80</v>
      </c>
      <c r="AY408" s="205" t="s">
        <v>155</v>
      </c>
    </row>
    <row r="409" spans="2:65" s="13" customFormat="1">
      <c r="B409" s="206"/>
      <c r="C409" s="207"/>
      <c r="D409" s="197" t="s">
        <v>164</v>
      </c>
      <c r="E409" s="208" t="s">
        <v>35</v>
      </c>
      <c r="F409" s="209" t="s">
        <v>3477</v>
      </c>
      <c r="G409" s="207"/>
      <c r="H409" s="210">
        <v>251.43799999999999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164</v>
      </c>
      <c r="AU409" s="216" t="s">
        <v>90</v>
      </c>
      <c r="AV409" s="13" t="s">
        <v>90</v>
      </c>
      <c r="AW409" s="13" t="s">
        <v>41</v>
      </c>
      <c r="AX409" s="13" t="s">
        <v>80</v>
      </c>
      <c r="AY409" s="216" t="s">
        <v>155</v>
      </c>
    </row>
    <row r="410" spans="2:65" s="12" customFormat="1">
      <c r="B410" s="195"/>
      <c r="C410" s="196"/>
      <c r="D410" s="197" t="s">
        <v>164</v>
      </c>
      <c r="E410" s="198" t="s">
        <v>35</v>
      </c>
      <c r="F410" s="199" t="s">
        <v>672</v>
      </c>
      <c r="G410" s="196"/>
      <c r="H410" s="198" t="s">
        <v>35</v>
      </c>
      <c r="I410" s="200"/>
      <c r="J410" s="196"/>
      <c r="K410" s="196"/>
      <c r="L410" s="201"/>
      <c r="M410" s="202"/>
      <c r="N410" s="203"/>
      <c r="O410" s="203"/>
      <c r="P410" s="203"/>
      <c r="Q410" s="203"/>
      <c r="R410" s="203"/>
      <c r="S410" s="203"/>
      <c r="T410" s="204"/>
      <c r="AT410" s="205" t="s">
        <v>164</v>
      </c>
      <c r="AU410" s="205" t="s">
        <v>90</v>
      </c>
      <c r="AV410" s="12" t="s">
        <v>88</v>
      </c>
      <c r="AW410" s="12" t="s">
        <v>41</v>
      </c>
      <c r="AX410" s="12" t="s">
        <v>80</v>
      </c>
      <c r="AY410" s="205" t="s">
        <v>155</v>
      </c>
    </row>
    <row r="411" spans="2:65" s="13" customFormat="1" ht="20.399999999999999">
      <c r="B411" s="206"/>
      <c r="C411" s="207"/>
      <c r="D411" s="197" t="s">
        <v>164</v>
      </c>
      <c r="E411" s="208" t="s">
        <v>35</v>
      </c>
      <c r="F411" s="209" t="s">
        <v>3559</v>
      </c>
      <c r="G411" s="207"/>
      <c r="H411" s="210">
        <v>160.22999999999999</v>
      </c>
      <c r="I411" s="211"/>
      <c r="J411" s="207"/>
      <c r="K411" s="207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164</v>
      </c>
      <c r="AU411" s="216" t="s">
        <v>90</v>
      </c>
      <c r="AV411" s="13" t="s">
        <v>90</v>
      </c>
      <c r="AW411" s="13" t="s">
        <v>41</v>
      </c>
      <c r="AX411" s="13" t="s">
        <v>80</v>
      </c>
      <c r="AY411" s="216" t="s">
        <v>155</v>
      </c>
    </row>
    <row r="412" spans="2:65" s="12" customFormat="1">
      <c r="B412" s="195"/>
      <c r="C412" s="196"/>
      <c r="D412" s="197" t="s">
        <v>164</v>
      </c>
      <c r="E412" s="198" t="s">
        <v>35</v>
      </c>
      <c r="F412" s="199" t="s">
        <v>677</v>
      </c>
      <c r="G412" s="196"/>
      <c r="H412" s="198" t="s">
        <v>35</v>
      </c>
      <c r="I412" s="200"/>
      <c r="J412" s="196"/>
      <c r="K412" s="196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164</v>
      </c>
      <c r="AU412" s="205" t="s">
        <v>90</v>
      </c>
      <c r="AV412" s="12" t="s">
        <v>88</v>
      </c>
      <c r="AW412" s="12" t="s">
        <v>41</v>
      </c>
      <c r="AX412" s="12" t="s">
        <v>80</v>
      </c>
      <c r="AY412" s="205" t="s">
        <v>155</v>
      </c>
    </row>
    <row r="413" spans="2:65" s="13" customFormat="1">
      <c r="B413" s="206"/>
      <c r="C413" s="207"/>
      <c r="D413" s="197" t="s">
        <v>164</v>
      </c>
      <c r="E413" s="208" t="s">
        <v>35</v>
      </c>
      <c r="F413" s="209" t="s">
        <v>3430</v>
      </c>
      <c r="G413" s="207"/>
      <c r="H413" s="210">
        <v>44.274999999999999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164</v>
      </c>
      <c r="AU413" s="216" t="s">
        <v>90</v>
      </c>
      <c r="AV413" s="13" t="s">
        <v>90</v>
      </c>
      <c r="AW413" s="13" t="s">
        <v>41</v>
      </c>
      <c r="AX413" s="13" t="s">
        <v>80</v>
      </c>
      <c r="AY413" s="216" t="s">
        <v>155</v>
      </c>
    </row>
    <row r="414" spans="2:65" s="12" customFormat="1">
      <c r="B414" s="195"/>
      <c r="C414" s="196"/>
      <c r="D414" s="197" t="s">
        <v>164</v>
      </c>
      <c r="E414" s="198" t="s">
        <v>35</v>
      </c>
      <c r="F414" s="199" t="s">
        <v>3512</v>
      </c>
      <c r="G414" s="196"/>
      <c r="H414" s="198" t="s">
        <v>35</v>
      </c>
      <c r="I414" s="200"/>
      <c r="J414" s="196"/>
      <c r="K414" s="196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164</v>
      </c>
      <c r="AU414" s="205" t="s">
        <v>90</v>
      </c>
      <c r="AV414" s="12" t="s">
        <v>88</v>
      </c>
      <c r="AW414" s="12" t="s">
        <v>41</v>
      </c>
      <c r="AX414" s="12" t="s">
        <v>80</v>
      </c>
      <c r="AY414" s="205" t="s">
        <v>155</v>
      </c>
    </row>
    <row r="415" spans="2:65" s="13" customFormat="1">
      <c r="B415" s="206"/>
      <c r="C415" s="207"/>
      <c r="D415" s="197" t="s">
        <v>164</v>
      </c>
      <c r="E415" s="208" t="s">
        <v>35</v>
      </c>
      <c r="F415" s="209" t="s">
        <v>3560</v>
      </c>
      <c r="G415" s="207"/>
      <c r="H415" s="210">
        <v>8.4499999999999993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164</v>
      </c>
      <c r="AU415" s="216" t="s">
        <v>90</v>
      </c>
      <c r="AV415" s="13" t="s">
        <v>90</v>
      </c>
      <c r="AW415" s="13" t="s">
        <v>41</v>
      </c>
      <c r="AX415" s="13" t="s">
        <v>80</v>
      </c>
      <c r="AY415" s="216" t="s">
        <v>155</v>
      </c>
    </row>
    <row r="416" spans="2:65" s="13" customFormat="1">
      <c r="B416" s="206"/>
      <c r="C416" s="207"/>
      <c r="D416" s="197" t="s">
        <v>164</v>
      </c>
      <c r="E416" s="208" t="s">
        <v>35</v>
      </c>
      <c r="F416" s="209" t="s">
        <v>3561</v>
      </c>
      <c r="G416" s="207"/>
      <c r="H416" s="210">
        <v>11.06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164</v>
      </c>
      <c r="AU416" s="216" t="s">
        <v>90</v>
      </c>
      <c r="AV416" s="13" t="s">
        <v>90</v>
      </c>
      <c r="AW416" s="13" t="s">
        <v>41</v>
      </c>
      <c r="AX416" s="13" t="s">
        <v>80</v>
      </c>
      <c r="AY416" s="216" t="s">
        <v>155</v>
      </c>
    </row>
    <row r="417" spans="2:65" s="15" customFormat="1">
      <c r="B417" s="228"/>
      <c r="C417" s="229"/>
      <c r="D417" s="197" t="s">
        <v>164</v>
      </c>
      <c r="E417" s="230" t="s">
        <v>35</v>
      </c>
      <c r="F417" s="231" t="s">
        <v>177</v>
      </c>
      <c r="G417" s="229"/>
      <c r="H417" s="232">
        <v>793.41499999999996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164</v>
      </c>
      <c r="AU417" s="238" t="s">
        <v>90</v>
      </c>
      <c r="AV417" s="15" t="s">
        <v>162</v>
      </c>
      <c r="AW417" s="15" t="s">
        <v>41</v>
      </c>
      <c r="AX417" s="15" t="s">
        <v>88</v>
      </c>
      <c r="AY417" s="238" t="s">
        <v>155</v>
      </c>
    </row>
    <row r="418" spans="2:65" s="1" customFormat="1" ht="24" customHeight="1">
      <c r="B418" s="36"/>
      <c r="C418" s="182" t="s">
        <v>646</v>
      </c>
      <c r="D418" s="182" t="s">
        <v>157</v>
      </c>
      <c r="E418" s="183" t="s">
        <v>1088</v>
      </c>
      <c r="F418" s="184" t="s">
        <v>1089</v>
      </c>
      <c r="G418" s="185" t="s">
        <v>160</v>
      </c>
      <c r="H418" s="186">
        <v>12.06</v>
      </c>
      <c r="I418" s="187"/>
      <c r="J418" s="188">
        <f>ROUND(I418*H418,2)</f>
        <v>0</v>
      </c>
      <c r="K418" s="184" t="s">
        <v>161</v>
      </c>
      <c r="L418" s="40"/>
      <c r="M418" s="189" t="s">
        <v>35</v>
      </c>
      <c r="N418" s="190" t="s">
        <v>51</v>
      </c>
      <c r="O418" s="65"/>
      <c r="P418" s="191">
        <f>O418*H418</f>
        <v>0</v>
      </c>
      <c r="Q418" s="191">
        <v>6.3E-2</v>
      </c>
      <c r="R418" s="191">
        <f>Q418*H418</f>
        <v>0.75978000000000001</v>
      </c>
      <c r="S418" s="191">
        <v>0</v>
      </c>
      <c r="T418" s="192">
        <f>S418*H418</f>
        <v>0</v>
      </c>
      <c r="AR418" s="193" t="s">
        <v>162</v>
      </c>
      <c r="AT418" s="193" t="s">
        <v>157</v>
      </c>
      <c r="AU418" s="193" t="s">
        <v>90</v>
      </c>
      <c r="AY418" s="18" t="s">
        <v>155</v>
      </c>
      <c r="BE418" s="194">
        <f>IF(N418="základní",J418,0)</f>
        <v>0</v>
      </c>
      <c r="BF418" s="194">
        <f>IF(N418="snížená",J418,0)</f>
        <v>0</v>
      </c>
      <c r="BG418" s="194">
        <f>IF(N418="zákl. přenesená",J418,0)</f>
        <v>0</v>
      </c>
      <c r="BH418" s="194">
        <f>IF(N418="sníž. přenesená",J418,0)</f>
        <v>0</v>
      </c>
      <c r="BI418" s="194">
        <f>IF(N418="nulová",J418,0)</f>
        <v>0</v>
      </c>
      <c r="BJ418" s="18" t="s">
        <v>88</v>
      </c>
      <c r="BK418" s="194">
        <f>ROUND(I418*H418,2)</f>
        <v>0</v>
      </c>
      <c r="BL418" s="18" t="s">
        <v>162</v>
      </c>
      <c r="BM418" s="193" t="s">
        <v>3562</v>
      </c>
    </row>
    <row r="419" spans="2:65" s="12" customFormat="1">
      <c r="B419" s="195"/>
      <c r="C419" s="196"/>
      <c r="D419" s="197" t="s">
        <v>164</v>
      </c>
      <c r="E419" s="198" t="s">
        <v>35</v>
      </c>
      <c r="F419" s="199" t="s">
        <v>1091</v>
      </c>
      <c r="G419" s="196"/>
      <c r="H419" s="198" t="s">
        <v>35</v>
      </c>
      <c r="I419" s="200"/>
      <c r="J419" s="196"/>
      <c r="K419" s="196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164</v>
      </c>
      <c r="AU419" s="205" t="s">
        <v>90</v>
      </c>
      <c r="AV419" s="12" t="s">
        <v>88</v>
      </c>
      <c r="AW419" s="12" t="s">
        <v>41</v>
      </c>
      <c r="AX419" s="12" t="s">
        <v>80</v>
      </c>
      <c r="AY419" s="205" t="s">
        <v>155</v>
      </c>
    </row>
    <row r="420" spans="2:65" s="13" customFormat="1">
      <c r="B420" s="206"/>
      <c r="C420" s="207"/>
      <c r="D420" s="197" t="s">
        <v>164</v>
      </c>
      <c r="E420" s="208" t="s">
        <v>35</v>
      </c>
      <c r="F420" s="209" t="s">
        <v>3563</v>
      </c>
      <c r="G420" s="207"/>
      <c r="H420" s="210">
        <v>12.06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164</v>
      </c>
      <c r="AU420" s="216" t="s">
        <v>90</v>
      </c>
      <c r="AV420" s="13" t="s">
        <v>90</v>
      </c>
      <c r="AW420" s="13" t="s">
        <v>41</v>
      </c>
      <c r="AX420" s="13" t="s">
        <v>88</v>
      </c>
      <c r="AY420" s="216" t="s">
        <v>155</v>
      </c>
    </row>
    <row r="421" spans="2:65" s="1" customFormat="1" ht="24" customHeight="1">
      <c r="B421" s="36"/>
      <c r="C421" s="182" t="s">
        <v>652</v>
      </c>
      <c r="D421" s="182" t="s">
        <v>157</v>
      </c>
      <c r="E421" s="183" t="s">
        <v>3564</v>
      </c>
      <c r="F421" s="184" t="s">
        <v>3565</v>
      </c>
      <c r="G421" s="185" t="s">
        <v>160</v>
      </c>
      <c r="H421" s="186">
        <v>445.12</v>
      </c>
      <c r="I421" s="187"/>
      <c r="J421" s="188">
        <f>ROUND(I421*H421,2)</f>
        <v>0</v>
      </c>
      <c r="K421" s="184" t="s">
        <v>161</v>
      </c>
      <c r="L421" s="40"/>
      <c r="M421" s="189" t="s">
        <v>35</v>
      </c>
      <c r="N421" s="190" t="s">
        <v>51</v>
      </c>
      <c r="O421" s="65"/>
      <c r="P421" s="191">
        <f>O421*H421</f>
        <v>0</v>
      </c>
      <c r="Q421" s="191">
        <v>3.8999999999999999E-4</v>
      </c>
      <c r="R421" s="191">
        <f>Q421*H421</f>
        <v>0.1735968</v>
      </c>
      <c r="S421" s="191">
        <v>0</v>
      </c>
      <c r="T421" s="192">
        <f>S421*H421</f>
        <v>0</v>
      </c>
      <c r="AR421" s="193" t="s">
        <v>162</v>
      </c>
      <c r="AT421" s="193" t="s">
        <v>157</v>
      </c>
      <c r="AU421" s="193" t="s">
        <v>90</v>
      </c>
      <c r="AY421" s="18" t="s">
        <v>155</v>
      </c>
      <c r="BE421" s="194">
        <f>IF(N421="základní",J421,0)</f>
        <v>0</v>
      </c>
      <c r="BF421" s="194">
        <f>IF(N421="snížená",J421,0)</f>
        <v>0</v>
      </c>
      <c r="BG421" s="194">
        <f>IF(N421="zákl. přenesená",J421,0)</f>
        <v>0</v>
      </c>
      <c r="BH421" s="194">
        <f>IF(N421="sníž. přenesená",J421,0)</f>
        <v>0</v>
      </c>
      <c r="BI421" s="194">
        <f>IF(N421="nulová",J421,0)</f>
        <v>0</v>
      </c>
      <c r="BJ421" s="18" t="s">
        <v>88</v>
      </c>
      <c r="BK421" s="194">
        <f>ROUND(I421*H421,2)</f>
        <v>0</v>
      </c>
      <c r="BL421" s="18" t="s">
        <v>162</v>
      </c>
      <c r="BM421" s="193" t="s">
        <v>3566</v>
      </c>
    </row>
    <row r="422" spans="2:65" s="12" customFormat="1" ht="20.399999999999999">
      <c r="B422" s="195"/>
      <c r="C422" s="196"/>
      <c r="D422" s="197" t="s">
        <v>164</v>
      </c>
      <c r="E422" s="198" t="s">
        <v>35</v>
      </c>
      <c r="F422" s="199" t="s">
        <v>3567</v>
      </c>
      <c r="G422" s="196"/>
      <c r="H422" s="198" t="s">
        <v>35</v>
      </c>
      <c r="I422" s="200"/>
      <c r="J422" s="196"/>
      <c r="K422" s="196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164</v>
      </c>
      <c r="AU422" s="205" t="s">
        <v>90</v>
      </c>
      <c r="AV422" s="12" t="s">
        <v>88</v>
      </c>
      <c r="AW422" s="12" t="s">
        <v>41</v>
      </c>
      <c r="AX422" s="12" t="s">
        <v>80</v>
      </c>
      <c r="AY422" s="205" t="s">
        <v>155</v>
      </c>
    </row>
    <row r="423" spans="2:65" s="13" customFormat="1">
      <c r="B423" s="206"/>
      <c r="C423" s="207"/>
      <c r="D423" s="197" t="s">
        <v>164</v>
      </c>
      <c r="E423" s="208" t="s">
        <v>35</v>
      </c>
      <c r="F423" s="209" t="s">
        <v>3440</v>
      </c>
      <c r="G423" s="207"/>
      <c r="H423" s="210">
        <v>445.12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164</v>
      </c>
      <c r="AU423" s="216" t="s">
        <v>90</v>
      </c>
      <c r="AV423" s="13" t="s">
        <v>90</v>
      </c>
      <c r="AW423" s="13" t="s">
        <v>41</v>
      </c>
      <c r="AX423" s="13" t="s">
        <v>88</v>
      </c>
      <c r="AY423" s="216" t="s">
        <v>155</v>
      </c>
    </row>
    <row r="424" spans="2:65" s="1" customFormat="1" ht="24" customHeight="1">
      <c r="B424" s="36"/>
      <c r="C424" s="182" t="s">
        <v>681</v>
      </c>
      <c r="D424" s="182" t="s">
        <v>157</v>
      </c>
      <c r="E424" s="183" t="s">
        <v>1109</v>
      </c>
      <c r="F424" s="184" t="s">
        <v>1110</v>
      </c>
      <c r="G424" s="185" t="s">
        <v>198</v>
      </c>
      <c r="H424" s="186">
        <v>4.51</v>
      </c>
      <c r="I424" s="187"/>
      <c r="J424" s="188">
        <f>ROUND(I424*H424,2)</f>
        <v>0</v>
      </c>
      <c r="K424" s="184" t="s">
        <v>161</v>
      </c>
      <c r="L424" s="40"/>
      <c r="M424" s="189" t="s">
        <v>35</v>
      </c>
      <c r="N424" s="190" t="s">
        <v>51</v>
      </c>
      <c r="O424" s="65"/>
      <c r="P424" s="191">
        <f>O424*H424</f>
        <v>0</v>
      </c>
      <c r="Q424" s="191">
        <v>1.98</v>
      </c>
      <c r="R424" s="191">
        <f>Q424*H424</f>
        <v>8.9298000000000002</v>
      </c>
      <c r="S424" s="191">
        <v>0</v>
      </c>
      <c r="T424" s="192">
        <f>S424*H424</f>
        <v>0</v>
      </c>
      <c r="AR424" s="193" t="s">
        <v>162</v>
      </c>
      <c r="AT424" s="193" t="s">
        <v>157</v>
      </c>
      <c r="AU424" s="193" t="s">
        <v>90</v>
      </c>
      <c r="AY424" s="18" t="s">
        <v>155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18" t="s">
        <v>88</v>
      </c>
      <c r="BK424" s="194">
        <f>ROUND(I424*H424,2)</f>
        <v>0</v>
      </c>
      <c r="BL424" s="18" t="s">
        <v>162</v>
      </c>
      <c r="BM424" s="193" t="s">
        <v>3568</v>
      </c>
    </row>
    <row r="425" spans="2:65" s="12" customFormat="1">
      <c r="B425" s="195"/>
      <c r="C425" s="196"/>
      <c r="D425" s="197" t="s">
        <v>164</v>
      </c>
      <c r="E425" s="198" t="s">
        <v>35</v>
      </c>
      <c r="F425" s="199" t="s">
        <v>1112</v>
      </c>
      <c r="G425" s="196"/>
      <c r="H425" s="198" t="s">
        <v>35</v>
      </c>
      <c r="I425" s="200"/>
      <c r="J425" s="196"/>
      <c r="K425" s="196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164</v>
      </c>
      <c r="AU425" s="205" t="s">
        <v>90</v>
      </c>
      <c r="AV425" s="12" t="s">
        <v>88</v>
      </c>
      <c r="AW425" s="12" t="s">
        <v>41</v>
      </c>
      <c r="AX425" s="12" t="s">
        <v>80</v>
      </c>
      <c r="AY425" s="205" t="s">
        <v>155</v>
      </c>
    </row>
    <row r="426" spans="2:65" s="13" customFormat="1">
      <c r="B426" s="206"/>
      <c r="C426" s="207"/>
      <c r="D426" s="197" t="s">
        <v>164</v>
      </c>
      <c r="E426" s="208" t="s">
        <v>35</v>
      </c>
      <c r="F426" s="209" t="s">
        <v>3569</v>
      </c>
      <c r="G426" s="207"/>
      <c r="H426" s="210">
        <v>4.51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164</v>
      </c>
      <c r="AU426" s="216" t="s">
        <v>90</v>
      </c>
      <c r="AV426" s="13" t="s">
        <v>90</v>
      </c>
      <c r="AW426" s="13" t="s">
        <v>41</v>
      </c>
      <c r="AX426" s="13" t="s">
        <v>88</v>
      </c>
      <c r="AY426" s="216" t="s">
        <v>155</v>
      </c>
    </row>
    <row r="427" spans="2:65" s="11" customFormat="1" ht="22.95" customHeight="1">
      <c r="B427" s="166"/>
      <c r="C427" s="167"/>
      <c r="D427" s="168" t="s">
        <v>79</v>
      </c>
      <c r="E427" s="180" t="s">
        <v>233</v>
      </c>
      <c r="F427" s="180" t="s">
        <v>1119</v>
      </c>
      <c r="G427" s="167"/>
      <c r="H427" s="167"/>
      <c r="I427" s="170"/>
      <c r="J427" s="181">
        <f>BK427</f>
        <v>0</v>
      </c>
      <c r="K427" s="167"/>
      <c r="L427" s="172"/>
      <c r="M427" s="173"/>
      <c r="N427" s="174"/>
      <c r="O427" s="174"/>
      <c r="P427" s="175">
        <f>SUM(P428:P479)</f>
        <v>0</v>
      </c>
      <c r="Q427" s="174"/>
      <c r="R427" s="175">
        <f>SUM(R428:R479)</f>
        <v>5.1910000000000005E-2</v>
      </c>
      <c r="S427" s="174"/>
      <c r="T427" s="176">
        <f>SUM(T428:T479)</f>
        <v>6.2485140000000001</v>
      </c>
      <c r="AR427" s="177" t="s">
        <v>88</v>
      </c>
      <c r="AT427" s="178" t="s">
        <v>79</v>
      </c>
      <c r="AU427" s="178" t="s">
        <v>88</v>
      </c>
      <c r="AY427" s="177" t="s">
        <v>155</v>
      </c>
      <c r="BK427" s="179">
        <f>SUM(BK428:BK479)</f>
        <v>0</v>
      </c>
    </row>
    <row r="428" spans="2:65" s="1" customFormat="1" ht="36" customHeight="1">
      <c r="B428" s="36"/>
      <c r="C428" s="182" t="s">
        <v>687</v>
      </c>
      <c r="D428" s="182" t="s">
        <v>157</v>
      </c>
      <c r="E428" s="183" t="s">
        <v>2938</v>
      </c>
      <c r="F428" s="184" t="s">
        <v>2939</v>
      </c>
      <c r="G428" s="185" t="s">
        <v>160</v>
      </c>
      <c r="H428" s="186">
        <v>1203.22</v>
      </c>
      <c r="I428" s="187"/>
      <c r="J428" s="188">
        <f>ROUND(I428*H428,2)</f>
        <v>0</v>
      </c>
      <c r="K428" s="184" t="s">
        <v>161</v>
      </c>
      <c r="L428" s="40"/>
      <c r="M428" s="189" t="s">
        <v>35</v>
      </c>
      <c r="N428" s="190" t="s">
        <v>51</v>
      </c>
      <c r="O428" s="65"/>
      <c r="P428" s="191">
        <f>O428*H428</f>
        <v>0</v>
      </c>
      <c r="Q428" s="191">
        <v>0</v>
      </c>
      <c r="R428" s="191">
        <f>Q428*H428</f>
        <v>0</v>
      </c>
      <c r="S428" s="191">
        <v>0</v>
      </c>
      <c r="T428" s="192">
        <f>S428*H428</f>
        <v>0</v>
      </c>
      <c r="AR428" s="193" t="s">
        <v>162</v>
      </c>
      <c r="AT428" s="193" t="s">
        <v>157</v>
      </c>
      <c r="AU428" s="193" t="s">
        <v>90</v>
      </c>
      <c r="AY428" s="18" t="s">
        <v>155</v>
      </c>
      <c r="BE428" s="194">
        <f>IF(N428="základní",J428,0)</f>
        <v>0</v>
      </c>
      <c r="BF428" s="194">
        <f>IF(N428="snížená",J428,0)</f>
        <v>0</v>
      </c>
      <c r="BG428" s="194">
        <f>IF(N428="zákl. přenesená",J428,0)</f>
        <v>0</v>
      </c>
      <c r="BH428" s="194">
        <f>IF(N428="sníž. přenesená",J428,0)</f>
        <v>0</v>
      </c>
      <c r="BI428" s="194">
        <f>IF(N428="nulová",J428,0)</f>
        <v>0</v>
      </c>
      <c r="BJ428" s="18" t="s">
        <v>88</v>
      </c>
      <c r="BK428" s="194">
        <f>ROUND(I428*H428,2)</f>
        <v>0</v>
      </c>
      <c r="BL428" s="18" t="s">
        <v>162</v>
      </c>
      <c r="BM428" s="193" t="s">
        <v>3570</v>
      </c>
    </row>
    <row r="429" spans="2:65" s="13" customFormat="1">
      <c r="B429" s="206"/>
      <c r="C429" s="207"/>
      <c r="D429" s="197" t="s">
        <v>164</v>
      </c>
      <c r="E429" s="208" t="s">
        <v>35</v>
      </c>
      <c r="F429" s="209" t="s">
        <v>3571</v>
      </c>
      <c r="G429" s="207"/>
      <c r="H429" s="210">
        <v>960.3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164</v>
      </c>
      <c r="AU429" s="216" t="s">
        <v>90</v>
      </c>
      <c r="AV429" s="13" t="s">
        <v>90</v>
      </c>
      <c r="AW429" s="13" t="s">
        <v>41</v>
      </c>
      <c r="AX429" s="13" t="s">
        <v>80</v>
      </c>
      <c r="AY429" s="216" t="s">
        <v>155</v>
      </c>
    </row>
    <row r="430" spans="2:65" s="12" customFormat="1">
      <c r="B430" s="195"/>
      <c r="C430" s="196"/>
      <c r="D430" s="197" t="s">
        <v>164</v>
      </c>
      <c r="E430" s="198" t="s">
        <v>35</v>
      </c>
      <c r="F430" s="199" t="s">
        <v>2607</v>
      </c>
      <c r="G430" s="196"/>
      <c r="H430" s="198" t="s">
        <v>35</v>
      </c>
      <c r="I430" s="200"/>
      <c r="J430" s="196"/>
      <c r="K430" s="196"/>
      <c r="L430" s="201"/>
      <c r="M430" s="202"/>
      <c r="N430" s="203"/>
      <c r="O430" s="203"/>
      <c r="P430" s="203"/>
      <c r="Q430" s="203"/>
      <c r="R430" s="203"/>
      <c r="S430" s="203"/>
      <c r="T430" s="204"/>
      <c r="AT430" s="205" t="s">
        <v>164</v>
      </c>
      <c r="AU430" s="205" t="s">
        <v>90</v>
      </c>
      <c r="AV430" s="12" t="s">
        <v>88</v>
      </c>
      <c r="AW430" s="12" t="s">
        <v>41</v>
      </c>
      <c r="AX430" s="12" t="s">
        <v>80</v>
      </c>
      <c r="AY430" s="205" t="s">
        <v>155</v>
      </c>
    </row>
    <row r="431" spans="2:65" s="13" customFormat="1">
      <c r="B431" s="206"/>
      <c r="C431" s="207"/>
      <c r="D431" s="197" t="s">
        <v>164</v>
      </c>
      <c r="E431" s="208" t="s">
        <v>35</v>
      </c>
      <c r="F431" s="209" t="s">
        <v>3572</v>
      </c>
      <c r="G431" s="207"/>
      <c r="H431" s="210">
        <v>204</v>
      </c>
      <c r="I431" s="211"/>
      <c r="J431" s="207"/>
      <c r="K431" s="207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164</v>
      </c>
      <c r="AU431" s="216" t="s">
        <v>90</v>
      </c>
      <c r="AV431" s="13" t="s">
        <v>90</v>
      </c>
      <c r="AW431" s="13" t="s">
        <v>41</v>
      </c>
      <c r="AX431" s="13" t="s">
        <v>80</v>
      </c>
      <c r="AY431" s="216" t="s">
        <v>155</v>
      </c>
    </row>
    <row r="432" spans="2:65" s="12" customFormat="1">
      <c r="B432" s="195"/>
      <c r="C432" s="196"/>
      <c r="D432" s="197" t="s">
        <v>164</v>
      </c>
      <c r="E432" s="198" t="s">
        <v>35</v>
      </c>
      <c r="F432" s="199" t="s">
        <v>3573</v>
      </c>
      <c r="G432" s="196"/>
      <c r="H432" s="198" t="s">
        <v>35</v>
      </c>
      <c r="I432" s="200"/>
      <c r="J432" s="196"/>
      <c r="K432" s="196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164</v>
      </c>
      <c r="AU432" s="205" t="s">
        <v>90</v>
      </c>
      <c r="AV432" s="12" t="s">
        <v>88</v>
      </c>
      <c r="AW432" s="12" t="s">
        <v>41</v>
      </c>
      <c r="AX432" s="12" t="s">
        <v>80</v>
      </c>
      <c r="AY432" s="205" t="s">
        <v>155</v>
      </c>
    </row>
    <row r="433" spans="2:65" s="13" customFormat="1">
      <c r="B433" s="206"/>
      <c r="C433" s="207"/>
      <c r="D433" s="197" t="s">
        <v>164</v>
      </c>
      <c r="E433" s="208" t="s">
        <v>35</v>
      </c>
      <c r="F433" s="209" t="s">
        <v>3574</v>
      </c>
      <c r="G433" s="207"/>
      <c r="H433" s="210">
        <v>38.92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164</v>
      </c>
      <c r="AU433" s="216" t="s">
        <v>90</v>
      </c>
      <c r="AV433" s="13" t="s">
        <v>90</v>
      </c>
      <c r="AW433" s="13" t="s">
        <v>41</v>
      </c>
      <c r="AX433" s="13" t="s">
        <v>80</v>
      </c>
      <c r="AY433" s="216" t="s">
        <v>155</v>
      </c>
    </row>
    <row r="434" spans="2:65" s="15" customFormat="1">
      <c r="B434" s="228"/>
      <c r="C434" s="229"/>
      <c r="D434" s="197" t="s">
        <v>164</v>
      </c>
      <c r="E434" s="230" t="s">
        <v>35</v>
      </c>
      <c r="F434" s="231" t="s">
        <v>177</v>
      </c>
      <c r="G434" s="229"/>
      <c r="H434" s="232">
        <v>1203.22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164</v>
      </c>
      <c r="AU434" s="238" t="s">
        <v>90</v>
      </c>
      <c r="AV434" s="15" t="s">
        <v>162</v>
      </c>
      <c r="AW434" s="15" t="s">
        <v>41</v>
      </c>
      <c r="AX434" s="15" t="s">
        <v>88</v>
      </c>
      <c r="AY434" s="238" t="s">
        <v>155</v>
      </c>
    </row>
    <row r="435" spans="2:65" s="1" customFormat="1" ht="48" customHeight="1">
      <c r="B435" s="36"/>
      <c r="C435" s="182" t="s">
        <v>694</v>
      </c>
      <c r="D435" s="182" t="s">
        <v>157</v>
      </c>
      <c r="E435" s="183" t="s">
        <v>2943</v>
      </c>
      <c r="F435" s="184" t="s">
        <v>2944</v>
      </c>
      <c r="G435" s="185" t="s">
        <v>160</v>
      </c>
      <c r="H435" s="186">
        <v>36096.6</v>
      </c>
      <c r="I435" s="187"/>
      <c r="J435" s="188">
        <f>ROUND(I435*H435,2)</f>
        <v>0</v>
      </c>
      <c r="K435" s="184" t="s">
        <v>161</v>
      </c>
      <c r="L435" s="40"/>
      <c r="M435" s="189" t="s">
        <v>35</v>
      </c>
      <c r="N435" s="190" t="s">
        <v>51</v>
      </c>
      <c r="O435" s="65"/>
      <c r="P435" s="191">
        <f>O435*H435</f>
        <v>0</v>
      </c>
      <c r="Q435" s="191">
        <v>0</v>
      </c>
      <c r="R435" s="191">
        <f>Q435*H435</f>
        <v>0</v>
      </c>
      <c r="S435" s="191">
        <v>0</v>
      </c>
      <c r="T435" s="192">
        <f>S435*H435</f>
        <v>0</v>
      </c>
      <c r="AR435" s="193" t="s">
        <v>162</v>
      </c>
      <c r="AT435" s="193" t="s">
        <v>157</v>
      </c>
      <c r="AU435" s="193" t="s">
        <v>90</v>
      </c>
      <c r="AY435" s="18" t="s">
        <v>155</v>
      </c>
      <c r="BE435" s="194">
        <f>IF(N435="základní",J435,0)</f>
        <v>0</v>
      </c>
      <c r="BF435" s="194">
        <f>IF(N435="snížená",J435,0)</f>
        <v>0</v>
      </c>
      <c r="BG435" s="194">
        <f>IF(N435="zákl. přenesená",J435,0)</f>
        <v>0</v>
      </c>
      <c r="BH435" s="194">
        <f>IF(N435="sníž. přenesená",J435,0)</f>
        <v>0</v>
      </c>
      <c r="BI435" s="194">
        <f>IF(N435="nulová",J435,0)</f>
        <v>0</v>
      </c>
      <c r="BJ435" s="18" t="s">
        <v>88</v>
      </c>
      <c r="BK435" s="194">
        <f>ROUND(I435*H435,2)</f>
        <v>0</v>
      </c>
      <c r="BL435" s="18" t="s">
        <v>162</v>
      </c>
      <c r="BM435" s="193" t="s">
        <v>3575</v>
      </c>
    </row>
    <row r="436" spans="2:65" s="13" customFormat="1">
      <c r="B436" s="206"/>
      <c r="C436" s="207"/>
      <c r="D436" s="197" t="s">
        <v>164</v>
      </c>
      <c r="E436" s="208" t="s">
        <v>35</v>
      </c>
      <c r="F436" s="209" t="s">
        <v>3576</v>
      </c>
      <c r="G436" s="207"/>
      <c r="H436" s="210">
        <v>36096.6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164</v>
      </c>
      <c r="AU436" s="216" t="s">
        <v>90</v>
      </c>
      <c r="AV436" s="13" t="s">
        <v>90</v>
      </c>
      <c r="AW436" s="13" t="s">
        <v>41</v>
      </c>
      <c r="AX436" s="13" t="s">
        <v>88</v>
      </c>
      <c r="AY436" s="216" t="s">
        <v>155</v>
      </c>
    </row>
    <row r="437" spans="2:65" s="1" customFormat="1" ht="36" customHeight="1">
      <c r="B437" s="36"/>
      <c r="C437" s="182" t="s">
        <v>699</v>
      </c>
      <c r="D437" s="182" t="s">
        <v>157</v>
      </c>
      <c r="E437" s="183" t="s">
        <v>2947</v>
      </c>
      <c r="F437" s="184" t="s">
        <v>2948</v>
      </c>
      <c r="G437" s="185" t="s">
        <v>160</v>
      </c>
      <c r="H437" s="186">
        <v>1203.22</v>
      </c>
      <c r="I437" s="187"/>
      <c r="J437" s="188">
        <f>ROUND(I437*H437,2)</f>
        <v>0</v>
      </c>
      <c r="K437" s="184" t="s">
        <v>161</v>
      </c>
      <c r="L437" s="40"/>
      <c r="M437" s="189" t="s">
        <v>35</v>
      </c>
      <c r="N437" s="190" t="s">
        <v>51</v>
      </c>
      <c r="O437" s="65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AR437" s="193" t="s">
        <v>162</v>
      </c>
      <c r="AT437" s="193" t="s">
        <v>157</v>
      </c>
      <c r="AU437" s="193" t="s">
        <v>90</v>
      </c>
      <c r="AY437" s="18" t="s">
        <v>155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8" t="s">
        <v>88</v>
      </c>
      <c r="BK437" s="194">
        <f>ROUND(I437*H437,2)</f>
        <v>0</v>
      </c>
      <c r="BL437" s="18" t="s">
        <v>162</v>
      </c>
      <c r="BM437" s="193" t="s">
        <v>3577</v>
      </c>
    </row>
    <row r="438" spans="2:65" s="1" customFormat="1" ht="24" customHeight="1">
      <c r="B438" s="36"/>
      <c r="C438" s="182" t="s">
        <v>712</v>
      </c>
      <c r="D438" s="182" t="s">
        <v>157</v>
      </c>
      <c r="E438" s="183" t="s">
        <v>1146</v>
      </c>
      <c r="F438" s="184" t="s">
        <v>1147</v>
      </c>
      <c r="G438" s="185" t="s">
        <v>160</v>
      </c>
      <c r="H438" s="186">
        <v>1203.22</v>
      </c>
      <c r="I438" s="187"/>
      <c r="J438" s="188">
        <f>ROUND(I438*H438,2)</f>
        <v>0</v>
      </c>
      <c r="K438" s="184" t="s">
        <v>161</v>
      </c>
      <c r="L438" s="40"/>
      <c r="M438" s="189" t="s">
        <v>35</v>
      </c>
      <c r="N438" s="190" t="s">
        <v>51</v>
      </c>
      <c r="O438" s="65"/>
      <c r="P438" s="191">
        <f>O438*H438</f>
        <v>0</v>
      </c>
      <c r="Q438" s="191">
        <v>0</v>
      </c>
      <c r="R438" s="191">
        <f>Q438*H438</f>
        <v>0</v>
      </c>
      <c r="S438" s="191">
        <v>0</v>
      </c>
      <c r="T438" s="192">
        <f>S438*H438</f>
        <v>0</v>
      </c>
      <c r="AR438" s="193" t="s">
        <v>162</v>
      </c>
      <c r="AT438" s="193" t="s">
        <v>157</v>
      </c>
      <c r="AU438" s="193" t="s">
        <v>90</v>
      </c>
      <c r="AY438" s="18" t="s">
        <v>155</v>
      </c>
      <c r="BE438" s="194">
        <f>IF(N438="základní",J438,0)</f>
        <v>0</v>
      </c>
      <c r="BF438" s="194">
        <f>IF(N438="snížená",J438,0)</f>
        <v>0</v>
      </c>
      <c r="BG438" s="194">
        <f>IF(N438="zákl. přenesená",J438,0)</f>
        <v>0</v>
      </c>
      <c r="BH438" s="194">
        <f>IF(N438="sníž. přenesená",J438,0)</f>
        <v>0</v>
      </c>
      <c r="BI438" s="194">
        <f>IF(N438="nulová",J438,0)</f>
        <v>0</v>
      </c>
      <c r="BJ438" s="18" t="s">
        <v>88</v>
      </c>
      <c r="BK438" s="194">
        <f>ROUND(I438*H438,2)</f>
        <v>0</v>
      </c>
      <c r="BL438" s="18" t="s">
        <v>162</v>
      </c>
      <c r="BM438" s="193" t="s">
        <v>3578</v>
      </c>
    </row>
    <row r="439" spans="2:65" s="12" customFormat="1">
      <c r="B439" s="195"/>
      <c r="C439" s="196"/>
      <c r="D439" s="197" t="s">
        <v>164</v>
      </c>
      <c r="E439" s="198" t="s">
        <v>35</v>
      </c>
      <c r="F439" s="199" t="s">
        <v>1149</v>
      </c>
      <c r="G439" s="196"/>
      <c r="H439" s="198" t="s">
        <v>35</v>
      </c>
      <c r="I439" s="200"/>
      <c r="J439" s="196"/>
      <c r="K439" s="196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164</v>
      </c>
      <c r="AU439" s="205" t="s">
        <v>90</v>
      </c>
      <c r="AV439" s="12" t="s">
        <v>88</v>
      </c>
      <c r="AW439" s="12" t="s">
        <v>41</v>
      </c>
      <c r="AX439" s="12" t="s">
        <v>80</v>
      </c>
      <c r="AY439" s="205" t="s">
        <v>155</v>
      </c>
    </row>
    <row r="440" spans="2:65" s="13" customFormat="1">
      <c r="B440" s="206"/>
      <c r="C440" s="207"/>
      <c r="D440" s="197" t="s">
        <v>164</v>
      </c>
      <c r="E440" s="208" t="s">
        <v>35</v>
      </c>
      <c r="F440" s="209" t="s">
        <v>3579</v>
      </c>
      <c r="G440" s="207"/>
      <c r="H440" s="210">
        <v>1203.22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164</v>
      </c>
      <c r="AU440" s="216" t="s">
        <v>90</v>
      </c>
      <c r="AV440" s="13" t="s">
        <v>90</v>
      </c>
      <c r="AW440" s="13" t="s">
        <v>41</v>
      </c>
      <c r="AX440" s="13" t="s">
        <v>88</v>
      </c>
      <c r="AY440" s="216" t="s">
        <v>155</v>
      </c>
    </row>
    <row r="441" spans="2:65" s="1" customFormat="1" ht="24" customHeight="1">
      <c r="B441" s="36"/>
      <c r="C441" s="182" t="s">
        <v>717</v>
      </c>
      <c r="D441" s="182" t="s">
        <v>157</v>
      </c>
      <c r="E441" s="183" t="s">
        <v>1152</v>
      </c>
      <c r="F441" s="184" t="s">
        <v>1153</v>
      </c>
      <c r="G441" s="185" t="s">
        <v>160</v>
      </c>
      <c r="H441" s="186">
        <v>36096.6</v>
      </c>
      <c r="I441" s="187"/>
      <c r="J441" s="188">
        <f>ROUND(I441*H441,2)</f>
        <v>0</v>
      </c>
      <c r="K441" s="184" t="s">
        <v>161</v>
      </c>
      <c r="L441" s="40"/>
      <c r="M441" s="189" t="s">
        <v>35</v>
      </c>
      <c r="N441" s="190" t="s">
        <v>51</v>
      </c>
      <c r="O441" s="65"/>
      <c r="P441" s="191">
        <f>O441*H441</f>
        <v>0</v>
      </c>
      <c r="Q441" s="191">
        <v>0</v>
      </c>
      <c r="R441" s="191">
        <f>Q441*H441</f>
        <v>0</v>
      </c>
      <c r="S441" s="191">
        <v>0</v>
      </c>
      <c r="T441" s="192">
        <f>S441*H441</f>
        <v>0</v>
      </c>
      <c r="AR441" s="193" t="s">
        <v>162</v>
      </c>
      <c r="AT441" s="193" t="s">
        <v>157</v>
      </c>
      <c r="AU441" s="193" t="s">
        <v>90</v>
      </c>
      <c r="AY441" s="18" t="s">
        <v>155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18" t="s">
        <v>88</v>
      </c>
      <c r="BK441" s="194">
        <f>ROUND(I441*H441,2)</f>
        <v>0</v>
      </c>
      <c r="BL441" s="18" t="s">
        <v>162</v>
      </c>
      <c r="BM441" s="193" t="s">
        <v>3580</v>
      </c>
    </row>
    <row r="442" spans="2:65" s="1" customFormat="1" ht="24" customHeight="1">
      <c r="B442" s="36"/>
      <c r="C442" s="182" t="s">
        <v>738</v>
      </c>
      <c r="D442" s="182" t="s">
        <v>157</v>
      </c>
      <c r="E442" s="183" t="s">
        <v>1156</v>
      </c>
      <c r="F442" s="184" t="s">
        <v>1157</v>
      </c>
      <c r="G442" s="185" t="s">
        <v>160</v>
      </c>
      <c r="H442" s="186">
        <v>1203.22</v>
      </c>
      <c r="I442" s="187"/>
      <c r="J442" s="188">
        <f>ROUND(I442*H442,2)</f>
        <v>0</v>
      </c>
      <c r="K442" s="184" t="s">
        <v>161</v>
      </c>
      <c r="L442" s="40"/>
      <c r="M442" s="189" t="s">
        <v>35</v>
      </c>
      <c r="N442" s="190" t="s">
        <v>51</v>
      </c>
      <c r="O442" s="65"/>
      <c r="P442" s="191">
        <f>O442*H442</f>
        <v>0</v>
      </c>
      <c r="Q442" s="191">
        <v>0</v>
      </c>
      <c r="R442" s="191">
        <f>Q442*H442</f>
        <v>0</v>
      </c>
      <c r="S442" s="191">
        <v>0</v>
      </c>
      <c r="T442" s="192">
        <f>S442*H442</f>
        <v>0</v>
      </c>
      <c r="AR442" s="193" t="s">
        <v>162</v>
      </c>
      <c r="AT442" s="193" t="s">
        <v>157</v>
      </c>
      <c r="AU442" s="193" t="s">
        <v>90</v>
      </c>
      <c r="AY442" s="18" t="s">
        <v>155</v>
      </c>
      <c r="BE442" s="194">
        <f>IF(N442="základní",J442,0)</f>
        <v>0</v>
      </c>
      <c r="BF442" s="194">
        <f>IF(N442="snížená",J442,0)</f>
        <v>0</v>
      </c>
      <c r="BG442" s="194">
        <f>IF(N442="zákl. přenesená",J442,0)</f>
        <v>0</v>
      </c>
      <c r="BH442" s="194">
        <f>IF(N442="sníž. přenesená",J442,0)</f>
        <v>0</v>
      </c>
      <c r="BI442" s="194">
        <f>IF(N442="nulová",J442,0)</f>
        <v>0</v>
      </c>
      <c r="BJ442" s="18" t="s">
        <v>88</v>
      </c>
      <c r="BK442" s="194">
        <f>ROUND(I442*H442,2)</f>
        <v>0</v>
      </c>
      <c r="BL442" s="18" t="s">
        <v>162</v>
      </c>
      <c r="BM442" s="193" t="s">
        <v>3581</v>
      </c>
    </row>
    <row r="443" spans="2:65" s="1" customFormat="1" ht="36" customHeight="1">
      <c r="B443" s="36"/>
      <c r="C443" s="182" t="s">
        <v>743</v>
      </c>
      <c r="D443" s="182" t="s">
        <v>157</v>
      </c>
      <c r="E443" s="183" t="s">
        <v>1160</v>
      </c>
      <c r="F443" s="184" t="s">
        <v>1161</v>
      </c>
      <c r="G443" s="185" t="s">
        <v>160</v>
      </c>
      <c r="H443" s="186">
        <v>58</v>
      </c>
      <c r="I443" s="187"/>
      <c r="J443" s="188">
        <f>ROUND(I443*H443,2)</f>
        <v>0</v>
      </c>
      <c r="K443" s="184" t="s">
        <v>161</v>
      </c>
      <c r="L443" s="40"/>
      <c r="M443" s="189" t="s">
        <v>35</v>
      </c>
      <c r="N443" s="190" t="s">
        <v>51</v>
      </c>
      <c r="O443" s="65"/>
      <c r="P443" s="191">
        <f>O443*H443</f>
        <v>0</v>
      </c>
      <c r="Q443" s="191">
        <v>1.2999999999999999E-4</v>
      </c>
      <c r="R443" s="191">
        <f>Q443*H443</f>
        <v>7.539999999999999E-3</v>
      </c>
      <c r="S443" s="191">
        <v>0</v>
      </c>
      <c r="T443" s="192">
        <f>S443*H443</f>
        <v>0</v>
      </c>
      <c r="AR443" s="193" t="s">
        <v>162</v>
      </c>
      <c r="AT443" s="193" t="s">
        <v>157</v>
      </c>
      <c r="AU443" s="193" t="s">
        <v>90</v>
      </c>
      <c r="AY443" s="18" t="s">
        <v>155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18" t="s">
        <v>88</v>
      </c>
      <c r="BK443" s="194">
        <f>ROUND(I443*H443,2)</f>
        <v>0</v>
      </c>
      <c r="BL443" s="18" t="s">
        <v>162</v>
      </c>
      <c r="BM443" s="193" t="s">
        <v>3582</v>
      </c>
    </row>
    <row r="444" spans="2:65" s="13" customFormat="1">
      <c r="B444" s="206"/>
      <c r="C444" s="207"/>
      <c r="D444" s="197" t="s">
        <v>164</v>
      </c>
      <c r="E444" s="208" t="s">
        <v>35</v>
      </c>
      <c r="F444" s="209" t="s">
        <v>3583</v>
      </c>
      <c r="G444" s="207"/>
      <c r="H444" s="210">
        <v>58</v>
      </c>
      <c r="I444" s="211"/>
      <c r="J444" s="207"/>
      <c r="K444" s="207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164</v>
      </c>
      <c r="AU444" s="216" t="s">
        <v>90</v>
      </c>
      <c r="AV444" s="13" t="s">
        <v>90</v>
      </c>
      <c r="AW444" s="13" t="s">
        <v>41</v>
      </c>
      <c r="AX444" s="13" t="s">
        <v>88</v>
      </c>
      <c r="AY444" s="216" t="s">
        <v>155</v>
      </c>
    </row>
    <row r="445" spans="2:65" s="1" customFormat="1" ht="36" customHeight="1">
      <c r="B445" s="36"/>
      <c r="C445" s="182" t="s">
        <v>749</v>
      </c>
      <c r="D445" s="182" t="s">
        <v>157</v>
      </c>
      <c r="E445" s="183" t="s">
        <v>1171</v>
      </c>
      <c r="F445" s="184" t="s">
        <v>1172</v>
      </c>
      <c r="G445" s="185" t="s">
        <v>160</v>
      </c>
      <c r="H445" s="186">
        <v>1109.25</v>
      </c>
      <c r="I445" s="187"/>
      <c r="J445" s="188">
        <f>ROUND(I445*H445,2)</f>
        <v>0</v>
      </c>
      <c r="K445" s="184" t="s">
        <v>161</v>
      </c>
      <c r="L445" s="40"/>
      <c r="M445" s="189" t="s">
        <v>35</v>
      </c>
      <c r="N445" s="190" t="s">
        <v>51</v>
      </c>
      <c r="O445" s="65"/>
      <c r="P445" s="191">
        <f>O445*H445</f>
        <v>0</v>
      </c>
      <c r="Q445" s="191">
        <v>4.0000000000000003E-5</v>
      </c>
      <c r="R445" s="191">
        <f>Q445*H445</f>
        <v>4.4370000000000007E-2</v>
      </c>
      <c r="S445" s="191">
        <v>0</v>
      </c>
      <c r="T445" s="192">
        <f>S445*H445</f>
        <v>0</v>
      </c>
      <c r="AR445" s="193" t="s">
        <v>162</v>
      </c>
      <c r="AT445" s="193" t="s">
        <v>157</v>
      </c>
      <c r="AU445" s="193" t="s">
        <v>90</v>
      </c>
      <c r="AY445" s="18" t="s">
        <v>155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18" t="s">
        <v>88</v>
      </c>
      <c r="BK445" s="194">
        <f>ROUND(I445*H445,2)</f>
        <v>0</v>
      </c>
      <c r="BL445" s="18" t="s">
        <v>162</v>
      </c>
      <c r="BM445" s="193" t="s">
        <v>3584</v>
      </c>
    </row>
    <row r="446" spans="2:65" s="13" customFormat="1">
      <c r="B446" s="206"/>
      <c r="C446" s="207"/>
      <c r="D446" s="197" t="s">
        <v>164</v>
      </c>
      <c r="E446" s="208" t="s">
        <v>35</v>
      </c>
      <c r="F446" s="209" t="s">
        <v>3585</v>
      </c>
      <c r="G446" s="207"/>
      <c r="H446" s="210">
        <v>1109.25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164</v>
      </c>
      <c r="AU446" s="216" t="s">
        <v>90</v>
      </c>
      <c r="AV446" s="13" t="s">
        <v>90</v>
      </c>
      <c r="AW446" s="13" t="s">
        <v>41</v>
      </c>
      <c r="AX446" s="13" t="s">
        <v>88</v>
      </c>
      <c r="AY446" s="216" t="s">
        <v>155</v>
      </c>
    </row>
    <row r="447" spans="2:65" s="1" customFormat="1" ht="16.5" customHeight="1">
      <c r="B447" s="36"/>
      <c r="C447" s="182" t="s">
        <v>754</v>
      </c>
      <c r="D447" s="182" t="s">
        <v>157</v>
      </c>
      <c r="E447" s="183" t="s">
        <v>1197</v>
      </c>
      <c r="F447" s="184" t="s">
        <v>1198</v>
      </c>
      <c r="G447" s="185" t="s">
        <v>227</v>
      </c>
      <c r="H447" s="186">
        <v>1</v>
      </c>
      <c r="I447" s="187"/>
      <c r="J447" s="188">
        <f>ROUND(I447*H447,2)</f>
        <v>0</v>
      </c>
      <c r="K447" s="184" t="s">
        <v>35</v>
      </c>
      <c r="L447" s="40"/>
      <c r="M447" s="189" t="s">
        <v>35</v>
      </c>
      <c r="N447" s="190" t="s">
        <v>51</v>
      </c>
      <c r="O447" s="65"/>
      <c r="P447" s="191">
        <f>O447*H447</f>
        <v>0</v>
      </c>
      <c r="Q447" s="191">
        <v>0</v>
      </c>
      <c r="R447" s="191">
        <f>Q447*H447</f>
        <v>0</v>
      </c>
      <c r="S447" s="191">
        <v>0</v>
      </c>
      <c r="T447" s="192">
        <f>S447*H447</f>
        <v>0</v>
      </c>
      <c r="AR447" s="193" t="s">
        <v>162</v>
      </c>
      <c r="AT447" s="193" t="s">
        <v>157</v>
      </c>
      <c r="AU447" s="193" t="s">
        <v>90</v>
      </c>
      <c r="AY447" s="18" t="s">
        <v>155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8" t="s">
        <v>88</v>
      </c>
      <c r="BK447" s="194">
        <f>ROUND(I447*H447,2)</f>
        <v>0</v>
      </c>
      <c r="BL447" s="18" t="s">
        <v>162</v>
      </c>
      <c r="BM447" s="193" t="s">
        <v>3586</v>
      </c>
    </row>
    <row r="448" spans="2:65" s="1" customFormat="1" ht="36" customHeight="1">
      <c r="B448" s="36"/>
      <c r="C448" s="182" t="s">
        <v>761</v>
      </c>
      <c r="D448" s="182" t="s">
        <v>157</v>
      </c>
      <c r="E448" s="183" t="s">
        <v>3587</v>
      </c>
      <c r="F448" s="184" t="s">
        <v>3588</v>
      </c>
      <c r="G448" s="185" t="s">
        <v>160</v>
      </c>
      <c r="H448" s="186">
        <v>13.94</v>
      </c>
      <c r="I448" s="187"/>
      <c r="J448" s="188">
        <f>ROUND(I448*H448,2)</f>
        <v>0</v>
      </c>
      <c r="K448" s="184" t="s">
        <v>161</v>
      </c>
      <c r="L448" s="40"/>
      <c r="M448" s="189" t="s">
        <v>35</v>
      </c>
      <c r="N448" s="190" t="s">
        <v>51</v>
      </c>
      <c r="O448" s="65"/>
      <c r="P448" s="191">
        <f>O448*H448</f>
        <v>0</v>
      </c>
      <c r="Q448" s="191">
        <v>0</v>
      </c>
      <c r="R448" s="191">
        <f>Q448*H448</f>
        <v>0</v>
      </c>
      <c r="S448" s="191">
        <v>6.0999999999999999E-2</v>
      </c>
      <c r="T448" s="192">
        <f>S448*H448</f>
        <v>0.85033999999999998</v>
      </c>
      <c r="AR448" s="193" t="s">
        <v>162</v>
      </c>
      <c r="AT448" s="193" t="s">
        <v>157</v>
      </c>
      <c r="AU448" s="193" t="s">
        <v>90</v>
      </c>
      <c r="AY448" s="18" t="s">
        <v>155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18" t="s">
        <v>88</v>
      </c>
      <c r="BK448" s="194">
        <f>ROUND(I448*H448,2)</f>
        <v>0</v>
      </c>
      <c r="BL448" s="18" t="s">
        <v>162</v>
      </c>
      <c r="BM448" s="193" t="s">
        <v>3589</v>
      </c>
    </row>
    <row r="449" spans="2:65" s="12" customFormat="1">
      <c r="B449" s="195"/>
      <c r="C449" s="196"/>
      <c r="D449" s="197" t="s">
        <v>164</v>
      </c>
      <c r="E449" s="198" t="s">
        <v>35</v>
      </c>
      <c r="F449" s="199" t="s">
        <v>3349</v>
      </c>
      <c r="G449" s="196"/>
      <c r="H449" s="198" t="s">
        <v>35</v>
      </c>
      <c r="I449" s="200"/>
      <c r="J449" s="196"/>
      <c r="K449" s="196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164</v>
      </c>
      <c r="AU449" s="205" t="s">
        <v>90</v>
      </c>
      <c r="AV449" s="12" t="s">
        <v>88</v>
      </c>
      <c r="AW449" s="12" t="s">
        <v>41</v>
      </c>
      <c r="AX449" s="12" t="s">
        <v>80</v>
      </c>
      <c r="AY449" s="205" t="s">
        <v>155</v>
      </c>
    </row>
    <row r="450" spans="2:65" s="13" customFormat="1">
      <c r="B450" s="206"/>
      <c r="C450" s="207"/>
      <c r="D450" s="197" t="s">
        <v>164</v>
      </c>
      <c r="E450" s="208" t="s">
        <v>35</v>
      </c>
      <c r="F450" s="209" t="s">
        <v>3590</v>
      </c>
      <c r="G450" s="207"/>
      <c r="H450" s="210">
        <v>13.94</v>
      </c>
      <c r="I450" s="211"/>
      <c r="J450" s="207"/>
      <c r="K450" s="207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164</v>
      </c>
      <c r="AU450" s="216" t="s">
        <v>90</v>
      </c>
      <c r="AV450" s="13" t="s">
        <v>90</v>
      </c>
      <c r="AW450" s="13" t="s">
        <v>41</v>
      </c>
      <c r="AX450" s="13" t="s">
        <v>88</v>
      </c>
      <c r="AY450" s="216" t="s">
        <v>155</v>
      </c>
    </row>
    <row r="451" spans="2:65" s="1" customFormat="1" ht="36" customHeight="1">
      <c r="B451" s="36"/>
      <c r="C451" s="182" t="s">
        <v>766</v>
      </c>
      <c r="D451" s="182" t="s">
        <v>157</v>
      </c>
      <c r="E451" s="183" t="s">
        <v>1312</v>
      </c>
      <c r="F451" s="184" t="s">
        <v>1313</v>
      </c>
      <c r="G451" s="185" t="s">
        <v>227</v>
      </c>
      <c r="H451" s="186">
        <v>6</v>
      </c>
      <c r="I451" s="187"/>
      <c r="J451" s="188">
        <f>ROUND(I451*H451,2)</f>
        <v>0</v>
      </c>
      <c r="K451" s="184" t="s">
        <v>161</v>
      </c>
      <c r="L451" s="40"/>
      <c r="M451" s="189" t="s">
        <v>35</v>
      </c>
      <c r="N451" s="190" t="s">
        <v>51</v>
      </c>
      <c r="O451" s="65"/>
      <c r="P451" s="191">
        <f>O451*H451</f>
        <v>0</v>
      </c>
      <c r="Q451" s="191">
        <v>0</v>
      </c>
      <c r="R451" s="191">
        <f>Q451*H451</f>
        <v>0</v>
      </c>
      <c r="S451" s="191">
        <v>5.5E-2</v>
      </c>
      <c r="T451" s="192">
        <f>S451*H451</f>
        <v>0.33</v>
      </c>
      <c r="AR451" s="193" t="s">
        <v>162</v>
      </c>
      <c r="AT451" s="193" t="s">
        <v>157</v>
      </c>
      <c r="AU451" s="193" t="s">
        <v>90</v>
      </c>
      <c r="AY451" s="18" t="s">
        <v>155</v>
      </c>
      <c r="BE451" s="194">
        <f>IF(N451="základní",J451,0)</f>
        <v>0</v>
      </c>
      <c r="BF451" s="194">
        <f>IF(N451="snížená",J451,0)</f>
        <v>0</v>
      </c>
      <c r="BG451" s="194">
        <f>IF(N451="zákl. přenesená",J451,0)</f>
        <v>0</v>
      </c>
      <c r="BH451" s="194">
        <f>IF(N451="sníž. přenesená",J451,0)</f>
        <v>0</v>
      </c>
      <c r="BI451" s="194">
        <f>IF(N451="nulová",J451,0)</f>
        <v>0</v>
      </c>
      <c r="BJ451" s="18" t="s">
        <v>88</v>
      </c>
      <c r="BK451" s="194">
        <f>ROUND(I451*H451,2)</f>
        <v>0</v>
      </c>
      <c r="BL451" s="18" t="s">
        <v>162</v>
      </c>
      <c r="BM451" s="193" t="s">
        <v>3591</v>
      </c>
    </row>
    <row r="452" spans="2:65" s="12" customFormat="1">
      <c r="B452" s="195"/>
      <c r="C452" s="196"/>
      <c r="D452" s="197" t="s">
        <v>164</v>
      </c>
      <c r="E452" s="198" t="s">
        <v>35</v>
      </c>
      <c r="F452" s="199" t="s">
        <v>3592</v>
      </c>
      <c r="G452" s="196"/>
      <c r="H452" s="198" t="s">
        <v>35</v>
      </c>
      <c r="I452" s="200"/>
      <c r="J452" s="196"/>
      <c r="K452" s="196"/>
      <c r="L452" s="201"/>
      <c r="M452" s="202"/>
      <c r="N452" s="203"/>
      <c r="O452" s="203"/>
      <c r="P452" s="203"/>
      <c r="Q452" s="203"/>
      <c r="R452" s="203"/>
      <c r="S452" s="203"/>
      <c r="T452" s="204"/>
      <c r="AT452" s="205" t="s">
        <v>164</v>
      </c>
      <c r="AU452" s="205" t="s">
        <v>90</v>
      </c>
      <c r="AV452" s="12" t="s">
        <v>88</v>
      </c>
      <c r="AW452" s="12" t="s">
        <v>41</v>
      </c>
      <c r="AX452" s="12" t="s">
        <v>80</v>
      </c>
      <c r="AY452" s="205" t="s">
        <v>155</v>
      </c>
    </row>
    <row r="453" spans="2:65" s="13" customFormat="1">
      <c r="B453" s="206"/>
      <c r="C453" s="207"/>
      <c r="D453" s="197" t="s">
        <v>164</v>
      </c>
      <c r="E453" s="208" t="s">
        <v>35</v>
      </c>
      <c r="F453" s="209" t="s">
        <v>88</v>
      </c>
      <c r="G453" s="207"/>
      <c r="H453" s="210">
        <v>1</v>
      </c>
      <c r="I453" s="211"/>
      <c r="J453" s="207"/>
      <c r="K453" s="207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164</v>
      </c>
      <c r="AU453" s="216" t="s">
        <v>90</v>
      </c>
      <c r="AV453" s="13" t="s">
        <v>90</v>
      </c>
      <c r="AW453" s="13" t="s">
        <v>41</v>
      </c>
      <c r="AX453" s="13" t="s">
        <v>80</v>
      </c>
      <c r="AY453" s="216" t="s">
        <v>155</v>
      </c>
    </row>
    <row r="454" spans="2:65" s="12" customFormat="1">
      <c r="B454" s="195"/>
      <c r="C454" s="196"/>
      <c r="D454" s="197" t="s">
        <v>164</v>
      </c>
      <c r="E454" s="198" t="s">
        <v>35</v>
      </c>
      <c r="F454" s="199" t="s">
        <v>3593</v>
      </c>
      <c r="G454" s="196"/>
      <c r="H454" s="198" t="s">
        <v>35</v>
      </c>
      <c r="I454" s="200"/>
      <c r="J454" s="196"/>
      <c r="K454" s="196"/>
      <c r="L454" s="201"/>
      <c r="M454" s="202"/>
      <c r="N454" s="203"/>
      <c r="O454" s="203"/>
      <c r="P454" s="203"/>
      <c r="Q454" s="203"/>
      <c r="R454" s="203"/>
      <c r="S454" s="203"/>
      <c r="T454" s="204"/>
      <c r="AT454" s="205" t="s">
        <v>164</v>
      </c>
      <c r="AU454" s="205" t="s">
        <v>90</v>
      </c>
      <c r="AV454" s="12" t="s">
        <v>88</v>
      </c>
      <c r="AW454" s="12" t="s">
        <v>41</v>
      </c>
      <c r="AX454" s="12" t="s">
        <v>80</v>
      </c>
      <c r="AY454" s="205" t="s">
        <v>155</v>
      </c>
    </row>
    <row r="455" spans="2:65" s="13" customFormat="1">
      <c r="B455" s="206"/>
      <c r="C455" s="207"/>
      <c r="D455" s="197" t="s">
        <v>164</v>
      </c>
      <c r="E455" s="208" t="s">
        <v>35</v>
      </c>
      <c r="F455" s="209" t="s">
        <v>174</v>
      </c>
      <c r="G455" s="207"/>
      <c r="H455" s="210">
        <v>3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164</v>
      </c>
      <c r="AU455" s="216" t="s">
        <v>90</v>
      </c>
      <c r="AV455" s="13" t="s">
        <v>90</v>
      </c>
      <c r="AW455" s="13" t="s">
        <v>41</v>
      </c>
      <c r="AX455" s="13" t="s">
        <v>80</v>
      </c>
      <c r="AY455" s="216" t="s">
        <v>155</v>
      </c>
    </row>
    <row r="456" spans="2:65" s="12" customFormat="1">
      <c r="B456" s="195"/>
      <c r="C456" s="196"/>
      <c r="D456" s="197" t="s">
        <v>164</v>
      </c>
      <c r="E456" s="198" t="s">
        <v>35</v>
      </c>
      <c r="F456" s="199" t="s">
        <v>3594</v>
      </c>
      <c r="G456" s="196"/>
      <c r="H456" s="198" t="s">
        <v>35</v>
      </c>
      <c r="I456" s="200"/>
      <c r="J456" s="196"/>
      <c r="K456" s="196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164</v>
      </c>
      <c r="AU456" s="205" t="s">
        <v>90</v>
      </c>
      <c r="AV456" s="12" t="s">
        <v>88</v>
      </c>
      <c r="AW456" s="12" t="s">
        <v>41</v>
      </c>
      <c r="AX456" s="12" t="s">
        <v>80</v>
      </c>
      <c r="AY456" s="205" t="s">
        <v>155</v>
      </c>
    </row>
    <row r="457" spans="2:65" s="13" customFormat="1">
      <c r="B457" s="206"/>
      <c r="C457" s="207"/>
      <c r="D457" s="197" t="s">
        <v>164</v>
      </c>
      <c r="E457" s="208" t="s">
        <v>35</v>
      </c>
      <c r="F457" s="209" t="s">
        <v>90</v>
      </c>
      <c r="G457" s="207"/>
      <c r="H457" s="210">
        <v>2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164</v>
      </c>
      <c r="AU457" s="216" t="s">
        <v>90</v>
      </c>
      <c r="AV457" s="13" t="s">
        <v>90</v>
      </c>
      <c r="AW457" s="13" t="s">
        <v>41</v>
      </c>
      <c r="AX457" s="13" t="s">
        <v>80</v>
      </c>
      <c r="AY457" s="216" t="s">
        <v>155</v>
      </c>
    </row>
    <row r="458" spans="2:65" s="15" customFormat="1">
      <c r="B458" s="228"/>
      <c r="C458" s="229"/>
      <c r="D458" s="197" t="s">
        <v>164</v>
      </c>
      <c r="E458" s="230" t="s">
        <v>35</v>
      </c>
      <c r="F458" s="231" t="s">
        <v>177</v>
      </c>
      <c r="G458" s="229"/>
      <c r="H458" s="232">
        <v>6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164</v>
      </c>
      <c r="AU458" s="238" t="s">
        <v>90</v>
      </c>
      <c r="AV458" s="15" t="s">
        <v>162</v>
      </c>
      <c r="AW458" s="15" t="s">
        <v>41</v>
      </c>
      <c r="AX458" s="15" t="s">
        <v>88</v>
      </c>
      <c r="AY458" s="238" t="s">
        <v>155</v>
      </c>
    </row>
    <row r="459" spans="2:65" s="1" customFormat="1" ht="36" customHeight="1">
      <c r="B459" s="36"/>
      <c r="C459" s="182" t="s">
        <v>802</v>
      </c>
      <c r="D459" s="182" t="s">
        <v>157</v>
      </c>
      <c r="E459" s="183" t="s">
        <v>1349</v>
      </c>
      <c r="F459" s="184" t="s">
        <v>1350</v>
      </c>
      <c r="G459" s="185" t="s">
        <v>227</v>
      </c>
      <c r="H459" s="186">
        <v>12</v>
      </c>
      <c r="I459" s="187"/>
      <c r="J459" s="188">
        <f>ROUND(I459*H459,2)</f>
        <v>0</v>
      </c>
      <c r="K459" s="184" t="s">
        <v>161</v>
      </c>
      <c r="L459" s="40"/>
      <c r="M459" s="189" t="s">
        <v>35</v>
      </c>
      <c r="N459" s="190" t="s">
        <v>51</v>
      </c>
      <c r="O459" s="65"/>
      <c r="P459" s="191">
        <f>O459*H459</f>
        <v>0</v>
      </c>
      <c r="Q459" s="191">
        <v>0</v>
      </c>
      <c r="R459" s="191">
        <f>Q459*H459</f>
        <v>0</v>
      </c>
      <c r="S459" s="191">
        <v>8.9999999999999993E-3</v>
      </c>
      <c r="T459" s="192">
        <f>S459*H459</f>
        <v>0.10799999999999998</v>
      </c>
      <c r="AR459" s="193" t="s">
        <v>162</v>
      </c>
      <c r="AT459" s="193" t="s">
        <v>157</v>
      </c>
      <c r="AU459" s="193" t="s">
        <v>90</v>
      </c>
      <c r="AY459" s="18" t="s">
        <v>155</v>
      </c>
      <c r="BE459" s="194">
        <f>IF(N459="základní",J459,0)</f>
        <v>0</v>
      </c>
      <c r="BF459" s="194">
        <f>IF(N459="snížená",J459,0)</f>
        <v>0</v>
      </c>
      <c r="BG459" s="194">
        <f>IF(N459="zákl. přenesená",J459,0)</f>
        <v>0</v>
      </c>
      <c r="BH459" s="194">
        <f>IF(N459="sníž. přenesená",J459,0)</f>
        <v>0</v>
      </c>
      <c r="BI459" s="194">
        <f>IF(N459="nulová",J459,0)</f>
        <v>0</v>
      </c>
      <c r="BJ459" s="18" t="s">
        <v>88</v>
      </c>
      <c r="BK459" s="194">
        <f>ROUND(I459*H459,2)</f>
        <v>0</v>
      </c>
      <c r="BL459" s="18" t="s">
        <v>162</v>
      </c>
      <c r="BM459" s="193" t="s">
        <v>3595</v>
      </c>
    </row>
    <row r="460" spans="2:65" s="12" customFormat="1">
      <c r="B460" s="195"/>
      <c r="C460" s="196"/>
      <c r="D460" s="197" t="s">
        <v>164</v>
      </c>
      <c r="E460" s="198" t="s">
        <v>35</v>
      </c>
      <c r="F460" s="199" t="s">
        <v>1352</v>
      </c>
      <c r="G460" s="196"/>
      <c r="H460" s="198" t="s">
        <v>35</v>
      </c>
      <c r="I460" s="200"/>
      <c r="J460" s="196"/>
      <c r="K460" s="196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164</v>
      </c>
      <c r="AU460" s="205" t="s">
        <v>90</v>
      </c>
      <c r="AV460" s="12" t="s">
        <v>88</v>
      </c>
      <c r="AW460" s="12" t="s">
        <v>41</v>
      </c>
      <c r="AX460" s="12" t="s">
        <v>80</v>
      </c>
      <c r="AY460" s="205" t="s">
        <v>155</v>
      </c>
    </row>
    <row r="461" spans="2:65" s="13" customFormat="1">
      <c r="B461" s="206"/>
      <c r="C461" s="207"/>
      <c r="D461" s="197" t="s">
        <v>164</v>
      </c>
      <c r="E461" s="208" t="s">
        <v>35</v>
      </c>
      <c r="F461" s="209" t="s">
        <v>3596</v>
      </c>
      <c r="G461" s="207"/>
      <c r="H461" s="210">
        <v>12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164</v>
      </c>
      <c r="AU461" s="216" t="s">
        <v>90</v>
      </c>
      <c r="AV461" s="13" t="s">
        <v>90</v>
      </c>
      <c r="AW461" s="13" t="s">
        <v>41</v>
      </c>
      <c r="AX461" s="13" t="s">
        <v>88</v>
      </c>
      <c r="AY461" s="216" t="s">
        <v>155</v>
      </c>
    </row>
    <row r="462" spans="2:65" s="1" customFormat="1" ht="36" customHeight="1">
      <c r="B462" s="36"/>
      <c r="C462" s="182" t="s">
        <v>808</v>
      </c>
      <c r="D462" s="182" t="s">
        <v>157</v>
      </c>
      <c r="E462" s="183" t="s">
        <v>1361</v>
      </c>
      <c r="F462" s="184" t="s">
        <v>1362</v>
      </c>
      <c r="G462" s="185" t="s">
        <v>160</v>
      </c>
      <c r="H462" s="186">
        <v>39.92</v>
      </c>
      <c r="I462" s="187"/>
      <c r="J462" s="188">
        <f>ROUND(I462*H462,2)</f>
        <v>0</v>
      </c>
      <c r="K462" s="184" t="s">
        <v>161</v>
      </c>
      <c r="L462" s="40"/>
      <c r="M462" s="189" t="s">
        <v>35</v>
      </c>
      <c r="N462" s="190" t="s">
        <v>51</v>
      </c>
      <c r="O462" s="65"/>
      <c r="P462" s="191">
        <f>O462*H462</f>
        <v>0</v>
      </c>
      <c r="Q462" s="191">
        <v>0</v>
      </c>
      <c r="R462" s="191">
        <f>Q462*H462</f>
        <v>0</v>
      </c>
      <c r="S462" s="191">
        <v>8.8999999999999996E-2</v>
      </c>
      <c r="T462" s="192">
        <f>S462*H462</f>
        <v>3.55288</v>
      </c>
      <c r="AR462" s="193" t="s">
        <v>162</v>
      </c>
      <c r="AT462" s="193" t="s">
        <v>157</v>
      </c>
      <c r="AU462" s="193" t="s">
        <v>90</v>
      </c>
      <c r="AY462" s="18" t="s">
        <v>155</v>
      </c>
      <c r="BE462" s="194">
        <f>IF(N462="základní",J462,0)</f>
        <v>0</v>
      </c>
      <c r="BF462" s="194">
        <f>IF(N462="snížená",J462,0)</f>
        <v>0</v>
      </c>
      <c r="BG462" s="194">
        <f>IF(N462="zákl. přenesená",J462,0)</f>
        <v>0</v>
      </c>
      <c r="BH462" s="194">
        <f>IF(N462="sníž. přenesená",J462,0)</f>
        <v>0</v>
      </c>
      <c r="BI462" s="194">
        <f>IF(N462="nulová",J462,0)</f>
        <v>0</v>
      </c>
      <c r="BJ462" s="18" t="s">
        <v>88</v>
      </c>
      <c r="BK462" s="194">
        <f>ROUND(I462*H462,2)</f>
        <v>0</v>
      </c>
      <c r="BL462" s="18" t="s">
        <v>162</v>
      </c>
      <c r="BM462" s="193" t="s">
        <v>3597</v>
      </c>
    </row>
    <row r="463" spans="2:65" s="12" customFormat="1">
      <c r="B463" s="195"/>
      <c r="C463" s="196"/>
      <c r="D463" s="197" t="s">
        <v>164</v>
      </c>
      <c r="E463" s="198" t="s">
        <v>35</v>
      </c>
      <c r="F463" s="199" t="s">
        <v>2981</v>
      </c>
      <c r="G463" s="196"/>
      <c r="H463" s="198" t="s">
        <v>35</v>
      </c>
      <c r="I463" s="200"/>
      <c r="J463" s="196"/>
      <c r="K463" s="196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164</v>
      </c>
      <c r="AU463" s="205" t="s">
        <v>90</v>
      </c>
      <c r="AV463" s="12" t="s">
        <v>88</v>
      </c>
      <c r="AW463" s="12" t="s">
        <v>41</v>
      </c>
      <c r="AX463" s="12" t="s">
        <v>80</v>
      </c>
      <c r="AY463" s="205" t="s">
        <v>155</v>
      </c>
    </row>
    <row r="464" spans="2:65" s="13" customFormat="1">
      <c r="B464" s="206"/>
      <c r="C464" s="207"/>
      <c r="D464" s="197" t="s">
        <v>164</v>
      </c>
      <c r="E464" s="208" t="s">
        <v>35</v>
      </c>
      <c r="F464" s="209" t="s">
        <v>3598</v>
      </c>
      <c r="G464" s="207"/>
      <c r="H464" s="210">
        <v>39.32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164</v>
      </c>
      <c r="AU464" s="216" t="s">
        <v>90</v>
      </c>
      <c r="AV464" s="13" t="s">
        <v>90</v>
      </c>
      <c r="AW464" s="13" t="s">
        <v>41</v>
      </c>
      <c r="AX464" s="13" t="s">
        <v>80</v>
      </c>
      <c r="AY464" s="216" t="s">
        <v>155</v>
      </c>
    </row>
    <row r="465" spans="2:65" s="12" customFormat="1">
      <c r="B465" s="195"/>
      <c r="C465" s="196"/>
      <c r="D465" s="197" t="s">
        <v>164</v>
      </c>
      <c r="E465" s="198" t="s">
        <v>35</v>
      </c>
      <c r="F465" s="199" t="s">
        <v>2983</v>
      </c>
      <c r="G465" s="196"/>
      <c r="H465" s="198" t="s">
        <v>35</v>
      </c>
      <c r="I465" s="200"/>
      <c r="J465" s="196"/>
      <c r="K465" s="196"/>
      <c r="L465" s="201"/>
      <c r="M465" s="202"/>
      <c r="N465" s="203"/>
      <c r="O465" s="203"/>
      <c r="P465" s="203"/>
      <c r="Q465" s="203"/>
      <c r="R465" s="203"/>
      <c r="S465" s="203"/>
      <c r="T465" s="204"/>
      <c r="AT465" s="205" t="s">
        <v>164</v>
      </c>
      <c r="AU465" s="205" t="s">
        <v>90</v>
      </c>
      <c r="AV465" s="12" t="s">
        <v>88</v>
      </c>
      <c r="AW465" s="12" t="s">
        <v>41</v>
      </c>
      <c r="AX465" s="12" t="s">
        <v>80</v>
      </c>
      <c r="AY465" s="205" t="s">
        <v>155</v>
      </c>
    </row>
    <row r="466" spans="2:65" s="13" customFormat="1">
      <c r="B466" s="206"/>
      <c r="C466" s="207"/>
      <c r="D466" s="197" t="s">
        <v>164</v>
      </c>
      <c r="E466" s="208" t="s">
        <v>35</v>
      </c>
      <c r="F466" s="209" t="s">
        <v>2984</v>
      </c>
      <c r="G466" s="207"/>
      <c r="H466" s="210">
        <v>0.6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164</v>
      </c>
      <c r="AU466" s="216" t="s">
        <v>90</v>
      </c>
      <c r="AV466" s="13" t="s">
        <v>90</v>
      </c>
      <c r="AW466" s="13" t="s">
        <v>41</v>
      </c>
      <c r="AX466" s="13" t="s">
        <v>80</v>
      </c>
      <c r="AY466" s="216" t="s">
        <v>155</v>
      </c>
    </row>
    <row r="467" spans="2:65" s="15" customFormat="1">
      <c r="B467" s="228"/>
      <c r="C467" s="229"/>
      <c r="D467" s="197" t="s">
        <v>164</v>
      </c>
      <c r="E467" s="230" t="s">
        <v>35</v>
      </c>
      <c r="F467" s="231" t="s">
        <v>177</v>
      </c>
      <c r="G467" s="229"/>
      <c r="H467" s="232">
        <v>39.92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164</v>
      </c>
      <c r="AU467" s="238" t="s">
        <v>90</v>
      </c>
      <c r="AV467" s="15" t="s">
        <v>162</v>
      </c>
      <c r="AW467" s="15" t="s">
        <v>41</v>
      </c>
      <c r="AX467" s="15" t="s">
        <v>88</v>
      </c>
      <c r="AY467" s="238" t="s">
        <v>155</v>
      </c>
    </row>
    <row r="468" spans="2:65" s="1" customFormat="1" ht="60" customHeight="1">
      <c r="B468" s="36"/>
      <c r="C468" s="182" t="s">
        <v>817</v>
      </c>
      <c r="D468" s="182" t="s">
        <v>157</v>
      </c>
      <c r="E468" s="183" t="s">
        <v>1409</v>
      </c>
      <c r="F468" s="184" t="s">
        <v>1410</v>
      </c>
      <c r="G468" s="185" t="s">
        <v>160</v>
      </c>
      <c r="H468" s="186">
        <v>40.094999999999999</v>
      </c>
      <c r="I468" s="187"/>
      <c r="J468" s="188">
        <f>ROUND(I468*H468,2)</f>
        <v>0</v>
      </c>
      <c r="K468" s="184" t="s">
        <v>161</v>
      </c>
      <c r="L468" s="40"/>
      <c r="M468" s="189" t="s">
        <v>35</v>
      </c>
      <c r="N468" s="190" t="s">
        <v>51</v>
      </c>
      <c r="O468" s="65"/>
      <c r="P468" s="191">
        <f>O468*H468</f>
        <v>0</v>
      </c>
      <c r="Q468" s="191">
        <v>0</v>
      </c>
      <c r="R468" s="191">
        <f>Q468*H468</f>
        <v>0</v>
      </c>
      <c r="S468" s="191">
        <v>0</v>
      </c>
      <c r="T468" s="192">
        <f>S468*H468</f>
        <v>0</v>
      </c>
      <c r="AR468" s="193" t="s">
        <v>162</v>
      </c>
      <c r="AT468" s="193" t="s">
        <v>157</v>
      </c>
      <c r="AU468" s="193" t="s">
        <v>90</v>
      </c>
      <c r="AY468" s="18" t="s">
        <v>155</v>
      </c>
      <c r="BE468" s="194">
        <f>IF(N468="základní",J468,0)</f>
        <v>0</v>
      </c>
      <c r="BF468" s="194">
        <f>IF(N468="snížená",J468,0)</f>
        <v>0</v>
      </c>
      <c r="BG468" s="194">
        <f>IF(N468="zákl. přenesená",J468,0)</f>
        <v>0</v>
      </c>
      <c r="BH468" s="194">
        <f>IF(N468="sníž. přenesená",J468,0)</f>
        <v>0</v>
      </c>
      <c r="BI468" s="194">
        <f>IF(N468="nulová",J468,0)</f>
        <v>0</v>
      </c>
      <c r="BJ468" s="18" t="s">
        <v>88</v>
      </c>
      <c r="BK468" s="194">
        <f>ROUND(I468*H468,2)</f>
        <v>0</v>
      </c>
      <c r="BL468" s="18" t="s">
        <v>162</v>
      </c>
      <c r="BM468" s="193" t="s">
        <v>3599</v>
      </c>
    </row>
    <row r="469" spans="2:65" s="12" customFormat="1">
      <c r="B469" s="195"/>
      <c r="C469" s="196"/>
      <c r="D469" s="197" t="s">
        <v>164</v>
      </c>
      <c r="E469" s="198" t="s">
        <v>35</v>
      </c>
      <c r="F469" s="199" t="s">
        <v>1412</v>
      </c>
      <c r="G469" s="196"/>
      <c r="H469" s="198" t="s">
        <v>35</v>
      </c>
      <c r="I469" s="200"/>
      <c r="J469" s="196"/>
      <c r="K469" s="196"/>
      <c r="L469" s="201"/>
      <c r="M469" s="202"/>
      <c r="N469" s="203"/>
      <c r="O469" s="203"/>
      <c r="P469" s="203"/>
      <c r="Q469" s="203"/>
      <c r="R469" s="203"/>
      <c r="S469" s="203"/>
      <c r="T469" s="204"/>
      <c r="AT469" s="205" t="s">
        <v>164</v>
      </c>
      <c r="AU469" s="205" t="s">
        <v>90</v>
      </c>
      <c r="AV469" s="12" t="s">
        <v>88</v>
      </c>
      <c r="AW469" s="12" t="s">
        <v>41</v>
      </c>
      <c r="AX469" s="12" t="s">
        <v>80</v>
      </c>
      <c r="AY469" s="205" t="s">
        <v>155</v>
      </c>
    </row>
    <row r="470" spans="2:65" s="13" customFormat="1">
      <c r="B470" s="206"/>
      <c r="C470" s="207"/>
      <c r="D470" s="197" t="s">
        <v>164</v>
      </c>
      <c r="E470" s="208" t="s">
        <v>35</v>
      </c>
      <c r="F470" s="209" t="s">
        <v>3411</v>
      </c>
      <c r="G470" s="207"/>
      <c r="H470" s="210">
        <v>45.094999999999999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164</v>
      </c>
      <c r="AU470" s="216" t="s">
        <v>90</v>
      </c>
      <c r="AV470" s="13" t="s">
        <v>90</v>
      </c>
      <c r="AW470" s="13" t="s">
        <v>41</v>
      </c>
      <c r="AX470" s="13" t="s">
        <v>80</v>
      </c>
      <c r="AY470" s="216" t="s">
        <v>155</v>
      </c>
    </row>
    <row r="471" spans="2:65" s="12" customFormat="1">
      <c r="B471" s="195"/>
      <c r="C471" s="196"/>
      <c r="D471" s="197" t="s">
        <v>164</v>
      </c>
      <c r="E471" s="198" t="s">
        <v>35</v>
      </c>
      <c r="F471" s="199" t="s">
        <v>1413</v>
      </c>
      <c r="G471" s="196"/>
      <c r="H471" s="198" t="s">
        <v>35</v>
      </c>
      <c r="I471" s="200"/>
      <c r="J471" s="196"/>
      <c r="K471" s="196"/>
      <c r="L471" s="201"/>
      <c r="M471" s="202"/>
      <c r="N471" s="203"/>
      <c r="O471" s="203"/>
      <c r="P471" s="203"/>
      <c r="Q471" s="203"/>
      <c r="R471" s="203"/>
      <c r="S471" s="203"/>
      <c r="T471" s="204"/>
      <c r="AT471" s="205" t="s">
        <v>164</v>
      </c>
      <c r="AU471" s="205" t="s">
        <v>90</v>
      </c>
      <c r="AV471" s="12" t="s">
        <v>88</v>
      </c>
      <c r="AW471" s="12" t="s">
        <v>41</v>
      </c>
      <c r="AX471" s="12" t="s">
        <v>80</v>
      </c>
      <c r="AY471" s="205" t="s">
        <v>155</v>
      </c>
    </row>
    <row r="472" spans="2:65" s="13" customFormat="1">
      <c r="B472" s="206"/>
      <c r="C472" s="207"/>
      <c r="D472" s="197" t="s">
        <v>164</v>
      </c>
      <c r="E472" s="208" t="s">
        <v>35</v>
      </c>
      <c r="F472" s="209" t="s">
        <v>3600</v>
      </c>
      <c r="G472" s="207"/>
      <c r="H472" s="210">
        <v>-5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164</v>
      </c>
      <c r="AU472" s="216" t="s">
        <v>90</v>
      </c>
      <c r="AV472" s="13" t="s">
        <v>90</v>
      </c>
      <c r="AW472" s="13" t="s">
        <v>41</v>
      </c>
      <c r="AX472" s="13" t="s">
        <v>80</v>
      </c>
      <c r="AY472" s="216" t="s">
        <v>155</v>
      </c>
    </row>
    <row r="473" spans="2:65" s="15" customFormat="1">
      <c r="B473" s="228"/>
      <c r="C473" s="229"/>
      <c r="D473" s="197" t="s">
        <v>164</v>
      </c>
      <c r="E473" s="230" t="s">
        <v>35</v>
      </c>
      <c r="F473" s="231" t="s">
        <v>177</v>
      </c>
      <c r="G473" s="229"/>
      <c r="H473" s="232">
        <v>40.094999999999999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164</v>
      </c>
      <c r="AU473" s="238" t="s">
        <v>90</v>
      </c>
      <c r="AV473" s="15" t="s">
        <v>162</v>
      </c>
      <c r="AW473" s="15" t="s">
        <v>41</v>
      </c>
      <c r="AX473" s="15" t="s">
        <v>88</v>
      </c>
      <c r="AY473" s="238" t="s">
        <v>155</v>
      </c>
    </row>
    <row r="474" spans="2:65" s="1" customFormat="1" ht="16.5" customHeight="1">
      <c r="B474" s="36"/>
      <c r="C474" s="182" t="s">
        <v>821</v>
      </c>
      <c r="D474" s="182" t="s">
        <v>157</v>
      </c>
      <c r="E474" s="183" t="s">
        <v>1420</v>
      </c>
      <c r="F474" s="184" t="s">
        <v>1421</v>
      </c>
      <c r="G474" s="185" t="s">
        <v>160</v>
      </c>
      <c r="H474" s="186">
        <v>22.338000000000001</v>
      </c>
      <c r="I474" s="187"/>
      <c r="J474" s="188">
        <f>ROUND(I474*H474,2)</f>
        <v>0</v>
      </c>
      <c r="K474" s="184" t="s">
        <v>161</v>
      </c>
      <c r="L474" s="40"/>
      <c r="M474" s="189" t="s">
        <v>35</v>
      </c>
      <c r="N474" s="190" t="s">
        <v>51</v>
      </c>
      <c r="O474" s="65"/>
      <c r="P474" s="191">
        <f>O474*H474</f>
        <v>0</v>
      </c>
      <c r="Q474" s="191">
        <v>0</v>
      </c>
      <c r="R474" s="191">
        <f>Q474*H474</f>
        <v>0</v>
      </c>
      <c r="S474" s="191">
        <v>6.3E-2</v>
      </c>
      <c r="T474" s="192">
        <f>S474*H474</f>
        <v>1.407294</v>
      </c>
      <c r="AR474" s="193" t="s">
        <v>162</v>
      </c>
      <c r="AT474" s="193" t="s">
        <v>157</v>
      </c>
      <c r="AU474" s="193" t="s">
        <v>90</v>
      </c>
      <c r="AY474" s="18" t="s">
        <v>155</v>
      </c>
      <c r="BE474" s="194">
        <f>IF(N474="základní",J474,0)</f>
        <v>0</v>
      </c>
      <c r="BF474" s="194">
        <f>IF(N474="snížená",J474,0)</f>
        <v>0</v>
      </c>
      <c r="BG474" s="194">
        <f>IF(N474="zákl. přenesená",J474,0)</f>
        <v>0</v>
      </c>
      <c r="BH474" s="194">
        <f>IF(N474="sníž. přenesená",J474,0)</f>
        <v>0</v>
      </c>
      <c r="BI474" s="194">
        <f>IF(N474="nulová",J474,0)</f>
        <v>0</v>
      </c>
      <c r="BJ474" s="18" t="s">
        <v>88</v>
      </c>
      <c r="BK474" s="194">
        <f>ROUND(I474*H474,2)</f>
        <v>0</v>
      </c>
      <c r="BL474" s="18" t="s">
        <v>162</v>
      </c>
      <c r="BM474" s="193" t="s">
        <v>3601</v>
      </c>
    </row>
    <row r="475" spans="2:65" s="12" customFormat="1">
      <c r="B475" s="195"/>
      <c r="C475" s="196"/>
      <c r="D475" s="197" t="s">
        <v>164</v>
      </c>
      <c r="E475" s="198" t="s">
        <v>35</v>
      </c>
      <c r="F475" s="199" t="s">
        <v>1423</v>
      </c>
      <c r="G475" s="196"/>
      <c r="H475" s="198" t="s">
        <v>35</v>
      </c>
      <c r="I475" s="200"/>
      <c r="J475" s="196"/>
      <c r="K475" s="196"/>
      <c r="L475" s="201"/>
      <c r="M475" s="202"/>
      <c r="N475" s="203"/>
      <c r="O475" s="203"/>
      <c r="P475" s="203"/>
      <c r="Q475" s="203"/>
      <c r="R475" s="203"/>
      <c r="S475" s="203"/>
      <c r="T475" s="204"/>
      <c r="AT475" s="205" t="s">
        <v>164</v>
      </c>
      <c r="AU475" s="205" t="s">
        <v>90</v>
      </c>
      <c r="AV475" s="12" t="s">
        <v>88</v>
      </c>
      <c r="AW475" s="12" t="s">
        <v>41</v>
      </c>
      <c r="AX475" s="12" t="s">
        <v>80</v>
      </c>
      <c r="AY475" s="205" t="s">
        <v>155</v>
      </c>
    </row>
    <row r="476" spans="2:65" s="13" customFormat="1">
      <c r="B476" s="206"/>
      <c r="C476" s="207"/>
      <c r="D476" s="197" t="s">
        <v>164</v>
      </c>
      <c r="E476" s="208" t="s">
        <v>35</v>
      </c>
      <c r="F476" s="209" t="s">
        <v>3602</v>
      </c>
      <c r="G476" s="207"/>
      <c r="H476" s="210">
        <v>22.338000000000001</v>
      </c>
      <c r="I476" s="211"/>
      <c r="J476" s="207"/>
      <c r="K476" s="207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164</v>
      </c>
      <c r="AU476" s="216" t="s">
        <v>90</v>
      </c>
      <c r="AV476" s="13" t="s">
        <v>90</v>
      </c>
      <c r="AW476" s="13" t="s">
        <v>41</v>
      </c>
      <c r="AX476" s="13" t="s">
        <v>88</v>
      </c>
      <c r="AY476" s="216" t="s">
        <v>155</v>
      </c>
    </row>
    <row r="477" spans="2:65" s="1" customFormat="1" ht="24" customHeight="1">
      <c r="B477" s="36"/>
      <c r="C477" s="182" t="s">
        <v>825</v>
      </c>
      <c r="D477" s="182" t="s">
        <v>157</v>
      </c>
      <c r="E477" s="183" t="s">
        <v>1428</v>
      </c>
      <c r="F477" s="184" t="s">
        <v>1429</v>
      </c>
      <c r="G477" s="185" t="s">
        <v>160</v>
      </c>
      <c r="H477" s="186">
        <v>44.274999999999999</v>
      </c>
      <c r="I477" s="187"/>
      <c r="J477" s="188">
        <f>ROUND(I477*H477,2)</f>
        <v>0</v>
      </c>
      <c r="K477" s="184" t="s">
        <v>161</v>
      </c>
      <c r="L477" s="40"/>
      <c r="M477" s="189" t="s">
        <v>35</v>
      </c>
      <c r="N477" s="190" t="s">
        <v>51</v>
      </c>
      <c r="O477" s="65"/>
      <c r="P477" s="191">
        <f>O477*H477</f>
        <v>0</v>
      </c>
      <c r="Q477" s="191">
        <v>0</v>
      </c>
      <c r="R477" s="191">
        <f>Q477*H477</f>
        <v>0</v>
      </c>
      <c r="S477" s="191">
        <v>0</v>
      </c>
      <c r="T477" s="192">
        <f>S477*H477</f>
        <v>0</v>
      </c>
      <c r="AR477" s="193" t="s">
        <v>162</v>
      </c>
      <c r="AT477" s="193" t="s">
        <v>157</v>
      </c>
      <c r="AU477" s="193" t="s">
        <v>90</v>
      </c>
      <c r="AY477" s="18" t="s">
        <v>155</v>
      </c>
      <c r="BE477" s="194">
        <f>IF(N477="základní",J477,0)</f>
        <v>0</v>
      </c>
      <c r="BF477" s="194">
        <f>IF(N477="snížená",J477,0)</f>
        <v>0</v>
      </c>
      <c r="BG477" s="194">
        <f>IF(N477="zákl. přenesená",J477,0)</f>
        <v>0</v>
      </c>
      <c r="BH477" s="194">
        <f>IF(N477="sníž. přenesená",J477,0)</f>
        <v>0</v>
      </c>
      <c r="BI477" s="194">
        <f>IF(N477="nulová",J477,0)</f>
        <v>0</v>
      </c>
      <c r="BJ477" s="18" t="s">
        <v>88</v>
      </c>
      <c r="BK477" s="194">
        <f>ROUND(I477*H477,2)</f>
        <v>0</v>
      </c>
      <c r="BL477" s="18" t="s">
        <v>162</v>
      </c>
      <c r="BM477" s="193" t="s">
        <v>3603</v>
      </c>
    </row>
    <row r="478" spans="2:65" s="12" customFormat="1">
      <c r="B478" s="195"/>
      <c r="C478" s="196"/>
      <c r="D478" s="197" t="s">
        <v>164</v>
      </c>
      <c r="E478" s="198" t="s">
        <v>35</v>
      </c>
      <c r="F478" s="199" t="s">
        <v>1431</v>
      </c>
      <c r="G478" s="196"/>
      <c r="H478" s="198" t="s">
        <v>35</v>
      </c>
      <c r="I478" s="200"/>
      <c r="J478" s="196"/>
      <c r="K478" s="196"/>
      <c r="L478" s="201"/>
      <c r="M478" s="202"/>
      <c r="N478" s="203"/>
      <c r="O478" s="203"/>
      <c r="P478" s="203"/>
      <c r="Q478" s="203"/>
      <c r="R478" s="203"/>
      <c r="S478" s="203"/>
      <c r="T478" s="204"/>
      <c r="AT478" s="205" t="s">
        <v>164</v>
      </c>
      <c r="AU478" s="205" t="s">
        <v>90</v>
      </c>
      <c r="AV478" s="12" t="s">
        <v>88</v>
      </c>
      <c r="AW478" s="12" t="s">
        <v>41</v>
      </c>
      <c r="AX478" s="12" t="s">
        <v>80</v>
      </c>
      <c r="AY478" s="205" t="s">
        <v>155</v>
      </c>
    </row>
    <row r="479" spans="2:65" s="13" customFormat="1">
      <c r="B479" s="206"/>
      <c r="C479" s="207"/>
      <c r="D479" s="197" t="s">
        <v>164</v>
      </c>
      <c r="E479" s="208" t="s">
        <v>35</v>
      </c>
      <c r="F479" s="209" t="s">
        <v>3430</v>
      </c>
      <c r="G479" s="207"/>
      <c r="H479" s="210">
        <v>44.274999999999999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164</v>
      </c>
      <c r="AU479" s="216" t="s">
        <v>90</v>
      </c>
      <c r="AV479" s="13" t="s">
        <v>90</v>
      </c>
      <c r="AW479" s="13" t="s">
        <v>41</v>
      </c>
      <c r="AX479" s="13" t="s">
        <v>88</v>
      </c>
      <c r="AY479" s="216" t="s">
        <v>155</v>
      </c>
    </row>
    <row r="480" spans="2:65" s="11" customFormat="1" ht="22.95" customHeight="1">
      <c r="B480" s="166"/>
      <c r="C480" s="167"/>
      <c r="D480" s="168" t="s">
        <v>79</v>
      </c>
      <c r="E480" s="180" t="s">
        <v>1440</v>
      </c>
      <c r="F480" s="180" t="s">
        <v>1441</v>
      </c>
      <c r="G480" s="167"/>
      <c r="H480" s="167"/>
      <c r="I480" s="170"/>
      <c r="J480" s="181">
        <f>BK480</f>
        <v>0</v>
      </c>
      <c r="K480" s="167"/>
      <c r="L480" s="172"/>
      <c r="M480" s="173"/>
      <c r="N480" s="174"/>
      <c r="O480" s="174"/>
      <c r="P480" s="175">
        <f>SUM(P481:P486)</f>
        <v>0</v>
      </c>
      <c r="Q480" s="174"/>
      <c r="R480" s="175">
        <f>SUM(R481:R486)</f>
        <v>0</v>
      </c>
      <c r="S480" s="174"/>
      <c r="T480" s="176">
        <f>SUM(T481:T486)</f>
        <v>0</v>
      </c>
      <c r="AR480" s="177" t="s">
        <v>88</v>
      </c>
      <c r="AT480" s="178" t="s">
        <v>79</v>
      </c>
      <c r="AU480" s="178" t="s">
        <v>88</v>
      </c>
      <c r="AY480" s="177" t="s">
        <v>155</v>
      </c>
      <c r="BK480" s="179">
        <f>SUM(BK481:BK486)</f>
        <v>0</v>
      </c>
    </row>
    <row r="481" spans="2:65" s="1" customFormat="1" ht="24" customHeight="1">
      <c r="B481" s="36"/>
      <c r="C481" s="182" t="s">
        <v>840</v>
      </c>
      <c r="D481" s="182" t="s">
        <v>157</v>
      </c>
      <c r="E481" s="183" t="s">
        <v>1443</v>
      </c>
      <c r="F481" s="184" t="s">
        <v>1444</v>
      </c>
      <c r="G481" s="185" t="s">
        <v>263</v>
      </c>
      <c r="H481" s="186">
        <v>52.576999999999998</v>
      </c>
      <c r="I481" s="187"/>
      <c r="J481" s="188">
        <f>ROUND(I481*H481,2)</f>
        <v>0</v>
      </c>
      <c r="K481" s="184" t="s">
        <v>161</v>
      </c>
      <c r="L481" s="40"/>
      <c r="M481" s="189" t="s">
        <v>35</v>
      </c>
      <c r="N481" s="190" t="s">
        <v>51</v>
      </c>
      <c r="O481" s="65"/>
      <c r="P481" s="191">
        <f>O481*H481</f>
        <v>0</v>
      </c>
      <c r="Q481" s="191">
        <v>0</v>
      </c>
      <c r="R481" s="191">
        <f>Q481*H481</f>
        <v>0</v>
      </c>
      <c r="S481" s="191">
        <v>0</v>
      </c>
      <c r="T481" s="192">
        <f>S481*H481</f>
        <v>0</v>
      </c>
      <c r="AR481" s="193" t="s">
        <v>162</v>
      </c>
      <c r="AT481" s="193" t="s">
        <v>157</v>
      </c>
      <c r="AU481" s="193" t="s">
        <v>90</v>
      </c>
      <c r="AY481" s="18" t="s">
        <v>155</v>
      </c>
      <c r="BE481" s="194">
        <f>IF(N481="základní",J481,0)</f>
        <v>0</v>
      </c>
      <c r="BF481" s="194">
        <f>IF(N481="snížená",J481,0)</f>
        <v>0</v>
      </c>
      <c r="BG481" s="194">
        <f>IF(N481="zákl. přenesená",J481,0)</f>
        <v>0</v>
      </c>
      <c r="BH481" s="194">
        <f>IF(N481="sníž. přenesená",J481,0)</f>
        <v>0</v>
      </c>
      <c r="BI481" s="194">
        <f>IF(N481="nulová",J481,0)</f>
        <v>0</v>
      </c>
      <c r="BJ481" s="18" t="s">
        <v>88</v>
      </c>
      <c r="BK481" s="194">
        <f>ROUND(I481*H481,2)</f>
        <v>0</v>
      </c>
      <c r="BL481" s="18" t="s">
        <v>162</v>
      </c>
      <c r="BM481" s="193" t="s">
        <v>3604</v>
      </c>
    </row>
    <row r="482" spans="2:65" s="1" customFormat="1" ht="36" customHeight="1">
      <c r="B482" s="36"/>
      <c r="C482" s="182" t="s">
        <v>848</v>
      </c>
      <c r="D482" s="182" t="s">
        <v>157</v>
      </c>
      <c r="E482" s="183" t="s">
        <v>1447</v>
      </c>
      <c r="F482" s="184" t="s">
        <v>1448</v>
      </c>
      <c r="G482" s="185" t="s">
        <v>263</v>
      </c>
      <c r="H482" s="186">
        <v>52.576999999999998</v>
      </c>
      <c r="I482" s="187"/>
      <c r="J482" s="188">
        <f>ROUND(I482*H482,2)</f>
        <v>0</v>
      </c>
      <c r="K482" s="184" t="s">
        <v>161</v>
      </c>
      <c r="L482" s="40"/>
      <c r="M482" s="189" t="s">
        <v>35</v>
      </c>
      <c r="N482" s="190" t="s">
        <v>51</v>
      </c>
      <c r="O482" s="65"/>
      <c r="P482" s="191">
        <f>O482*H482</f>
        <v>0</v>
      </c>
      <c r="Q482" s="191">
        <v>0</v>
      </c>
      <c r="R482" s="191">
        <f>Q482*H482</f>
        <v>0</v>
      </c>
      <c r="S482" s="191">
        <v>0</v>
      </c>
      <c r="T482" s="192">
        <f>S482*H482</f>
        <v>0</v>
      </c>
      <c r="AR482" s="193" t="s">
        <v>162</v>
      </c>
      <c r="AT482" s="193" t="s">
        <v>157</v>
      </c>
      <c r="AU482" s="193" t="s">
        <v>90</v>
      </c>
      <c r="AY482" s="18" t="s">
        <v>155</v>
      </c>
      <c r="BE482" s="194">
        <f>IF(N482="základní",J482,0)</f>
        <v>0</v>
      </c>
      <c r="BF482" s="194">
        <f>IF(N482="snížená",J482,0)</f>
        <v>0</v>
      </c>
      <c r="BG482" s="194">
        <f>IF(N482="zákl. přenesená",J482,0)</f>
        <v>0</v>
      </c>
      <c r="BH482" s="194">
        <f>IF(N482="sníž. přenesená",J482,0)</f>
        <v>0</v>
      </c>
      <c r="BI482" s="194">
        <f>IF(N482="nulová",J482,0)</f>
        <v>0</v>
      </c>
      <c r="BJ482" s="18" t="s">
        <v>88</v>
      </c>
      <c r="BK482" s="194">
        <f>ROUND(I482*H482,2)</f>
        <v>0</v>
      </c>
      <c r="BL482" s="18" t="s">
        <v>162</v>
      </c>
      <c r="BM482" s="193" t="s">
        <v>3605</v>
      </c>
    </row>
    <row r="483" spans="2:65" s="1" customFormat="1" ht="24" customHeight="1">
      <c r="B483" s="36"/>
      <c r="C483" s="182" t="s">
        <v>851</v>
      </c>
      <c r="D483" s="182" t="s">
        <v>157</v>
      </c>
      <c r="E483" s="183" t="s">
        <v>1451</v>
      </c>
      <c r="F483" s="184" t="s">
        <v>1452</v>
      </c>
      <c r="G483" s="185" t="s">
        <v>263</v>
      </c>
      <c r="H483" s="186">
        <v>52.576999999999998</v>
      </c>
      <c r="I483" s="187"/>
      <c r="J483" s="188">
        <f>ROUND(I483*H483,2)</f>
        <v>0</v>
      </c>
      <c r="K483" s="184" t="s">
        <v>161</v>
      </c>
      <c r="L483" s="40"/>
      <c r="M483" s="189" t="s">
        <v>35</v>
      </c>
      <c r="N483" s="190" t="s">
        <v>51</v>
      </c>
      <c r="O483" s="65"/>
      <c r="P483" s="191">
        <f>O483*H483</f>
        <v>0</v>
      </c>
      <c r="Q483" s="191">
        <v>0</v>
      </c>
      <c r="R483" s="191">
        <f>Q483*H483</f>
        <v>0</v>
      </c>
      <c r="S483" s="191">
        <v>0</v>
      </c>
      <c r="T483" s="192">
        <f>S483*H483</f>
        <v>0</v>
      </c>
      <c r="AR483" s="193" t="s">
        <v>162</v>
      </c>
      <c r="AT483" s="193" t="s">
        <v>157</v>
      </c>
      <c r="AU483" s="193" t="s">
        <v>90</v>
      </c>
      <c r="AY483" s="18" t="s">
        <v>155</v>
      </c>
      <c r="BE483" s="194">
        <f>IF(N483="základní",J483,0)</f>
        <v>0</v>
      </c>
      <c r="BF483" s="194">
        <f>IF(N483="snížená",J483,0)</f>
        <v>0</v>
      </c>
      <c r="BG483" s="194">
        <f>IF(N483="zákl. přenesená",J483,0)</f>
        <v>0</v>
      </c>
      <c r="BH483" s="194">
        <f>IF(N483="sníž. přenesená",J483,0)</f>
        <v>0</v>
      </c>
      <c r="BI483" s="194">
        <f>IF(N483="nulová",J483,0)</f>
        <v>0</v>
      </c>
      <c r="BJ483" s="18" t="s">
        <v>88</v>
      </c>
      <c r="BK483" s="194">
        <f>ROUND(I483*H483,2)</f>
        <v>0</v>
      </c>
      <c r="BL483" s="18" t="s">
        <v>162</v>
      </c>
      <c r="BM483" s="193" t="s">
        <v>3606</v>
      </c>
    </row>
    <row r="484" spans="2:65" s="1" customFormat="1" ht="36" customHeight="1">
      <c r="B484" s="36"/>
      <c r="C484" s="182" t="s">
        <v>855</v>
      </c>
      <c r="D484" s="182" t="s">
        <v>157</v>
      </c>
      <c r="E484" s="183" t="s">
        <v>1455</v>
      </c>
      <c r="F484" s="184" t="s">
        <v>1456</v>
      </c>
      <c r="G484" s="185" t="s">
        <v>263</v>
      </c>
      <c r="H484" s="186">
        <v>1051.54</v>
      </c>
      <c r="I484" s="187"/>
      <c r="J484" s="188">
        <f>ROUND(I484*H484,2)</f>
        <v>0</v>
      </c>
      <c r="K484" s="184" t="s">
        <v>161</v>
      </c>
      <c r="L484" s="40"/>
      <c r="M484" s="189" t="s">
        <v>35</v>
      </c>
      <c r="N484" s="190" t="s">
        <v>51</v>
      </c>
      <c r="O484" s="65"/>
      <c r="P484" s="191">
        <f>O484*H484</f>
        <v>0</v>
      </c>
      <c r="Q484" s="191">
        <v>0</v>
      </c>
      <c r="R484" s="191">
        <f>Q484*H484</f>
        <v>0</v>
      </c>
      <c r="S484" s="191">
        <v>0</v>
      </c>
      <c r="T484" s="192">
        <f>S484*H484</f>
        <v>0</v>
      </c>
      <c r="AR484" s="193" t="s">
        <v>162</v>
      </c>
      <c r="AT484" s="193" t="s">
        <v>157</v>
      </c>
      <c r="AU484" s="193" t="s">
        <v>90</v>
      </c>
      <c r="AY484" s="18" t="s">
        <v>155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18" t="s">
        <v>88</v>
      </c>
      <c r="BK484" s="194">
        <f>ROUND(I484*H484,2)</f>
        <v>0</v>
      </c>
      <c r="BL484" s="18" t="s">
        <v>162</v>
      </c>
      <c r="BM484" s="193" t="s">
        <v>3607</v>
      </c>
    </row>
    <row r="485" spans="2:65" s="13" customFormat="1">
      <c r="B485" s="206"/>
      <c r="C485" s="207"/>
      <c r="D485" s="197" t="s">
        <v>164</v>
      </c>
      <c r="E485" s="207"/>
      <c r="F485" s="209" t="s">
        <v>3608</v>
      </c>
      <c r="G485" s="207"/>
      <c r="H485" s="210">
        <v>1051.54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164</v>
      </c>
      <c r="AU485" s="216" t="s">
        <v>90</v>
      </c>
      <c r="AV485" s="13" t="s">
        <v>90</v>
      </c>
      <c r="AW485" s="13" t="s">
        <v>4</v>
      </c>
      <c r="AX485" s="13" t="s">
        <v>88</v>
      </c>
      <c r="AY485" s="216" t="s">
        <v>155</v>
      </c>
    </row>
    <row r="486" spans="2:65" s="1" customFormat="1" ht="36" customHeight="1">
      <c r="B486" s="36"/>
      <c r="C486" s="182" t="s">
        <v>864</v>
      </c>
      <c r="D486" s="182" t="s">
        <v>157</v>
      </c>
      <c r="E486" s="183" t="s">
        <v>1460</v>
      </c>
      <c r="F486" s="184" t="s">
        <v>1461</v>
      </c>
      <c r="G486" s="185" t="s">
        <v>263</v>
      </c>
      <c r="H486" s="186">
        <v>52.576999999999998</v>
      </c>
      <c r="I486" s="187"/>
      <c r="J486" s="188">
        <f>ROUND(I486*H486,2)</f>
        <v>0</v>
      </c>
      <c r="K486" s="184" t="s">
        <v>161</v>
      </c>
      <c r="L486" s="40"/>
      <c r="M486" s="189" t="s">
        <v>35</v>
      </c>
      <c r="N486" s="190" t="s">
        <v>51</v>
      </c>
      <c r="O486" s="65"/>
      <c r="P486" s="191">
        <f>O486*H486</f>
        <v>0</v>
      </c>
      <c r="Q486" s="191">
        <v>0</v>
      </c>
      <c r="R486" s="191">
        <f>Q486*H486</f>
        <v>0</v>
      </c>
      <c r="S486" s="191">
        <v>0</v>
      </c>
      <c r="T486" s="192">
        <f>S486*H486</f>
        <v>0</v>
      </c>
      <c r="AR486" s="193" t="s">
        <v>162</v>
      </c>
      <c r="AT486" s="193" t="s">
        <v>157</v>
      </c>
      <c r="AU486" s="193" t="s">
        <v>90</v>
      </c>
      <c r="AY486" s="18" t="s">
        <v>155</v>
      </c>
      <c r="BE486" s="194">
        <f>IF(N486="základní",J486,0)</f>
        <v>0</v>
      </c>
      <c r="BF486" s="194">
        <f>IF(N486="snížená",J486,0)</f>
        <v>0</v>
      </c>
      <c r="BG486" s="194">
        <f>IF(N486="zákl. přenesená",J486,0)</f>
        <v>0</v>
      </c>
      <c r="BH486" s="194">
        <f>IF(N486="sníž. přenesená",J486,0)</f>
        <v>0</v>
      </c>
      <c r="BI486" s="194">
        <f>IF(N486="nulová",J486,0)</f>
        <v>0</v>
      </c>
      <c r="BJ486" s="18" t="s">
        <v>88</v>
      </c>
      <c r="BK486" s="194">
        <f>ROUND(I486*H486,2)</f>
        <v>0</v>
      </c>
      <c r="BL486" s="18" t="s">
        <v>162</v>
      </c>
      <c r="BM486" s="193" t="s">
        <v>3609</v>
      </c>
    </row>
    <row r="487" spans="2:65" s="11" customFormat="1" ht="22.95" customHeight="1">
      <c r="B487" s="166"/>
      <c r="C487" s="167"/>
      <c r="D487" s="168" t="s">
        <v>79</v>
      </c>
      <c r="E487" s="180" t="s">
        <v>1463</v>
      </c>
      <c r="F487" s="180" t="s">
        <v>1464</v>
      </c>
      <c r="G487" s="167"/>
      <c r="H487" s="167"/>
      <c r="I487" s="170"/>
      <c r="J487" s="181">
        <f>BK487</f>
        <v>0</v>
      </c>
      <c r="K487" s="167"/>
      <c r="L487" s="172"/>
      <c r="M487" s="173"/>
      <c r="N487" s="174"/>
      <c r="O487" s="174"/>
      <c r="P487" s="175">
        <f>P488</f>
        <v>0</v>
      </c>
      <c r="Q487" s="174"/>
      <c r="R487" s="175">
        <f>R488</f>
        <v>0</v>
      </c>
      <c r="S487" s="174"/>
      <c r="T487" s="176">
        <f>T488</f>
        <v>0</v>
      </c>
      <c r="AR487" s="177" t="s">
        <v>88</v>
      </c>
      <c r="AT487" s="178" t="s">
        <v>79</v>
      </c>
      <c r="AU487" s="178" t="s">
        <v>88</v>
      </c>
      <c r="AY487" s="177" t="s">
        <v>155</v>
      </c>
      <c r="BK487" s="179">
        <f>BK488</f>
        <v>0</v>
      </c>
    </row>
    <row r="488" spans="2:65" s="1" customFormat="1" ht="72" customHeight="1">
      <c r="B488" s="36"/>
      <c r="C488" s="182" t="s">
        <v>869</v>
      </c>
      <c r="D488" s="182" t="s">
        <v>157</v>
      </c>
      <c r="E488" s="183" t="s">
        <v>2996</v>
      </c>
      <c r="F488" s="184" t="s">
        <v>2997</v>
      </c>
      <c r="G488" s="185" t="s">
        <v>263</v>
      </c>
      <c r="H488" s="186">
        <v>35.972000000000001</v>
      </c>
      <c r="I488" s="187"/>
      <c r="J488" s="188">
        <f>ROUND(I488*H488,2)</f>
        <v>0</v>
      </c>
      <c r="K488" s="184" t="s">
        <v>161</v>
      </c>
      <c r="L488" s="40"/>
      <c r="M488" s="189" t="s">
        <v>35</v>
      </c>
      <c r="N488" s="190" t="s">
        <v>51</v>
      </c>
      <c r="O488" s="65"/>
      <c r="P488" s="191">
        <f>O488*H488</f>
        <v>0</v>
      </c>
      <c r="Q488" s="191">
        <v>0</v>
      </c>
      <c r="R488" s="191">
        <f>Q488*H488</f>
        <v>0</v>
      </c>
      <c r="S488" s="191">
        <v>0</v>
      </c>
      <c r="T488" s="192">
        <f>S488*H488</f>
        <v>0</v>
      </c>
      <c r="AR488" s="193" t="s">
        <v>162</v>
      </c>
      <c r="AT488" s="193" t="s">
        <v>157</v>
      </c>
      <c r="AU488" s="193" t="s">
        <v>90</v>
      </c>
      <c r="AY488" s="18" t="s">
        <v>155</v>
      </c>
      <c r="BE488" s="194">
        <f>IF(N488="základní",J488,0)</f>
        <v>0</v>
      </c>
      <c r="BF488" s="194">
        <f>IF(N488="snížená",J488,0)</f>
        <v>0</v>
      </c>
      <c r="BG488" s="194">
        <f>IF(N488="zákl. přenesená",J488,0)</f>
        <v>0</v>
      </c>
      <c r="BH488" s="194">
        <f>IF(N488="sníž. přenesená",J488,0)</f>
        <v>0</v>
      </c>
      <c r="BI488" s="194">
        <f>IF(N488="nulová",J488,0)</f>
        <v>0</v>
      </c>
      <c r="BJ488" s="18" t="s">
        <v>88</v>
      </c>
      <c r="BK488" s="194">
        <f>ROUND(I488*H488,2)</f>
        <v>0</v>
      </c>
      <c r="BL488" s="18" t="s">
        <v>162</v>
      </c>
      <c r="BM488" s="193" t="s">
        <v>3610</v>
      </c>
    </row>
    <row r="489" spans="2:65" s="11" customFormat="1" ht="25.95" customHeight="1">
      <c r="B489" s="166"/>
      <c r="C489" s="167"/>
      <c r="D489" s="168" t="s">
        <v>79</v>
      </c>
      <c r="E489" s="169" t="s">
        <v>1469</v>
      </c>
      <c r="F489" s="169" t="s">
        <v>1470</v>
      </c>
      <c r="G489" s="167"/>
      <c r="H489" s="167"/>
      <c r="I489" s="170"/>
      <c r="J489" s="171">
        <f>BK489</f>
        <v>0</v>
      </c>
      <c r="K489" s="167"/>
      <c r="L489" s="172"/>
      <c r="M489" s="173"/>
      <c r="N489" s="174"/>
      <c r="O489" s="174"/>
      <c r="P489" s="175">
        <f>P490+P516+P527+P578+P587+P596+P604+P653+P670+P759+P778+P820+P836</f>
        <v>0</v>
      </c>
      <c r="Q489" s="174"/>
      <c r="R489" s="175">
        <f>R490+R516+R527+R578+R587+R596+R604+R653+R670+R759+R778+R820+R836</f>
        <v>20.595260950000004</v>
      </c>
      <c r="S489" s="174"/>
      <c r="T489" s="176">
        <f>T490+T516+T527+T578+T587+T596+T604+T653+T670+T759+T778+T820+T836</f>
        <v>18.077079910000002</v>
      </c>
      <c r="AR489" s="177" t="s">
        <v>90</v>
      </c>
      <c r="AT489" s="178" t="s">
        <v>79</v>
      </c>
      <c r="AU489" s="178" t="s">
        <v>80</v>
      </c>
      <c r="AY489" s="177" t="s">
        <v>155</v>
      </c>
      <c r="BK489" s="179">
        <f>BK490+BK516+BK527+BK578+BK587+BK596+BK604+BK653+BK670+BK759+BK778+BK820+BK836</f>
        <v>0</v>
      </c>
    </row>
    <row r="490" spans="2:65" s="11" customFormat="1" ht="22.95" customHeight="1">
      <c r="B490" s="166"/>
      <c r="C490" s="167"/>
      <c r="D490" s="168" t="s">
        <v>79</v>
      </c>
      <c r="E490" s="180" t="s">
        <v>1471</v>
      </c>
      <c r="F490" s="180" t="s">
        <v>1472</v>
      </c>
      <c r="G490" s="167"/>
      <c r="H490" s="167"/>
      <c r="I490" s="170"/>
      <c r="J490" s="181">
        <f>BK490</f>
        <v>0</v>
      </c>
      <c r="K490" s="167"/>
      <c r="L490" s="172"/>
      <c r="M490" s="173"/>
      <c r="N490" s="174"/>
      <c r="O490" s="174"/>
      <c r="P490" s="175">
        <f>SUM(P491:P515)</f>
        <v>0</v>
      </c>
      <c r="Q490" s="174"/>
      <c r="R490" s="175">
        <f>SUM(R491:R515)</f>
        <v>0.62730575</v>
      </c>
      <c r="S490" s="174"/>
      <c r="T490" s="176">
        <f>SUM(T491:T515)</f>
        <v>0</v>
      </c>
      <c r="AR490" s="177" t="s">
        <v>90</v>
      </c>
      <c r="AT490" s="178" t="s">
        <v>79</v>
      </c>
      <c r="AU490" s="178" t="s">
        <v>88</v>
      </c>
      <c r="AY490" s="177" t="s">
        <v>155</v>
      </c>
      <c r="BK490" s="179">
        <f>SUM(BK491:BK515)</f>
        <v>0</v>
      </c>
    </row>
    <row r="491" spans="2:65" s="1" customFormat="1" ht="24" customHeight="1">
      <c r="B491" s="36"/>
      <c r="C491" s="182" t="s">
        <v>873</v>
      </c>
      <c r="D491" s="182" t="s">
        <v>157</v>
      </c>
      <c r="E491" s="183" t="s">
        <v>1474</v>
      </c>
      <c r="F491" s="184" t="s">
        <v>1475</v>
      </c>
      <c r="G491" s="185" t="s">
        <v>160</v>
      </c>
      <c r="H491" s="186">
        <v>64.576999999999998</v>
      </c>
      <c r="I491" s="187"/>
      <c r="J491" s="188">
        <f>ROUND(I491*H491,2)</f>
        <v>0</v>
      </c>
      <c r="K491" s="184" t="s">
        <v>161</v>
      </c>
      <c r="L491" s="40"/>
      <c r="M491" s="189" t="s">
        <v>35</v>
      </c>
      <c r="N491" s="190" t="s">
        <v>51</v>
      </c>
      <c r="O491" s="65"/>
      <c r="P491" s="191">
        <f>O491*H491</f>
        <v>0</v>
      </c>
      <c r="Q491" s="191">
        <v>0</v>
      </c>
      <c r="R491" s="191">
        <f>Q491*H491</f>
        <v>0</v>
      </c>
      <c r="S491" s="191">
        <v>0</v>
      </c>
      <c r="T491" s="192">
        <f>S491*H491</f>
        <v>0</v>
      </c>
      <c r="AR491" s="193" t="s">
        <v>265</v>
      </c>
      <c r="AT491" s="193" t="s">
        <v>157</v>
      </c>
      <c r="AU491" s="193" t="s">
        <v>90</v>
      </c>
      <c r="AY491" s="18" t="s">
        <v>155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18" t="s">
        <v>88</v>
      </c>
      <c r="BK491" s="194">
        <f>ROUND(I491*H491,2)</f>
        <v>0</v>
      </c>
      <c r="BL491" s="18" t="s">
        <v>265</v>
      </c>
      <c r="BM491" s="193" t="s">
        <v>3611</v>
      </c>
    </row>
    <row r="492" spans="2:65" s="12" customFormat="1">
      <c r="B492" s="195"/>
      <c r="C492" s="196"/>
      <c r="D492" s="197" t="s">
        <v>164</v>
      </c>
      <c r="E492" s="198" t="s">
        <v>35</v>
      </c>
      <c r="F492" s="199" t="s">
        <v>770</v>
      </c>
      <c r="G492" s="196"/>
      <c r="H492" s="198" t="s">
        <v>35</v>
      </c>
      <c r="I492" s="200"/>
      <c r="J492" s="196"/>
      <c r="K492" s="196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164</v>
      </c>
      <c r="AU492" s="205" t="s">
        <v>90</v>
      </c>
      <c r="AV492" s="12" t="s">
        <v>88</v>
      </c>
      <c r="AW492" s="12" t="s">
        <v>41</v>
      </c>
      <c r="AX492" s="12" t="s">
        <v>80</v>
      </c>
      <c r="AY492" s="205" t="s">
        <v>155</v>
      </c>
    </row>
    <row r="493" spans="2:65" s="13" customFormat="1">
      <c r="B493" s="206"/>
      <c r="C493" s="207"/>
      <c r="D493" s="197" t="s">
        <v>164</v>
      </c>
      <c r="E493" s="208" t="s">
        <v>35</v>
      </c>
      <c r="F493" s="209" t="s">
        <v>3491</v>
      </c>
      <c r="G493" s="207"/>
      <c r="H493" s="210">
        <v>44.674999999999997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164</v>
      </c>
      <c r="AU493" s="216" t="s">
        <v>90</v>
      </c>
      <c r="AV493" s="13" t="s">
        <v>90</v>
      </c>
      <c r="AW493" s="13" t="s">
        <v>41</v>
      </c>
      <c r="AX493" s="13" t="s">
        <v>80</v>
      </c>
      <c r="AY493" s="216" t="s">
        <v>155</v>
      </c>
    </row>
    <row r="494" spans="2:65" s="12" customFormat="1">
      <c r="B494" s="195"/>
      <c r="C494" s="196"/>
      <c r="D494" s="197" t="s">
        <v>164</v>
      </c>
      <c r="E494" s="198" t="s">
        <v>35</v>
      </c>
      <c r="F494" s="199" t="s">
        <v>773</v>
      </c>
      <c r="G494" s="196"/>
      <c r="H494" s="198" t="s">
        <v>35</v>
      </c>
      <c r="I494" s="200"/>
      <c r="J494" s="196"/>
      <c r="K494" s="196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164</v>
      </c>
      <c r="AU494" s="205" t="s">
        <v>90</v>
      </c>
      <c r="AV494" s="12" t="s">
        <v>88</v>
      </c>
      <c r="AW494" s="12" t="s">
        <v>41</v>
      </c>
      <c r="AX494" s="12" t="s">
        <v>80</v>
      </c>
      <c r="AY494" s="205" t="s">
        <v>155</v>
      </c>
    </row>
    <row r="495" spans="2:65" s="13" customFormat="1">
      <c r="B495" s="206"/>
      <c r="C495" s="207"/>
      <c r="D495" s="197" t="s">
        <v>164</v>
      </c>
      <c r="E495" s="208" t="s">
        <v>35</v>
      </c>
      <c r="F495" s="209" t="s">
        <v>3492</v>
      </c>
      <c r="G495" s="207"/>
      <c r="H495" s="210">
        <v>19.902000000000001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164</v>
      </c>
      <c r="AU495" s="216" t="s">
        <v>90</v>
      </c>
      <c r="AV495" s="13" t="s">
        <v>90</v>
      </c>
      <c r="AW495" s="13" t="s">
        <v>41</v>
      </c>
      <c r="AX495" s="13" t="s">
        <v>80</v>
      </c>
      <c r="AY495" s="216" t="s">
        <v>155</v>
      </c>
    </row>
    <row r="496" spans="2:65" s="15" customFormat="1">
      <c r="B496" s="228"/>
      <c r="C496" s="229"/>
      <c r="D496" s="197" t="s">
        <v>164</v>
      </c>
      <c r="E496" s="230" t="s">
        <v>35</v>
      </c>
      <c r="F496" s="231" t="s">
        <v>177</v>
      </c>
      <c r="G496" s="229"/>
      <c r="H496" s="232">
        <v>64.576999999999998</v>
      </c>
      <c r="I496" s="233"/>
      <c r="J496" s="229"/>
      <c r="K496" s="229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164</v>
      </c>
      <c r="AU496" s="238" t="s">
        <v>90</v>
      </c>
      <c r="AV496" s="15" t="s">
        <v>162</v>
      </c>
      <c r="AW496" s="15" t="s">
        <v>41</v>
      </c>
      <c r="AX496" s="15" t="s">
        <v>88</v>
      </c>
      <c r="AY496" s="238" t="s">
        <v>155</v>
      </c>
    </row>
    <row r="497" spans="2:65" s="1" customFormat="1" ht="16.5" customHeight="1">
      <c r="B497" s="36"/>
      <c r="C497" s="239" t="s">
        <v>877</v>
      </c>
      <c r="D497" s="239" t="s">
        <v>455</v>
      </c>
      <c r="E497" s="240" t="s">
        <v>1478</v>
      </c>
      <c r="F497" s="241" t="s">
        <v>1479</v>
      </c>
      <c r="G497" s="242" t="s">
        <v>263</v>
      </c>
      <c r="H497" s="243">
        <v>2.5999999999999999E-2</v>
      </c>
      <c r="I497" s="244"/>
      <c r="J497" s="245">
        <f>ROUND(I497*H497,2)</f>
        <v>0</v>
      </c>
      <c r="K497" s="241" t="s">
        <v>161</v>
      </c>
      <c r="L497" s="246"/>
      <c r="M497" s="247" t="s">
        <v>35</v>
      </c>
      <c r="N497" s="248" t="s">
        <v>51</v>
      </c>
      <c r="O497" s="65"/>
      <c r="P497" s="191">
        <f>O497*H497</f>
        <v>0</v>
      </c>
      <c r="Q497" s="191">
        <v>1</v>
      </c>
      <c r="R497" s="191">
        <f>Q497*H497</f>
        <v>2.5999999999999999E-2</v>
      </c>
      <c r="S497" s="191">
        <v>0</v>
      </c>
      <c r="T497" s="192">
        <f>S497*H497</f>
        <v>0</v>
      </c>
      <c r="AR497" s="193" t="s">
        <v>419</v>
      </c>
      <c r="AT497" s="193" t="s">
        <v>455</v>
      </c>
      <c r="AU497" s="193" t="s">
        <v>90</v>
      </c>
      <c r="AY497" s="18" t="s">
        <v>155</v>
      </c>
      <c r="BE497" s="194">
        <f>IF(N497="základní",J497,0)</f>
        <v>0</v>
      </c>
      <c r="BF497" s="194">
        <f>IF(N497="snížená",J497,0)</f>
        <v>0</v>
      </c>
      <c r="BG497" s="194">
        <f>IF(N497="zákl. přenesená",J497,0)</f>
        <v>0</v>
      </c>
      <c r="BH497" s="194">
        <f>IF(N497="sníž. přenesená",J497,0)</f>
        <v>0</v>
      </c>
      <c r="BI497" s="194">
        <f>IF(N497="nulová",J497,0)</f>
        <v>0</v>
      </c>
      <c r="BJ497" s="18" t="s">
        <v>88</v>
      </c>
      <c r="BK497" s="194">
        <f>ROUND(I497*H497,2)</f>
        <v>0</v>
      </c>
      <c r="BL497" s="18" t="s">
        <v>265</v>
      </c>
      <c r="BM497" s="193" t="s">
        <v>3612</v>
      </c>
    </row>
    <row r="498" spans="2:65" s="13" customFormat="1">
      <c r="B498" s="206"/>
      <c r="C498" s="207"/>
      <c r="D498" s="197" t="s">
        <v>164</v>
      </c>
      <c r="E498" s="208" t="s">
        <v>35</v>
      </c>
      <c r="F498" s="209" t="s">
        <v>3613</v>
      </c>
      <c r="G498" s="207"/>
      <c r="H498" s="210">
        <v>2.5999999999999999E-2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164</v>
      </c>
      <c r="AU498" s="216" t="s">
        <v>90</v>
      </c>
      <c r="AV498" s="13" t="s">
        <v>90</v>
      </c>
      <c r="AW498" s="13" t="s">
        <v>41</v>
      </c>
      <c r="AX498" s="13" t="s">
        <v>88</v>
      </c>
      <c r="AY498" s="216" t="s">
        <v>155</v>
      </c>
    </row>
    <row r="499" spans="2:65" s="1" customFormat="1" ht="24" customHeight="1">
      <c r="B499" s="36"/>
      <c r="C499" s="182" t="s">
        <v>885</v>
      </c>
      <c r="D499" s="182" t="s">
        <v>157</v>
      </c>
      <c r="E499" s="183" t="s">
        <v>1483</v>
      </c>
      <c r="F499" s="184" t="s">
        <v>1484</v>
      </c>
      <c r="G499" s="185" t="s">
        <v>160</v>
      </c>
      <c r="H499" s="186">
        <v>64.576999999999998</v>
      </c>
      <c r="I499" s="187"/>
      <c r="J499" s="188">
        <f>ROUND(I499*H499,2)</f>
        <v>0</v>
      </c>
      <c r="K499" s="184" t="s">
        <v>161</v>
      </c>
      <c r="L499" s="40"/>
      <c r="M499" s="189" t="s">
        <v>35</v>
      </c>
      <c r="N499" s="190" t="s">
        <v>51</v>
      </c>
      <c r="O499" s="65"/>
      <c r="P499" s="191">
        <f>O499*H499</f>
        <v>0</v>
      </c>
      <c r="Q499" s="191">
        <v>4.0000000000000002E-4</v>
      </c>
      <c r="R499" s="191">
        <f>Q499*H499</f>
        <v>2.5830800000000001E-2</v>
      </c>
      <c r="S499" s="191">
        <v>0</v>
      </c>
      <c r="T499" s="192">
        <f>S499*H499</f>
        <v>0</v>
      </c>
      <c r="AR499" s="193" t="s">
        <v>265</v>
      </c>
      <c r="AT499" s="193" t="s">
        <v>157</v>
      </c>
      <c r="AU499" s="193" t="s">
        <v>90</v>
      </c>
      <c r="AY499" s="18" t="s">
        <v>155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18" t="s">
        <v>88</v>
      </c>
      <c r="BK499" s="194">
        <f>ROUND(I499*H499,2)</f>
        <v>0</v>
      </c>
      <c r="BL499" s="18" t="s">
        <v>265</v>
      </c>
      <c r="BM499" s="193" t="s">
        <v>3614</v>
      </c>
    </row>
    <row r="500" spans="2:65" s="12" customFormat="1">
      <c r="B500" s="195"/>
      <c r="C500" s="196"/>
      <c r="D500" s="197" t="s">
        <v>164</v>
      </c>
      <c r="E500" s="198" t="s">
        <v>35</v>
      </c>
      <c r="F500" s="199" t="s">
        <v>770</v>
      </c>
      <c r="G500" s="196"/>
      <c r="H500" s="198" t="s">
        <v>35</v>
      </c>
      <c r="I500" s="200"/>
      <c r="J500" s="196"/>
      <c r="K500" s="196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164</v>
      </c>
      <c r="AU500" s="205" t="s">
        <v>90</v>
      </c>
      <c r="AV500" s="12" t="s">
        <v>88</v>
      </c>
      <c r="AW500" s="12" t="s">
        <v>41</v>
      </c>
      <c r="AX500" s="12" t="s">
        <v>80</v>
      </c>
      <c r="AY500" s="205" t="s">
        <v>155</v>
      </c>
    </row>
    <row r="501" spans="2:65" s="13" customFormat="1">
      <c r="B501" s="206"/>
      <c r="C501" s="207"/>
      <c r="D501" s="197" t="s">
        <v>164</v>
      </c>
      <c r="E501" s="208" t="s">
        <v>35</v>
      </c>
      <c r="F501" s="209" t="s">
        <v>3491</v>
      </c>
      <c r="G501" s="207"/>
      <c r="H501" s="210">
        <v>44.674999999999997</v>
      </c>
      <c r="I501" s="211"/>
      <c r="J501" s="207"/>
      <c r="K501" s="207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164</v>
      </c>
      <c r="AU501" s="216" t="s">
        <v>90</v>
      </c>
      <c r="AV501" s="13" t="s">
        <v>90</v>
      </c>
      <c r="AW501" s="13" t="s">
        <v>41</v>
      </c>
      <c r="AX501" s="13" t="s">
        <v>80</v>
      </c>
      <c r="AY501" s="216" t="s">
        <v>155</v>
      </c>
    </row>
    <row r="502" spans="2:65" s="12" customFormat="1">
      <c r="B502" s="195"/>
      <c r="C502" s="196"/>
      <c r="D502" s="197" t="s">
        <v>164</v>
      </c>
      <c r="E502" s="198" t="s">
        <v>35</v>
      </c>
      <c r="F502" s="199" t="s">
        <v>773</v>
      </c>
      <c r="G502" s="196"/>
      <c r="H502" s="198" t="s">
        <v>35</v>
      </c>
      <c r="I502" s="200"/>
      <c r="J502" s="196"/>
      <c r="K502" s="196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164</v>
      </c>
      <c r="AU502" s="205" t="s">
        <v>90</v>
      </c>
      <c r="AV502" s="12" t="s">
        <v>88</v>
      </c>
      <c r="AW502" s="12" t="s">
        <v>41</v>
      </c>
      <c r="AX502" s="12" t="s">
        <v>80</v>
      </c>
      <c r="AY502" s="205" t="s">
        <v>155</v>
      </c>
    </row>
    <row r="503" spans="2:65" s="13" customFormat="1">
      <c r="B503" s="206"/>
      <c r="C503" s="207"/>
      <c r="D503" s="197" t="s">
        <v>164</v>
      </c>
      <c r="E503" s="208" t="s">
        <v>35</v>
      </c>
      <c r="F503" s="209" t="s">
        <v>3492</v>
      </c>
      <c r="G503" s="207"/>
      <c r="H503" s="210">
        <v>19.902000000000001</v>
      </c>
      <c r="I503" s="211"/>
      <c r="J503" s="207"/>
      <c r="K503" s="207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164</v>
      </c>
      <c r="AU503" s="216" t="s">
        <v>90</v>
      </c>
      <c r="AV503" s="13" t="s">
        <v>90</v>
      </c>
      <c r="AW503" s="13" t="s">
        <v>41</v>
      </c>
      <c r="AX503" s="13" t="s">
        <v>80</v>
      </c>
      <c r="AY503" s="216" t="s">
        <v>155</v>
      </c>
    </row>
    <row r="504" spans="2:65" s="15" customFormat="1">
      <c r="B504" s="228"/>
      <c r="C504" s="229"/>
      <c r="D504" s="197" t="s">
        <v>164</v>
      </c>
      <c r="E504" s="230" t="s">
        <v>35</v>
      </c>
      <c r="F504" s="231" t="s">
        <v>177</v>
      </c>
      <c r="G504" s="229"/>
      <c r="H504" s="232">
        <v>64.576999999999998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164</v>
      </c>
      <c r="AU504" s="238" t="s">
        <v>90</v>
      </c>
      <c r="AV504" s="15" t="s">
        <v>162</v>
      </c>
      <c r="AW504" s="15" t="s">
        <v>41</v>
      </c>
      <c r="AX504" s="15" t="s">
        <v>88</v>
      </c>
      <c r="AY504" s="238" t="s">
        <v>155</v>
      </c>
    </row>
    <row r="505" spans="2:65" s="1" customFormat="1" ht="24" customHeight="1">
      <c r="B505" s="36"/>
      <c r="C505" s="239" t="s">
        <v>890</v>
      </c>
      <c r="D505" s="239" t="s">
        <v>455</v>
      </c>
      <c r="E505" s="240" t="s">
        <v>1487</v>
      </c>
      <c r="F505" s="241" t="s">
        <v>1488</v>
      </c>
      <c r="G505" s="242" t="s">
        <v>160</v>
      </c>
      <c r="H505" s="243">
        <v>77.492000000000004</v>
      </c>
      <c r="I505" s="244"/>
      <c r="J505" s="245">
        <f>ROUND(I505*H505,2)</f>
        <v>0</v>
      </c>
      <c r="K505" s="241" t="s">
        <v>161</v>
      </c>
      <c r="L505" s="246"/>
      <c r="M505" s="247" t="s">
        <v>35</v>
      </c>
      <c r="N505" s="248" t="s">
        <v>51</v>
      </c>
      <c r="O505" s="65"/>
      <c r="P505" s="191">
        <f>O505*H505</f>
        <v>0</v>
      </c>
      <c r="Q505" s="191">
        <v>6.1000000000000004E-3</v>
      </c>
      <c r="R505" s="191">
        <f>Q505*H505</f>
        <v>0.47270120000000004</v>
      </c>
      <c r="S505" s="191">
        <v>0</v>
      </c>
      <c r="T505" s="192">
        <f>S505*H505</f>
        <v>0</v>
      </c>
      <c r="AR505" s="193" t="s">
        <v>419</v>
      </c>
      <c r="AT505" s="193" t="s">
        <v>455</v>
      </c>
      <c r="AU505" s="193" t="s">
        <v>90</v>
      </c>
      <c r="AY505" s="18" t="s">
        <v>155</v>
      </c>
      <c r="BE505" s="194">
        <f>IF(N505="základní",J505,0)</f>
        <v>0</v>
      </c>
      <c r="BF505" s="194">
        <f>IF(N505="snížená",J505,0)</f>
        <v>0</v>
      </c>
      <c r="BG505" s="194">
        <f>IF(N505="zákl. přenesená",J505,0)</f>
        <v>0</v>
      </c>
      <c r="BH505" s="194">
        <f>IF(N505="sníž. přenesená",J505,0)</f>
        <v>0</v>
      </c>
      <c r="BI505" s="194">
        <f>IF(N505="nulová",J505,0)</f>
        <v>0</v>
      </c>
      <c r="BJ505" s="18" t="s">
        <v>88</v>
      </c>
      <c r="BK505" s="194">
        <f>ROUND(I505*H505,2)</f>
        <v>0</v>
      </c>
      <c r="BL505" s="18" t="s">
        <v>265</v>
      </c>
      <c r="BM505" s="193" t="s">
        <v>3615</v>
      </c>
    </row>
    <row r="506" spans="2:65" s="13" customFormat="1">
      <c r="B506" s="206"/>
      <c r="C506" s="207"/>
      <c r="D506" s="197" t="s">
        <v>164</v>
      </c>
      <c r="E506" s="208" t="s">
        <v>35</v>
      </c>
      <c r="F506" s="209" t="s">
        <v>3616</v>
      </c>
      <c r="G506" s="207"/>
      <c r="H506" s="210">
        <v>77.492000000000004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164</v>
      </c>
      <c r="AU506" s="216" t="s">
        <v>90</v>
      </c>
      <c r="AV506" s="13" t="s">
        <v>90</v>
      </c>
      <c r="AW506" s="13" t="s">
        <v>41</v>
      </c>
      <c r="AX506" s="13" t="s">
        <v>88</v>
      </c>
      <c r="AY506" s="216" t="s">
        <v>155</v>
      </c>
    </row>
    <row r="507" spans="2:65" s="1" customFormat="1" ht="48" customHeight="1">
      <c r="B507" s="36"/>
      <c r="C507" s="182" t="s">
        <v>895</v>
      </c>
      <c r="D507" s="182" t="s">
        <v>157</v>
      </c>
      <c r="E507" s="183" t="s">
        <v>1492</v>
      </c>
      <c r="F507" s="184" t="s">
        <v>1493</v>
      </c>
      <c r="G507" s="185" t="s">
        <v>160</v>
      </c>
      <c r="H507" s="186">
        <v>54.234000000000002</v>
      </c>
      <c r="I507" s="187"/>
      <c r="J507" s="188">
        <f>ROUND(I507*H507,2)</f>
        <v>0</v>
      </c>
      <c r="K507" s="184" t="s">
        <v>161</v>
      </c>
      <c r="L507" s="40"/>
      <c r="M507" s="189" t="s">
        <v>35</v>
      </c>
      <c r="N507" s="190" t="s">
        <v>51</v>
      </c>
      <c r="O507" s="65"/>
      <c r="P507" s="191">
        <f>O507*H507</f>
        <v>0</v>
      </c>
      <c r="Q507" s="191">
        <v>7.5000000000000002E-4</v>
      </c>
      <c r="R507" s="191">
        <f>Q507*H507</f>
        <v>4.0675500000000003E-2</v>
      </c>
      <c r="S507" s="191">
        <v>0</v>
      </c>
      <c r="T507" s="192">
        <f>S507*H507</f>
        <v>0</v>
      </c>
      <c r="AR507" s="193" t="s">
        <v>265</v>
      </c>
      <c r="AT507" s="193" t="s">
        <v>157</v>
      </c>
      <c r="AU507" s="193" t="s">
        <v>90</v>
      </c>
      <c r="AY507" s="18" t="s">
        <v>155</v>
      </c>
      <c r="BE507" s="194">
        <f>IF(N507="základní",J507,0)</f>
        <v>0</v>
      </c>
      <c r="BF507" s="194">
        <f>IF(N507="snížená",J507,0)</f>
        <v>0</v>
      </c>
      <c r="BG507" s="194">
        <f>IF(N507="zákl. přenesená",J507,0)</f>
        <v>0</v>
      </c>
      <c r="BH507" s="194">
        <f>IF(N507="sníž. přenesená",J507,0)</f>
        <v>0</v>
      </c>
      <c r="BI507" s="194">
        <f>IF(N507="nulová",J507,0)</f>
        <v>0</v>
      </c>
      <c r="BJ507" s="18" t="s">
        <v>88</v>
      </c>
      <c r="BK507" s="194">
        <f>ROUND(I507*H507,2)</f>
        <v>0</v>
      </c>
      <c r="BL507" s="18" t="s">
        <v>265</v>
      </c>
      <c r="BM507" s="193" t="s">
        <v>3617</v>
      </c>
    </row>
    <row r="508" spans="2:65" s="12" customFormat="1">
      <c r="B508" s="195"/>
      <c r="C508" s="196"/>
      <c r="D508" s="197" t="s">
        <v>164</v>
      </c>
      <c r="E508" s="198" t="s">
        <v>35</v>
      </c>
      <c r="F508" s="199" t="s">
        <v>1495</v>
      </c>
      <c r="G508" s="196"/>
      <c r="H508" s="198" t="s">
        <v>35</v>
      </c>
      <c r="I508" s="200"/>
      <c r="J508" s="196"/>
      <c r="K508" s="196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164</v>
      </c>
      <c r="AU508" s="205" t="s">
        <v>90</v>
      </c>
      <c r="AV508" s="12" t="s">
        <v>88</v>
      </c>
      <c r="AW508" s="12" t="s">
        <v>41</v>
      </c>
      <c r="AX508" s="12" t="s">
        <v>80</v>
      </c>
      <c r="AY508" s="205" t="s">
        <v>155</v>
      </c>
    </row>
    <row r="509" spans="2:65" s="13" customFormat="1">
      <c r="B509" s="206"/>
      <c r="C509" s="207"/>
      <c r="D509" s="197" t="s">
        <v>164</v>
      </c>
      <c r="E509" s="208" t="s">
        <v>35</v>
      </c>
      <c r="F509" s="209" t="s">
        <v>3618</v>
      </c>
      <c r="G509" s="207"/>
      <c r="H509" s="210">
        <v>54.234000000000002</v>
      </c>
      <c r="I509" s="211"/>
      <c r="J509" s="207"/>
      <c r="K509" s="207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164</v>
      </c>
      <c r="AU509" s="216" t="s">
        <v>90</v>
      </c>
      <c r="AV509" s="13" t="s">
        <v>90</v>
      </c>
      <c r="AW509" s="13" t="s">
        <v>41</v>
      </c>
      <c r="AX509" s="13" t="s">
        <v>88</v>
      </c>
      <c r="AY509" s="216" t="s">
        <v>155</v>
      </c>
    </row>
    <row r="510" spans="2:65" s="1" customFormat="1" ht="48" customHeight="1">
      <c r="B510" s="36"/>
      <c r="C510" s="182" t="s">
        <v>947</v>
      </c>
      <c r="D510" s="182" t="s">
        <v>157</v>
      </c>
      <c r="E510" s="183" t="s">
        <v>1500</v>
      </c>
      <c r="F510" s="184" t="s">
        <v>1501</v>
      </c>
      <c r="G510" s="185" t="s">
        <v>160</v>
      </c>
      <c r="H510" s="186">
        <v>44.674999999999997</v>
      </c>
      <c r="I510" s="187"/>
      <c r="J510" s="188">
        <f>ROUND(I510*H510,2)</f>
        <v>0</v>
      </c>
      <c r="K510" s="184" t="s">
        <v>161</v>
      </c>
      <c r="L510" s="40"/>
      <c r="M510" s="189" t="s">
        <v>35</v>
      </c>
      <c r="N510" s="190" t="s">
        <v>51</v>
      </c>
      <c r="O510" s="65"/>
      <c r="P510" s="191">
        <f>O510*H510</f>
        <v>0</v>
      </c>
      <c r="Q510" s="191">
        <v>8.7000000000000001E-4</v>
      </c>
      <c r="R510" s="191">
        <f>Q510*H510</f>
        <v>3.8867249999999999E-2</v>
      </c>
      <c r="S510" s="191">
        <v>0</v>
      </c>
      <c r="T510" s="192">
        <f>S510*H510</f>
        <v>0</v>
      </c>
      <c r="AR510" s="193" t="s">
        <v>265</v>
      </c>
      <c r="AT510" s="193" t="s">
        <v>157</v>
      </c>
      <c r="AU510" s="193" t="s">
        <v>90</v>
      </c>
      <c r="AY510" s="18" t="s">
        <v>155</v>
      </c>
      <c r="BE510" s="194">
        <f>IF(N510="základní",J510,0)</f>
        <v>0</v>
      </c>
      <c r="BF510" s="194">
        <f>IF(N510="snížená",J510,0)</f>
        <v>0</v>
      </c>
      <c r="BG510" s="194">
        <f>IF(N510="zákl. přenesená",J510,0)</f>
        <v>0</v>
      </c>
      <c r="BH510" s="194">
        <f>IF(N510="sníž. přenesená",J510,0)</f>
        <v>0</v>
      </c>
      <c r="BI510" s="194">
        <f>IF(N510="nulová",J510,0)</f>
        <v>0</v>
      </c>
      <c r="BJ510" s="18" t="s">
        <v>88</v>
      </c>
      <c r="BK510" s="194">
        <f>ROUND(I510*H510,2)</f>
        <v>0</v>
      </c>
      <c r="BL510" s="18" t="s">
        <v>265</v>
      </c>
      <c r="BM510" s="193" t="s">
        <v>3619</v>
      </c>
    </row>
    <row r="511" spans="2:65" s="12" customFormat="1">
      <c r="B511" s="195"/>
      <c r="C511" s="196"/>
      <c r="D511" s="197" t="s">
        <v>164</v>
      </c>
      <c r="E511" s="198" t="s">
        <v>35</v>
      </c>
      <c r="F511" s="199" t="s">
        <v>1503</v>
      </c>
      <c r="G511" s="196"/>
      <c r="H511" s="198" t="s">
        <v>35</v>
      </c>
      <c r="I511" s="200"/>
      <c r="J511" s="196"/>
      <c r="K511" s="196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164</v>
      </c>
      <c r="AU511" s="205" t="s">
        <v>90</v>
      </c>
      <c r="AV511" s="12" t="s">
        <v>88</v>
      </c>
      <c r="AW511" s="12" t="s">
        <v>41</v>
      </c>
      <c r="AX511" s="12" t="s">
        <v>80</v>
      </c>
      <c r="AY511" s="205" t="s">
        <v>155</v>
      </c>
    </row>
    <row r="512" spans="2:65" s="13" customFormat="1">
      <c r="B512" s="206"/>
      <c r="C512" s="207"/>
      <c r="D512" s="197" t="s">
        <v>164</v>
      </c>
      <c r="E512" s="208" t="s">
        <v>35</v>
      </c>
      <c r="F512" s="209" t="s">
        <v>3491</v>
      </c>
      <c r="G512" s="207"/>
      <c r="H512" s="210">
        <v>44.674999999999997</v>
      </c>
      <c r="I512" s="211"/>
      <c r="J512" s="207"/>
      <c r="K512" s="207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164</v>
      </c>
      <c r="AU512" s="216" t="s">
        <v>90</v>
      </c>
      <c r="AV512" s="13" t="s">
        <v>90</v>
      </c>
      <c r="AW512" s="13" t="s">
        <v>41</v>
      </c>
      <c r="AX512" s="13" t="s">
        <v>88</v>
      </c>
      <c r="AY512" s="216" t="s">
        <v>155</v>
      </c>
    </row>
    <row r="513" spans="2:65" s="1" customFormat="1" ht="24" customHeight="1">
      <c r="B513" s="36"/>
      <c r="C513" s="182" t="s">
        <v>951</v>
      </c>
      <c r="D513" s="182" t="s">
        <v>157</v>
      </c>
      <c r="E513" s="183" t="s">
        <v>1505</v>
      </c>
      <c r="F513" s="184" t="s">
        <v>1506</v>
      </c>
      <c r="G513" s="185" t="s">
        <v>360</v>
      </c>
      <c r="H513" s="186">
        <v>89.35</v>
      </c>
      <c r="I513" s="187"/>
      <c r="J513" s="188">
        <f>ROUND(I513*H513,2)</f>
        <v>0</v>
      </c>
      <c r="K513" s="184" t="s">
        <v>161</v>
      </c>
      <c r="L513" s="40"/>
      <c r="M513" s="189" t="s">
        <v>35</v>
      </c>
      <c r="N513" s="190" t="s">
        <v>51</v>
      </c>
      <c r="O513" s="65"/>
      <c r="P513" s="191">
        <f>O513*H513</f>
        <v>0</v>
      </c>
      <c r="Q513" s="191">
        <v>2.5999999999999998E-4</v>
      </c>
      <c r="R513" s="191">
        <f>Q513*H513</f>
        <v>2.3230999999999998E-2</v>
      </c>
      <c r="S513" s="191">
        <v>0</v>
      </c>
      <c r="T513" s="192">
        <f>S513*H513</f>
        <v>0</v>
      </c>
      <c r="AR513" s="193" t="s">
        <v>265</v>
      </c>
      <c r="AT513" s="193" t="s">
        <v>157</v>
      </c>
      <c r="AU513" s="193" t="s">
        <v>90</v>
      </c>
      <c r="AY513" s="18" t="s">
        <v>155</v>
      </c>
      <c r="BE513" s="194">
        <f>IF(N513="základní",J513,0)</f>
        <v>0</v>
      </c>
      <c r="BF513" s="194">
        <f>IF(N513="snížená",J513,0)</f>
        <v>0</v>
      </c>
      <c r="BG513" s="194">
        <f>IF(N513="zákl. přenesená",J513,0)</f>
        <v>0</v>
      </c>
      <c r="BH513" s="194">
        <f>IF(N513="sníž. přenesená",J513,0)</f>
        <v>0</v>
      </c>
      <c r="BI513" s="194">
        <f>IF(N513="nulová",J513,0)</f>
        <v>0</v>
      </c>
      <c r="BJ513" s="18" t="s">
        <v>88</v>
      </c>
      <c r="BK513" s="194">
        <f>ROUND(I513*H513,2)</f>
        <v>0</v>
      </c>
      <c r="BL513" s="18" t="s">
        <v>265</v>
      </c>
      <c r="BM513" s="193" t="s">
        <v>3620</v>
      </c>
    </row>
    <row r="514" spans="2:65" s="13" customFormat="1">
      <c r="B514" s="206"/>
      <c r="C514" s="207"/>
      <c r="D514" s="197" t="s">
        <v>164</v>
      </c>
      <c r="E514" s="208" t="s">
        <v>35</v>
      </c>
      <c r="F514" s="209" t="s">
        <v>3621</v>
      </c>
      <c r="G514" s="207"/>
      <c r="H514" s="210">
        <v>89.35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164</v>
      </c>
      <c r="AU514" s="216" t="s">
        <v>90</v>
      </c>
      <c r="AV514" s="13" t="s">
        <v>90</v>
      </c>
      <c r="AW514" s="13" t="s">
        <v>41</v>
      </c>
      <c r="AX514" s="13" t="s">
        <v>88</v>
      </c>
      <c r="AY514" s="216" t="s">
        <v>155</v>
      </c>
    </row>
    <row r="515" spans="2:65" s="1" customFormat="1" ht="36" customHeight="1">
      <c r="B515" s="36"/>
      <c r="C515" s="182" t="s">
        <v>957</v>
      </c>
      <c r="D515" s="182" t="s">
        <v>157</v>
      </c>
      <c r="E515" s="183" t="s">
        <v>1512</v>
      </c>
      <c r="F515" s="184" t="s">
        <v>1513</v>
      </c>
      <c r="G515" s="185" t="s">
        <v>1514</v>
      </c>
      <c r="H515" s="249"/>
      <c r="I515" s="187"/>
      <c r="J515" s="188">
        <f>ROUND(I515*H515,2)</f>
        <v>0</v>
      </c>
      <c r="K515" s="184" t="s">
        <v>161</v>
      </c>
      <c r="L515" s="40"/>
      <c r="M515" s="189" t="s">
        <v>35</v>
      </c>
      <c r="N515" s="190" t="s">
        <v>51</v>
      </c>
      <c r="O515" s="65"/>
      <c r="P515" s="191">
        <f>O515*H515</f>
        <v>0</v>
      </c>
      <c r="Q515" s="191">
        <v>0</v>
      </c>
      <c r="R515" s="191">
        <f>Q515*H515</f>
        <v>0</v>
      </c>
      <c r="S515" s="191">
        <v>0</v>
      </c>
      <c r="T515" s="192">
        <f>S515*H515</f>
        <v>0</v>
      </c>
      <c r="AR515" s="193" t="s">
        <v>265</v>
      </c>
      <c r="AT515" s="193" t="s">
        <v>157</v>
      </c>
      <c r="AU515" s="193" t="s">
        <v>90</v>
      </c>
      <c r="AY515" s="18" t="s">
        <v>155</v>
      </c>
      <c r="BE515" s="194">
        <f>IF(N515="základní",J515,0)</f>
        <v>0</v>
      </c>
      <c r="BF515" s="194">
        <f>IF(N515="snížená",J515,0)</f>
        <v>0</v>
      </c>
      <c r="BG515" s="194">
        <f>IF(N515="zákl. přenesená",J515,0)</f>
        <v>0</v>
      </c>
      <c r="BH515" s="194">
        <f>IF(N515="sníž. přenesená",J515,0)</f>
        <v>0</v>
      </c>
      <c r="BI515" s="194">
        <f>IF(N515="nulová",J515,0)</f>
        <v>0</v>
      </c>
      <c r="BJ515" s="18" t="s">
        <v>88</v>
      </c>
      <c r="BK515" s="194">
        <f>ROUND(I515*H515,2)</f>
        <v>0</v>
      </c>
      <c r="BL515" s="18" t="s">
        <v>265</v>
      </c>
      <c r="BM515" s="193" t="s">
        <v>3622</v>
      </c>
    </row>
    <row r="516" spans="2:65" s="11" customFormat="1" ht="22.95" customHeight="1">
      <c r="B516" s="166"/>
      <c r="C516" s="167"/>
      <c r="D516" s="168" t="s">
        <v>79</v>
      </c>
      <c r="E516" s="180" t="s">
        <v>1516</v>
      </c>
      <c r="F516" s="180" t="s">
        <v>1517</v>
      </c>
      <c r="G516" s="167"/>
      <c r="H516" s="167"/>
      <c r="I516" s="170"/>
      <c r="J516" s="181">
        <f>BK516</f>
        <v>0</v>
      </c>
      <c r="K516" s="167"/>
      <c r="L516" s="172"/>
      <c r="M516" s="173"/>
      <c r="N516" s="174"/>
      <c r="O516" s="174"/>
      <c r="P516" s="175">
        <f>SUM(P517:P526)</f>
        <v>0</v>
      </c>
      <c r="Q516" s="174"/>
      <c r="R516" s="175">
        <f>SUM(R517:R526)</f>
        <v>0.57500000000000007</v>
      </c>
      <c r="S516" s="174"/>
      <c r="T516" s="176">
        <f>SUM(T517:T526)</f>
        <v>0.75</v>
      </c>
      <c r="AR516" s="177" t="s">
        <v>90</v>
      </c>
      <c r="AT516" s="178" t="s">
        <v>79</v>
      </c>
      <c r="AU516" s="178" t="s">
        <v>88</v>
      </c>
      <c r="AY516" s="177" t="s">
        <v>155</v>
      </c>
      <c r="BK516" s="179">
        <f>SUM(BK517:BK526)</f>
        <v>0</v>
      </c>
    </row>
    <row r="517" spans="2:65" s="1" customFormat="1" ht="24" customHeight="1">
      <c r="B517" s="36"/>
      <c r="C517" s="182" t="s">
        <v>963</v>
      </c>
      <c r="D517" s="182" t="s">
        <v>157</v>
      </c>
      <c r="E517" s="183" t="s">
        <v>1568</v>
      </c>
      <c r="F517" s="184" t="s">
        <v>1569</v>
      </c>
      <c r="G517" s="185" t="s">
        <v>160</v>
      </c>
      <c r="H517" s="186">
        <v>125</v>
      </c>
      <c r="I517" s="187"/>
      <c r="J517" s="188">
        <f>ROUND(I517*H517,2)</f>
        <v>0</v>
      </c>
      <c r="K517" s="184" t="s">
        <v>161</v>
      </c>
      <c r="L517" s="40"/>
      <c r="M517" s="189" t="s">
        <v>35</v>
      </c>
      <c r="N517" s="190" t="s">
        <v>51</v>
      </c>
      <c r="O517" s="65"/>
      <c r="P517" s="191">
        <f>O517*H517</f>
        <v>0</v>
      </c>
      <c r="Q517" s="191">
        <v>0</v>
      </c>
      <c r="R517" s="191">
        <f>Q517*H517</f>
        <v>0</v>
      </c>
      <c r="S517" s="191">
        <v>6.0000000000000001E-3</v>
      </c>
      <c r="T517" s="192">
        <f>S517*H517</f>
        <v>0.75</v>
      </c>
      <c r="AR517" s="193" t="s">
        <v>265</v>
      </c>
      <c r="AT517" s="193" t="s">
        <v>157</v>
      </c>
      <c r="AU517" s="193" t="s">
        <v>90</v>
      </c>
      <c r="AY517" s="18" t="s">
        <v>155</v>
      </c>
      <c r="BE517" s="194">
        <f>IF(N517="základní",J517,0)</f>
        <v>0</v>
      </c>
      <c r="BF517" s="194">
        <f>IF(N517="snížená",J517,0)</f>
        <v>0</v>
      </c>
      <c r="BG517" s="194">
        <f>IF(N517="zákl. přenesená",J517,0)</f>
        <v>0</v>
      </c>
      <c r="BH517" s="194">
        <f>IF(N517="sníž. přenesená",J517,0)</f>
        <v>0</v>
      </c>
      <c r="BI517" s="194">
        <f>IF(N517="nulová",J517,0)</f>
        <v>0</v>
      </c>
      <c r="BJ517" s="18" t="s">
        <v>88</v>
      </c>
      <c r="BK517" s="194">
        <f>ROUND(I517*H517,2)</f>
        <v>0</v>
      </c>
      <c r="BL517" s="18" t="s">
        <v>265</v>
      </c>
      <c r="BM517" s="193" t="s">
        <v>3623</v>
      </c>
    </row>
    <row r="518" spans="2:65" s="12" customFormat="1" ht="20.399999999999999">
      <c r="B518" s="195"/>
      <c r="C518" s="196"/>
      <c r="D518" s="197" t="s">
        <v>164</v>
      </c>
      <c r="E518" s="198" t="s">
        <v>35</v>
      </c>
      <c r="F518" s="199" t="s">
        <v>1571</v>
      </c>
      <c r="G518" s="196"/>
      <c r="H518" s="198" t="s">
        <v>35</v>
      </c>
      <c r="I518" s="200"/>
      <c r="J518" s="196"/>
      <c r="K518" s="196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164</v>
      </c>
      <c r="AU518" s="205" t="s">
        <v>90</v>
      </c>
      <c r="AV518" s="12" t="s">
        <v>88</v>
      </c>
      <c r="AW518" s="12" t="s">
        <v>41</v>
      </c>
      <c r="AX518" s="12" t="s">
        <v>80</v>
      </c>
      <c r="AY518" s="205" t="s">
        <v>155</v>
      </c>
    </row>
    <row r="519" spans="2:65" s="13" customFormat="1">
      <c r="B519" s="206"/>
      <c r="C519" s="207"/>
      <c r="D519" s="197" t="s">
        <v>164</v>
      </c>
      <c r="E519" s="208" t="s">
        <v>35</v>
      </c>
      <c r="F519" s="209" t="s">
        <v>3624</v>
      </c>
      <c r="G519" s="207"/>
      <c r="H519" s="210">
        <v>125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164</v>
      </c>
      <c r="AU519" s="216" t="s">
        <v>90</v>
      </c>
      <c r="AV519" s="13" t="s">
        <v>90</v>
      </c>
      <c r="AW519" s="13" t="s">
        <v>41</v>
      </c>
      <c r="AX519" s="13" t="s">
        <v>80</v>
      </c>
      <c r="AY519" s="216" t="s">
        <v>155</v>
      </c>
    </row>
    <row r="520" spans="2:65" s="15" customFormat="1">
      <c r="B520" s="228"/>
      <c r="C520" s="229"/>
      <c r="D520" s="197" t="s">
        <v>164</v>
      </c>
      <c r="E520" s="230" t="s">
        <v>35</v>
      </c>
      <c r="F520" s="231" t="s">
        <v>177</v>
      </c>
      <c r="G520" s="229"/>
      <c r="H520" s="232">
        <v>125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164</v>
      </c>
      <c r="AU520" s="238" t="s">
        <v>90</v>
      </c>
      <c r="AV520" s="15" t="s">
        <v>162</v>
      </c>
      <c r="AW520" s="15" t="s">
        <v>41</v>
      </c>
      <c r="AX520" s="15" t="s">
        <v>88</v>
      </c>
      <c r="AY520" s="238" t="s">
        <v>155</v>
      </c>
    </row>
    <row r="521" spans="2:65" s="1" customFormat="1" ht="36" customHeight="1">
      <c r="B521" s="36"/>
      <c r="C521" s="182" t="s">
        <v>967</v>
      </c>
      <c r="D521" s="182" t="s">
        <v>157</v>
      </c>
      <c r="E521" s="183" t="s">
        <v>1577</v>
      </c>
      <c r="F521" s="184" t="s">
        <v>1578</v>
      </c>
      <c r="G521" s="185" t="s">
        <v>160</v>
      </c>
      <c r="H521" s="186">
        <v>125</v>
      </c>
      <c r="I521" s="187"/>
      <c r="J521" s="188">
        <f>ROUND(I521*H521,2)</f>
        <v>0</v>
      </c>
      <c r="K521" s="184" t="s">
        <v>161</v>
      </c>
      <c r="L521" s="40"/>
      <c r="M521" s="189" t="s">
        <v>35</v>
      </c>
      <c r="N521" s="190" t="s">
        <v>51</v>
      </c>
      <c r="O521" s="65"/>
      <c r="P521" s="191">
        <f>O521*H521</f>
        <v>0</v>
      </c>
      <c r="Q521" s="191">
        <v>0</v>
      </c>
      <c r="R521" s="191">
        <f>Q521*H521</f>
        <v>0</v>
      </c>
      <c r="S521" s="191">
        <v>0</v>
      </c>
      <c r="T521" s="192">
        <f>S521*H521</f>
        <v>0</v>
      </c>
      <c r="AR521" s="193" t="s">
        <v>265</v>
      </c>
      <c r="AT521" s="193" t="s">
        <v>157</v>
      </c>
      <c r="AU521" s="193" t="s">
        <v>90</v>
      </c>
      <c r="AY521" s="18" t="s">
        <v>155</v>
      </c>
      <c r="BE521" s="194">
        <f>IF(N521="základní",J521,0)</f>
        <v>0</v>
      </c>
      <c r="BF521" s="194">
        <f>IF(N521="snížená",J521,0)</f>
        <v>0</v>
      </c>
      <c r="BG521" s="194">
        <f>IF(N521="zákl. přenesená",J521,0)</f>
        <v>0</v>
      </c>
      <c r="BH521" s="194">
        <f>IF(N521="sníž. přenesená",J521,0)</f>
        <v>0</v>
      </c>
      <c r="BI521" s="194">
        <f>IF(N521="nulová",J521,0)</f>
        <v>0</v>
      </c>
      <c r="BJ521" s="18" t="s">
        <v>88</v>
      </c>
      <c r="BK521" s="194">
        <f>ROUND(I521*H521,2)</f>
        <v>0</v>
      </c>
      <c r="BL521" s="18" t="s">
        <v>265</v>
      </c>
      <c r="BM521" s="193" t="s">
        <v>3625</v>
      </c>
    </row>
    <row r="522" spans="2:65" s="12" customFormat="1" ht="20.399999999999999">
      <c r="B522" s="195"/>
      <c r="C522" s="196"/>
      <c r="D522" s="197" t="s">
        <v>164</v>
      </c>
      <c r="E522" s="198" t="s">
        <v>35</v>
      </c>
      <c r="F522" s="199" t="s">
        <v>1571</v>
      </c>
      <c r="G522" s="196"/>
      <c r="H522" s="198" t="s">
        <v>35</v>
      </c>
      <c r="I522" s="200"/>
      <c r="J522" s="196"/>
      <c r="K522" s="196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164</v>
      </c>
      <c r="AU522" s="205" t="s">
        <v>90</v>
      </c>
      <c r="AV522" s="12" t="s">
        <v>88</v>
      </c>
      <c r="AW522" s="12" t="s">
        <v>41</v>
      </c>
      <c r="AX522" s="12" t="s">
        <v>80</v>
      </c>
      <c r="AY522" s="205" t="s">
        <v>155</v>
      </c>
    </row>
    <row r="523" spans="2:65" s="13" customFormat="1">
      <c r="B523" s="206"/>
      <c r="C523" s="207"/>
      <c r="D523" s="197" t="s">
        <v>164</v>
      </c>
      <c r="E523" s="208" t="s">
        <v>35</v>
      </c>
      <c r="F523" s="209" t="s">
        <v>3624</v>
      </c>
      <c r="G523" s="207"/>
      <c r="H523" s="210">
        <v>125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164</v>
      </c>
      <c r="AU523" s="216" t="s">
        <v>90</v>
      </c>
      <c r="AV523" s="13" t="s">
        <v>90</v>
      </c>
      <c r="AW523" s="13" t="s">
        <v>41</v>
      </c>
      <c r="AX523" s="13" t="s">
        <v>88</v>
      </c>
      <c r="AY523" s="216" t="s">
        <v>155</v>
      </c>
    </row>
    <row r="524" spans="2:65" s="1" customFormat="1" ht="24" customHeight="1">
      <c r="B524" s="36"/>
      <c r="C524" s="239" t="s">
        <v>981</v>
      </c>
      <c r="D524" s="239" t="s">
        <v>455</v>
      </c>
      <c r="E524" s="240" t="s">
        <v>1583</v>
      </c>
      <c r="F524" s="241" t="s">
        <v>1584</v>
      </c>
      <c r="G524" s="242" t="s">
        <v>160</v>
      </c>
      <c r="H524" s="243">
        <v>143.75</v>
      </c>
      <c r="I524" s="244"/>
      <c r="J524" s="245">
        <f>ROUND(I524*H524,2)</f>
        <v>0</v>
      </c>
      <c r="K524" s="241" t="s">
        <v>161</v>
      </c>
      <c r="L524" s="246"/>
      <c r="M524" s="247" t="s">
        <v>35</v>
      </c>
      <c r="N524" s="248" t="s">
        <v>51</v>
      </c>
      <c r="O524" s="65"/>
      <c r="P524" s="191">
        <f>O524*H524</f>
        <v>0</v>
      </c>
      <c r="Q524" s="191">
        <v>4.0000000000000001E-3</v>
      </c>
      <c r="R524" s="191">
        <f>Q524*H524</f>
        <v>0.57500000000000007</v>
      </c>
      <c r="S524" s="191">
        <v>0</v>
      </c>
      <c r="T524" s="192">
        <f>S524*H524</f>
        <v>0</v>
      </c>
      <c r="AR524" s="193" t="s">
        <v>419</v>
      </c>
      <c r="AT524" s="193" t="s">
        <v>455</v>
      </c>
      <c r="AU524" s="193" t="s">
        <v>90</v>
      </c>
      <c r="AY524" s="18" t="s">
        <v>155</v>
      </c>
      <c r="BE524" s="194">
        <f>IF(N524="základní",J524,0)</f>
        <v>0</v>
      </c>
      <c r="BF524" s="194">
        <f>IF(N524="snížená",J524,0)</f>
        <v>0</v>
      </c>
      <c r="BG524" s="194">
        <f>IF(N524="zákl. přenesená",J524,0)</f>
        <v>0</v>
      </c>
      <c r="BH524" s="194">
        <f>IF(N524="sníž. přenesená",J524,0)</f>
        <v>0</v>
      </c>
      <c r="BI524" s="194">
        <f>IF(N524="nulová",J524,0)</f>
        <v>0</v>
      </c>
      <c r="BJ524" s="18" t="s">
        <v>88</v>
      </c>
      <c r="BK524" s="194">
        <f>ROUND(I524*H524,2)</f>
        <v>0</v>
      </c>
      <c r="BL524" s="18" t="s">
        <v>265</v>
      </c>
      <c r="BM524" s="193" t="s">
        <v>3626</v>
      </c>
    </row>
    <row r="525" spans="2:65" s="13" customFormat="1">
      <c r="B525" s="206"/>
      <c r="C525" s="207"/>
      <c r="D525" s="197" t="s">
        <v>164</v>
      </c>
      <c r="E525" s="208" t="s">
        <v>35</v>
      </c>
      <c r="F525" s="209" t="s">
        <v>3627</v>
      </c>
      <c r="G525" s="207"/>
      <c r="H525" s="210">
        <v>143.75</v>
      </c>
      <c r="I525" s="211"/>
      <c r="J525" s="207"/>
      <c r="K525" s="207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164</v>
      </c>
      <c r="AU525" s="216" t="s">
        <v>90</v>
      </c>
      <c r="AV525" s="13" t="s">
        <v>90</v>
      </c>
      <c r="AW525" s="13" t="s">
        <v>41</v>
      </c>
      <c r="AX525" s="13" t="s">
        <v>88</v>
      </c>
      <c r="AY525" s="216" t="s">
        <v>155</v>
      </c>
    </row>
    <row r="526" spans="2:65" s="1" customFormat="1" ht="36" customHeight="1">
      <c r="B526" s="36"/>
      <c r="C526" s="182" t="s">
        <v>999</v>
      </c>
      <c r="D526" s="182" t="s">
        <v>157</v>
      </c>
      <c r="E526" s="183" t="s">
        <v>3628</v>
      </c>
      <c r="F526" s="184" t="s">
        <v>3629</v>
      </c>
      <c r="G526" s="185" t="s">
        <v>1514</v>
      </c>
      <c r="H526" s="249"/>
      <c r="I526" s="187"/>
      <c r="J526" s="188">
        <f>ROUND(I526*H526,2)</f>
        <v>0</v>
      </c>
      <c r="K526" s="184" t="s">
        <v>161</v>
      </c>
      <c r="L526" s="40"/>
      <c r="M526" s="189" t="s">
        <v>35</v>
      </c>
      <c r="N526" s="190" t="s">
        <v>51</v>
      </c>
      <c r="O526" s="65"/>
      <c r="P526" s="191">
        <f>O526*H526</f>
        <v>0</v>
      </c>
      <c r="Q526" s="191">
        <v>0</v>
      </c>
      <c r="R526" s="191">
        <f>Q526*H526</f>
        <v>0</v>
      </c>
      <c r="S526" s="191">
        <v>0</v>
      </c>
      <c r="T526" s="192">
        <f>S526*H526</f>
        <v>0</v>
      </c>
      <c r="AR526" s="193" t="s">
        <v>265</v>
      </c>
      <c r="AT526" s="193" t="s">
        <v>157</v>
      </c>
      <c r="AU526" s="193" t="s">
        <v>90</v>
      </c>
      <c r="AY526" s="18" t="s">
        <v>155</v>
      </c>
      <c r="BE526" s="194">
        <f>IF(N526="základní",J526,0)</f>
        <v>0</v>
      </c>
      <c r="BF526" s="194">
        <f>IF(N526="snížená",J526,0)</f>
        <v>0</v>
      </c>
      <c r="BG526" s="194">
        <f>IF(N526="zákl. přenesená",J526,0)</f>
        <v>0</v>
      </c>
      <c r="BH526" s="194">
        <f>IF(N526="sníž. přenesená",J526,0)</f>
        <v>0</v>
      </c>
      <c r="BI526" s="194">
        <f>IF(N526="nulová",J526,0)</f>
        <v>0</v>
      </c>
      <c r="BJ526" s="18" t="s">
        <v>88</v>
      </c>
      <c r="BK526" s="194">
        <f>ROUND(I526*H526,2)</f>
        <v>0</v>
      </c>
      <c r="BL526" s="18" t="s">
        <v>265</v>
      </c>
      <c r="BM526" s="193" t="s">
        <v>3630</v>
      </c>
    </row>
    <row r="527" spans="2:65" s="11" customFormat="1" ht="22.95" customHeight="1">
      <c r="B527" s="166"/>
      <c r="C527" s="167"/>
      <c r="D527" s="168" t="s">
        <v>79</v>
      </c>
      <c r="E527" s="180" t="s">
        <v>1608</v>
      </c>
      <c r="F527" s="180" t="s">
        <v>1609</v>
      </c>
      <c r="G527" s="167"/>
      <c r="H527" s="167"/>
      <c r="I527" s="170"/>
      <c r="J527" s="181">
        <f>BK527</f>
        <v>0</v>
      </c>
      <c r="K527" s="167"/>
      <c r="L527" s="172"/>
      <c r="M527" s="173"/>
      <c r="N527" s="174"/>
      <c r="O527" s="174"/>
      <c r="P527" s="175">
        <f>SUM(P528:P577)</f>
        <v>0</v>
      </c>
      <c r="Q527" s="174"/>
      <c r="R527" s="175">
        <f>SUM(R528:R577)</f>
        <v>10.75719516</v>
      </c>
      <c r="S527" s="174"/>
      <c r="T527" s="176">
        <f>SUM(T528:T577)</f>
        <v>1.2571720000000002</v>
      </c>
      <c r="AR527" s="177" t="s">
        <v>90</v>
      </c>
      <c r="AT527" s="178" t="s">
        <v>79</v>
      </c>
      <c r="AU527" s="178" t="s">
        <v>88</v>
      </c>
      <c r="AY527" s="177" t="s">
        <v>155</v>
      </c>
      <c r="BK527" s="179">
        <f>SUM(BK528:BK577)</f>
        <v>0</v>
      </c>
    </row>
    <row r="528" spans="2:65" s="1" customFormat="1" ht="48" customHeight="1">
      <c r="B528" s="36"/>
      <c r="C528" s="182" t="s">
        <v>1030</v>
      </c>
      <c r="D528" s="182" t="s">
        <v>157</v>
      </c>
      <c r="E528" s="183" t="s">
        <v>1611</v>
      </c>
      <c r="F528" s="184" t="s">
        <v>1612</v>
      </c>
      <c r="G528" s="185" t="s">
        <v>160</v>
      </c>
      <c r="H528" s="186">
        <v>890.24</v>
      </c>
      <c r="I528" s="187"/>
      <c r="J528" s="188">
        <f>ROUND(I528*H528,2)</f>
        <v>0</v>
      </c>
      <c r="K528" s="184" t="s">
        <v>161</v>
      </c>
      <c r="L528" s="40"/>
      <c r="M528" s="189" t="s">
        <v>35</v>
      </c>
      <c r="N528" s="190" t="s">
        <v>51</v>
      </c>
      <c r="O528" s="65"/>
      <c r="P528" s="191">
        <f>O528*H528</f>
        <v>0</v>
      </c>
      <c r="Q528" s="191">
        <v>0</v>
      </c>
      <c r="R528" s="191">
        <f>Q528*H528</f>
        <v>0</v>
      </c>
      <c r="S528" s="191">
        <v>1.4E-3</v>
      </c>
      <c r="T528" s="192">
        <f>S528*H528</f>
        <v>1.2463360000000001</v>
      </c>
      <c r="AR528" s="193" t="s">
        <v>265</v>
      </c>
      <c r="AT528" s="193" t="s">
        <v>157</v>
      </c>
      <c r="AU528" s="193" t="s">
        <v>90</v>
      </c>
      <c r="AY528" s="18" t="s">
        <v>155</v>
      </c>
      <c r="BE528" s="194">
        <f>IF(N528="základní",J528,0)</f>
        <v>0</v>
      </c>
      <c r="BF528" s="194">
        <f>IF(N528="snížená",J528,0)</f>
        <v>0</v>
      </c>
      <c r="BG528" s="194">
        <f>IF(N528="zákl. přenesená",J528,0)</f>
        <v>0</v>
      </c>
      <c r="BH528" s="194">
        <f>IF(N528="sníž. přenesená",J528,0)</f>
        <v>0</v>
      </c>
      <c r="BI528" s="194">
        <f>IF(N528="nulová",J528,0)</f>
        <v>0</v>
      </c>
      <c r="BJ528" s="18" t="s">
        <v>88</v>
      </c>
      <c r="BK528" s="194">
        <f>ROUND(I528*H528,2)</f>
        <v>0</v>
      </c>
      <c r="BL528" s="18" t="s">
        <v>265</v>
      </c>
      <c r="BM528" s="193" t="s">
        <v>3631</v>
      </c>
    </row>
    <row r="529" spans="2:65" s="12" customFormat="1">
      <c r="B529" s="195"/>
      <c r="C529" s="196"/>
      <c r="D529" s="197" t="s">
        <v>164</v>
      </c>
      <c r="E529" s="198" t="s">
        <v>35</v>
      </c>
      <c r="F529" s="199" t="s">
        <v>3632</v>
      </c>
      <c r="G529" s="196"/>
      <c r="H529" s="198" t="s">
        <v>35</v>
      </c>
      <c r="I529" s="200"/>
      <c r="J529" s="196"/>
      <c r="K529" s="196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164</v>
      </c>
      <c r="AU529" s="205" t="s">
        <v>90</v>
      </c>
      <c r="AV529" s="12" t="s">
        <v>88</v>
      </c>
      <c r="AW529" s="12" t="s">
        <v>41</v>
      </c>
      <c r="AX529" s="12" t="s">
        <v>80</v>
      </c>
      <c r="AY529" s="205" t="s">
        <v>155</v>
      </c>
    </row>
    <row r="530" spans="2:65" s="13" customFormat="1">
      <c r="B530" s="206"/>
      <c r="C530" s="207"/>
      <c r="D530" s="197" t="s">
        <v>164</v>
      </c>
      <c r="E530" s="208" t="s">
        <v>35</v>
      </c>
      <c r="F530" s="209" t="s">
        <v>3633</v>
      </c>
      <c r="G530" s="207"/>
      <c r="H530" s="210">
        <v>890.24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164</v>
      </c>
      <c r="AU530" s="216" t="s">
        <v>90</v>
      </c>
      <c r="AV530" s="13" t="s">
        <v>90</v>
      </c>
      <c r="AW530" s="13" t="s">
        <v>41</v>
      </c>
      <c r="AX530" s="13" t="s">
        <v>88</v>
      </c>
      <c r="AY530" s="216" t="s">
        <v>155</v>
      </c>
    </row>
    <row r="531" spans="2:65" s="1" customFormat="1" ht="36" customHeight="1">
      <c r="B531" s="36"/>
      <c r="C531" s="182" t="s">
        <v>1035</v>
      </c>
      <c r="D531" s="182" t="s">
        <v>157</v>
      </c>
      <c r="E531" s="183" t="s">
        <v>1617</v>
      </c>
      <c r="F531" s="184" t="s">
        <v>1618</v>
      </c>
      <c r="G531" s="185" t="s">
        <v>160</v>
      </c>
      <c r="H531" s="186">
        <v>1538.82</v>
      </c>
      <c r="I531" s="187"/>
      <c r="J531" s="188">
        <f>ROUND(I531*H531,2)</f>
        <v>0</v>
      </c>
      <c r="K531" s="184" t="s">
        <v>161</v>
      </c>
      <c r="L531" s="40"/>
      <c r="M531" s="189" t="s">
        <v>35</v>
      </c>
      <c r="N531" s="190" t="s">
        <v>51</v>
      </c>
      <c r="O531" s="65"/>
      <c r="P531" s="191">
        <f>O531*H531</f>
        <v>0</v>
      </c>
      <c r="Q531" s="191">
        <v>0</v>
      </c>
      <c r="R531" s="191">
        <f>Q531*H531</f>
        <v>0</v>
      </c>
      <c r="S531" s="191">
        <v>0</v>
      </c>
      <c r="T531" s="192">
        <f>S531*H531</f>
        <v>0</v>
      </c>
      <c r="AR531" s="193" t="s">
        <v>265</v>
      </c>
      <c r="AT531" s="193" t="s">
        <v>157</v>
      </c>
      <c r="AU531" s="193" t="s">
        <v>90</v>
      </c>
      <c r="AY531" s="18" t="s">
        <v>155</v>
      </c>
      <c r="BE531" s="194">
        <f>IF(N531="základní",J531,0)</f>
        <v>0</v>
      </c>
      <c r="BF531" s="194">
        <f>IF(N531="snížená",J531,0)</f>
        <v>0</v>
      </c>
      <c r="BG531" s="194">
        <f>IF(N531="zákl. přenesená",J531,0)</f>
        <v>0</v>
      </c>
      <c r="BH531" s="194">
        <f>IF(N531="sníž. přenesená",J531,0)</f>
        <v>0</v>
      </c>
      <c r="BI531" s="194">
        <f>IF(N531="nulová",J531,0)</f>
        <v>0</v>
      </c>
      <c r="BJ531" s="18" t="s">
        <v>88</v>
      </c>
      <c r="BK531" s="194">
        <f>ROUND(I531*H531,2)</f>
        <v>0</v>
      </c>
      <c r="BL531" s="18" t="s">
        <v>265</v>
      </c>
      <c r="BM531" s="193" t="s">
        <v>3634</v>
      </c>
    </row>
    <row r="532" spans="2:65" s="12" customFormat="1">
      <c r="B532" s="195"/>
      <c r="C532" s="196"/>
      <c r="D532" s="197" t="s">
        <v>164</v>
      </c>
      <c r="E532" s="198" t="s">
        <v>35</v>
      </c>
      <c r="F532" s="199" t="s">
        <v>3635</v>
      </c>
      <c r="G532" s="196"/>
      <c r="H532" s="198" t="s">
        <v>35</v>
      </c>
      <c r="I532" s="200"/>
      <c r="J532" s="196"/>
      <c r="K532" s="196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164</v>
      </c>
      <c r="AU532" s="205" t="s">
        <v>90</v>
      </c>
      <c r="AV532" s="12" t="s">
        <v>88</v>
      </c>
      <c r="AW532" s="12" t="s">
        <v>41</v>
      </c>
      <c r="AX532" s="12" t="s">
        <v>80</v>
      </c>
      <c r="AY532" s="205" t="s">
        <v>155</v>
      </c>
    </row>
    <row r="533" spans="2:65" s="12" customFormat="1">
      <c r="B533" s="195"/>
      <c r="C533" s="196"/>
      <c r="D533" s="197" t="s">
        <v>164</v>
      </c>
      <c r="E533" s="198" t="s">
        <v>35</v>
      </c>
      <c r="F533" s="199" t="s">
        <v>1627</v>
      </c>
      <c r="G533" s="196"/>
      <c r="H533" s="198" t="s">
        <v>35</v>
      </c>
      <c r="I533" s="200"/>
      <c r="J533" s="196"/>
      <c r="K533" s="196"/>
      <c r="L533" s="201"/>
      <c r="M533" s="202"/>
      <c r="N533" s="203"/>
      <c r="O533" s="203"/>
      <c r="P533" s="203"/>
      <c r="Q533" s="203"/>
      <c r="R533" s="203"/>
      <c r="S533" s="203"/>
      <c r="T533" s="204"/>
      <c r="AT533" s="205" t="s">
        <v>164</v>
      </c>
      <c r="AU533" s="205" t="s">
        <v>90</v>
      </c>
      <c r="AV533" s="12" t="s">
        <v>88</v>
      </c>
      <c r="AW533" s="12" t="s">
        <v>41</v>
      </c>
      <c r="AX533" s="12" t="s">
        <v>80</v>
      </c>
      <c r="AY533" s="205" t="s">
        <v>155</v>
      </c>
    </row>
    <row r="534" spans="2:65" s="13" customFormat="1">
      <c r="B534" s="206"/>
      <c r="C534" s="207"/>
      <c r="D534" s="197" t="s">
        <v>164</v>
      </c>
      <c r="E534" s="208" t="s">
        <v>35</v>
      </c>
      <c r="F534" s="209" t="s">
        <v>3633</v>
      </c>
      <c r="G534" s="207"/>
      <c r="H534" s="210">
        <v>890.24</v>
      </c>
      <c r="I534" s="211"/>
      <c r="J534" s="207"/>
      <c r="K534" s="207"/>
      <c r="L534" s="212"/>
      <c r="M534" s="213"/>
      <c r="N534" s="214"/>
      <c r="O534" s="214"/>
      <c r="P534" s="214"/>
      <c r="Q534" s="214"/>
      <c r="R534" s="214"/>
      <c r="S534" s="214"/>
      <c r="T534" s="215"/>
      <c r="AT534" s="216" t="s">
        <v>164</v>
      </c>
      <c r="AU534" s="216" t="s">
        <v>90</v>
      </c>
      <c r="AV534" s="13" t="s">
        <v>90</v>
      </c>
      <c r="AW534" s="13" t="s">
        <v>41</v>
      </c>
      <c r="AX534" s="13" t="s">
        <v>80</v>
      </c>
      <c r="AY534" s="216" t="s">
        <v>155</v>
      </c>
    </row>
    <row r="535" spans="2:65" s="12" customFormat="1">
      <c r="B535" s="195"/>
      <c r="C535" s="196"/>
      <c r="D535" s="197" t="s">
        <v>164</v>
      </c>
      <c r="E535" s="198" t="s">
        <v>35</v>
      </c>
      <c r="F535" s="199" t="s">
        <v>1620</v>
      </c>
      <c r="G535" s="196"/>
      <c r="H535" s="198" t="s">
        <v>35</v>
      </c>
      <c r="I535" s="200"/>
      <c r="J535" s="196"/>
      <c r="K535" s="196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164</v>
      </c>
      <c r="AU535" s="205" t="s">
        <v>90</v>
      </c>
      <c r="AV535" s="12" t="s">
        <v>88</v>
      </c>
      <c r="AW535" s="12" t="s">
        <v>41</v>
      </c>
      <c r="AX535" s="12" t="s">
        <v>80</v>
      </c>
      <c r="AY535" s="205" t="s">
        <v>155</v>
      </c>
    </row>
    <row r="536" spans="2:65" s="13" customFormat="1">
      <c r="B536" s="206"/>
      <c r="C536" s="207"/>
      <c r="D536" s="197" t="s">
        <v>164</v>
      </c>
      <c r="E536" s="208" t="s">
        <v>35</v>
      </c>
      <c r="F536" s="209" t="s">
        <v>3636</v>
      </c>
      <c r="G536" s="207"/>
      <c r="H536" s="210">
        <v>510.78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164</v>
      </c>
      <c r="AU536" s="216" t="s">
        <v>90</v>
      </c>
      <c r="AV536" s="13" t="s">
        <v>90</v>
      </c>
      <c r="AW536" s="13" t="s">
        <v>41</v>
      </c>
      <c r="AX536" s="13" t="s">
        <v>80</v>
      </c>
      <c r="AY536" s="216" t="s">
        <v>155</v>
      </c>
    </row>
    <row r="537" spans="2:65" s="13" customFormat="1">
      <c r="B537" s="206"/>
      <c r="C537" s="207"/>
      <c r="D537" s="197" t="s">
        <v>164</v>
      </c>
      <c r="E537" s="208" t="s">
        <v>35</v>
      </c>
      <c r="F537" s="209" t="s">
        <v>3637</v>
      </c>
      <c r="G537" s="207"/>
      <c r="H537" s="210">
        <v>137.80000000000001</v>
      </c>
      <c r="I537" s="211"/>
      <c r="J537" s="207"/>
      <c r="K537" s="207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164</v>
      </c>
      <c r="AU537" s="216" t="s">
        <v>90</v>
      </c>
      <c r="AV537" s="13" t="s">
        <v>90</v>
      </c>
      <c r="AW537" s="13" t="s">
        <v>41</v>
      </c>
      <c r="AX537" s="13" t="s">
        <v>80</v>
      </c>
      <c r="AY537" s="216" t="s">
        <v>155</v>
      </c>
    </row>
    <row r="538" spans="2:65" s="15" customFormat="1">
      <c r="B538" s="228"/>
      <c r="C538" s="229"/>
      <c r="D538" s="197" t="s">
        <v>164</v>
      </c>
      <c r="E538" s="230" t="s">
        <v>35</v>
      </c>
      <c r="F538" s="231" t="s">
        <v>177</v>
      </c>
      <c r="G538" s="229"/>
      <c r="H538" s="232">
        <v>1538.82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AT538" s="238" t="s">
        <v>164</v>
      </c>
      <c r="AU538" s="238" t="s">
        <v>90</v>
      </c>
      <c r="AV538" s="15" t="s">
        <v>162</v>
      </c>
      <c r="AW538" s="15" t="s">
        <v>41</v>
      </c>
      <c r="AX538" s="15" t="s">
        <v>88</v>
      </c>
      <c r="AY538" s="238" t="s">
        <v>155</v>
      </c>
    </row>
    <row r="539" spans="2:65" s="1" customFormat="1" ht="24" customHeight="1">
      <c r="B539" s="36"/>
      <c r="C539" s="239" t="s">
        <v>1047</v>
      </c>
      <c r="D539" s="239" t="s">
        <v>455</v>
      </c>
      <c r="E539" s="240" t="s">
        <v>1648</v>
      </c>
      <c r="F539" s="241" t="s">
        <v>4571</v>
      </c>
      <c r="G539" s="242" t="s">
        <v>160</v>
      </c>
      <c r="H539" s="243">
        <v>916.947</v>
      </c>
      <c r="I539" s="244"/>
      <c r="J539" s="245">
        <f>ROUND(I539*H539,2)</f>
        <v>0</v>
      </c>
      <c r="K539" s="241" t="s">
        <v>35</v>
      </c>
      <c r="L539" s="246"/>
      <c r="M539" s="247" t="s">
        <v>35</v>
      </c>
      <c r="N539" s="248" t="s">
        <v>51</v>
      </c>
      <c r="O539" s="65"/>
      <c r="P539" s="191">
        <f>O539*H539</f>
        <v>0</v>
      </c>
      <c r="Q539" s="191">
        <v>8.0000000000000002E-3</v>
      </c>
      <c r="R539" s="191">
        <f>Q539*H539</f>
        <v>7.3355760000000005</v>
      </c>
      <c r="S539" s="191">
        <v>0</v>
      </c>
      <c r="T539" s="192">
        <f>S539*H539</f>
        <v>0</v>
      </c>
      <c r="AR539" s="193" t="s">
        <v>419</v>
      </c>
      <c r="AT539" s="193" t="s">
        <v>455</v>
      </c>
      <c r="AU539" s="193" t="s">
        <v>90</v>
      </c>
      <c r="AY539" s="18" t="s">
        <v>155</v>
      </c>
      <c r="BE539" s="194">
        <f>IF(N539="základní",J539,0)</f>
        <v>0</v>
      </c>
      <c r="BF539" s="194">
        <f>IF(N539="snížená",J539,0)</f>
        <v>0</v>
      </c>
      <c r="BG539" s="194">
        <f>IF(N539="zákl. přenesená",J539,0)</f>
        <v>0</v>
      </c>
      <c r="BH539" s="194">
        <f>IF(N539="sníž. přenesená",J539,0)</f>
        <v>0</v>
      </c>
      <c r="BI539" s="194">
        <f>IF(N539="nulová",J539,0)</f>
        <v>0</v>
      </c>
      <c r="BJ539" s="18" t="s">
        <v>88</v>
      </c>
      <c r="BK539" s="194">
        <f>ROUND(I539*H539,2)</f>
        <v>0</v>
      </c>
      <c r="BL539" s="18" t="s">
        <v>265</v>
      </c>
      <c r="BM539" s="193" t="s">
        <v>3638</v>
      </c>
    </row>
    <row r="540" spans="2:65" s="12" customFormat="1">
      <c r="B540" s="195"/>
      <c r="C540" s="196"/>
      <c r="D540" s="197" t="s">
        <v>164</v>
      </c>
      <c r="E540" s="198" t="s">
        <v>35</v>
      </c>
      <c r="F540" s="199" t="s">
        <v>1627</v>
      </c>
      <c r="G540" s="196"/>
      <c r="H540" s="198" t="s">
        <v>35</v>
      </c>
      <c r="I540" s="200"/>
      <c r="J540" s="196"/>
      <c r="K540" s="196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164</v>
      </c>
      <c r="AU540" s="205" t="s">
        <v>90</v>
      </c>
      <c r="AV540" s="12" t="s">
        <v>88</v>
      </c>
      <c r="AW540" s="12" t="s">
        <v>41</v>
      </c>
      <c r="AX540" s="12" t="s">
        <v>80</v>
      </c>
      <c r="AY540" s="205" t="s">
        <v>155</v>
      </c>
    </row>
    <row r="541" spans="2:65" s="13" customFormat="1">
      <c r="B541" s="206"/>
      <c r="C541" s="207"/>
      <c r="D541" s="197" t="s">
        <v>164</v>
      </c>
      <c r="E541" s="208" t="s">
        <v>35</v>
      </c>
      <c r="F541" s="209" t="s">
        <v>3639</v>
      </c>
      <c r="G541" s="207"/>
      <c r="H541" s="210">
        <v>916.947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164</v>
      </c>
      <c r="AU541" s="216" t="s">
        <v>90</v>
      </c>
      <c r="AV541" s="13" t="s">
        <v>90</v>
      </c>
      <c r="AW541" s="13" t="s">
        <v>41</v>
      </c>
      <c r="AX541" s="13" t="s">
        <v>88</v>
      </c>
      <c r="AY541" s="216" t="s">
        <v>155</v>
      </c>
    </row>
    <row r="542" spans="2:65" s="1" customFormat="1" ht="16.5" customHeight="1">
      <c r="B542" s="36"/>
      <c r="C542" s="239" t="s">
        <v>1051</v>
      </c>
      <c r="D542" s="239" t="s">
        <v>455</v>
      </c>
      <c r="E542" s="240" t="s">
        <v>1632</v>
      </c>
      <c r="F542" s="241" t="s">
        <v>4568</v>
      </c>
      <c r="G542" s="242" t="s">
        <v>160</v>
      </c>
      <c r="H542" s="243">
        <v>425.97699999999998</v>
      </c>
      <c r="I542" s="244"/>
      <c r="J542" s="245">
        <f>ROUND(I542*H542,2)</f>
        <v>0</v>
      </c>
      <c r="K542" s="241" t="s">
        <v>161</v>
      </c>
      <c r="L542" s="246"/>
      <c r="M542" s="247" t="s">
        <v>35</v>
      </c>
      <c r="N542" s="248" t="s">
        <v>51</v>
      </c>
      <c r="O542" s="65"/>
      <c r="P542" s="191">
        <f>O542*H542</f>
        <v>0</v>
      </c>
      <c r="Q542" s="191">
        <v>3.0400000000000002E-3</v>
      </c>
      <c r="R542" s="191">
        <f>Q542*H542</f>
        <v>1.2949700799999999</v>
      </c>
      <c r="S542" s="191">
        <v>0</v>
      </c>
      <c r="T542" s="192">
        <f>S542*H542</f>
        <v>0</v>
      </c>
      <c r="AR542" s="193" t="s">
        <v>419</v>
      </c>
      <c r="AT542" s="193" t="s">
        <v>455</v>
      </c>
      <c r="AU542" s="193" t="s">
        <v>90</v>
      </c>
      <c r="AY542" s="18" t="s">
        <v>155</v>
      </c>
      <c r="BE542" s="194">
        <f>IF(N542="základní",J542,0)</f>
        <v>0</v>
      </c>
      <c r="BF542" s="194">
        <f>IF(N542="snížená",J542,0)</f>
        <v>0</v>
      </c>
      <c r="BG542" s="194">
        <f>IF(N542="zákl. přenesená",J542,0)</f>
        <v>0</v>
      </c>
      <c r="BH542" s="194">
        <f>IF(N542="sníž. přenesená",J542,0)</f>
        <v>0</v>
      </c>
      <c r="BI542" s="194">
        <f>IF(N542="nulová",J542,0)</f>
        <v>0</v>
      </c>
      <c r="BJ542" s="18" t="s">
        <v>88</v>
      </c>
      <c r="BK542" s="194">
        <f>ROUND(I542*H542,2)</f>
        <v>0</v>
      </c>
      <c r="BL542" s="18" t="s">
        <v>265</v>
      </c>
      <c r="BM542" s="193" t="s">
        <v>3640</v>
      </c>
    </row>
    <row r="543" spans="2:65" s="12" customFormat="1">
      <c r="B543" s="195"/>
      <c r="C543" s="196"/>
      <c r="D543" s="197" t="s">
        <v>164</v>
      </c>
      <c r="E543" s="198" t="s">
        <v>35</v>
      </c>
      <c r="F543" s="199" t="s">
        <v>1634</v>
      </c>
      <c r="G543" s="196"/>
      <c r="H543" s="198" t="s">
        <v>35</v>
      </c>
      <c r="I543" s="200"/>
      <c r="J543" s="196"/>
      <c r="K543" s="196"/>
      <c r="L543" s="201"/>
      <c r="M543" s="202"/>
      <c r="N543" s="203"/>
      <c r="O543" s="203"/>
      <c r="P543" s="203"/>
      <c r="Q543" s="203"/>
      <c r="R543" s="203"/>
      <c r="S543" s="203"/>
      <c r="T543" s="204"/>
      <c r="AT543" s="205" t="s">
        <v>164</v>
      </c>
      <c r="AU543" s="205" t="s">
        <v>90</v>
      </c>
      <c r="AV543" s="12" t="s">
        <v>88</v>
      </c>
      <c r="AW543" s="12" t="s">
        <v>41</v>
      </c>
      <c r="AX543" s="12" t="s">
        <v>80</v>
      </c>
      <c r="AY543" s="205" t="s">
        <v>155</v>
      </c>
    </row>
    <row r="544" spans="2:65" s="13" customFormat="1">
      <c r="B544" s="206"/>
      <c r="C544" s="207"/>
      <c r="D544" s="197" t="s">
        <v>164</v>
      </c>
      <c r="E544" s="208" t="s">
        <v>35</v>
      </c>
      <c r="F544" s="209" t="s">
        <v>3641</v>
      </c>
      <c r="G544" s="207"/>
      <c r="H544" s="210">
        <v>263.05200000000002</v>
      </c>
      <c r="I544" s="211"/>
      <c r="J544" s="207"/>
      <c r="K544" s="207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164</v>
      </c>
      <c r="AU544" s="216" t="s">
        <v>90</v>
      </c>
      <c r="AV544" s="13" t="s">
        <v>90</v>
      </c>
      <c r="AW544" s="13" t="s">
        <v>41</v>
      </c>
      <c r="AX544" s="13" t="s">
        <v>80</v>
      </c>
      <c r="AY544" s="216" t="s">
        <v>155</v>
      </c>
    </row>
    <row r="545" spans="2:65" s="13" customFormat="1">
      <c r="B545" s="206"/>
      <c r="C545" s="207"/>
      <c r="D545" s="197" t="s">
        <v>164</v>
      </c>
      <c r="E545" s="208" t="s">
        <v>35</v>
      </c>
      <c r="F545" s="209" t="s">
        <v>3642</v>
      </c>
      <c r="G545" s="207"/>
      <c r="H545" s="210">
        <v>70.966999999999999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164</v>
      </c>
      <c r="AU545" s="216" t="s">
        <v>90</v>
      </c>
      <c r="AV545" s="13" t="s">
        <v>90</v>
      </c>
      <c r="AW545" s="13" t="s">
        <v>41</v>
      </c>
      <c r="AX545" s="13" t="s">
        <v>80</v>
      </c>
      <c r="AY545" s="216" t="s">
        <v>155</v>
      </c>
    </row>
    <row r="546" spans="2:65" s="12" customFormat="1">
      <c r="B546" s="195"/>
      <c r="C546" s="196"/>
      <c r="D546" s="197" t="s">
        <v>164</v>
      </c>
      <c r="E546" s="198" t="s">
        <v>35</v>
      </c>
      <c r="F546" s="199" t="s">
        <v>3643</v>
      </c>
      <c r="G546" s="196"/>
      <c r="H546" s="198" t="s">
        <v>35</v>
      </c>
      <c r="I546" s="200"/>
      <c r="J546" s="196"/>
      <c r="K546" s="196"/>
      <c r="L546" s="201"/>
      <c r="M546" s="202"/>
      <c r="N546" s="203"/>
      <c r="O546" s="203"/>
      <c r="P546" s="203"/>
      <c r="Q546" s="203"/>
      <c r="R546" s="203"/>
      <c r="S546" s="203"/>
      <c r="T546" s="204"/>
      <c r="AT546" s="205" t="s">
        <v>164</v>
      </c>
      <c r="AU546" s="205" t="s">
        <v>90</v>
      </c>
      <c r="AV546" s="12" t="s">
        <v>88</v>
      </c>
      <c r="AW546" s="12" t="s">
        <v>41</v>
      </c>
      <c r="AX546" s="12" t="s">
        <v>80</v>
      </c>
      <c r="AY546" s="205" t="s">
        <v>155</v>
      </c>
    </row>
    <row r="547" spans="2:65" s="13" customFormat="1">
      <c r="B547" s="206"/>
      <c r="C547" s="207"/>
      <c r="D547" s="197" t="s">
        <v>164</v>
      </c>
      <c r="E547" s="208" t="s">
        <v>35</v>
      </c>
      <c r="F547" s="209" t="s">
        <v>3644</v>
      </c>
      <c r="G547" s="207"/>
      <c r="H547" s="210">
        <v>91.957999999999998</v>
      </c>
      <c r="I547" s="211"/>
      <c r="J547" s="207"/>
      <c r="K547" s="207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164</v>
      </c>
      <c r="AU547" s="216" t="s">
        <v>90</v>
      </c>
      <c r="AV547" s="13" t="s">
        <v>90</v>
      </c>
      <c r="AW547" s="13" t="s">
        <v>41</v>
      </c>
      <c r="AX547" s="13" t="s">
        <v>80</v>
      </c>
      <c r="AY547" s="216" t="s">
        <v>155</v>
      </c>
    </row>
    <row r="548" spans="2:65" s="15" customFormat="1">
      <c r="B548" s="228"/>
      <c r="C548" s="229"/>
      <c r="D548" s="197" t="s">
        <v>164</v>
      </c>
      <c r="E548" s="230" t="s">
        <v>35</v>
      </c>
      <c r="F548" s="231" t="s">
        <v>177</v>
      </c>
      <c r="G548" s="229"/>
      <c r="H548" s="232">
        <v>425.97699999999998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AT548" s="238" t="s">
        <v>164</v>
      </c>
      <c r="AU548" s="238" t="s">
        <v>90</v>
      </c>
      <c r="AV548" s="15" t="s">
        <v>162</v>
      </c>
      <c r="AW548" s="15" t="s">
        <v>41</v>
      </c>
      <c r="AX548" s="15" t="s">
        <v>88</v>
      </c>
      <c r="AY548" s="238" t="s">
        <v>155</v>
      </c>
    </row>
    <row r="549" spans="2:65" s="1" customFormat="1" ht="16.5" customHeight="1">
      <c r="B549" s="36"/>
      <c r="C549" s="239" t="s">
        <v>1056</v>
      </c>
      <c r="D549" s="239" t="s">
        <v>455</v>
      </c>
      <c r="E549" s="240" t="s">
        <v>1639</v>
      </c>
      <c r="F549" s="241" t="s">
        <v>4569</v>
      </c>
      <c r="G549" s="242" t="s">
        <v>160</v>
      </c>
      <c r="H549" s="243">
        <v>425.97699999999998</v>
      </c>
      <c r="I549" s="244"/>
      <c r="J549" s="245">
        <f>ROUND(I549*H549,2)</f>
        <v>0</v>
      </c>
      <c r="K549" s="241" t="s">
        <v>161</v>
      </c>
      <c r="L549" s="246"/>
      <c r="M549" s="247" t="s">
        <v>35</v>
      </c>
      <c r="N549" s="248" t="s">
        <v>51</v>
      </c>
      <c r="O549" s="65"/>
      <c r="P549" s="191">
        <f>O549*H549</f>
        <v>0</v>
      </c>
      <c r="Q549" s="191">
        <v>3.5000000000000001E-3</v>
      </c>
      <c r="R549" s="191">
        <f>Q549*H549</f>
        <v>1.4909195</v>
      </c>
      <c r="S549" s="191">
        <v>0</v>
      </c>
      <c r="T549" s="192">
        <f>S549*H549</f>
        <v>0</v>
      </c>
      <c r="AR549" s="193" t="s">
        <v>419</v>
      </c>
      <c r="AT549" s="193" t="s">
        <v>455</v>
      </c>
      <c r="AU549" s="193" t="s">
        <v>90</v>
      </c>
      <c r="AY549" s="18" t="s">
        <v>155</v>
      </c>
      <c r="BE549" s="194">
        <f>IF(N549="základní",J549,0)</f>
        <v>0</v>
      </c>
      <c r="BF549" s="194">
        <f>IF(N549="snížená",J549,0)</f>
        <v>0</v>
      </c>
      <c r="BG549" s="194">
        <f>IF(N549="zákl. přenesená",J549,0)</f>
        <v>0</v>
      </c>
      <c r="BH549" s="194">
        <f>IF(N549="sníž. přenesená",J549,0)</f>
        <v>0</v>
      </c>
      <c r="BI549" s="194">
        <f>IF(N549="nulová",J549,0)</f>
        <v>0</v>
      </c>
      <c r="BJ549" s="18" t="s">
        <v>88</v>
      </c>
      <c r="BK549" s="194">
        <f>ROUND(I549*H549,2)</f>
        <v>0</v>
      </c>
      <c r="BL549" s="18" t="s">
        <v>265</v>
      </c>
      <c r="BM549" s="193" t="s">
        <v>3645</v>
      </c>
    </row>
    <row r="550" spans="2:65" s="12" customFormat="1">
      <c r="B550" s="195"/>
      <c r="C550" s="196"/>
      <c r="D550" s="197" t="s">
        <v>164</v>
      </c>
      <c r="E550" s="198" t="s">
        <v>35</v>
      </c>
      <c r="F550" s="199" t="s">
        <v>1641</v>
      </c>
      <c r="G550" s="196"/>
      <c r="H550" s="198" t="s">
        <v>35</v>
      </c>
      <c r="I550" s="200"/>
      <c r="J550" s="196"/>
      <c r="K550" s="196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164</v>
      </c>
      <c r="AU550" s="205" t="s">
        <v>90</v>
      </c>
      <c r="AV550" s="12" t="s">
        <v>88</v>
      </c>
      <c r="AW550" s="12" t="s">
        <v>41</v>
      </c>
      <c r="AX550" s="12" t="s">
        <v>80</v>
      </c>
      <c r="AY550" s="205" t="s">
        <v>155</v>
      </c>
    </row>
    <row r="551" spans="2:65" s="13" customFormat="1">
      <c r="B551" s="206"/>
      <c r="C551" s="207"/>
      <c r="D551" s="197" t="s">
        <v>164</v>
      </c>
      <c r="E551" s="208" t="s">
        <v>35</v>
      </c>
      <c r="F551" s="209" t="s">
        <v>3641</v>
      </c>
      <c r="G551" s="207"/>
      <c r="H551" s="210">
        <v>263.05200000000002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164</v>
      </c>
      <c r="AU551" s="216" t="s">
        <v>90</v>
      </c>
      <c r="AV551" s="13" t="s">
        <v>90</v>
      </c>
      <c r="AW551" s="13" t="s">
        <v>41</v>
      </c>
      <c r="AX551" s="13" t="s">
        <v>80</v>
      </c>
      <c r="AY551" s="216" t="s">
        <v>155</v>
      </c>
    </row>
    <row r="552" spans="2:65" s="13" customFormat="1">
      <c r="B552" s="206"/>
      <c r="C552" s="207"/>
      <c r="D552" s="197" t="s">
        <v>164</v>
      </c>
      <c r="E552" s="208" t="s">
        <v>35</v>
      </c>
      <c r="F552" s="209" t="s">
        <v>3642</v>
      </c>
      <c r="G552" s="207"/>
      <c r="H552" s="210">
        <v>70.966999999999999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164</v>
      </c>
      <c r="AU552" s="216" t="s">
        <v>90</v>
      </c>
      <c r="AV552" s="13" t="s">
        <v>90</v>
      </c>
      <c r="AW552" s="13" t="s">
        <v>41</v>
      </c>
      <c r="AX552" s="13" t="s">
        <v>80</v>
      </c>
      <c r="AY552" s="216" t="s">
        <v>155</v>
      </c>
    </row>
    <row r="553" spans="2:65" s="12" customFormat="1">
      <c r="B553" s="195"/>
      <c r="C553" s="196"/>
      <c r="D553" s="197" t="s">
        <v>164</v>
      </c>
      <c r="E553" s="198" t="s">
        <v>35</v>
      </c>
      <c r="F553" s="199" t="s">
        <v>3643</v>
      </c>
      <c r="G553" s="196"/>
      <c r="H553" s="198" t="s">
        <v>35</v>
      </c>
      <c r="I553" s="200"/>
      <c r="J553" s="196"/>
      <c r="K553" s="196"/>
      <c r="L553" s="201"/>
      <c r="M553" s="202"/>
      <c r="N553" s="203"/>
      <c r="O553" s="203"/>
      <c r="P553" s="203"/>
      <c r="Q553" s="203"/>
      <c r="R553" s="203"/>
      <c r="S553" s="203"/>
      <c r="T553" s="204"/>
      <c r="AT553" s="205" t="s">
        <v>164</v>
      </c>
      <c r="AU553" s="205" t="s">
        <v>90</v>
      </c>
      <c r="AV553" s="12" t="s">
        <v>88</v>
      </c>
      <c r="AW553" s="12" t="s">
        <v>41</v>
      </c>
      <c r="AX553" s="12" t="s">
        <v>80</v>
      </c>
      <c r="AY553" s="205" t="s">
        <v>155</v>
      </c>
    </row>
    <row r="554" spans="2:65" s="13" customFormat="1">
      <c r="B554" s="206"/>
      <c r="C554" s="207"/>
      <c r="D554" s="197" t="s">
        <v>164</v>
      </c>
      <c r="E554" s="208" t="s">
        <v>35</v>
      </c>
      <c r="F554" s="209" t="s">
        <v>3644</v>
      </c>
      <c r="G554" s="207"/>
      <c r="H554" s="210">
        <v>91.957999999999998</v>
      </c>
      <c r="I554" s="211"/>
      <c r="J554" s="207"/>
      <c r="K554" s="207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164</v>
      </c>
      <c r="AU554" s="216" t="s">
        <v>90</v>
      </c>
      <c r="AV554" s="13" t="s">
        <v>90</v>
      </c>
      <c r="AW554" s="13" t="s">
        <v>41</v>
      </c>
      <c r="AX554" s="13" t="s">
        <v>80</v>
      </c>
      <c r="AY554" s="216" t="s">
        <v>155</v>
      </c>
    </row>
    <row r="555" spans="2:65" s="15" customFormat="1">
      <c r="B555" s="228"/>
      <c r="C555" s="229"/>
      <c r="D555" s="197" t="s">
        <v>164</v>
      </c>
      <c r="E555" s="230" t="s">
        <v>35</v>
      </c>
      <c r="F555" s="231" t="s">
        <v>177</v>
      </c>
      <c r="G555" s="229"/>
      <c r="H555" s="232">
        <v>425.97699999999998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164</v>
      </c>
      <c r="AU555" s="238" t="s">
        <v>90</v>
      </c>
      <c r="AV555" s="15" t="s">
        <v>162</v>
      </c>
      <c r="AW555" s="15" t="s">
        <v>41</v>
      </c>
      <c r="AX555" s="15" t="s">
        <v>88</v>
      </c>
      <c r="AY555" s="238" t="s">
        <v>155</v>
      </c>
    </row>
    <row r="556" spans="2:65" s="1" customFormat="1" ht="48" customHeight="1">
      <c r="B556" s="36"/>
      <c r="C556" s="182" t="s">
        <v>1082</v>
      </c>
      <c r="D556" s="182" t="s">
        <v>157</v>
      </c>
      <c r="E556" s="183" t="s">
        <v>1653</v>
      </c>
      <c r="F556" s="184" t="s">
        <v>1654</v>
      </c>
      <c r="G556" s="185" t="s">
        <v>160</v>
      </c>
      <c r="H556" s="186">
        <v>7.74</v>
      </c>
      <c r="I556" s="187"/>
      <c r="J556" s="188">
        <f>ROUND(I556*H556,2)</f>
        <v>0</v>
      </c>
      <c r="K556" s="184" t="s">
        <v>161</v>
      </c>
      <c r="L556" s="40"/>
      <c r="M556" s="189" t="s">
        <v>35</v>
      </c>
      <c r="N556" s="190" t="s">
        <v>51</v>
      </c>
      <c r="O556" s="65"/>
      <c r="P556" s="191">
        <f>O556*H556</f>
        <v>0</v>
      </c>
      <c r="Q556" s="191">
        <v>0</v>
      </c>
      <c r="R556" s="191">
        <f>Q556*H556</f>
        <v>0</v>
      </c>
      <c r="S556" s="191">
        <v>1.4E-3</v>
      </c>
      <c r="T556" s="192">
        <f>S556*H556</f>
        <v>1.0836E-2</v>
      </c>
      <c r="AR556" s="193" t="s">
        <v>265</v>
      </c>
      <c r="AT556" s="193" t="s">
        <v>157</v>
      </c>
      <c r="AU556" s="193" t="s">
        <v>90</v>
      </c>
      <c r="AY556" s="18" t="s">
        <v>155</v>
      </c>
      <c r="BE556" s="194">
        <f>IF(N556="základní",J556,0)</f>
        <v>0</v>
      </c>
      <c r="BF556" s="194">
        <f>IF(N556="snížená",J556,0)</f>
        <v>0</v>
      </c>
      <c r="BG556" s="194">
        <f>IF(N556="zákl. přenesená",J556,0)</f>
        <v>0</v>
      </c>
      <c r="BH556" s="194">
        <f>IF(N556="sníž. přenesená",J556,0)</f>
        <v>0</v>
      </c>
      <c r="BI556" s="194">
        <f>IF(N556="nulová",J556,0)</f>
        <v>0</v>
      </c>
      <c r="BJ556" s="18" t="s">
        <v>88</v>
      </c>
      <c r="BK556" s="194">
        <f>ROUND(I556*H556,2)</f>
        <v>0</v>
      </c>
      <c r="BL556" s="18" t="s">
        <v>265</v>
      </c>
      <c r="BM556" s="193" t="s">
        <v>3646</v>
      </c>
    </row>
    <row r="557" spans="2:65" s="12" customFormat="1">
      <c r="B557" s="195"/>
      <c r="C557" s="196"/>
      <c r="D557" s="197" t="s">
        <v>164</v>
      </c>
      <c r="E557" s="198" t="s">
        <v>35</v>
      </c>
      <c r="F557" s="199" t="s">
        <v>1656</v>
      </c>
      <c r="G557" s="196"/>
      <c r="H557" s="198" t="s">
        <v>35</v>
      </c>
      <c r="I557" s="200"/>
      <c r="J557" s="196"/>
      <c r="K557" s="196"/>
      <c r="L557" s="201"/>
      <c r="M557" s="202"/>
      <c r="N557" s="203"/>
      <c r="O557" s="203"/>
      <c r="P557" s="203"/>
      <c r="Q557" s="203"/>
      <c r="R557" s="203"/>
      <c r="S557" s="203"/>
      <c r="T557" s="204"/>
      <c r="AT557" s="205" t="s">
        <v>164</v>
      </c>
      <c r="AU557" s="205" t="s">
        <v>90</v>
      </c>
      <c r="AV557" s="12" t="s">
        <v>88</v>
      </c>
      <c r="AW557" s="12" t="s">
        <v>41</v>
      </c>
      <c r="AX557" s="12" t="s">
        <v>80</v>
      </c>
      <c r="AY557" s="205" t="s">
        <v>155</v>
      </c>
    </row>
    <row r="558" spans="2:65" s="12" customFormat="1">
      <c r="B558" s="195"/>
      <c r="C558" s="196"/>
      <c r="D558" s="197" t="s">
        <v>164</v>
      </c>
      <c r="E558" s="198" t="s">
        <v>35</v>
      </c>
      <c r="F558" s="199" t="s">
        <v>3592</v>
      </c>
      <c r="G558" s="196"/>
      <c r="H558" s="198" t="s">
        <v>35</v>
      </c>
      <c r="I558" s="200"/>
      <c r="J558" s="196"/>
      <c r="K558" s="196"/>
      <c r="L558" s="201"/>
      <c r="M558" s="202"/>
      <c r="N558" s="203"/>
      <c r="O558" s="203"/>
      <c r="P558" s="203"/>
      <c r="Q558" s="203"/>
      <c r="R558" s="203"/>
      <c r="S558" s="203"/>
      <c r="T558" s="204"/>
      <c r="AT558" s="205" t="s">
        <v>164</v>
      </c>
      <c r="AU558" s="205" t="s">
        <v>90</v>
      </c>
      <c r="AV558" s="12" t="s">
        <v>88</v>
      </c>
      <c r="AW558" s="12" t="s">
        <v>41</v>
      </c>
      <c r="AX558" s="12" t="s">
        <v>80</v>
      </c>
      <c r="AY558" s="205" t="s">
        <v>155</v>
      </c>
    </row>
    <row r="559" spans="2:65" s="13" customFormat="1">
      <c r="B559" s="206"/>
      <c r="C559" s="207"/>
      <c r="D559" s="197" t="s">
        <v>164</v>
      </c>
      <c r="E559" s="208" t="s">
        <v>35</v>
      </c>
      <c r="F559" s="209" t="s">
        <v>3647</v>
      </c>
      <c r="G559" s="207"/>
      <c r="H559" s="210">
        <v>0.54</v>
      </c>
      <c r="I559" s="211"/>
      <c r="J559" s="207"/>
      <c r="K559" s="207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164</v>
      </c>
      <c r="AU559" s="216" t="s">
        <v>90</v>
      </c>
      <c r="AV559" s="13" t="s">
        <v>90</v>
      </c>
      <c r="AW559" s="13" t="s">
        <v>41</v>
      </c>
      <c r="AX559" s="13" t="s">
        <v>80</v>
      </c>
      <c r="AY559" s="216" t="s">
        <v>155</v>
      </c>
    </row>
    <row r="560" spans="2:65" s="12" customFormat="1">
      <c r="B560" s="195"/>
      <c r="C560" s="196"/>
      <c r="D560" s="197" t="s">
        <v>164</v>
      </c>
      <c r="E560" s="198" t="s">
        <v>35</v>
      </c>
      <c r="F560" s="199" t="s">
        <v>3593</v>
      </c>
      <c r="G560" s="196"/>
      <c r="H560" s="198" t="s">
        <v>35</v>
      </c>
      <c r="I560" s="200"/>
      <c r="J560" s="196"/>
      <c r="K560" s="196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164</v>
      </c>
      <c r="AU560" s="205" t="s">
        <v>90</v>
      </c>
      <c r="AV560" s="12" t="s">
        <v>88</v>
      </c>
      <c r="AW560" s="12" t="s">
        <v>41</v>
      </c>
      <c r="AX560" s="12" t="s">
        <v>80</v>
      </c>
      <c r="AY560" s="205" t="s">
        <v>155</v>
      </c>
    </row>
    <row r="561" spans="2:65" s="13" customFormat="1">
      <c r="B561" s="206"/>
      <c r="C561" s="207"/>
      <c r="D561" s="197" t="s">
        <v>164</v>
      </c>
      <c r="E561" s="208" t="s">
        <v>35</v>
      </c>
      <c r="F561" s="209" t="s">
        <v>3648</v>
      </c>
      <c r="G561" s="207"/>
      <c r="H561" s="210">
        <v>4.32</v>
      </c>
      <c r="I561" s="211"/>
      <c r="J561" s="207"/>
      <c r="K561" s="207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164</v>
      </c>
      <c r="AU561" s="216" t="s">
        <v>90</v>
      </c>
      <c r="AV561" s="13" t="s">
        <v>90</v>
      </c>
      <c r="AW561" s="13" t="s">
        <v>41</v>
      </c>
      <c r="AX561" s="13" t="s">
        <v>80</v>
      </c>
      <c r="AY561" s="216" t="s">
        <v>155</v>
      </c>
    </row>
    <row r="562" spans="2:65" s="12" customFormat="1">
      <c r="B562" s="195"/>
      <c r="C562" s="196"/>
      <c r="D562" s="197" t="s">
        <v>164</v>
      </c>
      <c r="E562" s="198" t="s">
        <v>35</v>
      </c>
      <c r="F562" s="199" t="s">
        <v>3594</v>
      </c>
      <c r="G562" s="196"/>
      <c r="H562" s="198" t="s">
        <v>35</v>
      </c>
      <c r="I562" s="200"/>
      <c r="J562" s="196"/>
      <c r="K562" s="196"/>
      <c r="L562" s="201"/>
      <c r="M562" s="202"/>
      <c r="N562" s="203"/>
      <c r="O562" s="203"/>
      <c r="P562" s="203"/>
      <c r="Q562" s="203"/>
      <c r="R562" s="203"/>
      <c r="S562" s="203"/>
      <c r="T562" s="204"/>
      <c r="AT562" s="205" t="s">
        <v>164</v>
      </c>
      <c r="AU562" s="205" t="s">
        <v>90</v>
      </c>
      <c r="AV562" s="12" t="s">
        <v>88</v>
      </c>
      <c r="AW562" s="12" t="s">
        <v>41</v>
      </c>
      <c r="AX562" s="12" t="s">
        <v>80</v>
      </c>
      <c r="AY562" s="205" t="s">
        <v>155</v>
      </c>
    </row>
    <row r="563" spans="2:65" s="13" customFormat="1">
      <c r="B563" s="206"/>
      <c r="C563" s="207"/>
      <c r="D563" s="197" t="s">
        <v>164</v>
      </c>
      <c r="E563" s="208" t="s">
        <v>35</v>
      </c>
      <c r="F563" s="209" t="s">
        <v>3649</v>
      </c>
      <c r="G563" s="207"/>
      <c r="H563" s="210">
        <v>2.88</v>
      </c>
      <c r="I563" s="211"/>
      <c r="J563" s="207"/>
      <c r="K563" s="207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164</v>
      </c>
      <c r="AU563" s="216" t="s">
        <v>90</v>
      </c>
      <c r="AV563" s="13" t="s">
        <v>90</v>
      </c>
      <c r="AW563" s="13" t="s">
        <v>41</v>
      </c>
      <c r="AX563" s="13" t="s">
        <v>80</v>
      </c>
      <c r="AY563" s="216" t="s">
        <v>155</v>
      </c>
    </row>
    <row r="564" spans="2:65" s="15" customFormat="1">
      <c r="B564" s="228"/>
      <c r="C564" s="229"/>
      <c r="D564" s="197" t="s">
        <v>164</v>
      </c>
      <c r="E564" s="230" t="s">
        <v>35</v>
      </c>
      <c r="F564" s="231" t="s">
        <v>177</v>
      </c>
      <c r="G564" s="229"/>
      <c r="H564" s="232">
        <v>7.74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164</v>
      </c>
      <c r="AU564" s="238" t="s">
        <v>90</v>
      </c>
      <c r="AV564" s="15" t="s">
        <v>162</v>
      </c>
      <c r="AW564" s="15" t="s">
        <v>41</v>
      </c>
      <c r="AX564" s="15" t="s">
        <v>88</v>
      </c>
      <c r="AY564" s="238" t="s">
        <v>155</v>
      </c>
    </row>
    <row r="565" spans="2:65" s="1" customFormat="1" ht="36" customHeight="1">
      <c r="B565" s="36"/>
      <c r="C565" s="182" t="s">
        <v>1087</v>
      </c>
      <c r="D565" s="182" t="s">
        <v>157</v>
      </c>
      <c r="E565" s="183" t="s">
        <v>3650</v>
      </c>
      <c r="F565" s="184" t="s">
        <v>3651</v>
      </c>
      <c r="G565" s="185" t="s">
        <v>160</v>
      </c>
      <c r="H565" s="186">
        <v>178.56</v>
      </c>
      <c r="I565" s="187"/>
      <c r="J565" s="188">
        <f>ROUND(I565*H565,2)</f>
        <v>0</v>
      </c>
      <c r="K565" s="184" t="s">
        <v>161</v>
      </c>
      <c r="L565" s="40"/>
      <c r="M565" s="189" t="s">
        <v>35</v>
      </c>
      <c r="N565" s="190" t="s">
        <v>51</v>
      </c>
      <c r="O565" s="65"/>
      <c r="P565" s="191">
        <f>O565*H565</f>
        <v>0</v>
      </c>
      <c r="Q565" s="191">
        <v>1E-4</v>
      </c>
      <c r="R565" s="191">
        <f>Q565*H565</f>
        <v>1.7856E-2</v>
      </c>
      <c r="S565" s="191">
        <v>0</v>
      </c>
      <c r="T565" s="192">
        <f>S565*H565</f>
        <v>0</v>
      </c>
      <c r="AR565" s="193" t="s">
        <v>265</v>
      </c>
      <c r="AT565" s="193" t="s">
        <v>157</v>
      </c>
      <c r="AU565" s="193" t="s">
        <v>90</v>
      </c>
      <c r="AY565" s="18" t="s">
        <v>155</v>
      </c>
      <c r="BE565" s="194">
        <f>IF(N565="základní",J565,0)</f>
        <v>0</v>
      </c>
      <c r="BF565" s="194">
        <f>IF(N565="snížená",J565,0)</f>
        <v>0</v>
      </c>
      <c r="BG565" s="194">
        <f>IF(N565="zákl. přenesená",J565,0)</f>
        <v>0</v>
      </c>
      <c r="BH565" s="194">
        <f>IF(N565="sníž. přenesená",J565,0)</f>
        <v>0</v>
      </c>
      <c r="BI565" s="194">
        <f>IF(N565="nulová",J565,0)</f>
        <v>0</v>
      </c>
      <c r="BJ565" s="18" t="s">
        <v>88</v>
      </c>
      <c r="BK565" s="194">
        <f>ROUND(I565*H565,2)</f>
        <v>0</v>
      </c>
      <c r="BL565" s="18" t="s">
        <v>265</v>
      </c>
      <c r="BM565" s="193" t="s">
        <v>3652</v>
      </c>
    </row>
    <row r="566" spans="2:65" s="12" customFormat="1">
      <c r="B566" s="195"/>
      <c r="C566" s="196"/>
      <c r="D566" s="197" t="s">
        <v>164</v>
      </c>
      <c r="E566" s="198" t="s">
        <v>35</v>
      </c>
      <c r="F566" s="199" t="s">
        <v>3653</v>
      </c>
      <c r="G566" s="196"/>
      <c r="H566" s="198" t="s">
        <v>35</v>
      </c>
      <c r="I566" s="200"/>
      <c r="J566" s="196"/>
      <c r="K566" s="196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164</v>
      </c>
      <c r="AU566" s="205" t="s">
        <v>90</v>
      </c>
      <c r="AV566" s="12" t="s">
        <v>88</v>
      </c>
      <c r="AW566" s="12" t="s">
        <v>41</v>
      </c>
      <c r="AX566" s="12" t="s">
        <v>80</v>
      </c>
      <c r="AY566" s="205" t="s">
        <v>155</v>
      </c>
    </row>
    <row r="567" spans="2:65" s="13" customFormat="1">
      <c r="B567" s="206"/>
      <c r="C567" s="207"/>
      <c r="D567" s="197" t="s">
        <v>164</v>
      </c>
      <c r="E567" s="208" t="s">
        <v>35</v>
      </c>
      <c r="F567" s="209" t="s">
        <v>3654</v>
      </c>
      <c r="G567" s="207"/>
      <c r="H567" s="210">
        <v>178.56</v>
      </c>
      <c r="I567" s="211"/>
      <c r="J567" s="207"/>
      <c r="K567" s="207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164</v>
      </c>
      <c r="AU567" s="216" t="s">
        <v>90</v>
      </c>
      <c r="AV567" s="13" t="s">
        <v>90</v>
      </c>
      <c r="AW567" s="13" t="s">
        <v>41</v>
      </c>
      <c r="AX567" s="13" t="s">
        <v>88</v>
      </c>
      <c r="AY567" s="216" t="s">
        <v>155</v>
      </c>
    </row>
    <row r="568" spans="2:65" s="1" customFormat="1" ht="48" customHeight="1">
      <c r="B568" s="36"/>
      <c r="C568" s="182" t="s">
        <v>1096</v>
      </c>
      <c r="D568" s="182" t="s">
        <v>157</v>
      </c>
      <c r="E568" s="183" t="s">
        <v>1727</v>
      </c>
      <c r="F568" s="184" t="s">
        <v>1728</v>
      </c>
      <c r="G568" s="185" t="s">
        <v>160</v>
      </c>
      <c r="H568" s="186">
        <v>413.57</v>
      </c>
      <c r="I568" s="187"/>
      <c r="J568" s="188">
        <f>ROUND(I568*H568,2)</f>
        <v>0</v>
      </c>
      <c r="K568" s="184" t="s">
        <v>161</v>
      </c>
      <c r="L568" s="40"/>
      <c r="M568" s="189" t="s">
        <v>35</v>
      </c>
      <c r="N568" s="190" t="s">
        <v>51</v>
      </c>
      <c r="O568" s="65"/>
      <c r="P568" s="191">
        <f>O568*H568</f>
        <v>0</v>
      </c>
      <c r="Q568" s="191">
        <v>7.9000000000000001E-4</v>
      </c>
      <c r="R568" s="191">
        <f>Q568*H568</f>
        <v>0.32672030000000002</v>
      </c>
      <c r="S568" s="191">
        <v>0</v>
      </c>
      <c r="T568" s="192">
        <f>S568*H568</f>
        <v>0</v>
      </c>
      <c r="AR568" s="193" t="s">
        <v>265</v>
      </c>
      <c r="AT568" s="193" t="s">
        <v>157</v>
      </c>
      <c r="AU568" s="193" t="s">
        <v>90</v>
      </c>
      <c r="AY568" s="18" t="s">
        <v>155</v>
      </c>
      <c r="BE568" s="194">
        <f>IF(N568="základní",J568,0)</f>
        <v>0</v>
      </c>
      <c r="BF568" s="194">
        <f>IF(N568="snížená",J568,0)</f>
        <v>0</v>
      </c>
      <c r="BG568" s="194">
        <f>IF(N568="zákl. přenesená",J568,0)</f>
        <v>0</v>
      </c>
      <c r="BH568" s="194">
        <f>IF(N568="sníž. přenesená",J568,0)</f>
        <v>0</v>
      </c>
      <c r="BI568" s="194">
        <f>IF(N568="nulová",J568,0)</f>
        <v>0</v>
      </c>
      <c r="BJ568" s="18" t="s">
        <v>88</v>
      </c>
      <c r="BK568" s="194">
        <f>ROUND(I568*H568,2)</f>
        <v>0</v>
      </c>
      <c r="BL568" s="18" t="s">
        <v>265</v>
      </c>
      <c r="BM568" s="193" t="s">
        <v>3655</v>
      </c>
    </row>
    <row r="569" spans="2:65" s="12" customFormat="1">
      <c r="B569" s="195"/>
      <c r="C569" s="196"/>
      <c r="D569" s="197" t="s">
        <v>164</v>
      </c>
      <c r="E569" s="198" t="s">
        <v>35</v>
      </c>
      <c r="F569" s="199" t="s">
        <v>2964</v>
      </c>
      <c r="G569" s="196"/>
      <c r="H569" s="198" t="s">
        <v>35</v>
      </c>
      <c r="I569" s="200"/>
      <c r="J569" s="196"/>
      <c r="K569" s="196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164</v>
      </c>
      <c r="AU569" s="205" t="s">
        <v>90</v>
      </c>
      <c r="AV569" s="12" t="s">
        <v>88</v>
      </c>
      <c r="AW569" s="12" t="s">
        <v>41</v>
      </c>
      <c r="AX569" s="12" t="s">
        <v>80</v>
      </c>
      <c r="AY569" s="205" t="s">
        <v>155</v>
      </c>
    </row>
    <row r="570" spans="2:65" s="13" customFormat="1">
      <c r="B570" s="206"/>
      <c r="C570" s="207"/>
      <c r="D570" s="197" t="s">
        <v>164</v>
      </c>
      <c r="E570" s="208" t="s">
        <v>35</v>
      </c>
      <c r="F570" s="209" t="s">
        <v>3656</v>
      </c>
      <c r="G570" s="207"/>
      <c r="H570" s="210">
        <v>255.39</v>
      </c>
      <c r="I570" s="211"/>
      <c r="J570" s="207"/>
      <c r="K570" s="207"/>
      <c r="L570" s="212"/>
      <c r="M570" s="213"/>
      <c r="N570" s="214"/>
      <c r="O570" s="214"/>
      <c r="P570" s="214"/>
      <c r="Q570" s="214"/>
      <c r="R570" s="214"/>
      <c r="S570" s="214"/>
      <c r="T570" s="215"/>
      <c r="AT570" s="216" t="s">
        <v>164</v>
      </c>
      <c r="AU570" s="216" t="s">
        <v>90</v>
      </c>
      <c r="AV570" s="13" t="s">
        <v>90</v>
      </c>
      <c r="AW570" s="13" t="s">
        <v>41</v>
      </c>
      <c r="AX570" s="13" t="s">
        <v>80</v>
      </c>
      <c r="AY570" s="216" t="s">
        <v>155</v>
      </c>
    </row>
    <row r="571" spans="2:65" s="13" customFormat="1">
      <c r="B571" s="206"/>
      <c r="C571" s="207"/>
      <c r="D571" s="197" t="s">
        <v>164</v>
      </c>
      <c r="E571" s="208" t="s">
        <v>35</v>
      </c>
      <c r="F571" s="209" t="s">
        <v>3657</v>
      </c>
      <c r="G571" s="207"/>
      <c r="H571" s="210">
        <v>68.900000000000006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164</v>
      </c>
      <c r="AU571" s="216" t="s">
        <v>90</v>
      </c>
      <c r="AV571" s="13" t="s">
        <v>90</v>
      </c>
      <c r="AW571" s="13" t="s">
        <v>41</v>
      </c>
      <c r="AX571" s="13" t="s">
        <v>80</v>
      </c>
      <c r="AY571" s="216" t="s">
        <v>155</v>
      </c>
    </row>
    <row r="572" spans="2:65" s="12" customFormat="1">
      <c r="B572" s="195"/>
      <c r="C572" s="196"/>
      <c r="D572" s="197" t="s">
        <v>164</v>
      </c>
      <c r="E572" s="198" t="s">
        <v>35</v>
      </c>
      <c r="F572" s="199" t="s">
        <v>3643</v>
      </c>
      <c r="G572" s="196"/>
      <c r="H572" s="198" t="s">
        <v>35</v>
      </c>
      <c r="I572" s="200"/>
      <c r="J572" s="196"/>
      <c r="K572" s="196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164</v>
      </c>
      <c r="AU572" s="205" t="s">
        <v>90</v>
      </c>
      <c r="AV572" s="12" t="s">
        <v>88</v>
      </c>
      <c r="AW572" s="12" t="s">
        <v>41</v>
      </c>
      <c r="AX572" s="12" t="s">
        <v>80</v>
      </c>
      <c r="AY572" s="205" t="s">
        <v>155</v>
      </c>
    </row>
    <row r="573" spans="2:65" s="13" customFormat="1">
      <c r="B573" s="206"/>
      <c r="C573" s="207"/>
      <c r="D573" s="197" t="s">
        <v>164</v>
      </c>
      <c r="E573" s="208" t="s">
        <v>35</v>
      </c>
      <c r="F573" s="209" t="s">
        <v>3658</v>
      </c>
      <c r="G573" s="207"/>
      <c r="H573" s="210">
        <v>89.28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164</v>
      </c>
      <c r="AU573" s="216" t="s">
        <v>90</v>
      </c>
      <c r="AV573" s="13" t="s">
        <v>90</v>
      </c>
      <c r="AW573" s="13" t="s">
        <v>41</v>
      </c>
      <c r="AX573" s="13" t="s">
        <v>80</v>
      </c>
      <c r="AY573" s="216" t="s">
        <v>155</v>
      </c>
    </row>
    <row r="574" spans="2:65" s="15" customFormat="1">
      <c r="B574" s="228"/>
      <c r="C574" s="229"/>
      <c r="D574" s="197" t="s">
        <v>164</v>
      </c>
      <c r="E574" s="230" t="s">
        <v>35</v>
      </c>
      <c r="F574" s="231" t="s">
        <v>177</v>
      </c>
      <c r="G574" s="229"/>
      <c r="H574" s="232">
        <v>413.57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164</v>
      </c>
      <c r="AU574" s="238" t="s">
        <v>90</v>
      </c>
      <c r="AV574" s="15" t="s">
        <v>162</v>
      </c>
      <c r="AW574" s="15" t="s">
        <v>41</v>
      </c>
      <c r="AX574" s="15" t="s">
        <v>88</v>
      </c>
      <c r="AY574" s="238" t="s">
        <v>155</v>
      </c>
    </row>
    <row r="575" spans="2:65" s="1" customFormat="1" ht="16.5" customHeight="1">
      <c r="B575" s="36"/>
      <c r="C575" s="239" t="s">
        <v>1102</v>
      </c>
      <c r="D575" s="239" t="s">
        <v>455</v>
      </c>
      <c r="E575" s="240" t="s">
        <v>1734</v>
      </c>
      <c r="F575" s="241" t="s">
        <v>1735</v>
      </c>
      <c r="G575" s="242" t="s">
        <v>160</v>
      </c>
      <c r="H575" s="243">
        <v>454.92700000000002</v>
      </c>
      <c r="I575" s="244"/>
      <c r="J575" s="245">
        <f>ROUND(I575*H575,2)</f>
        <v>0</v>
      </c>
      <c r="K575" s="241" t="s">
        <v>161</v>
      </c>
      <c r="L575" s="246"/>
      <c r="M575" s="247" t="s">
        <v>35</v>
      </c>
      <c r="N575" s="248" t="s">
        <v>51</v>
      </c>
      <c r="O575" s="65"/>
      <c r="P575" s="191">
        <f>O575*H575</f>
        <v>0</v>
      </c>
      <c r="Q575" s="191">
        <v>6.4000000000000005E-4</v>
      </c>
      <c r="R575" s="191">
        <f>Q575*H575</f>
        <v>0.29115328000000001</v>
      </c>
      <c r="S575" s="191">
        <v>0</v>
      </c>
      <c r="T575" s="192">
        <f>S575*H575</f>
        <v>0</v>
      </c>
      <c r="AR575" s="193" t="s">
        <v>419</v>
      </c>
      <c r="AT575" s="193" t="s">
        <v>455</v>
      </c>
      <c r="AU575" s="193" t="s">
        <v>90</v>
      </c>
      <c r="AY575" s="18" t="s">
        <v>155</v>
      </c>
      <c r="BE575" s="194">
        <f>IF(N575="základní",J575,0)</f>
        <v>0</v>
      </c>
      <c r="BF575" s="194">
        <f>IF(N575="snížená",J575,0)</f>
        <v>0</v>
      </c>
      <c r="BG575" s="194">
        <f>IF(N575="zákl. přenesená",J575,0)</f>
        <v>0</v>
      </c>
      <c r="BH575" s="194">
        <f>IF(N575="sníž. přenesená",J575,0)</f>
        <v>0</v>
      </c>
      <c r="BI575" s="194">
        <f>IF(N575="nulová",J575,0)</f>
        <v>0</v>
      </c>
      <c r="BJ575" s="18" t="s">
        <v>88</v>
      </c>
      <c r="BK575" s="194">
        <f>ROUND(I575*H575,2)</f>
        <v>0</v>
      </c>
      <c r="BL575" s="18" t="s">
        <v>265</v>
      </c>
      <c r="BM575" s="193" t="s">
        <v>3659</v>
      </c>
    </row>
    <row r="576" spans="2:65" s="13" customFormat="1">
      <c r="B576" s="206"/>
      <c r="C576" s="207"/>
      <c r="D576" s="197" t="s">
        <v>164</v>
      </c>
      <c r="E576" s="208" t="s">
        <v>35</v>
      </c>
      <c r="F576" s="209" t="s">
        <v>3660</v>
      </c>
      <c r="G576" s="207"/>
      <c r="H576" s="210">
        <v>454.92700000000002</v>
      </c>
      <c r="I576" s="211"/>
      <c r="J576" s="207"/>
      <c r="K576" s="207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164</v>
      </c>
      <c r="AU576" s="216" t="s">
        <v>90</v>
      </c>
      <c r="AV576" s="13" t="s">
        <v>90</v>
      </c>
      <c r="AW576" s="13" t="s">
        <v>41</v>
      </c>
      <c r="AX576" s="13" t="s">
        <v>88</v>
      </c>
      <c r="AY576" s="216" t="s">
        <v>155</v>
      </c>
    </row>
    <row r="577" spans="2:65" s="1" customFormat="1" ht="36" customHeight="1">
      <c r="B577" s="36"/>
      <c r="C577" s="182" t="s">
        <v>1108</v>
      </c>
      <c r="D577" s="182" t="s">
        <v>157</v>
      </c>
      <c r="E577" s="183" t="s">
        <v>3059</v>
      </c>
      <c r="F577" s="184" t="s">
        <v>3060</v>
      </c>
      <c r="G577" s="185" t="s">
        <v>1514</v>
      </c>
      <c r="H577" s="249"/>
      <c r="I577" s="187"/>
      <c r="J577" s="188">
        <f>ROUND(I577*H577,2)</f>
        <v>0</v>
      </c>
      <c r="K577" s="184" t="s">
        <v>161</v>
      </c>
      <c r="L577" s="40"/>
      <c r="M577" s="189" t="s">
        <v>35</v>
      </c>
      <c r="N577" s="190" t="s">
        <v>51</v>
      </c>
      <c r="O577" s="65"/>
      <c r="P577" s="191">
        <f>O577*H577</f>
        <v>0</v>
      </c>
      <c r="Q577" s="191">
        <v>0</v>
      </c>
      <c r="R577" s="191">
        <f>Q577*H577</f>
        <v>0</v>
      </c>
      <c r="S577" s="191">
        <v>0</v>
      </c>
      <c r="T577" s="192">
        <f>S577*H577</f>
        <v>0</v>
      </c>
      <c r="AR577" s="193" t="s">
        <v>265</v>
      </c>
      <c r="AT577" s="193" t="s">
        <v>157</v>
      </c>
      <c r="AU577" s="193" t="s">
        <v>90</v>
      </c>
      <c r="AY577" s="18" t="s">
        <v>155</v>
      </c>
      <c r="BE577" s="194">
        <f>IF(N577="základní",J577,0)</f>
        <v>0</v>
      </c>
      <c r="BF577" s="194">
        <f>IF(N577="snížená",J577,0)</f>
        <v>0</v>
      </c>
      <c r="BG577" s="194">
        <f>IF(N577="zákl. přenesená",J577,0)</f>
        <v>0</v>
      </c>
      <c r="BH577" s="194">
        <f>IF(N577="sníž. přenesená",J577,0)</f>
        <v>0</v>
      </c>
      <c r="BI577" s="194">
        <f>IF(N577="nulová",J577,0)</f>
        <v>0</v>
      </c>
      <c r="BJ577" s="18" t="s">
        <v>88</v>
      </c>
      <c r="BK577" s="194">
        <f>ROUND(I577*H577,2)</f>
        <v>0</v>
      </c>
      <c r="BL577" s="18" t="s">
        <v>265</v>
      </c>
      <c r="BM577" s="193" t="s">
        <v>3661</v>
      </c>
    </row>
    <row r="578" spans="2:65" s="11" customFormat="1" ht="22.95" customHeight="1">
      <c r="B578" s="166"/>
      <c r="C578" s="167"/>
      <c r="D578" s="168" t="s">
        <v>79</v>
      </c>
      <c r="E578" s="180" t="s">
        <v>1758</v>
      </c>
      <c r="F578" s="180" t="s">
        <v>1759</v>
      </c>
      <c r="G578" s="167"/>
      <c r="H578" s="167"/>
      <c r="I578" s="170"/>
      <c r="J578" s="181">
        <f>BK578</f>
        <v>0</v>
      </c>
      <c r="K578" s="167"/>
      <c r="L578" s="172"/>
      <c r="M578" s="173"/>
      <c r="N578" s="174"/>
      <c r="O578" s="174"/>
      <c r="P578" s="175">
        <f>SUM(P579:P586)</f>
        <v>0</v>
      </c>
      <c r="Q578" s="174"/>
      <c r="R578" s="175">
        <f>SUM(R579:R586)</f>
        <v>0</v>
      </c>
      <c r="S578" s="174"/>
      <c r="T578" s="176">
        <f>SUM(T579:T586)</f>
        <v>0</v>
      </c>
      <c r="AR578" s="177" t="s">
        <v>90</v>
      </c>
      <c r="AT578" s="178" t="s">
        <v>79</v>
      </c>
      <c r="AU578" s="178" t="s">
        <v>88</v>
      </c>
      <c r="AY578" s="177" t="s">
        <v>155</v>
      </c>
      <c r="BK578" s="179">
        <f>SUM(BK579:BK586)</f>
        <v>0</v>
      </c>
    </row>
    <row r="579" spans="2:65" s="1" customFormat="1" ht="24" customHeight="1">
      <c r="B579" s="36"/>
      <c r="C579" s="182" t="s">
        <v>1120</v>
      </c>
      <c r="D579" s="182" t="s">
        <v>157</v>
      </c>
      <c r="E579" s="183" t="s">
        <v>1761</v>
      </c>
      <c r="F579" s="184" t="s">
        <v>1762</v>
      </c>
      <c r="G579" s="185" t="s">
        <v>227</v>
      </c>
      <c r="H579" s="186">
        <v>12</v>
      </c>
      <c r="I579" s="187"/>
      <c r="J579" s="188">
        <f>ROUND(I579*H579,2)</f>
        <v>0</v>
      </c>
      <c r="K579" s="184" t="s">
        <v>35</v>
      </c>
      <c r="L579" s="40"/>
      <c r="M579" s="189" t="s">
        <v>35</v>
      </c>
      <c r="N579" s="190" t="s">
        <v>51</v>
      </c>
      <c r="O579" s="65"/>
      <c r="P579" s="191">
        <f>O579*H579</f>
        <v>0</v>
      </c>
      <c r="Q579" s="191">
        <v>0</v>
      </c>
      <c r="R579" s="191">
        <f>Q579*H579</f>
        <v>0</v>
      </c>
      <c r="S579" s="191">
        <v>0</v>
      </c>
      <c r="T579" s="192">
        <f>S579*H579</f>
        <v>0</v>
      </c>
      <c r="AR579" s="193" t="s">
        <v>265</v>
      </c>
      <c r="AT579" s="193" t="s">
        <v>157</v>
      </c>
      <c r="AU579" s="193" t="s">
        <v>90</v>
      </c>
      <c r="AY579" s="18" t="s">
        <v>155</v>
      </c>
      <c r="BE579" s="194">
        <f>IF(N579="základní",J579,0)</f>
        <v>0</v>
      </c>
      <c r="BF579" s="194">
        <f>IF(N579="snížená",J579,0)</f>
        <v>0</v>
      </c>
      <c r="BG579" s="194">
        <f>IF(N579="zákl. přenesená",J579,0)</f>
        <v>0</v>
      </c>
      <c r="BH579" s="194">
        <f>IF(N579="sníž. přenesená",J579,0)</f>
        <v>0</v>
      </c>
      <c r="BI579" s="194">
        <f>IF(N579="nulová",J579,0)</f>
        <v>0</v>
      </c>
      <c r="BJ579" s="18" t="s">
        <v>88</v>
      </c>
      <c r="BK579" s="194">
        <f>ROUND(I579*H579,2)</f>
        <v>0</v>
      </c>
      <c r="BL579" s="18" t="s">
        <v>265</v>
      </c>
      <c r="BM579" s="193" t="s">
        <v>3662</v>
      </c>
    </row>
    <row r="580" spans="2:65" s="12" customFormat="1">
      <c r="B580" s="195"/>
      <c r="C580" s="196"/>
      <c r="D580" s="197" t="s">
        <v>164</v>
      </c>
      <c r="E580" s="198" t="s">
        <v>35</v>
      </c>
      <c r="F580" s="199" t="s">
        <v>1764</v>
      </c>
      <c r="G580" s="196"/>
      <c r="H580" s="198" t="s">
        <v>35</v>
      </c>
      <c r="I580" s="200"/>
      <c r="J580" s="196"/>
      <c r="K580" s="196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164</v>
      </c>
      <c r="AU580" s="205" t="s">
        <v>90</v>
      </c>
      <c r="AV580" s="12" t="s">
        <v>88</v>
      </c>
      <c r="AW580" s="12" t="s">
        <v>41</v>
      </c>
      <c r="AX580" s="12" t="s">
        <v>80</v>
      </c>
      <c r="AY580" s="205" t="s">
        <v>155</v>
      </c>
    </row>
    <row r="581" spans="2:65" s="13" customFormat="1">
      <c r="B581" s="206"/>
      <c r="C581" s="207"/>
      <c r="D581" s="197" t="s">
        <v>164</v>
      </c>
      <c r="E581" s="208" t="s">
        <v>35</v>
      </c>
      <c r="F581" s="209" t="s">
        <v>3596</v>
      </c>
      <c r="G581" s="207"/>
      <c r="H581" s="210">
        <v>12</v>
      </c>
      <c r="I581" s="211"/>
      <c r="J581" s="207"/>
      <c r="K581" s="207"/>
      <c r="L581" s="212"/>
      <c r="M581" s="213"/>
      <c r="N581" s="214"/>
      <c r="O581" s="214"/>
      <c r="P581" s="214"/>
      <c r="Q581" s="214"/>
      <c r="R581" s="214"/>
      <c r="S581" s="214"/>
      <c r="T581" s="215"/>
      <c r="AT581" s="216" t="s">
        <v>164</v>
      </c>
      <c r="AU581" s="216" t="s">
        <v>90</v>
      </c>
      <c r="AV581" s="13" t="s">
        <v>90</v>
      </c>
      <c r="AW581" s="13" t="s">
        <v>41</v>
      </c>
      <c r="AX581" s="13" t="s">
        <v>88</v>
      </c>
      <c r="AY581" s="216" t="s">
        <v>155</v>
      </c>
    </row>
    <row r="582" spans="2:65" s="1" customFormat="1" ht="24" customHeight="1">
      <c r="B582" s="36"/>
      <c r="C582" s="182" t="s">
        <v>1125</v>
      </c>
      <c r="D582" s="182" t="s">
        <v>157</v>
      </c>
      <c r="E582" s="183" t="s">
        <v>1778</v>
      </c>
      <c r="F582" s="184" t="s">
        <v>1779</v>
      </c>
      <c r="G582" s="185" t="s">
        <v>227</v>
      </c>
      <c r="H582" s="186">
        <v>12</v>
      </c>
      <c r="I582" s="187"/>
      <c r="J582" s="188">
        <f>ROUND(I582*H582,2)</f>
        <v>0</v>
      </c>
      <c r="K582" s="184" t="s">
        <v>161</v>
      </c>
      <c r="L582" s="40"/>
      <c r="M582" s="189" t="s">
        <v>35</v>
      </c>
      <c r="N582" s="190" t="s">
        <v>51</v>
      </c>
      <c r="O582" s="65"/>
      <c r="P582" s="191">
        <f>O582*H582</f>
        <v>0</v>
      </c>
      <c r="Q582" s="191">
        <v>0</v>
      </c>
      <c r="R582" s="191">
        <f>Q582*H582</f>
        <v>0</v>
      </c>
      <c r="S582" s="191">
        <v>0</v>
      </c>
      <c r="T582" s="192">
        <f>S582*H582</f>
        <v>0</v>
      </c>
      <c r="AR582" s="193" t="s">
        <v>265</v>
      </c>
      <c r="AT582" s="193" t="s">
        <v>157</v>
      </c>
      <c r="AU582" s="193" t="s">
        <v>90</v>
      </c>
      <c r="AY582" s="18" t="s">
        <v>155</v>
      </c>
      <c r="BE582" s="194">
        <f>IF(N582="základní",J582,0)</f>
        <v>0</v>
      </c>
      <c r="BF582" s="194">
        <f>IF(N582="snížená",J582,0)</f>
        <v>0</v>
      </c>
      <c r="BG582" s="194">
        <f>IF(N582="zákl. přenesená",J582,0)</f>
        <v>0</v>
      </c>
      <c r="BH582" s="194">
        <f>IF(N582="sníž. přenesená",J582,0)</f>
        <v>0</v>
      </c>
      <c r="BI582" s="194">
        <f>IF(N582="nulová",J582,0)</f>
        <v>0</v>
      </c>
      <c r="BJ582" s="18" t="s">
        <v>88</v>
      </c>
      <c r="BK582" s="194">
        <f>ROUND(I582*H582,2)</f>
        <v>0</v>
      </c>
      <c r="BL582" s="18" t="s">
        <v>265</v>
      </c>
      <c r="BM582" s="193" t="s">
        <v>3663</v>
      </c>
    </row>
    <row r="583" spans="2:65" s="12" customFormat="1">
      <c r="B583" s="195"/>
      <c r="C583" s="196"/>
      <c r="D583" s="197" t="s">
        <v>164</v>
      </c>
      <c r="E583" s="198" t="s">
        <v>35</v>
      </c>
      <c r="F583" s="199" t="s">
        <v>1764</v>
      </c>
      <c r="G583" s="196"/>
      <c r="H583" s="198" t="s">
        <v>35</v>
      </c>
      <c r="I583" s="200"/>
      <c r="J583" s="196"/>
      <c r="K583" s="196"/>
      <c r="L583" s="201"/>
      <c r="M583" s="202"/>
      <c r="N583" s="203"/>
      <c r="O583" s="203"/>
      <c r="P583" s="203"/>
      <c r="Q583" s="203"/>
      <c r="R583" s="203"/>
      <c r="S583" s="203"/>
      <c r="T583" s="204"/>
      <c r="AT583" s="205" t="s">
        <v>164</v>
      </c>
      <c r="AU583" s="205" t="s">
        <v>90</v>
      </c>
      <c r="AV583" s="12" t="s">
        <v>88</v>
      </c>
      <c r="AW583" s="12" t="s">
        <v>41</v>
      </c>
      <c r="AX583" s="12" t="s">
        <v>80</v>
      </c>
      <c r="AY583" s="205" t="s">
        <v>155</v>
      </c>
    </row>
    <row r="584" spans="2:65" s="13" customFormat="1">
      <c r="B584" s="206"/>
      <c r="C584" s="207"/>
      <c r="D584" s="197" t="s">
        <v>164</v>
      </c>
      <c r="E584" s="208" t="s">
        <v>35</v>
      </c>
      <c r="F584" s="209" t="s">
        <v>3596</v>
      </c>
      <c r="G584" s="207"/>
      <c r="H584" s="210">
        <v>12</v>
      </c>
      <c r="I584" s="211"/>
      <c r="J584" s="207"/>
      <c r="K584" s="207"/>
      <c r="L584" s="212"/>
      <c r="M584" s="213"/>
      <c r="N584" s="214"/>
      <c r="O584" s="214"/>
      <c r="P584" s="214"/>
      <c r="Q584" s="214"/>
      <c r="R584" s="214"/>
      <c r="S584" s="214"/>
      <c r="T584" s="215"/>
      <c r="AT584" s="216" t="s">
        <v>164</v>
      </c>
      <c r="AU584" s="216" t="s">
        <v>90</v>
      </c>
      <c r="AV584" s="13" t="s">
        <v>90</v>
      </c>
      <c r="AW584" s="13" t="s">
        <v>41</v>
      </c>
      <c r="AX584" s="13" t="s">
        <v>88</v>
      </c>
      <c r="AY584" s="216" t="s">
        <v>155</v>
      </c>
    </row>
    <row r="585" spans="2:65" s="1" customFormat="1" ht="48" customHeight="1">
      <c r="B585" s="36"/>
      <c r="C585" s="239" t="s">
        <v>1136</v>
      </c>
      <c r="D585" s="239" t="s">
        <v>455</v>
      </c>
      <c r="E585" s="240" t="s">
        <v>1782</v>
      </c>
      <c r="F585" s="241" t="s">
        <v>1783</v>
      </c>
      <c r="G585" s="242" t="s">
        <v>227</v>
      </c>
      <c r="H585" s="243">
        <v>12</v>
      </c>
      <c r="I585" s="244"/>
      <c r="J585" s="245">
        <f>ROUND(I585*H585,2)</f>
        <v>0</v>
      </c>
      <c r="K585" s="241" t="s">
        <v>35</v>
      </c>
      <c r="L585" s="246"/>
      <c r="M585" s="247" t="s">
        <v>35</v>
      </c>
      <c r="N585" s="248" t="s">
        <v>51</v>
      </c>
      <c r="O585" s="65"/>
      <c r="P585" s="191">
        <f>O585*H585</f>
        <v>0</v>
      </c>
      <c r="Q585" s="191">
        <v>0</v>
      </c>
      <c r="R585" s="191">
        <f>Q585*H585</f>
        <v>0</v>
      </c>
      <c r="S585" s="191">
        <v>0</v>
      </c>
      <c r="T585" s="192">
        <f>S585*H585</f>
        <v>0</v>
      </c>
      <c r="AR585" s="193" t="s">
        <v>419</v>
      </c>
      <c r="AT585" s="193" t="s">
        <v>455</v>
      </c>
      <c r="AU585" s="193" t="s">
        <v>90</v>
      </c>
      <c r="AY585" s="18" t="s">
        <v>155</v>
      </c>
      <c r="BE585" s="194">
        <f>IF(N585="základní",J585,0)</f>
        <v>0</v>
      </c>
      <c r="BF585" s="194">
        <f>IF(N585="snížená",J585,0)</f>
        <v>0</v>
      </c>
      <c r="BG585" s="194">
        <f>IF(N585="zákl. přenesená",J585,0)</f>
        <v>0</v>
      </c>
      <c r="BH585" s="194">
        <f>IF(N585="sníž. přenesená",J585,0)</f>
        <v>0</v>
      </c>
      <c r="BI585" s="194">
        <f>IF(N585="nulová",J585,0)</f>
        <v>0</v>
      </c>
      <c r="BJ585" s="18" t="s">
        <v>88</v>
      </c>
      <c r="BK585" s="194">
        <f>ROUND(I585*H585,2)</f>
        <v>0</v>
      </c>
      <c r="BL585" s="18" t="s">
        <v>265</v>
      </c>
      <c r="BM585" s="193" t="s">
        <v>3664</v>
      </c>
    </row>
    <row r="586" spans="2:65" s="1" customFormat="1" ht="36" customHeight="1">
      <c r="B586" s="36"/>
      <c r="C586" s="182" t="s">
        <v>1141</v>
      </c>
      <c r="D586" s="182" t="s">
        <v>157</v>
      </c>
      <c r="E586" s="183" t="s">
        <v>3072</v>
      </c>
      <c r="F586" s="184" t="s">
        <v>3073</v>
      </c>
      <c r="G586" s="185" t="s">
        <v>1514</v>
      </c>
      <c r="H586" s="249"/>
      <c r="I586" s="187"/>
      <c r="J586" s="188">
        <f>ROUND(I586*H586,2)</f>
        <v>0</v>
      </c>
      <c r="K586" s="184" t="s">
        <v>161</v>
      </c>
      <c r="L586" s="40"/>
      <c r="M586" s="189" t="s">
        <v>35</v>
      </c>
      <c r="N586" s="190" t="s">
        <v>51</v>
      </c>
      <c r="O586" s="65"/>
      <c r="P586" s="191">
        <f>O586*H586</f>
        <v>0</v>
      </c>
      <c r="Q586" s="191">
        <v>0</v>
      </c>
      <c r="R586" s="191">
        <f>Q586*H586</f>
        <v>0</v>
      </c>
      <c r="S586" s="191">
        <v>0</v>
      </c>
      <c r="T586" s="192">
        <f>S586*H586</f>
        <v>0</v>
      </c>
      <c r="AR586" s="193" t="s">
        <v>265</v>
      </c>
      <c r="AT586" s="193" t="s">
        <v>157</v>
      </c>
      <c r="AU586" s="193" t="s">
        <v>90</v>
      </c>
      <c r="AY586" s="18" t="s">
        <v>155</v>
      </c>
      <c r="BE586" s="194">
        <f>IF(N586="základní",J586,0)</f>
        <v>0</v>
      </c>
      <c r="BF586" s="194">
        <f>IF(N586="snížená",J586,0)</f>
        <v>0</v>
      </c>
      <c r="BG586" s="194">
        <f>IF(N586="zákl. přenesená",J586,0)</f>
        <v>0</v>
      </c>
      <c r="BH586" s="194">
        <f>IF(N586="sníž. přenesená",J586,0)</f>
        <v>0</v>
      </c>
      <c r="BI586" s="194">
        <f>IF(N586="nulová",J586,0)</f>
        <v>0</v>
      </c>
      <c r="BJ586" s="18" t="s">
        <v>88</v>
      </c>
      <c r="BK586" s="194">
        <f>ROUND(I586*H586,2)</f>
        <v>0</v>
      </c>
      <c r="BL586" s="18" t="s">
        <v>265</v>
      </c>
      <c r="BM586" s="193" t="s">
        <v>3665</v>
      </c>
    </row>
    <row r="587" spans="2:65" s="11" customFormat="1" ht="22.95" customHeight="1">
      <c r="B587" s="166"/>
      <c r="C587" s="167"/>
      <c r="D587" s="168" t="s">
        <v>79</v>
      </c>
      <c r="E587" s="180" t="s">
        <v>1789</v>
      </c>
      <c r="F587" s="180" t="s">
        <v>1790</v>
      </c>
      <c r="G587" s="167"/>
      <c r="H587" s="167"/>
      <c r="I587" s="170"/>
      <c r="J587" s="181">
        <f>BK587</f>
        <v>0</v>
      </c>
      <c r="K587" s="167"/>
      <c r="L587" s="172"/>
      <c r="M587" s="173"/>
      <c r="N587" s="174"/>
      <c r="O587" s="174"/>
      <c r="P587" s="175">
        <f>SUM(P588:P595)</f>
        <v>0</v>
      </c>
      <c r="Q587" s="174"/>
      <c r="R587" s="175">
        <f>SUM(R588:R595)</f>
        <v>5.6975360000000004</v>
      </c>
      <c r="S587" s="174"/>
      <c r="T587" s="176">
        <f>SUM(T588:T595)</f>
        <v>13.3536</v>
      </c>
      <c r="AR587" s="177" t="s">
        <v>90</v>
      </c>
      <c r="AT587" s="178" t="s">
        <v>79</v>
      </c>
      <c r="AU587" s="178" t="s">
        <v>88</v>
      </c>
      <c r="AY587" s="177" t="s">
        <v>155</v>
      </c>
      <c r="BK587" s="179">
        <f>SUM(BK588:BK595)</f>
        <v>0</v>
      </c>
    </row>
    <row r="588" spans="2:65" s="1" customFormat="1" ht="24" customHeight="1">
      <c r="B588" s="36"/>
      <c r="C588" s="182" t="s">
        <v>1145</v>
      </c>
      <c r="D588" s="182" t="s">
        <v>157</v>
      </c>
      <c r="E588" s="183" t="s">
        <v>3090</v>
      </c>
      <c r="F588" s="184" t="s">
        <v>3091</v>
      </c>
      <c r="G588" s="185" t="s">
        <v>160</v>
      </c>
      <c r="H588" s="186">
        <v>445.12</v>
      </c>
      <c r="I588" s="187"/>
      <c r="J588" s="188">
        <f>ROUND(I588*H588,2)</f>
        <v>0</v>
      </c>
      <c r="K588" s="184" t="s">
        <v>161</v>
      </c>
      <c r="L588" s="40"/>
      <c r="M588" s="189" t="s">
        <v>35</v>
      </c>
      <c r="N588" s="190" t="s">
        <v>51</v>
      </c>
      <c r="O588" s="65"/>
      <c r="P588" s="191">
        <f>O588*H588</f>
        <v>0</v>
      </c>
      <c r="Q588" s="191">
        <v>0</v>
      </c>
      <c r="R588" s="191">
        <f>Q588*H588</f>
        <v>0</v>
      </c>
      <c r="S588" s="191">
        <v>0.03</v>
      </c>
      <c r="T588" s="192">
        <f>S588*H588</f>
        <v>13.3536</v>
      </c>
      <c r="AR588" s="193" t="s">
        <v>265</v>
      </c>
      <c r="AT588" s="193" t="s">
        <v>157</v>
      </c>
      <c r="AU588" s="193" t="s">
        <v>90</v>
      </c>
      <c r="AY588" s="18" t="s">
        <v>155</v>
      </c>
      <c r="BE588" s="194">
        <f>IF(N588="základní",J588,0)</f>
        <v>0</v>
      </c>
      <c r="BF588" s="194">
        <f>IF(N588="snížená",J588,0)</f>
        <v>0</v>
      </c>
      <c r="BG588" s="194">
        <f>IF(N588="zákl. přenesená",J588,0)</f>
        <v>0</v>
      </c>
      <c r="BH588" s="194">
        <f>IF(N588="sníž. přenesená",J588,0)</f>
        <v>0</v>
      </c>
      <c r="BI588" s="194">
        <f>IF(N588="nulová",J588,0)</f>
        <v>0</v>
      </c>
      <c r="BJ588" s="18" t="s">
        <v>88</v>
      </c>
      <c r="BK588" s="194">
        <f>ROUND(I588*H588,2)</f>
        <v>0</v>
      </c>
      <c r="BL588" s="18" t="s">
        <v>265</v>
      </c>
      <c r="BM588" s="193" t="s">
        <v>3666</v>
      </c>
    </row>
    <row r="589" spans="2:65" s="12" customFormat="1">
      <c r="B589" s="195"/>
      <c r="C589" s="196"/>
      <c r="D589" s="197" t="s">
        <v>164</v>
      </c>
      <c r="E589" s="198" t="s">
        <v>35</v>
      </c>
      <c r="F589" s="199" t="s">
        <v>3667</v>
      </c>
      <c r="G589" s="196"/>
      <c r="H589" s="198" t="s">
        <v>35</v>
      </c>
      <c r="I589" s="200"/>
      <c r="J589" s="196"/>
      <c r="K589" s="196"/>
      <c r="L589" s="201"/>
      <c r="M589" s="202"/>
      <c r="N589" s="203"/>
      <c r="O589" s="203"/>
      <c r="P589" s="203"/>
      <c r="Q589" s="203"/>
      <c r="R589" s="203"/>
      <c r="S589" s="203"/>
      <c r="T589" s="204"/>
      <c r="AT589" s="205" t="s">
        <v>164</v>
      </c>
      <c r="AU589" s="205" t="s">
        <v>90</v>
      </c>
      <c r="AV589" s="12" t="s">
        <v>88</v>
      </c>
      <c r="AW589" s="12" t="s">
        <v>41</v>
      </c>
      <c r="AX589" s="12" t="s">
        <v>80</v>
      </c>
      <c r="AY589" s="205" t="s">
        <v>155</v>
      </c>
    </row>
    <row r="590" spans="2:65" s="13" customFormat="1">
      <c r="B590" s="206"/>
      <c r="C590" s="207"/>
      <c r="D590" s="197" t="s">
        <v>164</v>
      </c>
      <c r="E590" s="208" t="s">
        <v>35</v>
      </c>
      <c r="F590" s="209" t="s">
        <v>3440</v>
      </c>
      <c r="G590" s="207"/>
      <c r="H590" s="210">
        <v>445.12</v>
      </c>
      <c r="I590" s="211"/>
      <c r="J590" s="207"/>
      <c r="K590" s="207"/>
      <c r="L590" s="212"/>
      <c r="M590" s="213"/>
      <c r="N590" s="214"/>
      <c r="O590" s="214"/>
      <c r="P590" s="214"/>
      <c r="Q590" s="214"/>
      <c r="R590" s="214"/>
      <c r="S590" s="214"/>
      <c r="T590" s="215"/>
      <c r="AT590" s="216" t="s">
        <v>164</v>
      </c>
      <c r="AU590" s="216" t="s">
        <v>90</v>
      </c>
      <c r="AV590" s="13" t="s">
        <v>90</v>
      </c>
      <c r="AW590" s="13" t="s">
        <v>41</v>
      </c>
      <c r="AX590" s="13" t="s">
        <v>88</v>
      </c>
      <c r="AY590" s="216" t="s">
        <v>155</v>
      </c>
    </row>
    <row r="591" spans="2:65" s="1" customFormat="1" ht="24" customHeight="1">
      <c r="B591" s="36"/>
      <c r="C591" s="182" t="s">
        <v>1151</v>
      </c>
      <c r="D591" s="182" t="s">
        <v>157</v>
      </c>
      <c r="E591" s="183" t="s">
        <v>3095</v>
      </c>
      <c r="F591" s="184" t="s">
        <v>3096</v>
      </c>
      <c r="G591" s="185" t="s">
        <v>160</v>
      </c>
      <c r="H591" s="186">
        <v>445.12</v>
      </c>
      <c r="I591" s="187"/>
      <c r="J591" s="188">
        <f>ROUND(I591*H591,2)</f>
        <v>0</v>
      </c>
      <c r="K591" s="184" t="s">
        <v>161</v>
      </c>
      <c r="L591" s="40"/>
      <c r="M591" s="189" t="s">
        <v>35</v>
      </c>
      <c r="N591" s="190" t="s">
        <v>51</v>
      </c>
      <c r="O591" s="65"/>
      <c r="P591" s="191">
        <f>O591*H591</f>
        <v>0</v>
      </c>
      <c r="Q591" s="191">
        <v>0</v>
      </c>
      <c r="R591" s="191">
        <f>Q591*H591</f>
        <v>0</v>
      </c>
      <c r="S591" s="191">
        <v>0</v>
      </c>
      <c r="T591" s="192">
        <f>S591*H591</f>
        <v>0</v>
      </c>
      <c r="AR591" s="193" t="s">
        <v>265</v>
      </c>
      <c r="AT591" s="193" t="s">
        <v>157</v>
      </c>
      <c r="AU591" s="193" t="s">
        <v>90</v>
      </c>
      <c r="AY591" s="18" t="s">
        <v>155</v>
      </c>
      <c r="BE591" s="194">
        <f>IF(N591="základní",J591,0)</f>
        <v>0</v>
      </c>
      <c r="BF591" s="194">
        <f>IF(N591="snížená",J591,0)</f>
        <v>0</v>
      </c>
      <c r="BG591" s="194">
        <f>IF(N591="zákl. přenesená",J591,0)</f>
        <v>0</v>
      </c>
      <c r="BH591" s="194">
        <f>IF(N591="sníž. přenesená",J591,0)</f>
        <v>0</v>
      </c>
      <c r="BI591" s="194">
        <f>IF(N591="nulová",J591,0)</f>
        <v>0</v>
      </c>
      <c r="BJ591" s="18" t="s">
        <v>88</v>
      </c>
      <c r="BK591" s="194">
        <f>ROUND(I591*H591,2)</f>
        <v>0</v>
      </c>
      <c r="BL591" s="18" t="s">
        <v>265</v>
      </c>
      <c r="BM591" s="193" t="s">
        <v>3668</v>
      </c>
    </row>
    <row r="592" spans="2:65" s="12" customFormat="1">
      <c r="B592" s="195"/>
      <c r="C592" s="196"/>
      <c r="D592" s="197" t="s">
        <v>164</v>
      </c>
      <c r="E592" s="198" t="s">
        <v>35</v>
      </c>
      <c r="F592" s="199" t="s">
        <v>3667</v>
      </c>
      <c r="G592" s="196"/>
      <c r="H592" s="198" t="s">
        <v>35</v>
      </c>
      <c r="I592" s="200"/>
      <c r="J592" s="196"/>
      <c r="K592" s="196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164</v>
      </c>
      <c r="AU592" s="205" t="s">
        <v>90</v>
      </c>
      <c r="AV592" s="12" t="s">
        <v>88</v>
      </c>
      <c r="AW592" s="12" t="s">
        <v>41</v>
      </c>
      <c r="AX592" s="12" t="s">
        <v>80</v>
      </c>
      <c r="AY592" s="205" t="s">
        <v>155</v>
      </c>
    </row>
    <row r="593" spans="2:65" s="13" customFormat="1">
      <c r="B593" s="206"/>
      <c r="C593" s="207"/>
      <c r="D593" s="197" t="s">
        <v>164</v>
      </c>
      <c r="E593" s="208" t="s">
        <v>35</v>
      </c>
      <c r="F593" s="209" t="s">
        <v>3440</v>
      </c>
      <c r="G593" s="207"/>
      <c r="H593" s="210">
        <v>445.12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164</v>
      </c>
      <c r="AU593" s="216" t="s">
        <v>90</v>
      </c>
      <c r="AV593" s="13" t="s">
        <v>90</v>
      </c>
      <c r="AW593" s="13" t="s">
        <v>41</v>
      </c>
      <c r="AX593" s="13" t="s">
        <v>88</v>
      </c>
      <c r="AY593" s="216" t="s">
        <v>155</v>
      </c>
    </row>
    <row r="594" spans="2:65" s="1" customFormat="1" ht="24" customHeight="1">
      <c r="B594" s="36"/>
      <c r="C594" s="239" t="s">
        <v>1155</v>
      </c>
      <c r="D594" s="239" t="s">
        <v>455</v>
      </c>
      <c r="E594" s="240" t="s">
        <v>1809</v>
      </c>
      <c r="F594" s="241" t="s">
        <v>1810</v>
      </c>
      <c r="G594" s="242" t="s">
        <v>160</v>
      </c>
      <c r="H594" s="243">
        <v>445.12</v>
      </c>
      <c r="I594" s="244"/>
      <c r="J594" s="245">
        <f>ROUND(I594*H594,2)</f>
        <v>0</v>
      </c>
      <c r="K594" s="241" t="s">
        <v>161</v>
      </c>
      <c r="L594" s="246"/>
      <c r="M594" s="247" t="s">
        <v>35</v>
      </c>
      <c r="N594" s="248" t="s">
        <v>51</v>
      </c>
      <c r="O594" s="65"/>
      <c r="P594" s="191">
        <f>O594*H594</f>
        <v>0</v>
      </c>
      <c r="Q594" s="191">
        <v>1.2800000000000001E-2</v>
      </c>
      <c r="R594" s="191">
        <f>Q594*H594</f>
        <v>5.6975360000000004</v>
      </c>
      <c r="S594" s="191">
        <v>0</v>
      </c>
      <c r="T594" s="192">
        <f>S594*H594</f>
        <v>0</v>
      </c>
      <c r="AR594" s="193" t="s">
        <v>419</v>
      </c>
      <c r="AT594" s="193" t="s">
        <v>455</v>
      </c>
      <c r="AU594" s="193" t="s">
        <v>90</v>
      </c>
      <c r="AY594" s="18" t="s">
        <v>155</v>
      </c>
      <c r="BE594" s="194">
        <f>IF(N594="základní",J594,0)</f>
        <v>0</v>
      </c>
      <c r="BF594" s="194">
        <f>IF(N594="snížená",J594,0)</f>
        <v>0</v>
      </c>
      <c r="BG594" s="194">
        <f>IF(N594="zákl. přenesená",J594,0)</f>
        <v>0</v>
      </c>
      <c r="BH594" s="194">
        <f>IF(N594="sníž. přenesená",J594,0)</f>
        <v>0</v>
      </c>
      <c r="BI594" s="194">
        <f>IF(N594="nulová",J594,0)</f>
        <v>0</v>
      </c>
      <c r="BJ594" s="18" t="s">
        <v>88</v>
      </c>
      <c r="BK594" s="194">
        <f>ROUND(I594*H594,2)</f>
        <v>0</v>
      </c>
      <c r="BL594" s="18" t="s">
        <v>265</v>
      </c>
      <c r="BM594" s="193" t="s">
        <v>3669</v>
      </c>
    </row>
    <row r="595" spans="2:65" s="1" customFormat="1" ht="36" customHeight="1">
      <c r="B595" s="36"/>
      <c r="C595" s="182" t="s">
        <v>1159</v>
      </c>
      <c r="D595" s="182" t="s">
        <v>157</v>
      </c>
      <c r="E595" s="183" t="s">
        <v>3099</v>
      </c>
      <c r="F595" s="184" t="s">
        <v>3100</v>
      </c>
      <c r="G595" s="185" t="s">
        <v>1514</v>
      </c>
      <c r="H595" s="249"/>
      <c r="I595" s="187"/>
      <c r="J595" s="188">
        <f>ROUND(I595*H595,2)</f>
        <v>0</v>
      </c>
      <c r="K595" s="184" t="s">
        <v>161</v>
      </c>
      <c r="L595" s="40"/>
      <c r="M595" s="189" t="s">
        <v>35</v>
      </c>
      <c r="N595" s="190" t="s">
        <v>51</v>
      </c>
      <c r="O595" s="65"/>
      <c r="P595" s="191">
        <f>O595*H595</f>
        <v>0</v>
      </c>
      <c r="Q595" s="191">
        <v>0</v>
      </c>
      <c r="R595" s="191">
        <f>Q595*H595</f>
        <v>0</v>
      </c>
      <c r="S595" s="191">
        <v>0</v>
      </c>
      <c r="T595" s="192">
        <f>S595*H595</f>
        <v>0</v>
      </c>
      <c r="AR595" s="193" t="s">
        <v>265</v>
      </c>
      <c r="AT595" s="193" t="s">
        <v>157</v>
      </c>
      <c r="AU595" s="193" t="s">
        <v>90</v>
      </c>
      <c r="AY595" s="18" t="s">
        <v>155</v>
      </c>
      <c r="BE595" s="194">
        <f>IF(N595="základní",J595,0)</f>
        <v>0</v>
      </c>
      <c r="BF595" s="194">
        <f>IF(N595="snížená",J595,0)</f>
        <v>0</v>
      </c>
      <c r="BG595" s="194">
        <f>IF(N595="zákl. přenesená",J595,0)</f>
        <v>0</v>
      </c>
      <c r="BH595" s="194">
        <f>IF(N595="sníž. přenesená",J595,0)</f>
        <v>0</v>
      </c>
      <c r="BI595" s="194">
        <f>IF(N595="nulová",J595,0)</f>
        <v>0</v>
      </c>
      <c r="BJ595" s="18" t="s">
        <v>88</v>
      </c>
      <c r="BK595" s="194">
        <f>ROUND(I595*H595,2)</f>
        <v>0</v>
      </c>
      <c r="BL595" s="18" t="s">
        <v>265</v>
      </c>
      <c r="BM595" s="193" t="s">
        <v>3670</v>
      </c>
    </row>
    <row r="596" spans="2:65" s="11" customFormat="1" ht="22.95" customHeight="1">
      <c r="B596" s="166"/>
      <c r="C596" s="167"/>
      <c r="D596" s="168" t="s">
        <v>79</v>
      </c>
      <c r="E596" s="180" t="s">
        <v>1866</v>
      </c>
      <c r="F596" s="180" t="s">
        <v>1867</v>
      </c>
      <c r="G596" s="167"/>
      <c r="H596" s="167"/>
      <c r="I596" s="170"/>
      <c r="J596" s="181">
        <f>BK596</f>
        <v>0</v>
      </c>
      <c r="K596" s="167"/>
      <c r="L596" s="172"/>
      <c r="M596" s="173"/>
      <c r="N596" s="174"/>
      <c r="O596" s="174"/>
      <c r="P596" s="175">
        <f>SUM(P597:P603)</f>
        <v>0</v>
      </c>
      <c r="Q596" s="174"/>
      <c r="R596" s="175">
        <f>SUM(R597:R603)</f>
        <v>0.1005312</v>
      </c>
      <c r="S596" s="174"/>
      <c r="T596" s="176">
        <f>SUM(T597:T603)</f>
        <v>0</v>
      </c>
      <c r="AR596" s="177" t="s">
        <v>90</v>
      </c>
      <c r="AT596" s="178" t="s">
        <v>79</v>
      </c>
      <c r="AU596" s="178" t="s">
        <v>88</v>
      </c>
      <c r="AY596" s="177" t="s">
        <v>155</v>
      </c>
      <c r="BK596" s="179">
        <f>SUM(BK597:BK603)</f>
        <v>0</v>
      </c>
    </row>
    <row r="597" spans="2:65" s="1" customFormat="1" ht="36" customHeight="1">
      <c r="B597" s="36"/>
      <c r="C597" s="182" t="s">
        <v>1170</v>
      </c>
      <c r="D597" s="182" t="s">
        <v>157</v>
      </c>
      <c r="E597" s="183" t="s">
        <v>3671</v>
      </c>
      <c r="F597" s="184" t="s">
        <v>3672</v>
      </c>
      <c r="G597" s="185" t="s">
        <v>160</v>
      </c>
      <c r="H597" s="186">
        <v>8.16</v>
      </c>
      <c r="I597" s="187"/>
      <c r="J597" s="188">
        <f>ROUND(I597*H597,2)</f>
        <v>0</v>
      </c>
      <c r="K597" s="184" t="s">
        <v>161</v>
      </c>
      <c r="L597" s="40"/>
      <c r="M597" s="189" t="s">
        <v>35</v>
      </c>
      <c r="N597" s="190" t="s">
        <v>51</v>
      </c>
      <c r="O597" s="65"/>
      <c r="P597" s="191">
        <f>O597*H597</f>
        <v>0</v>
      </c>
      <c r="Q597" s="191">
        <v>1E-4</v>
      </c>
      <c r="R597" s="191">
        <f>Q597*H597</f>
        <v>8.160000000000001E-4</v>
      </c>
      <c r="S597" s="191">
        <v>0</v>
      </c>
      <c r="T597" s="192">
        <f>S597*H597</f>
        <v>0</v>
      </c>
      <c r="AR597" s="193" t="s">
        <v>265</v>
      </c>
      <c r="AT597" s="193" t="s">
        <v>157</v>
      </c>
      <c r="AU597" s="193" t="s">
        <v>90</v>
      </c>
      <c r="AY597" s="18" t="s">
        <v>155</v>
      </c>
      <c r="BE597" s="194">
        <f>IF(N597="základní",J597,0)</f>
        <v>0</v>
      </c>
      <c r="BF597" s="194">
        <f>IF(N597="snížená",J597,0)</f>
        <v>0</v>
      </c>
      <c r="BG597" s="194">
        <f>IF(N597="zákl. přenesená",J597,0)</f>
        <v>0</v>
      </c>
      <c r="BH597" s="194">
        <f>IF(N597="sníž. přenesená",J597,0)</f>
        <v>0</v>
      </c>
      <c r="BI597" s="194">
        <f>IF(N597="nulová",J597,0)</f>
        <v>0</v>
      </c>
      <c r="BJ597" s="18" t="s">
        <v>88</v>
      </c>
      <c r="BK597" s="194">
        <f>ROUND(I597*H597,2)</f>
        <v>0</v>
      </c>
      <c r="BL597" s="18" t="s">
        <v>265</v>
      </c>
      <c r="BM597" s="193" t="s">
        <v>3673</v>
      </c>
    </row>
    <row r="598" spans="2:65" s="12" customFormat="1" ht="20.399999999999999">
      <c r="B598" s="195"/>
      <c r="C598" s="196"/>
      <c r="D598" s="197" t="s">
        <v>164</v>
      </c>
      <c r="E598" s="198" t="s">
        <v>35</v>
      </c>
      <c r="F598" s="199" t="s">
        <v>3674</v>
      </c>
      <c r="G598" s="196"/>
      <c r="H598" s="198" t="s">
        <v>35</v>
      </c>
      <c r="I598" s="200"/>
      <c r="J598" s="196"/>
      <c r="K598" s="196"/>
      <c r="L598" s="201"/>
      <c r="M598" s="202"/>
      <c r="N598" s="203"/>
      <c r="O598" s="203"/>
      <c r="P598" s="203"/>
      <c r="Q598" s="203"/>
      <c r="R598" s="203"/>
      <c r="S598" s="203"/>
      <c r="T598" s="204"/>
      <c r="AT598" s="205" t="s">
        <v>164</v>
      </c>
      <c r="AU598" s="205" t="s">
        <v>90</v>
      </c>
      <c r="AV598" s="12" t="s">
        <v>88</v>
      </c>
      <c r="AW598" s="12" t="s">
        <v>41</v>
      </c>
      <c r="AX598" s="12" t="s">
        <v>80</v>
      </c>
      <c r="AY598" s="205" t="s">
        <v>155</v>
      </c>
    </row>
    <row r="599" spans="2:65" s="13" customFormat="1">
      <c r="B599" s="206"/>
      <c r="C599" s="207"/>
      <c r="D599" s="197" t="s">
        <v>164</v>
      </c>
      <c r="E599" s="208" t="s">
        <v>35</v>
      </c>
      <c r="F599" s="209" t="s">
        <v>3675</v>
      </c>
      <c r="G599" s="207"/>
      <c r="H599" s="210">
        <v>8.16</v>
      </c>
      <c r="I599" s="211"/>
      <c r="J599" s="207"/>
      <c r="K599" s="207"/>
      <c r="L599" s="212"/>
      <c r="M599" s="213"/>
      <c r="N599" s="214"/>
      <c r="O599" s="214"/>
      <c r="P599" s="214"/>
      <c r="Q599" s="214"/>
      <c r="R599" s="214"/>
      <c r="S599" s="214"/>
      <c r="T599" s="215"/>
      <c r="AT599" s="216" t="s">
        <v>164</v>
      </c>
      <c r="AU599" s="216" t="s">
        <v>90</v>
      </c>
      <c r="AV599" s="13" t="s">
        <v>90</v>
      </c>
      <c r="AW599" s="13" t="s">
        <v>41</v>
      </c>
      <c r="AX599" s="13" t="s">
        <v>88</v>
      </c>
      <c r="AY599" s="216" t="s">
        <v>155</v>
      </c>
    </row>
    <row r="600" spans="2:65" s="1" customFormat="1" ht="48" customHeight="1">
      <c r="B600" s="36"/>
      <c r="C600" s="182" t="s">
        <v>1179</v>
      </c>
      <c r="D600" s="182" t="s">
        <v>157</v>
      </c>
      <c r="E600" s="183" t="s">
        <v>3676</v>
      </c>
      <c r="F600" s="184" t="s">
        <v>3677</v>
      </c>
      <c r="G600" s="185" t="s">
        <v>160</v>
      </c>
      <c r="H600" s="186">
        <v>8.16</v>
      </c>
      <c r="I600" s="187"/>
      <c r="J600" s="188">
        <f>ROUND(I600*H600,2)</f>
        <v>0</v>
      </c>
      <c r="K600" s="184" t="s">
        <v>161</v>
      </c>
      <c r="L600" s="40"/>
      <c r="M600" s="189" t="s">
        <v>35</v>
      </c>
      <c r="N600" s="190" t="s">
        <v>51</v>
      </c>
      <c r="O600" s="65"/>
      <c r="P600" s="191">
        <f>O600*H600</f>
        <v>0</v>
      </c>
      <c r="Q600" s="191">
        <v>1.222E-2</v>
      </c>
      <c r="R600" s="191">
        <f>Q600*H600</f>
        <v>9.9715200000000004E-2</v>
      </c>
      <c r="S600" s="191">
        <v>0</v>
      </c>
      <c r="T600" s="192">
        <f>S600*H600</f>
        <v>0</v>
      </c>
      <c r="AR600" s="193" t="s">
        <v>265</v>
      </c>
      <c r="AT600" s="193" t="s">
        <v>157</v>
      </c>
      <c r="AU600" s="193" t="s">
        <v>90</v>
      </c>
      <c r="AY600" s="18" t="s">
        <v>155</v>
      </c>
      <c r="BE600" s="194">
        <f>IF(N600="základní",J600,0)</f>
        <v>0</v>
      </c>
      <c r="BF600" s="194">
        <f>IF(N600="snížená",J600,0)</f>
        <v>0</v>
      </c>
      <c r="BG600" s="194">
        <f>IF(N600="zákl. přenesená",J600,0)</f>
        <v>0</v>
      </c>
      <c r="BH600" s="194">
        <f>IF(N600="sníž. přenesená",J600,0)</f>
        <v>0</v>
      </c>
      <c r="BI600" s="194">
        <f>IF(N600="nulová",J600,0)</f>
        <v>0</v>
      </c>
      <c r="BJ600" s="18" t="s">
        <v>88</v>
      </c>
      <c r="BK600" s="194">
        <f>ROUND(I600*H600,2)</f>
        <v>0</v>
      </c>
      <c r="BL600" s="18" t="s">
        <v>265</v>
      </c>
      <c r="BM600" s="193" t="s">
        <v>3678</v>
      </c>
    </row>
    <row r="601" spans="2:65" s="12" customFormat="1" ht="20.399999999999999">
      <c r="B601" s="195"/>
      <c r="C601" s="196"/>
      <c r="D601" s="197" t="s">
        <v>164</v>
      </c>
      <c r="E601" s="198" t="s">
        <v>35</v>
      </c>
      <c r="F601" s="199" t="s">
        <v>3674</v>
      </c>
      <c r="G601" s="196"/>
      <c r="H601" s="198" t="s">
        <v>35</v>
      </c>
      <c r="I601" s="200"/>
      <c r="J601" s="196"/>
      <c r="K601" s="196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164</v>
      </c>
      <c r="AU601" s="205" t="s">
        <v>90</v>
      </c>
      <c r="AV601" s="12" t="s">
        <v>88</v>
      </c>
      <c r="AW601" s="12" t="s">
        <v>41</v>
      </c>
      <c r="AX601" s="12" t="s">
        <v>80</v>
      </c>
      <c r="AY601" s="205" t="s">
        <v>155</v>
      </c>
    </row>
    <row r="602" spans="2:65" s="13" customFormat="1">
      <c r="B602" s="206"/>
      <c r="C602" s="207"/>
      <c r="D602" s="197" t="s">
        <v>164</v>
      </c>
      <c r="E602" s="208" t="s">
        <v>35</v>
      </c>
      <c r="F602" s="209" t="s">
        <v>3675</v>
      </c>
      <c r="G602" s="207"/>
      <c r="H602" s="210">
        <v>8.16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164</v>
      </c>
      <c r="AU602" s="216" t="s">
        <v>90</v>
      </c>
      <c r="AV602" s="13" t="s">
        <v>90</v>
      </c>
      <c r="AW602" s="13" t="s">
        <v>41</v>
      </c>
      <c r="AX602" s="13" t="s">
        <v>88</v>
      </c>
      <c r="AY602" s="216" t="s">
        <v>155</v>
      </c>
    </row>
    <row r="603" spans="2:65" s="1" customFormat="1" ht="48" customHeight="1">
      <c r="B603" s="36"/>
      <c r="C603" s="182" t="s">
        <v>1189</v>
      </c>
      <c r="D603" s="182" t="s">
        <v>157</v>
      </c>
      <c r="E603" s="183" t="s">
        <v>3679</v>
      </c>
      <c r="F603" s="184" t="s">
        <v>3680</v>
      </c>
      <c r="G603" s="185" t="s">
        <v>1514</v>
      </c>
      <c r="H603" s="249"/>
      <c r="I603" s="187"/>
      <c r="J603" s="188">
        <f>ROUND(I603*H603,2)</f>
        <v>0</v>
      </c>
      <c r="K603" s="184" t="s">
        <v>161</v>
      </c>
      <c r="L603" s="40"/>
      <c r="M603" s="189" t="s">
        <v>35</v>
      </c>
      <c r="N603" s="190" t="s">
        <v>51</v>
      </c>
      <c r="O603" s="65"/>
      <c r="P603" s="191">
        <f>O603*H603</f>
        <v>0</v>
      </c>
      <c r="Q603" s="191">
        <v>0</v>
      </c>
      <c r="R603" s="191">
        <f>Q603*H603</f>
        <v>0</v>
      </c>
      <c r="S603" s="191">
        <v>0</v>
      </c>
      <c r="T603" s="192">
        <f>S603*H603</f>
        <v>0</v>
      </c>
      <c r="AR603" s="193" t="s">
        <v>265</v>
      </c>
      <c r="AT603" s="193" t="s">
        <v>157</v>
      </c>
      <c r="AU603" s="193" t="s">
        <v>90</v>
      </c>
      <c r="AY603" s="18" t="s">
        <v>155</v>
      </c>
      <c r="BE603" s="194">
        <f>IF(N603="základní",J603,0)</f>
        <v>0</v>
      </c>
      <c r="BF603" s="194">
        <f>IF(N603="snížená",J603,0)</f>
        <v>0</v>
      </c>
      <c r="BG603" s="194">
        <f>IF(N603="zákl. přenesená",J603,0)</f>
        <v>0</v>
      </c>
      <c r="BH603" s="194">
        <f>IF(N603="sníž. přenesená",J603,0)</f>
        <v>0</v>
      </c>
      <c r="BI603" s="194">
        <f>IF(N603="nulová",J603,0)</f>
        <v>0</v>
      </c>
      <c r="BJ603" s="18" t="s">
        <v>88</v>
      </c>
      <c r="BK603" s="194">
        <f>ROUND(I603*H603,2)</f>
        <v>0</v>
      </c>
      <c r="BL603" s="18" t="s">
        <v>265</v>
      </c>
      <c r="BM603" s="193" t="s">
        <v>3681</v>
      </c>
    </row>
    <row r="604" spans="2:65" s="11" customFormat="1" ht="22.95" customHeight="1">
      <c r="B604" s="166"/>
      <c r="C604" s="167"/>
      <c r="D604" s="168" t="s">
        <v>79</v>
      </c>
      <c r="E604" s="180" t="s">
        <v>1876</v>
      </c>
      <c r="F604" s="180" t="s">
        <v>1877</v>
      </c>
      <c r="G604" s="167"/>
      <c r="H604" s="167"/>
      <c r="I604" s="170"/>
      <c r="J604" s="181">
        <f>BK604</f>
        <v>0</v>
      </c>
      <c r="K604" s="167"/>
      <c r="L604" s="172"/>
      <c r="M604" s="173"/>
      <c r="N604" s="174"/>
      <c r="O604" s="174"/>
      <c r="P604" s="175">
        <f>SUM(P605:P652)</f>
        <v>0</v>
      </c>
      <c r="Q604" s="174"/>
      <c r="R604" s="175">
        <f>SUM(R605:R652)</f>
        <v>0.860703</v>
      </c>
      <c r="S604" s="174"/>
      <c r="T604" s="176">
        <f>SUM(T605:T652)</f>
        <v>0.66084330000000002</v>
      </c>
      <c r="AR604" s="177" t="s">
        <v>90</v>
      </c>
      <c r="AT604" s="178" t="s">
        <v>79</v>
      </c>
      <c r="AU604" s="178" t="s">
        <v>88</v>
      </c>
      <c r="AY604" s="177" t="s">
        <v>155</v>
      </c>
      <c r="BK604" s="179">
        <f>SUM(BK605:BK652)</f>
        <v>0</v>
      </c>
    </row>
    <row r="605" spans="2:65" s="1" customFormat="1" ht="24" customHeight="1">
      <c r="B605" s="36"/>
      <c r="C605" s="182" t="s">
        <v>1196</v>
      </c>
      <c r="D605" s="182" t="s">
        <v>157</v>
      </c>
      <c r="E605" s="183" t="s">
        <v>1885</v>
      </c>
      <c r="F605" s="184" t="s">
        <v>1886</v>
      </c>
      <c r="G605" s="185" t="s">
        <v>360</v>
      </c>
      <c r="H605" s="186">
        <v>58</v>
      </c>
      <c r="I605" s="187"/>
      <c r="J605" s="188">
        <f>ROUND(I605*H605,2)</f>
        <v>0</v>
      </c>
      <c r="K605" s="184" t="s">
        <v>161</v>
      </c>
      <c r="L605" s="40"/>
      <c r="M605" s="189" t="s">
        <v>35</v>
      </c>
      <c r="N605" s="190" t="s">
        <v>51</v>
      </c>
      <c r="O605" s="65"/>
      <c r="P605" s="191">
        <f>O605*H605</f>
        <v>0</v>
      </c>
      <c r="Q605" s="191">
        <v>0</v>
      </c>
      <c r="R605" s="191">
        <f>Q605*H605</f>
        <v>0</v>
      </c>
      <c r="S605" s="191">
        <v>1.6999999999999999E-3</v>
      </c>
      <c r="T605" s="192">
        <f>S605*H605</f>
        <v>9.8599999999999993E-2</v>
      </c>
      <c r="AR605" s="193" t="s">
        <v>265</v>
      </c>
      <c r="AT605" s="193" t="s">
        <v>157</v>
      </c>
      <c r="AU605" s="193" t="s">
        <v>90</v>
      </c>
      <c r="AY605" s="18" t="s">
        <v>155</v>
      </c>
      <c r="BE605" s="194">
        <f>IF(N605="základní",J605,0)</f>
        <v>0</v>
      </c>
      <c r="BF605" s="194">
        <f>IF(N605="snížená",J605,0)</f>
        <v>0</v>
      </c>
      <c r="BG605" s="194">
        <f>IF(N605="zákl. přenesená",J605,0)</f>
        <v>0</v>
      </c>
      <c r="BH605" s="194">
        <f>IF(N605="sníž. přenesená",J605,0)</f>
        <v>0</v>
      </c>
      <c r="BI605" s="194">
        <f>IF(N605="nulová",J605,0)</f>
        <v>0</v>
      </c>
      <c r="BJ605" s="18" t="s">
        <v>88</v>
      </c>
      <c r="BK605" s="194">
        <f>ROUND(I605*H605,2)</f>
        <v>0</v>
      </c>
      <c r="BL605" s="18" t="s">
        <v>265</v>
      </c>
      <c r="BM605" s="193" t="s">
        <v>3682</v>
      </c>
    </row>
    <row r="606" spans="2:65" s="12" customFormat="1">
      <c r="B606" s="195"/>
      <c r="C606" s="196"/>
      <c r="D606" s="197" t="s">
        <v>164</v>
      </c>
      <c r="E606" s="198" t="s">
        <v>35</v>
      </c>
      <c r="F606" s="199" t="s">
        <v>3683</v>
      </c>
      <c r="G606" s="196"/>
      <c r="H606" s="198" t="s">
        <v>35</v>
      </c>
      <c r="I606" s="200"/>
      <c r="J606" s="196"/>
      <c r="K606" s="196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164</v>
      </c>
      <c r="AU606" s="205" t="s">
        <v>90</v>
      </c>
      <c r="AV606" s="12" t="s">
        <v>88</v>
      </c>
      <c r="AW606" s="12" t="s">
        <v>41</v>
      </c>
      <c r="AX606" s="12" t="s">
        <v>80</v>
      </c>
      <c r="AY606" s="205" t="s">
        <v>155</v>
      </c>
    </row>
    <row r="607" spans="2:65" s="13" customFormat="1">
      <c r="B607" s="206"/>
      <c r="C607" s="207"/>
      <c r="D607" s="197" t="s">
        <v>164</v>
      </c>
      <c r="E607" s="208" t="s">
        <v>35</v>
      </c>
      <c r="F607" s="209" t="s">
        <v>3684</v>
      </c>
      <c r="G607" s="207"/>
      <c r="H607" s="210">
        <v>58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164</v>
      </c>
      <c r="AU607" s="216" t="s">
        <v>90</v>
      </c>
      <c r="AV607" s="13" t="s">
        <v>90</v>
      </c>
      <c r="AW607" s="13" t="s">
        <v>41</v>
      </c>
      <c r="AX607" s="13" t="s">
        <v>88</v>
      </c>
      <c r="AY607" s="216" t="s">
        <v>155</v>
      </c>
    </row>
    <row r="608" spans="2:65" s="1" customFormat="1" ht="24" customHeight="1">
      <c r="B608" s="36"/>
      <c r="C608" s="182" t="s">
        <v>1200</v>
      </c>
      <c r="D608" s="182" t="s">
        <v>157</v>
      </c>
      <c r="E608" s="183" t="s">
        <v>3137</v>
      </c>
      <c r="F608" s="184" t="s">
        <v>3138</v>
      </c>
      <c r="G608" s="185" t="s">
        <v>360</v>
      </c>
      <c r="H608" s="186">
        <v>67</v>
      </c>
      <c r="I608" s="187"/>
      <c r="J608" s="188">
        <f>ROUND(I608*H608,2)</f>
        <v>0</v>
      </c>
      <c r="K608" s="184" t="s">
        <v>161</v>
      </c>
      <c r="L608" s="40"/>
      <c r="M608" s="189" t="s">
        <v>35</v>
      </c>
      <c r="N608" s="190" t="s">
        <v>51</v>
      </c>
      <c r="O608" s="65"/>
      <c r="P608" s="191">
        <f>O608*H608</f>
        <v>0</v>
      </c>
      <c r="Q608" s="191">
        <v>0</v>
      </c>
      <c r="R608" s="191">
        <f>Q608*H608</f>
        <v>0</v>
      </c>
      <c r="S608" s="191">
        <v>1.7700000000000001E-3</v>
      </c>
      <c r="T608" s="192">
        <f>S608*H608</f>
        <v>0.11859</v>
      </c>
      <c r="AR608" s="193" t="s">
        <v>265</v>
      </c>
      <c r="AT608" s="193" t="s">
        <v>157</v>
      </c>
      <c r="AU608" s="193" t="s">
        <v>90</v>
      </c>
      <c r="AY608" s="18" t="s">
        <v>155</v>
      </c>
      <c r="BE608" s="194">
        <f>IF(N608="základní",J608,0)</f>
        <v>0</v>
      </c>
      <c r="BF608" s="194">
        <f>IF(N608="snížená",J608,0)</f>
        <v>0</v>
      </c>
      <c r="BG608" s="194">
        <f>IF(N608="zákl. přenesená",J608,0)</f>
        <v>0</v>
      </c>
      <c r="BH608" s="194">
        <f>IF(N608="sníž. přenesená",J608,0)</f>
        <v>0</v>
      </c>
      <c r="BI608" s="194">
        <f>IF(N608="nulová",J608,0)</f>
        <v>0</v>
      </c>
      <c r="BJ608" s="18" t="s">
        <v>88</v>
      </c>
      <c r="BK608" s="194">
        <f>ROUND(I608*H608,2)</f>
        <v>0</v>
      </c>
      <c r="BL608" s="18" t="s">
        <v>265</v>
      </c>
      <c r="BM608" s="193" t="s">
        <v>3685</v>
      </c>
    </row>
    <row r="609" spans="2:65" s="12" customFormat="1">
      <c r="B609" s="195"/>
      <c r="C609" s="196"/>
      <c r="D609" s="197" t="s">
        <v>164</v>
      </c>
      <c r="E609" s="198" t="s">
        <v>35</v>
      </c>
      <c r="F609" s="199" t="s">
        <v>3140</v>
      </c>
      <c r="G609" s="196"/>
      <c r="H609" s="198" t="s">
        <v>35</v>
      </c>
      <c r="I609" s="200"/>
      <c r="J609" s="196"/>
      <c r="K609" s="196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164</v>
      </c>
      <c r="AU609" s="205" t="s">
        <v>90</v>
      </c>
      <c r="AV609" s="12" t="s">
        <v>88</v>
      </c>
      <c r="AW609" s="12" t="s">
        <v>41</v>
      </c>
      <c r="AX609" s="12" t="s">
        <v>80</v>
      </c>
      <c r="AY609" s="205" t="s">
        <v>155</v>
      </c>
    </row>
    <row r="610" spans="2:65" s="13" customFormat="1">
      <c r="B610" s="206"/>
      <c r="C610" s="207"/>
      <c r="D610" s="197" t="s">
        <v>164</v>
      </c>
      <c r="E610" s="208" t="s">
        <v>35</v>
      </c>
      <c r="F610" s="209" t="s">
        <v>3686</v>
      </c>
      <c r="G610" s="207"/>
      <c r="H610" s="210">
        <v>67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164</v>
      </c>
      <c r="AU610" s="216" t="s">
        <v>90</v>
      </c>
      <c r="AV610" s="13" t="s">
        <v>90</v>
      </c>
      <c r="AW610" s="13" t="s">
        <v>41</v>
      </c>
      <c r="AX610" s="13" t="s">
        <v>88</v>
      </c>
      <c r="AY610" s="216" t="s">
        <v>155</v>
      </c>
    </row>
    <row r="611" spans="2:65" s="1" customFormat="1" ht="24" customHeight="1">
      <c r="B611" s="36"/>
      <c r="C611" s="182" t="s">
        <v>1205</v>
      </c>
      <c r="D611" s="182" t="s">
        <v>157</v>
      </c>
      <c r="E611" s="183" t="s">
        <v>1903</v>
      </c>
      <c r="F611" s="184" t="s">
        <v>1904</v>
      </c>
      <c r="G611" s="185" t="s">
        <v>360</v>
      </c>
      <c r="H611" s="186">
        <v>80.19</v>
      </c>
      <c r="I611" s="187"/>
      <c r="J611" s="188">
        <f>ROUND(I611*H611,2)</f>
        <v>0</v>
      </c>
      <c r="K611" s="184" t="s">
        <v>161</v>
      </c>
      <c r="L611" s="40"/>
      <c r="M611" s="189" t="s">
        <v>35</v>
      </c>
      <c r="N611" s="190" t="s">
        <v>51</v>
      </c>
      <c r="O611" s="65"/>
      <c r="P611" s="191">
        <f>O611*H611</f>
        <v>0</v>
      </c>
      <c r="Q611" s="191">
        <v>0</v>
      </c>
      <c r="R611" s="191">
        <f>Q611*H611</f>
        <v>0</v>
      </c>
      <c r="S611" s="191">
        <v>1.67E-3</v>
      </c>
      <c r="T611" s="192">
        <f>S611*H611</f>
        <v>0.13391729999999999</v>
      </c>
      <c r="AR611" s="193" t="s">
        <v>265</v>
      </c>
      <c r="AT611" s="193" t="s">
        <v>157</v>
      </c>
      <c r="AU611" s="193" t="s">
        <v>90</v>
      </c>
      <c r="AY611" s="18" t="s">
        <v>155</v>
      </c>
      <c r="BE611" s="194">
        <f>IF(N611="základní",J611,0)</f>
        <v>0</v>
      </c>
      <c r="BF611" s="194">
        <f>IF(N611="snížená",J611,0)</f>
        <v>0</v>
      </c>
      <c r="BG611" s="194">
        <f>IF(N611="zákl. přenesená",J611,0)</f>
        <v>0</v>
      </c>
      <c r="BH611" s="194">
        <f>IF(N611="sníž. přenesená",J611,0)</f>
        <v>0</v>
      </c>
      <c r="BI611" s="194">
        <f>IF(N611="nulová",J611,0)</f>
        <v>0</v>
      </c>
      <c r="BJ611" s="18" t="s">
        <v>88</v>
      </c>
      <c r="BK611" s="194">
        <f>ROUND(I611*H611,2)</f>
        <v>0</v>
      </c>
      <c r="BL611" s="18" t="s">
        <v>265</v>
      </c>
      <c r="BM611" s="193" t="s">
        <v>3687</v>
      </c>
    </row>
    <row r="612" spans="2:65" s="12" customFormat="1">
      <c r="B612" s="195"/>
      <c r="C612" s="196"/>
      <c r="D612" s="197" t="s">
        <v>164</v>
      </c>
      <c r="E612" s="198" t="s">
        <v>35</v>
      </c>
      <c r="F612" s="199" t="s">
        <v>3143</v>
      </c>
      <c r="G612" s="196"/>
      <c r="H612" s="198" t="s">
        <v>35</v>
      </c>
      <c r="I612" s="200"/>
      <c r="J612" s="196"/>
      <c r="K612" s="196"/>
      <c r="L612" s="201"/>
      <c r="M612" s="202"/>
      <c r="N612" s="203"/>
      <c r="O612" s="203"/>
      <c r="P612" s="203"/>
      <c r="Q612" s="203"/>
      <c r="R612" s="203"/>
      <c r="S612" s="203"/>
      <c r="T612" s="204"/>
      <c r="AT612" s="205" t="s">
        <v>164</v>
      </c>
      <c r="AU612" s="205" t="s">
        <v>90</v>
      </c>
      <c r="AV612" s="12" t="s">
        <v>88</v>
      </c>
      <c r="AW612" s="12" t="s">
        <v>41</v>
      </c>
      <c r="AX612" s="12" t="s">
        <v>80</v>
      </c>
      <c r="AY612" s="205" t="s">
        <v>155</v>
      </c>
    </row>
    <row r="613" spans="2:65" s="13" customFormat="1">
      <c r="B613" s="206"/>
      <c r="C613" s="207"/>
      <c r="D613" s="197" t="s">
        <v>164</v>
      </c>
      <c r="E613" s="208" t="s">
        <v>35</v>
      </c>
      <c r="F613" s="209" t="s">
        <v>3688</v>
      </c>
      <c r="G613" s="207"/>
      <c r="H613" s="210">
        <v>16.350000000000001</v>
      </c>
      <c r="I613" s="211"/>
      <c r="J613" s="207"/>
      <c r="K613" s="207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164</v>
      </c>
      <c r="AU613" s="216" t="s">
        <v>90</v>
      </c>
      <c r="AV613" s="13" t="s">
        <v>90</v>
      </c>
      <c r="AW613" s="13" t="s">
        <v>41</v>
      </c>
      <c r="AX613" s="13" t="s">
        <v>80</v>
      </c>
      <c r="AY613" s="216" t="s">
        <v>155</v>
      </c>
    </row>
    <row r="614" spans="2:65" s="12" customFormat="1">
      <c r="B614" s="195"/>
      <c r="C614" s="196"/>
      <c r="D614" s="197" t="s">
        <v>164</v>
      </c>
      <c r="E614" s="198" t="s">
        <v>35</v>
      </c>
      <c r="F614" s="199" t="s">
        <v>3689</v>
      </c>
      <c r="G614" s="196"/>
      <c r="H614" s="198" t="s">
        <v>35</v>
      </c>
      <c r="I614" s="200"/>
      <c r="J614" s="196"/>
      <c r="K614" s="196"/>
      <c r="L614" s="201"/>
      <c r="M614" s="202"/>
      <c r="N614" s="203"/>
      <c r="O614" s="203"/>
      <c r="P614" s="203"/>
      <c r="Q614" s="203"/>
      <c r="R614" s="203"/>
      <c r="S614" s="203"/>
      <c r="T614" s="204"/>
      <c r="AT614" s="205" t="s">
        <v>164</v>
      </c>
      <c r="AU614" s="205" t="s">
        <v>90</v>
      </c>
      <c r="AV614" s="12" t="s">
        <v>88</v>
      </c>
      <c r="AW614" s="12" t="s">
        <v>41</v>
      </c>
      <c r="AX614" s="12" t="s">
        <v>80</v>
      </c>
      <c r="AY614" s="205" t="s">
        <v>155</v>
      </c>
    </row>
    <row r="615" spans="2:65" s="13" customFormat="1">
      <c r="B615" s="206"/>
      <c r="C615" s="207"/>
      <c r="D615" s="197" t="s">
        <v>164</v>
      </c>
      <c r="E615" s="208" t="s">
        <v>35</v>
      </c>
      <c r="F615" s="209" t="s">
        <v>3690</v>
      </c>
      <c r="G615" s="207"/>
      <c r="H615" s="210">
        <v>38.6</v>
      </c>
      <c r="I615" s="211"/>
      <c r="J615" s="207"/>
      <c r="K615" s="207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164</v>
      </c>
      <c r="AU615" s="216" t="s">
        <v>90</v>
      </c>
      <c r="AV615" s="13" t="s">
        <v>90</v>
      </c>
      <c r="AW615" s="13" t="s">
        <v>41</v>
      </c>
      <c r="AX615" s="13" t="s">
        <v>80</v>
      </c>
      <c r="AY615" s="216" t="s">
        <v>155</v>
      </c>
    </row>
    <row r="616" spans="2:65" s="12" customFormat="1">
      <c r="B616" s="195"/>
      <c r="C616" s="196"/>
      <c r="D616" s="197" t="s">
        <v>164</v>
      </c>
      <c r="E616" s="198" t="s">
        <v>35</v>
      </c>
      <c r="F616" s="199" t="s">
        <v>3691</v>
      </c>
      <c r="G616" s="196"/>
      <c r="H616" s="198" t="s">
        <v>35</v>
      </c>
      <c r="I616" s="200"/>
      <c r="J616" s="196"/>
      <c r="K616" s="196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164</v>
      </c>
      <c r="AU616" s="205" t="s">
        <v>90</v>
      </c>
      <c r="AV616" s="12" t="s">
        <v>88</v>
      </c>
      <c r="AW616" s="12" t="s">
        <v>41</v>
      </c>
      <c r="AX616" s="12" t="s">
        <v>80</v>
      </c>
      <c r="AY616" s="205" t="s">
        <v>155</v>
      </c>
    </row>
    <row r="617" spans="2:65" s="13" customFormat="1">
      <c r="B617" s="206"/>
      <c r="C617" s="207"/>
      <c r="D617" s="197" t="s">
        <v>164</v>
      </c>
      <c r="E617" s="208" t="s">
        <v>35</v>
      </c>
      <c r="F617" s="209" t="s">
        <v>3692</v>
      </c>
      <c r="G617" s="207"/>
      <c r="H617" s="210">
        <v>25.24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164</v>
      </c>
      <c r="AU617" s="216" t="s">
        <v>90</v>
      </c>
      <c r="AV617" s="13" t="s">
        <v>90</v>
      </c>
      <c r="AW617" s="13" t="s">
        <v>41</v>
      </c>
      <c r="AX617" s="13" t="s">
        <v>80</v>
      </c>
      <c r="AY617" s="216" t="s">
        <v>155</v>
      </c>
    </row>
    <row r="618" spans="2:65" s="15" customFormat="1">
      <c r="B618" s="228"/>
      <c r="C618" s="229"/>
      <c r="D618" s="197" t="s">
        <v>164</v>
      </c>
      <c r="E618" s="230" t="s">
        <v>35</v>
      </c>
      <c r="F618" s="231" t="s">
        <v>177</v>
      </c>
      <c r="G618" s="229"/>
      <c r="H618" s="232">
        <v>80.19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164</v>
      </c>
      <c r="AU618" s="238" t="s">
        <v>90</v>
      </c>
      <c r="AV618" s="15" t="s">
        <v>162</v>
      </c>
      <c r="AW618" s="15" t="s">
        <v>41</v>
      </c>
      <c r="AX618" s="15" t="s">
        <v>88</v>
      </c>
      <c r="AY618" s="238" t="s">
        <v>155</v>
      </c>
    </row>
    <row r="619" spans="2:65" s="1" customFormat="1" ht="24" customHeight="1">
      <c r="B619" s="36"/>
      <c r="C619" s="182" t="s">
        <v>1210</v>
      </c>
      <c r="D619" s="182" t="s">
        <v>157</v>
      </c>
      <c r="E619" s="183" t="s">
        <v>1931</v>
      </c>
      <c r="F619" s="184" t="s">
        <v>1932</v>
      </c>
      <c r="G619" s="185" t="s">
        <v>360</v>
      </c>
      <c r="H619" s="186">
        <v>67</v>
      </c>
      <c r="I619" s="187"/>
      <c r="J619" s="188">
        <f>ROUND(I619*H619,2)</f>
        <v>0</v>
      </c>
      <c r="K619" s="184" t="s">
        <v>161</v>
      </c>
      <c r="L619" s="40"/>
      <c r="M619" s="189" t="s">
        <v>35</v>
      </c>
      <c r="N619" s="190" t="s">
        <v>51</v>
      </c>
      <c r="O619" s="65"/>
      <c r="P619" s="191">
        <f>O619*H619</f>
        <v>0</v>
      </c>
      <c r="Q619" s="191">
        <v>0</v>
      </c>
      <c r="R619" s="191">
        <f>Q619*H619</f>
        <v>0</v>
      </c>
      <c r="S619" s="191">
        <v>2.5999999999999999E-3</v>
      </c>
      <c r="T619" s="192">
        <f>S619*H619</f>
        <v>0.17419999999999999</v>
      </c>
      <c r="AR619" s="193" t="s">
        <v>265</v>
      </c>
      <c r="AT619" s="193" t="s">
        <v>157</v>
      </c>
      <c r="AU619" s="193" t="s">
        <v>90</v>
      </c>
      <c r="AY619" s="18" t="s">
        <v>155</v>
      </c>
      <c r="BE619" s="194">
        <f>IF(N619="základní",J619,0)</f>
        <v>0</v>
      </c>
      <c r="BF619" s="194">
        <f>IF(N619="snížená",J619,0)</f>
        <v>0</v>
      </c>
      <c r="BG619" s="194">
        <f>IF(N619="zákl. přenesená",J619,0)</f>
        <v>0</v>
      </c>
      <c r="BH619" s="194">
        <f>IF(N619="sníž. přenesená",J619,0)</f>
        <v>0</v>
      </c>
      <c r="BI619" s="194">
        <f>IF(N619="nulová",J619,0)</f>
        <v>0</v>
      </c>
      <c r="BJ619" s="18" t="s">
        <v>88</v>
      </c>
      <c r="BK619" s="194">
        <f>ROUND(I619*H619,2)</f>
        <v>0</v>
      </c>
      <c r="BL619" s="18" t="s">
        <v>265</v>
      </c>
      <c r="BM619" s="193" t="s">
        <v>3693</v>
      </c>
    </row>
    <row r="620" spans="2:65" s="12" customFormat="1">
      <c r="B620" s="195"/>
      <c r="C620" s="196"/>
      <c r="D620" s="197" t="s">
        <v>164</v>
      </c>
      <c r="E620" s="198" t="s">
        <v>35</v>
      </c>
      <c r="F620" s="199" t="s">
        <v>3694</v>
      </c>
      <c r="G620" s="196"/>
      <c r="H620" s="198" t="s">
        <v>35</v>
      </c>
      <c r="I620" s="200"/>
      <c r="J620" s="196"/>
      <c r="K620" s="196"/>
      <c r="L620" s="201"/>
      <c r="M620" s="202"/>
      <c r="N620" s="203"/>
      <c r="O620" s="203"/>
      <c r="P620" s="203"/>
      <c r="Q620" s="203"/>
      <c r="R620" s="203"/>
      <c r="S620" s="203"/>
      <c r="T620" s="204"/>
      <c r="AT620" s="205" t="s">
        <v>164</v>
      </c>
      <c r="AU620" s="205" t="s">
        <v>90</v>
      </c>
      <c r="AV620" s="12" t="s">
        <v>88</v>
      </c>
      <c r="AW620" s="12" t="s">
        <v>41</v>
      </c>
      <c r="AX620" s="12" t="s">
        <v>80</v>
      </c>
      <c r="AY620" s="205" t="s">
        <v>155</v>
      </c>
    </row>
    <row r="621" spans="2:65" s="13" customFormat="1">
      <c r="B621" s="206"/>
      <c r="C621" s="207"/>
      <c r="D621" s="197" t="s">
        <v>164</v>
      </c>
      <c r="E621" s="208" t="s">
        <v>35</v>
      </c>
      <c r="F621" s="209" t="s">
        <v>3686</v>
      </c>
      <c r="G621" s="207"/>
      <c r="H621" s="210">
        <v>67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164</v>
      </c>
      <c r="AU621" s="216" t="s">
        <v>90</v>
      </c>
      <c r="AV621" s="13" t="s">
        <v>90</v>
      </c>
      <c r="AW621" s="13" t="s">
        <v>41</v>
      </c>
      <c r="AX621" s="13" t="s">
        <v>88</v>
      </c>
      <c r="AY621" s="216" t="s">
        <v>155</v>
      </c>
    </row>
    <row r="622" spans="2:65" s="1" customFormat="1" ht="16.5" customHeight="1">
      <c r="B622" s="36"/>
      <c r="C622" s="182" t="s">
        <v>1216</v>
      </c>
      <c r="D622" s="182" t="s">
        <v>157</v>
      </c>
      <c r="E622" s="183" t="s">
        <v>1936</v>
      </c>
      <c r="F622" s="184" t="s">
        <v>1937</v>
      </c>
      <c r="G622" s="185" t="s">
        <v>360</v>
      </c>
      <c r="H622" s="186">
        <v>34.4</v>
      </c>
      <c r="I622" s="187"/>
      <c r="J622" s="188">
        <f>ROUND(I622*H622,2)</f>
        <v>0</v>
      </c>
      <c r="K622" s="184" t="s">
        <v>161</v>
      </c>
      <c r="L622" s="40"/>
      <c r="M622" s="189" t="s">
        <v>35</v>
      </c>
      <c r="N622" s="190" t="s">
        <v>51</v>
      </c>
      <c r="O622" s="65"/>
      <c r="P622" s="191">
        <f>O622*H622</f>
        <v>0</v>
      </c>
      <c r="Q622" s="191">
        <v>0</v>
      </c>
      <c r="R622" s="191">
        <f>Q622*H622</f>
        <v>0</v>
      </c>
      <c r="S622" s="191">
        <v>3.9399999999999999E-3</v>
      </c>
      <c r="T622" s="192">
        <f>S622*H622</f>
        <v>0.13553599999999999</v>
      </c>
      <c r="AR622" s="193" t="s">
        <v>265</v>
      </c>
      <c r="AT622" s="193" t="s">
        <v>157</v>
      </c>
      <c r="AU622" s="193" t="s">
        <v>90</v>
      </c>
      <c r="AY622" s="18" t="s">
        <v>155</v>
      </c>
      <c r="BE622" s="194">
        <f>IF(N622="základní",J622,0)</f>
        <v>0</v>
      </c>
      <c r="BF622" s="194">
        <f>IF(N622="snížená",J622,0)</f>
        <v>0</v>
      </c>
      <c r="BG622" s="194">
        <f>IF(N622="zákl. přenesená",J622,0)</f>
        <v>0</v>
      </c>
      <c r="BH622" s="194">
        <f>IF(N622="sníž. přenesená",J622,0)</f>
        <v>0</v>
      </c>
      <c r="BI622" s="194">
        <f>IF(N622="nulová",J622,0)</f>
        <v>0</v>
      </c>
      <c r="BJ622" s="18" t="s">
        <v>88</v>
      </c>
      <c r="BK622" s="194">
        <f>ROUND(I622*H622,2)</f>
        <v>0</v>
      </c>
      <c r="BL622" s="18" t="s">
        <v>265</v>
      </c>
      <c r="BM622" s="193" t="s">
        <v>3695</v>
      </c>
    </row>
    <row r="623" spans="2:65" s="12" customFormat="1">
      <c r="B623" s="195"/>
      <c r="C623" s="196"/>
      <c r="D623" s="197" t="s">
        <v>164</v>
      </c>
      <c r="E623" s="198" t="s">
        <v>35</v>
      </c>
      <c r="F623" s="199" t="s">
        <v>3696</v>
      </c>
      <c r="G623" s="196"/>
      <c r="H623" s="198" t="s">
        <v>35</v>
      </c>
      <c r="I623" s="200"/>
      <c r="J623" s="196"/>
      <c r="K623" s="196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164</v>
      </c>
      <c r="AU623" s="205" t="s">
        <v>90</v>
      </c>
      <c r="AV623" s="12" t="s">
        <v>88</v>
      </c>
      <c r="AW623" s="12" t="s">
        <v>41</v>
      </c>
      <c r="AX623" s="12" t="s">
        <v>80</v>
      </c>
      <c r="AY623" s="205" t="s">
        <v>155</v>
      </c>
    </row>
    <row r="624" spans="2:65" s="13" customFormat="1">
      <c r="B624" s="206"/>
      <c r="C624" s="207"/>
      <c r="D624" s="197" t="s">
        <v>164</v>
      </c>
      <c r="E624" s="208" t="s">
        <v>35</v>
      </c>
      <c r="F624" s="209" t="s">
        <v>3697</v>
      </c>
      <c r="G624" s="207"/>
      <c r="H624" s="210">
        <v>34.4</v>
      </c>
      <c r="I624" s="211"/>
      <c r="J624" s="207"/>
      <c r="K624" s="207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164</v>
      </c>
      <c r="AU624" s="216" t="s">
        <v>90</v>
      </c>
      <c r="AV624" s="13" t="s">
        <v>90</v>
      </c>
      <c r="AW624" s="13" t="s">
        <v>41</v>
      </c>
      <c r="AX624" s="13" t="s">
        <v>88</v>
      </c>
      <c r="AY624" s="216" t="s">
        <v>155</v>
      </c>
    </row>
    <row r="625" spans="2:65" s="1" customFormat="1" ht="24" customHeight="1">
      <c r="B625" s="36"/>
      <c r="C625" s="182" t="s">
        <v>1222</v>
      </c>
      <c r="D625" s="182" t="s">
        <v>157</v>
      </c>
      <c r="E625" s="183" t="s">
        <v>1965</v>
      </c>
      <c r="F625" s="184" t="s">
        <v>1966</v>
      </c>
      <c r="G625" s="185" t="s">
        <v>360</v>
      </c>
      <c r="H625" s="186">
        <v>58</v>
      </c>
      <c r="I625" s="187"/>
      <c r="J625" s="188">
        <f>ROUND(I625*H625,2)</f>
        <v>0</v>
      </c>
      <c r="K625" s="184" t="s">
        <v>161</v>
      </c>
      <c r="L625" s="40"/>
      <c r="M625" s="189" t="s">
        <v>35</v>
      </c>
      <c r="N625" s="190" t="s">
        <v>51</v>
      </c>
      <c r="O625" s="65"/>
      <c r="P625" s="191">
        <f>O625*H625</f>
        <v>0</v>
      </c>
      <c r="Q625" s="191">
        <v>1.8E-3</v>
      </c>
      <c r="R625" s="191">
        <f>Q625*H625</f>
        <v>0.10439999999999999</v>
      </c>
      <c r="S625" s="191">
        <v>0</v>
      </c>
      <c r="T625" s="192">
        <f>S625*H625</f>
        <v>0</v>
      </c>
      <c r="AR625" s="193" t="s">
        <v>265</v>
      </c>
      <c r="AT625" s="193" t="s">
        <v>157</v>
      </c>
      <c r="AU625" s="193" t="s">
        <v>90</v>
      </c>
      <c r="AY625" s="18" t="s">
        <v>155</v>
      </c>
      <c r="BE625" s="194">
        <f>IF(N625="základní",J625,0)</f>
        <v>0</v>
      </c>
      <c r="BF625" s="194">
        <f>IF(N625="snížená",J625,0)</f>
        <v>0</v>
      </c>
      <c r="BG625" s="194">
        <f>IF(N625="zákl. přenesená",J625,0)</f>
        <v>0</v>
      </c>
      <c r="BH625" s="194">
        <f>IF(N625="sníž. přenesená",J625,0)</f>
        <v>0</v>
      </c>
      <c r="BI625" s="194">
        <f>IF(N625="nulová",J625,0)</f>
        <v>0</v>
      </c>
      <c r="BJ625" s="18" t="s">
        <v>88</v>
      </c>
      <c r="BK625" s="194">
        <f>ROUND(I625*H625,2)</f>
        <v>0</v>
      </c>
      <c r="BL625" s="18" t="s">
        <v>265</v>
      </c>
      <c r="BM625" s="193" t="s">
        <v>3698</v>
      </c>
    </row>
    <row r="626" spans="2:65" s="12" customFormat="1">
      <c r="B626" s="195"/>
      <c r="C626" s="196"/>
      <c r="D626" s="197" t="s">
        <v>164</v>
      </c>
      <c r="E626" s="198" t="s">
        <v>35</v>
      </c>
      <c r="F626" s="199" t="s">
        <v>3699</v>
      </c>
      <c r="G626" s="196"/>
      <c r="H626" s="198" t="s">
        <v>35</v>
      </c>
      <c r="I626" s="200"/>
      <c r="J626" s="196"/>
      <c r="K626" s="196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164</v>
      </c>
      <c r="AU626" s="205" t="s">
        <v>90</v>
      </c>
      <c r="AV626" s="12" t="s">
        <v>88</v>
      </c>
      <c r="AW626" s="12" t="s">
        <v>41</v>
      </c>
      <c r="AX626" s="12" t="s">
        <v>80</v>
      </c>
      <c r="AY626" s="205" t="s">
        <v>155</v>
      </c>
    </row>
    <row r="627" spans="2:65" s="13" customFormat="1">
      <c r="B627" s="206"/>
      <c r="C627" s="207"/>
      <c r="D627" s="197" t="s">
        <v>164</v>
      </c>
      <c r="E627" s="208" t="s">
        <v>35</v>
      </c>
      <c r="F627" s="209" t="s">
        <v>3684</v>
      </c>
      <c r="G627" s="207"/>
      <c r="H627" s="210">
        <v>58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164</v>
      </c>
      <c r="AU627" s="216" t="s">
        <v>90</v>
      </c>
      <c r="AV627" s="13" t="s">
        <v>90</v>
      </c>
      <c r="AW627" s="13" t="s">
        <v>41</v>
      </c>
      <c r="AX627" s="13" t="s">
        <v>88</v>
      </c>
      <c r="AY627" s="216" t="s">
        <v>155</v>
      </c>
    </row>
    <row r="628" spans="2:65" s="1" customFormat="1" ht="24" customHeight="1">
      <c r="B628" s="36"/>
      <c r="C628" s="182" t="s">
        <v>1228</v>
      </c>
      <c r="D628" s="182" t="s">
        <v>157</v>
      </c>
      <c r="E628" s="183" t="s">
        <v>1970</v>
      </c>
      <c r="F628" s="184" t="s">
        <v>1971</v>
      </c>
      <c r="G628" s="185" t="s">
        <v>360</v>
      </c>
      <c r="H628" s="186">
        <v>58</v>
      </c>
      <c r="I628" s="187"/>
      <c r="J628" s="188">
        <f>ROUND(I628*H628,2)</f>
        <v>0</v>
      </c>
      <c r="K628" s="184" t="s">
        <v>161</v>
      </c>
      <c r="L628" s="40"/>
      <c r="M628" s="189" t="s">
        <v>35</v>
      </c>
      <c r="N628" s="190" t="s">
        <v>51</v>
      </c>
      <c r="O628" s="65"/>
      <c r="P628" s="191">
        <f>O628*H628</f>
        <v>0</v>
      </c>
      <c r="Q628" s="191">
        <v>2.8700000000000002E-3</v>
      </c>
      <c r="R628" s="191">
        <f>Q628*H628</f>
        <v>0.16646</v>
      </c>
      <c r="S628" s="191">
        <v>0</v>
      </c>
      <c r="T628" s="192">
        <f>S628*H628</f>
        <v>0</v>
      </c>
      <c r="AR628" s="193" t="s">
        <v>265</v>
      </c>
      <c r="AT628" s="193" t="s">
        <v>157</v>
      </c>
      <c r="AU628" s="193" t="s">
        <v>90</v>
      </c>
      <c r="AY628" s="18" t="s">
        <v>155</v>
      </c>
      <c r="BE628" s="194">
        <f>IF(N628="základní",J628,0)</f>
        <v>0</v>
      </c>
      <c r="BF628" s="194">
        <f>IF(N628="snížená",J628,0)</f>
        <v>0</v>
      </c>
      <c r="BG628" s="194">
        <f>IF(N628="zákl. přenesená",J628,0)</f>
        <v>0</v>
      </c>
      <c r="BH628" s="194">
        <f>IF(N628="sníž. přenesená",J628,0)</f>
        <v>0</v>
      </c>
      <c r="BI628" s="194">
        <f>IF(N628="nulová",J628,0)</f>
        <v>0</v>
      </c>
      <c r="BJ628" s="18" t="s">
        <v>88</v>
      </c>
      <c r="BK628" s="194">
        <f>ROUND(I628*H628,2)</f>
        <v>0</v>
      </c>
      <c r="BL628" s="18" t="s">
        <v>265</v>
      </c>
      <c r="BM628" s="193" t="s">
        <v>3700</v>
      </c>
    </row>
    <row r="629" spans="2:65" s="12" customFormat="1">
      <c r="B629" s="195"/>
      <c r="C629" s="196"/>
      <c r="D629" s="197" t="s">
        <v>164</v>
      </c>
      <c r="E629" s="198" t="s">
        <v>35</v>
      </c>
      <c r="F629" s="199" t="s">
        <v>3701</v>
      </c>
      <c r="G629" s="196"/>
      <c r="H629" s="198" t="s">
        <v>35</v>
      </c>
      <c r="I629" s="200"/>
      <c r="J629" s="196"/>
      <c r="K629" s="196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164</v>
      </c>
      <c r="AU629" s="205" t="s">
        <v>90</v>
      </c>
      <c r="AV629" s="12" t="s">
        <v>88</v>
      </c>
      <c r="AW629" s="12" t="s">
        <v>41</v>
      </c>
      <c r="AX629" s="12" t="s">
        <v>80</v>
      </c>
      <c r="AY629" s="205" t="s">
        <v>155</v>
      </c>
    </row>
    <row r="630" spans="2:65" s="13" customFormat="1">
      <c r="B630" s="206"/>
      <c r="C630" s="207"/>
      <c r="D630" s="197" t="s">
        <v>164</v>
      </c>
      <c r="E630" s="208" t="s">
        <v>35</v>
      </c>
      <c r="F630" s="209" t="s">
        <v>3684</v>
      </c>
      <c r="G630" s="207"/>
      <c r="H630" s="210">
        <v>58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164</v>
      </c>
      <c r="AU630" s="216" t="s">
        <v>90</v>
      </c>
      <c r="AV630" s="13" t="s">
        <v>90</v>
      </c>
      <c r="AW630" s="13" t="s">
        <v>41</v>
      </c>
      <c r="AX630" s="13" t="s">
        <v>88</v>
      </c>
      <c r="AY630" s="216" t="s">
        <v>155</v>
      </c>
    </row>
    <row r="631" spans="2:65" s="1" customFormat="1" ht="36" customHeight="1">
      <c r="B631" s="36"/>
      <c r="C631" s="182" t="s">
        <v>1233</v>
      </c>
      <c r="D631" s="182" t="s">
        <v>157</v>
      </c>
      <c r="E631" s="183" t="s">
        <v>1974</v>
      </c>
      <c r="F631" s="184" t="s">
        <v>1975</v>
      </c>
      <c r="G631" s="185" t="s">
        <v>227</v>
      </c>
      <c r="H631" s="186">
        <v>268</v>
      </c>
      <c r="I631" s="187"/>
      <c r="J631" s="188">
        <f>ROUND(I631*H631,2)</f>
        <v>0</v>
      </c>
      <c r="K631" s="184" t="s">
        <v>35</v>
      </c>
      <c r="L631" s="40"/>
      <c r="M631" s="189" t="s">
        <v>35</v>
      </c>
      <c r="N631" s="190" t="s">
        <v>51</v>
      </c>
      <c r="O631" s="65"/>
      <c r="P631" s="191">
        <f>O631*H631</f>
        <v>0</v>
      </c>
      <c r="Q631" s="191">
        <v>2.0000000000000001E-4</v>
      </c>
      <c r="R631" s="191">
        <f>Q631*H631</f>
        <v>5.3600000000000002E-2</v>
      </c>
      <c r="S631" s="191">
        <v>0</v>
      </c>
      <c r="T631" s="192">
        <f>S631*H631</f>
        <v>0</v>
      </c>
      <c r="AR631" s="193" t="s">
        <v>265</v>
      </c>
      <c r="AT631" s="193" t="s">
        <v>157</v>
      </c>
      <c r="AU631" s="193" t="s">
        <v>90</v>
      </c>
      <c r="AY631" s="18" t="s">
        <v>155</v>
      </c>
      <c r="BE631" s="194">
        <f>IF(N631="základní",J631,0)</f>
        <v>0</v>
      </c>
      <c r="BF631" s="194">
        <f>IF(N631="snížená",J631,0)</f>
        <v>0</v>
      </c>
      <c r="BG631" s="194">
        <f>IF(N631="zákl. přenesená",J631,0)</f>
        <v>0</v>
      </c>
      <c r="BH631" s="194">
        <f>IF(N631="sníž. přenesená",J631,0)</f>
        <v>0</v>
      </c>
      <c r="BI631" s="194">
        <f>IF(N631="nulová",J631,0)</f>
        <v>0</v>
      </c>
      <c r="BJ631" s="18" t="s">
        <v>88</v>
      </c>
      <c r="BK631" s="194">
        <f>ROUND(I631*H631,2)</f>
        <v>0</v>
      </c>
      <c r="BL631" s="18" t="s">
        <v>265</v>
      </c>
      <c r="BM631" s="193" t="s">
        <v>3702</v>
      </c>
    </row>
    <row r="632" spans="2:65" s="12" customFormat="1">
      <c r="B632" s="195"/>
      <c r="C632" s="196"/>
      <c r="D632" s="197" t="s">
        <v>164</v>
      </c>
      <c r="E632" s="198" t="s">
        <v>35</v>
      </c>
      <c r="F632" s="199" t="s">
        <v>1977</v>
      </c>
      <c r="G632" s="196"/>
      <c r="H632" s="198" t="s">
        <v>35</v>
      </c>
      <c r="I632" s="200"/>
      <c r="J632" s="196"/>
      <c r="K632" s="196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164</v>
      </c>
      <c r="AU632" s="205" t="s">
        <v>90</v>
      </c>
      <c r="AV632" s="12" t="s">
        <v>88</v>
      </c>
      <c r="AW632" s="12" t="s">
        <v>41</v>
      </c>
      <c r="AX632" s="12" t="s">
        <v>80</v>
      </c>
      <c r="AY632" s="205" t="s">
        <v>155</v>
      </c>
    </row>
    <row r="633" spans="2:65" s="13" customFormat="1">
      <c r="B633" s="206"/>
      <c r="C633" s="207"/>
      <c r="D633" s="197" t="s">
        <v>164</v>
      </c>
      <c r="E633" s="208" t="s">
        <v>35</v>
      </c>
      <c r="F633" s="209" t="s">
        <v>3703</v>
      </c>
      <c r="G633" s="207"/>
      <c r="H633" s="210">
        <v>268</v>
      </c>
      <c r="I633" s="211"/>
      <c r="J633" s="207"/>
      <c r="K633" s="207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164</v>
      </c>
      <c r="AU633" s="216" t="s">
        <v>90</v>
      </c>
      <c r="AV633" s="13" t="s">
        <v>90</v>
      </c>
      <c r="AW633" s="13" t="s">
        <v>41</v>
      </c>
      <c r="AX633" s="13" t="s">
        <v>88</v>
      </c>
      <c r="AY633" s="216" t="s">
        <v>155</v>
      </c>
    </row>
    <row r="634" spans="2:65" s="1" customFormat="1" ht="36" customHeight="1">
      <c r="B634" s="36"/>
      <c r="C634" s="182" t="s">
        <v>1237</v>
      </c>
      <c r="D634" s="182" t="s">
        <v>157</v>
      </c>
      <c r="E634" s="183" t="s">
        <v>1988</v>
      </c>
      <c r="F634" s="184" t="s">
        <v>1989</v>
      </c>
      <c r="G634" s="185" t="s">
        <v>360</v>
      </c>
      <c r="H634" s="186">
        <v>2.8</v>
      </c>
      <c r="I634" s="187"/>
      <c r="J634" s="188">
        <f>ROUND(I634*H634,2)</f>
        <v>0</v>
      </c>
      <c r="K634" s="184" t="s">
        <v>161</v>
      </c>
      <c r="L634" s="40"/>
      <c r="M634" s="189" t="s">
        <v>35</v>
      </c>
      <c r="N634" s="190" t="s">
        <v>51</v>
      </c>
      <c r="O634" s="65"/>
      <c r="P634" s="191">
        <f>O634*H634</f>
        <v>0</v>
      </c>
      <c r="Q634" s="191">
        <v>1.6299999999999999E-3</v>
      </c>
      <c r="R634" s="191">
        <f>Q634*H634</f>
        <v>4.5639999999999995E-3</v>
      </c>
      <c r="S634" s="191">
        <v>0</v>
      </c>
      <c r="T634" s="192">
        <f>S634*H634</f>
        <v>0</v>
      </c>
      <c r="AR634" s="193" t="s">
        <v>265</v>
      </c>
      <c r="AT634" s="193" t="s">
        <v>157</v>
      </c>
      <c r="AU634" s="193" t="s">
        <v>90</v>
      </c>
      <c r="AY634" s="18" t="s">
        <v>155</v>
      </c>
      <c r="BE634" s="194">
        <f>IF(N634="základní",J634,0)</f>
        <v>0</v>
      </c>
      <c r="BF634" s="194">
        <f>IF(N634="snížená",J634,0)</f>
        <v>0</v>
      </c>
      <c r="BG634" s="194">
        <f>IF(N634="zákl. přenesená",J634,0)</f>
        <v>0</v>
      </c>
      <c r="BH634" s="194">
        <f>IF(N634="sníž. přenesená",J634,0)</f>
        <v>0</v>
      </c>
      <c r="BI634" s="194">
        <f>IF(N634="nulová",J634,0)</f>
        <v>0</v>
      </c>
      <c r="BJ634" s="18" t="s">
        <v>88</v>
      </c>
      <c r="BK634" s="194">
        <f>ROUND(I634*H634,2)</f>
        <v>0</v>
      </c>
      <c r="BL634" s="18" t="s">
        <v>265</v>
      </c>
      <c r="BM634" s="193" t="s">
        <v>3704</v>
      </c>
    </row>
    <row r="635" spans="2:65" s="12" customFormat="1">
      <c r="B635" s="195"/>
      <c r="C635" s="196"/>
      <c r="D635" s="197" t="s">
        <v>164</v>
      </c>
      <c r="E635" s="198" t="s">
        <v>35</v>
      </c>
      <c r="F635" s="199" t="s">
        <v>3705</v>
      </c>
      <c r="G635" s="196"/>
      <c r="H635" s="198" t="s">
        <v>35</v>
      </c>
      <c r="I635" s="200"/>
      <c r="J635" s="196"/>
      <c r="K635" s="196"/>
      <c r="L635" s="201"/>
      <c r="M635" s="202"/>
      <c r="N635" s="203"/>
      <c r="O635" s="203"/>
      <c r="P635" s="203"/>
      <c r="Q635" s="203"/>
      <c r="R635" s="203"/>
      <c r="S635" s="203"/>
      <c r="T635" s="204"/>
      <c r="AT635" s="205" t="s">
        <v>164</v>
      </c>
      <c r="AU635" s="205" t="s">
        <v>90</v>
      </c>
      <c r="AV635" s="12" t="s">
        <v>88</v>
      </c>
      <c r="AW635" s="12" t="s">
        <v>41</v>
      </c>
      <c r="AX635" s="12" t="s">
        <v>80</v>
      </c>
      <c r="AY635" s="205" t="s">
        <v>155</v>
      </c>
    </row>
    <row r="636" spans="2:65" s="13" customFormat="1">
      <c r="B636" s="206"/>
      <c r="C636" s="207"/>
      <c r="D636" s="197" t="s">
        <v>164</v>
      </c>
      <c r="E636" s="208" t="s">
        <v>35</v>
      </c>
      <c r="F636" s="209" t="s">
        <v>3706</v>
      </c>
      <c r="G636" s="207"/>
      <c r="H636" s="210">
        <v>2.8</v>
      </c>
      <c r="I636" s="211"/>
      <c r="J636" s="207"/>
      <c r="K636" s="207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164</v>
      </c>
      <c r="AU636" s="216" t="s">
        <v>90</v>
      </c>
      <c r="AV636" s="13" t="s">
        <v>90</v>
      </c>
      <c r="AW636" s="13" t="s">
        <v>41</v>
      </c>
      <c r="AX636" s="13" t="s">
        <v>88</v>
      </c>
      <c r="AY636" s="216" t="s">
        <v>155</v>
      </c>
    </row>
    <row r="637" spans="2:65" s="1" customFormat="1" ht="36" customHeight="1">
      <c r="B637" s="36"/>
      <c r="C637" s="182" t="s">
        <v>1241</v>
      </c>
      <c r="D637" s="182" t="s">
        <v>157</v>
      </c>
      <c r="E637" s="183" t="s">
        <v>1994</v>
      </c>
      <c r="F637" s="184" t="s">
        <v>1995</v>
      </c>
      <c r="G637" s="185" t="s">
        <v>360</v>
      </c>
      <c r="H637" s="186">
        <v>41.7</v>
      </c>
      <c r="I637" s="187"/>
      <c r="J637" s="188">
        <f>ROUND(I637*H637,2)</f>
        <v>0</v>
      </c>
      <c r="K637" s="184" t="s">
        <v>161</v>
      </c>
      <c r="L637" s="40"/>
      <c r="M637" s="189" t="s">
        <v>35</v>
      </c>
      <c r="N637" s="190" t="s">
        <v>51</v>
      </c>
      <c r="O637" s="65"/>
      <c r="P637" s="191">
        <f>O637*H637</f>
        <v>0</v>
      </c>
      <c r="Q637" s="191">
        <v>3.5799999999999998E-3</v>
      </c>
      <c r="R637" s="191">
        <f>Q637*H637</f>
        <v>0.149286</v>
      </c>
      <c r="S637" s="191">
        <v>0</v>
      </c>
      <c r="T637" s="192">
        <f>S637*H637</f>
        <v>0</v>
      </c>
      <c r="AR637" s="193" t="s">
        <v>265</v>
      </c>
      <c r="AT637" s="193" t="s">
        <v>157</v>
      </c>
      <c r="AU637" s="193" t="s">
        <v>90</v>
      </c>
      <c r="AY637" s="18" t="s">
        <v>155</v>
      </c>
      <c r="BE637" s="194">
        <f>IF(N637="základní",J637,0)</f>
        <v>0</v>
      </c>
      <c r="BF637" s="194">
        <f>IF(N637="snížená",J637,0)</f>
        <v>0</v>
      </c>
      <c r="BG637" s="194">
        <f>IF(N637="zákl. přenesená",J637,0)</f>
        <v>0</v>
      </c>
      <c r="BH637" s="194">
        <f>IF(N637="sníž. přenesená",J637,0)</f>
        <v>0</v>
      </c>
      <c r="BI637" s="194">
        <f>IF(N637="nulová",J637,0)</f>
        <v>0</v>
      </c>
      <c r="BJ637" s="18" t="s">
        <v>88</v>
      </c>
      <c r="BK637" s="194">
        <f>ROUND(I637*H637,2)</f>
        <v>0</v>
      </c>
      <c r="BL637" s="18" t="s">
        <v>265</v>
      </c>
      <c r="BM637" s="193" t="s">
        <v>3707</v>
      </c>
    </row>
    <row r="638" spans="2:65" s="12" customFormat="1">
      <c r="B638" s="195"/>
      <c r="C638" s="196"/>
      <c r="D638" s="197" t="s">
        <v>164</v>
      </c>
      <c r="E638" s="198" t="s">
        <v>35</v>
      </c>
      <c r="F638" s="199" t="s">
        <v>3708</v>
      </c>
      <c r="G638" s="196"/>
      <c r="H638" s="198" t="s">
        <v>35</v>
      </c>
      <c r="I638" s="200"/>
      <c r="J638" s="196"/>
      <c r="K638" s="196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164</v>
      </c>
      <c r="AU638" s="205" t="s">
        <v>90</v>
      </c>
      <c r="AV638" s="12" t="s">
        <v>88</v>
      </c>
      <c r="AW638" s="12" t="s">
        <v>41</v>
      </c>
      <c r="AX638" s="12" t="s">
        <v>80</v>
      </c>
      <c r="AY638" s="205" t="s">
        <v>155</v>
      </c>
    </row>
    <row r="639" spans="2:65" s="13" customFormat="1">
      <c r="B639" s="206"/>
      <c r="C639" s="207"/>
      <c r="D639" s="197" t="s">
        <v>164</v>
      </c>
      <c r="E639" s="208" t="s">
        <v>35</v>
      </c>
      <c r="F639" s="209" t="s">
        <v>3709</v>
      </c>
      <c r="G639" s="207"/>
      <c r="H639" s="210">
        <v>41.7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164</v>
      </c>
      <c r="AU639" s="216" t="s">
        <v>90</v>
      </c>
      <c r="AV639" s="13" t="s">
        <v>90</v>
      </c>
      <c r="AW639" s="13" t="s">
        <v>41</v>
      </c>
      <c r="AX639" s="13" t="s">
        <v>88</v>
      </c>
      <c r="AY639" s="216" t="s">
        <v>155</v>
      </c>
    </row>
    <row r="640" spans="2:65" s="1" customFormat="1" ht="36" customHeight="1">
      <c r="B640" s="36"/>
      <c r="C640" s="182" t="s">
        <v>1248</v>
      </c>
      <c r="D640" s="182" t="s">
        <v>157</v>
      </c>
      <c r="E640" s="183" t="s">
        <v>2000</v>
      </c>
      <c r="F640" s="184" t="s">
        <v>2001</v>
      </c>
      <c r="G640" s="185" t="s">
        <v>360</v>
      </c>
      <c r="H640" s="186">
        <v>40.5</v>
      </c>
      <c r="I640" s="187"/>
      <c r="J640" s="188">
        <f>ROUND(I640*H640,2)</f>
        <v>0</v>
      </c>
      <c r="K640" s="184" t="s">
        <v>161</v>
      </c>
      <c r="L640" s="40"/>
      <c r="M640" s="189" t="s">
        <v>35</v>
      </c>
      <c r="N640" s="190" t="s">
        <v>51</v>
      </c>
      <c r="O640" s="65"/>
      <c r="P640" s="191">
        <f>O640*H640</f>
        <v>0</v>
      </c>
      <c r="Q640" s="191">
        <v>5.3499999999999997E-3</v>
      </c>
      <c r="R640" s="191">
        <f>Q640*H640</f>
        <v>0.21667499999999998</v>
      </c>
      <c r="S640" s="191">
        <v>0</v>
      </c>
      <c r="T640" s="192">
        <f>S640*H640</f>
        <v>0</v>
      </c>
      <c r="AR640" s="193" t="s">
        <v>265</v>
      </c>
      <c r="AT640" s="193" t="s">
        <v>157</v>
      </c>
      <c r="AU640" s="193" t="s">
        <v>90</v>
      </c>
      <c r="AY640" s="18" t="s">
        <v>155</v>
      </c>
      <c r="BE640" s="194">
        <f>IF(N640="základní",J640,0)</f>
        <v>0</v>
      </c>
      <c r="BF640" s="194">
        <f>IF(N640="snížená",J640,0)</f>
        <v>0</v>
      </c>
      <c r="BG640" s="194">
        <f>IF(N640="zákl. přenesená",J640,0)</f>
        <v>0</v>
      </c>
      <c r="BH640" s="194">
        <f>IF(N640="sníž. přenesená",J640,0)</f>
        <v>0</v>
      </c>
      <c r="BI640" s="194">
        <f>IF(N640="nulová",J640,0)</f>
        <v>0</v>
      </c>
      <c r="BJ640" s="18" t="s">
        <v>88</v>
      </c>
      <c r="BK640" s="194">
        <f>ROUND(I640*H640,2)</f>
        <v>0</v>
      </c>
      <c r="BL640" s="18" t="s">
        <v>265</v>
      </c>
      <c r="BM640" s="193" t="s">
        <v>3710</v>
      </c>
    </row>
    <row r="641" spans="2:65" s="12" customFormat="1">
      <c r="B641" s="195"/>
      <c r="C641" s="196"/>
      <c r="D641" s="197" t="s">
        <v>164</v>
      </c>
      <c r="E641" s="198" t="s">
        <v>35</v>
      </c>
      <c r="F641" s="199" t="s">
        <v>3711</v>
      </c>
      <c r="G641" s="196"/>
      <c r="H641" s="198" t="s">
        <v>35</v>
      </c>
      <c r="I641" s="200"/>
      <c r="J641" s="196"/>
      <c r="K641" s="196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164</v>
      </c>
      <c r="AU641" s="205" t="s">
        <v>90</v>
      </c>
      <c r="AV641" s="12" t="s">
        <v>88</v>
      </c>
      <c r="AW641" s="12" t="s">
        <v>41</v>
      </c>
      <c r="AX641" s="12" t="s">
        <v>80</v>
      </c>
      <c r="AY641" s="205" t="s">
        <v>155</v>
      </c>
    </row>
    <row r="642" spans="2:65" s="13" customFormat="1">
      <c r="B642" s="206"/>
      <c r="C642" s="207"/>
      <c r="D642" s="197" t="s">
        <v>164</v>
      </c>
      <c r="E642" s="208" t="s">
        <v>35</v>
      </c>
      <c r="F642" s="209" t="s">
        <v>3712</v>
      </c>
      <c r="G642" s="207"/>
      <c r="H642" s="210">
        <v>40.5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164</v>
      </c>
      <c r="AU642" s="216" t="s">
        <v>90</v>
      </c>
      <c r="AV642" s="13" t="s">
        <v>90</v>
      </c>
      <c r="AW642" s="13" t="s">
        <v>41</v>
      </c>
      <c r="AX642" s="13" t="s">
        <v>88</v>
      </c>
      <c r="AY642" s="216" t="s">
        <v>155</v>
      </c>
    </row>
    <row r="643" spans="2:65" s="1" customFormat="1" ht="24" customHeight="1">
      <c r="B643" s="36"/>
      <c r="C643" s="182" t="s">
        <v>1256</v>
      </c>
      <c r="D643" s="182" t="s">
        <v>157</v>
      </c>
      <c r="E643" s="183" t="s">
        <v>3184</v>
      </c>
      <c r="F643" s="184" t="s">
        <v>3185</v>
      </c>
      <c r="G643" s="185" t="s">
        <v>360</v>
      </c>
      <c r="H643" s="186">
        <v>67</v>
      </c>
      <c r="I643" s="187"/>
      <c r="J643" s="188">
        <f>ROUND(I643*H643,2)</f>
        <v>0</v>
      </c>
      <c r="K643" s="184" t="s">
        <v>161</v>
      </c>
      <c r="L643" s="40"/>
      <c r="M643" s="189" t="s">
        <v>35</v>
      </c>
      <c r="N643" s="190" t="s">
        <v>51</v>
      </c>
      <c r="O643" s="65"/>
      <c r="P643" s="191">
        <f>O643*H643</f>
        <v>0</v>
      </c>
      <c r="Q643" s="191">
        <v>1.3699999999999999E-3</v>
      </c>
      <c r="R643" s="191">
        <f>Q643*H643</f>
        <v>9.1789999999999997E-2</v>
      </c>
      <c r="S643" s="191">
        <v>0</v>
      </c>
      <c r="T643" s="192">
        <f>S643*H643</f>
        <v>0</v>
      </c>
      <c r="AR643" s="193" t="s">
        <v>265</v>
      </c>
      <c r="AT643" s="193" t="s">
        <v>157</v>
      </c>
      <c r="AU643" s="193" t="s">
        <v>90</v>
      </c>
      <c r="AY643" s="18" t="s">
        <v>155</v>
      </c>
      <c r="BE643" s="194">
        <f>IF(N643="základní",J643,0)</f>
        <v>0</v>
      </c>
      <c r="BF643" s="194">
        <f>IF(N643="snížená",J643,0)</f>
        <v>0</v>
      </c>
      <c r="BG643" s="194">
        <f>IF(N643="zákl. přenesená",J643,0)</f>
        <v>0</v>
      </c>
      <c r="BH643" s="194">
        <f>IF(N643="sníž. přenesená",J643,0)</f>
        <v>0</v>
      </c>
      <c r="BI643" s="194">
        <f>IF(N643="nulová",J643,0)</f>
        <v>0</v>
      </c>
      <c r="BJ643" s="18" t="s">
        <v>88</v>
      </c>
      <c r="BK643" s="194">
        <f>ROUND(I643*H643,2)</f>
        <v>0</v>
      </c>
      <c r="BL643" s="18" t="s">
        <v>265</v>
      </c>
      <c r="BM643" s="193" t="s">
        <v>3713</v>
      </c>
    </row>
    <row r="644" spans="2:65" s="12" customFormat="1">
      <c r="B644" s="195"/>
      <c r="C644" s="196"/>
      <c r="D644" s="197" t="s">
        <v>164</v>
      </c>
      <c r="E644" s="198" t="s">
        <v>35</v>
      </c>
      <c r="F644" s="199" t="s">
        <v>3714</v>
      </c>
      <c r="G644" s="196"/>
      <c r="H644" s="198" t="s">
        <v>35</v>
      </c>
      <c r="I644" s="200"/>
      <c r="J644" s="196"/>
      <c r="K644" s="196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164</v>
      </c>
      <c r="AU644" s="205" t="s">
        <v>90</v>
      </c>
      <c r="AV644" s="12" t="s">
        <v>88</v>
      </c>
      <c r="AW644" s="12" t="s">
        <v>41</v>
      </c>
      <c r="AX644" s="12" t="s">
        <v>80</v>
      </c>
      <c r="AY644" s="205" t="s">
        <v>155</v>
      </c>
    </row>
    <row r="645" spans="2:65" s="13" customFormat="1">
      <c r="B645" s="206"/>
      <c r="C645" s="207"/>
      <c r="D645" s="197" t="s">
        <v>164</v>
      </c>
      <c r="E645" s="208" t="s">
        <v>35</v>
      </c>
      <c r="F645" s="209" t="s">
        <v>3686</v>
      </c>
      <c r="G645" s="207"/>
      <c r="H645" s="210">
        <v>67</v>
      </c>
      <c r="I645" s="211"/>
      <c r="J645" s="207"/>
      <c r="K645" s="207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164</v>
      </c>
      <c r="AU645" s="216" t="s">
        <v>90</v>
      </c>
      <c r="AV645" s="13" t="s">
        <v>90</v>
      </c>
      <c r="AW645" s="13" t="s">
        <v>41</v>
      </c>
      <c r="AX645" s="13" t="s">
        <v>88</v>
      </c>
      <c r="AY645" s="216" t="s">
        <v>155</v>
      </c>
    </row>
    <row r="646" spans="2:65" s="1" customFormat="1" ht="36" customHeight="1">
      <c r="B646" s="36"/>
      <c r="C646" s="182" t="s">
        <v>1264</v>
      </c>
      <c r="D646" s="182" t="s">
        <v>157</v>
      </c>
      <c r="E646" s="183" t="s">
        <v>2034</v>
      </c>
      <c r="F646" s="184" t="s">
        <v>2035</v>
      </c>
      <c r="G646" s="185" t="s">
        <v>227</v>
      </c>
      <c r="H646" s="186">
        <v>4</v>
      </c>
      <c r="I646" s="187"/>
      <c r="J646" s="188">
        <f>ROUND(I646*H646,2)</f>
        <v>0</v>
      </c>
      <c r="K646" s="184" t="s">
        <v>161</v>
      </c>
      <c r="L646" s="40"/>
      <c r="M646" s="189" t="s">
        <v>35</v>
      </c>
      <c r="N646" s="190" t="s">
        <v>51</v>
      </c>
      <c r="O646" s="65"/>
      <c r="P646" s="191">
        <f>O646*H646</f>
        <v>0</v>
      </c>
      <c r="Q646" s="191">
        <v>2.5000000000000001E-4</v>
      </c>
      <c r="R646" s="191">
        <f>Q646*H646</f>
        <v>1E-3</v>
      </c>
      <c r="S646" s="191">
        <v>0</v>
      </c>
      <c r="T646" s="192">
        <f>S646*H646</f>
        <v>0</v>
      </c>
      <c r="AR646" s="193" t="s">
        <v>265</v>
      </c>
      <c r="AT646" s="193" t="s">
        <v>157</v>
      </c>
      <c r="AU646" s="193" t="s">
        <v>90</v>
      </c>
      <c r="AY646" s="18" t="s">
        <v>155</v>
      </c>
      <c r="BE646" s="194">
        <f>IF(N646="základní",J646,0)</f>
        <v>0</v>
      </c>
      <c r="BF646" s="194">
        <f>IF(N646="snížená",J646,0)</f>
        <v>0</v>
      </c>
      <c r="BG646" s="194">
        <f>IF(N646="zákl. přenesená",J646,0)</f>
        <v>0</v>
      </c>
      <c r="BH646" s="194">
        <f>IF(N646="sníž. přenesená",J646,0)</f>
        <v>0</v>
      </c>
      <c r="BI646" s="194">
        <f>IF(N646="nulová",J646,0)</f>
        <v>0</v>
      </c>
      <c r="BJ646" s="18" t="s">
        <v>88</v>
      </c>
      <c r="BK646" s="194">
        <f>ROUND(I646*H646,2)</f>
        <v>0</v>
      </c>
      <c r="BL646" s="18" t="s">
        <v>265</v>
      </c>
      <c r="BM646" s="193" t="s">
        <v>3715</v>
      </c>
    </row>
    <row r="647" spans="2:65" s="12" customFormat="1">
      <c r="B647" s="195"/>
      <c r="C647" s="196"/>
      <c r="D647" s="197" t="s">
        <v>164</v>
      </c>
      <c r="E647" s="198" t="s">
        <v>35</v>
      </c>
      <c r="F647" s="199" t="s">
        <v>3716</v>
      </c>
      <c r="G647" s="196"/>
      <c r="H647" s="198" t="s">
        <v>35</v>
      </c>
      <c r="I647" s="200"/>
      <c r="J647" s="196"/>
      <c r="K647" s="196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164</v>
      </c>
      <c r="AU647" s="205" t="s">
        <v>90</v>
      </c>
      <c r="AV647" s="12" t="s">
        <v>88</v>
      </c>
      <c r="AW647" s="12" t="s">
        <v>41</v>
      </c>
      <c r="AX647" s="12" t="s">
        <v>80</v>
      </c>
      <c r="AY647" s="205" t="s">
        <v>155</v>
      </c>
    </row>
    <row r="648" spans="2:65" s="13" customFormat="1">
      <c r="B648" s="206"/>
      <c r="C648" s="207"/>
      <c r="D648" s="197" t="s">
        <v>164</v>
      </c>
      <c r="E648" s="208" t="s">
        <v>35</v>
      </c>
      <c r="F648" s="209" t="s">
        <v>162</v>
      </c>
      <c r="G648" s="207"/>
      <c r="H648" s="210">
        <v>4</v>
      </c>
      <c r="I648" s="211"/>
      <c r="J648" s="207"/>
      <c r="K648" s="207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164</v>
      </c>
      <c r="AU648" s="216" t="s">
        <v>90</v>
      </c>
      <c r="AV648" s="13" t="s">
        <v>90</v>
      </c>
      <c r="AW648" s="13" t="s">
        <v>41</v>
      </c>
      <c r="AX648" s="13" t="s">
        <v>88</v>
      </c>
      <c r="AY648" s="216" t="s">
        <v>155</v>
      </c>
    </row>
    <row r="649" spans="2:65" s="1" customFormat="1" ht="36" customHeight="1">
      <c r="B649" s="36"/>
      <c r="C649" s="182" t="s">
        <v>1272</v>
      </c>
      <c r="D649" s="182" t="s">
        <v>157</v>
      </c>
      <c r="E649" s="183" t="s">
        <v>2039</v>
      </c>
      <c r="F649" s="184" t="s">
        <v>2040</v>
      </c>
      <c r="G649" s="185" t="s">
        <v>360</v>
      </c>
      <c r="H649" s="186">
        <v>34.4</v>
      </c>
      <c r="I649" s="187"/>
      <c r="J649" s="188">
        <f>ROUND(I649*H649,2)</f>
        <v>0</v>
      </c>
      <c r="K649" s="184" t="s">
        <v>161</v>
      </c>
      <c r="L649" s="40"/>
      <c r="M649" s="189" t="s">
        <v>35</v>
      </c>
      <c r="N649" s="190" t="s">
        <v>51</v>
      </c>
      <c r="O649" s="65"/>
      <c r="P649" s="191">
        <f>O649*H649</f>
        <v>0</v>
      </c>
      <c r="Q649" s="191">
        <v>2.1199999999999999E-3</v>
      </c>
      <c r="R649" s="191">
        <f>Q649*H649</f>
        <v>7.2927999999999993E-2</v>
      </c>
      <c r="S649" s="191">
        <v>0</v>
      </c>
      <c r="T649" s="192">
        <f>S649*H649</f>
        <v>0</v>
      </c>
      <c r="AR649" s="193" t="s">
        <v>265</v>
      </c>
      <c r="AT649" s="193" t="s">
        <v>157</v>
      </c>
      <c r="AU649" s="193" t="s">
        <v>90</v>
      </c>
      <c r="AY649" s="18" t="s">
        <v>155</v>
      </c>
      <c r="BE649" s="194">
        <f>IF(N649="základní",J649,0)</f>
        <v>0</v>
      </c>
      <c r="BF649" s="194">
        <f>IF(N649="snížená",J649,0)</f>
        <v>0</v>
      </c>
      <c r="BG649" s="194">
        <f>IF(N649="zákl. přenesená",J649,0)</f>
        <v>0</v>
      </c>
      <c r="BH649" s="194">
        <f>IF(N649="sníž. přenesená",J649,0)</f>
        <v>0</v>
      </c>
      <c r="BI649" s="194">
        <f>IF(N649="nulová",J649,0)</f>
        <v>0</v>
      </c>
      <c r="BJ649" s="18" t="s">
        <v>88</v>
      </c>
      <c r="BK649" s="194">
        <f>ROUND(I649*H649,2)</f>
        <v>0</v>
      </c>
      <c r="BL649" s="18" t="s">
        <v>265</v>
      </c>
      <c r="BM649" s="193" t="s">
        <v>3717</v>
      </c>
    </row>
    <row r="650" spans="2:65" s="12" customFormat="1">
      <c r="B650" s="195"/>
      <c r="C650" s="196"/>
      <c r="D650" s="197" t="s">
        <v>164</v>
      </c>
      <c r="E650" s="198" t="s">
        <v>35</v>
      </c>
      <c r="F650" s="199" t="s">
        <v>3716</v>
      </c>
      <c r="G650" s="196"/>
      <c r="H650" s="198" t="s">
        <v>35</v>
      </c>
      <c r="I650" s="200"/>
      <c r="J650" s="196"/>
      <c r="K650" s="196"/>
      <c r="L650" s="201"/>
      <c r="M650" s="202"/>
      <c r="N650" s="203"/>
      <c r="O650" s="203"/>
      <c r="P650" s="203"/>
      <c r="Q650" s="203"/>
      <c r="R650" s="203"/>
      <c r="S650" s="203"/>
      <c r="T650" s="204"/>
      <c r="AT650" s="205" t="s">
        <v>164</v>
      </c>
      <c r="AU650" s="205" t="s">
        <v>90</v>
      </c>
      <c r="AV650" s="12" t="s">
        <v>88</v>
      </c>
      <c r="AW650" s="12" t="s">
        <v>41</v>
      </c>
      <c r="AX650" s="12" t="s">
        <v>80</v>
      </c>
      <c r="AY650" s="205" t="s">
        <v>155</v>
      </c>
    </row>
    <row r="651" spans="2:65" s="13" customFormat="1">
      <c r="B651" s="206"/>
      <c r="C651" s="207"/>
      <c r="D651" s="197" t="s">
        <v>164</v>
      </c>
      <c r="E651" s="208" t="s">
        <v>35</v>
      </c>
      <c r="F651" s="209" t="s">
        <v>3697</v>
      </c>
      <c r="G651" s="207"/>
      <c r="H651" s="210">
        <v>34.4</v>
      </c>
      <c r="I651" s="211"/>
      <c r="J651" s="207"/>
      <c r="K651" s="207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164</v>
      </c>
      <c r="AU651" s="216" t="s">
        <v>90</v>
      </c>
      <c r="AV651" s="13" t="s">
        <v>90</v>
      </c>
      <c r="AW651" s="13" t="s">
        <v>41</v>
      </c>
      <c r="AX651" s="13" t="s">
        <v>88</v>
      </c>
      <c r="AY651" s="216" t="s">
        <v>155</v>
      </c>
    </row>
    <row r="652" spans="2:65" s="1" customFormat="1" ht="36" customHeight="1">
      <c r="B652" s="36"/>
      <c r="C652" s="182" t="s">
        <v>1283</v>
      </c>
      <c r="D652" s="182" t="s">
        <v>157</v>
      </c>
      <c r="E652" s="183" t="s">
        <v>3191</v>
      </c>
      <c r="F652" s="184" t="s">
        <v>3192</v>
      </c>
      <c r="G652" s="185" t="s">
        <v>1514</v>
      </c>
      <c r="H652" s="249"/>
      <c r="I652" s="187"/>
      <c r="J652" s="188">
        <f>ROUND(I652*H652,2)</f>
        <v>0</v>
      </c>
      <c r="K652" s="184" t="s">
        <v>161</v>
      </c>
      <c r="L652" s="40"/>
      <c r="M652" s="189" t="s">
        <v>35</v>
      </c>
      <c r="N652" s="190" t="s">
        <v>51</v>
      </c>
      <c r="O652" s="65"/>
      <c r="P652" s="191">
        <f>O652*H652</f>
        <v>0</v>
      </c>
      <c r="Q652" s="191">
        <v>0</v>
      </c>
      <c r="R652" s="191">
        <f>Q652*H652</f>
        <v>0</v>
      </c>
      <c r="S652" s="191">
        <v>0</v>
      </c>
      <c r="T652" s="192">
        <f>S652*H652</f>
        <v>0</v>
      </c>
      <c r="AR652" s="193" t="s">
        <v>265</v>
      </c>
      <c r="AT652" s="193" t="s">
        <v>157</v>
      </c>
      <c r="AU652" s="193" t="s">
        <v>90</v>
      </c>
      <c r="AY652" s="18" t="s">
        <v>155</v>
      </c>
      <c r="BE652" s="194">
        <f>IF(N652="základní",J652,0)</f>
        <v>0</v>
      </c>
      <c r="BF652" s="194">
        <f>IF(N652="snížená",J652,0)</f>
        <v>0</v>
      </c>
      <c r="BG652" s="194">
        <f>IF(N652="zákl. přenesená",J652,0)</f>
        <v>0</v>
      </c>
      <c r="BH652" s="194">
        <f>IF(N652="sníž. přenesená",J652,0)</f>
        <v>0</v>
      </c>
      <c r="BI652" s="194">
        <f>IF(N652="nulová",J652,0)</f>
        <v>0</v>
      </c>
      <c r="BJ652" s="18" t="s">
        <v>88</v>
      </c>
      <c r="BK652" s="194">
        <f>ROUND(I652*H652,2)</f>
        <v>0</v>
      </c>
      <c r="BL652" s="18" t="s">
        <v>265</v>
      </c>
      <c r="BM652" s="193" t="s">
        <v>3718</v>
      </c>
    </row>
    <row r="653" spans="2:65" s="11" customFormat="1" ht="22.95" customHeight="1">
      <c r="B653" s="166"/>
      <c r="C653" s="167"/>
      <c r="D653" s="168" t="s">
        <v>79</v>
      </c>
      <c r="E653" s="180" t="s">
        <v>2046</v>
      </c>
      <c r="F653" s="180" t="s">
        <v>2047</v>
      </c>
      <c r="G653" s="167"/>
      <c r="H653" s="167"/>
      <c r="I653" s="170"/>
      <c r="J653" s="181">
        <f>BK653</f>
        <v>0</v>
      </c>
      <c r="K653" s="167"/>
      <c r="L653" s="172"/>
      <c r="M653" s="173"/>
      <c r="N653" s="174"/>
      <c r="O653" s="174"/>
      <c r="P653" s="175">
        <f>SUM(P654:P669)</f>
        <v>0</v>
      </c>
      <c r="Q653" s="174"/>
      <c r="R653" s="175">
        <f>SUM(R654:R669)</f>
        <v>1.5268750000000002</v>
      </c>
      <c r="S653" s="174"/>
      <c r="T653" s="176">
        <f>SUM(T654:T669)</f>
        <v>1.1875</v>
      </c>
      <c r="AR653" s="177" t="s">
        <v>90</v>
      </c>
      <c r="AT653" s="178" t="s">
        <v>79</v>
      </c>
      <c r="AU653" s="178" t="s">
        <v>88</v>
      </c>
      <c r="AY653" s="177" t="s">
        <v>155</v>
      </c>
      <c r="BK653" s="179">
        <f>SUM(BK654:BK669)</f>
        <v>0</v>
      </c>
    </row>
    <row r="654" spans="2:65" s="1" customFormat="1" ht="24" customHeight="1">
      <c r="B654" s="36"/>
      <c r="C654" s="182" t="s">
        <v>1304</v>
      </c>
      <c r="D654" s="182" t="s">
        <v>157</v>
      </c>
      <c r="E654" s="183" t="s">
        <v>2049</v>
      </c>
      <c r="F654" s="184" t="s">
        <v>2050</v>
      </c>
      <c r="G654" s="185" t="s">
        <v>160</v>
      </c>
      <c r="H654" s="186">
        <v>125</v>
      </c>
      <c r="I654" s="187"/>
      <c r="J654" s="188">
        <f>ROUND(I654*H654,2)</f>
        <v>0</v>
      </c>
      <c r="K654" s="184" t="s">
        <v>161</v>
      </c>
      <c r="L654" s="40"/>
      <c r="M654" s="189" t="s">
        <v>35</v>
      </c>
      <c r="N654" s="190" t="s">
        <v>51</v>
      </c>
      <c r="O654" s="65"/>
      <c r="P654" s="191">
        <f>O654*H654</f>
        <v>0</v>
      </c>
      <c r="Q654" s="191">
        <v>0</v>
      </c>
      <c r="R654" s="191">
        <f>Q654*H654</f>
        <v>0</v>
      </c>
      <c r="S654" s="191">
        <v>0</v>
      </c>
      <c r="T654" s="192">
        <f>S654*H654</f>
        <v>0</v>
      </c>
      <c r="AR654" s="193" t="s">
        <v>265</v>
      </c>
      <c r="AT654" s="193" t="s">
        <v>157</v>
      </c>
      <c r="AU654" s="193" t="s">
        <v>90</v>
      </c>
      <c r="AY654" s="18" t="s">
        <v>155</v>
      </c>
      <c r="BE654" s="194">
        <f>IF(N654="základní",J654,0)</f>
        <v>0</v>
      </c>
      <c r="BF654" s="194">
        <f>IF(N654="snížená",J654,0)</f>
        <v>0</v>
      </c>
      <c r="BG654" s="194">
        <f>IF(N654="zákl. přenesená",J654,0)</f>
        <v>0</v>
      </c>
      <c r="BH654" s="194">
        <f>IF(N654="sníž. přenesená",J654,0)</f>
        <v>0</v>
      </c>
      <c r="BI654" s="194">
        <f>IF(N654="nulová",J654,0)</f>
        <v>0</v>
      </c>
      <c r="BJ654" s="18" t="s">
        <v>88</v>
      </c>
      <c r="BK654" s="194">
        <f>ROUND(I654*H654,2)</f>
        <v>0</v>
      </c>
      <c r="BL654" s="18" t="s">
        <v>265</v>
      </c>
      <c r="BM654" s="193" t="s">
        <v>3719</v>
      </c>
    </row>
    <row r="655" spans="2:65" s="12" customFormat="1" ht="20.399999999999999">
      <c r="B655" s="195"/>
      <c r="C655" s="196"/>
      <c r="D655" s="197" t="s">
        <v>164</v>
      </c>
      <c r="E655" s="198" t="s">
        <v>35</v>
      </c>
      <c r="F655" s="199" t="s">
        <v>2052</v>
      </c>
      <c r="G655" s="196"/>
      <c r="H655" s="198" t="s">
        <v>35</v>
      </c>
      <c r="I655" s="200"/>
      <c r="J655" s="196"/>
      <c r="K655" s="196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164</v>
      </c>
      <c r="AU655" s="205" t="s">
        <v>90</v>
      </c>
      <c r="AV655" s="12" t="s">
        <v>88</v>
      </c>
      <c r="AW655" s="12" t="s">
        <v>41</v>
      </c>
      <c r="AX655" s="12" t="s">
        <v>80</v>
      </c>
      <c r="AY655" s="205" t="s">
        <v>155</v>
      </c>
    </row>
    <row r="656" spans="2:65" s="13" customFormat="1">
      <c r="B656" s="206"/>
      <c r="C656" s="207"/>
      <c r="D656" s="197" t="s">
        <v>164</v>
      </c>
      <c r="E656" s="208" t="s">
        <v>35</v>
      </c>
      <c r="F656" s="209" t="s">
        <v>3624</v>
      </c>
      <c r="G656" s="207"/>
      <c r="H656" s="210">
        <v>125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164</v>
      </c>
      <c r="AU656" s="216" t="s">
        <v>90</v>
      </c>
      <c r="AV656" s="13" t="s">
        <v>90</v>
      </c>
      <c r="AW656" s="13" t="s">
        <v>41</v>
      </c>
      <c r="AX656" s="13" t="s">
        <v>88</v>
      </c>
      <c r="AY656" s="216" t="s">
        <v>155</v>
      </c>
    </row>
    <row r="657" spans="2:65" s="1" customFormat="1" ht="24" customHeight="1">
      <c r="B657" s="36"/>
      <c r="C657" s="239" t="s">
        <v>1311</v>
      </c>
      <c r="D657" s="239" t="s">
        <v>455</v>
      </c>
      <c r="E657" s="240" t="s">
        <v>2054</v>
      </c>
      <c r="F657" s="241" t="s">
        <v>2055</v>
      </c>
      <c r="G657" s="242" t="s">
        <v>160</v>
      </c>
      <c r="H657" s="243">
        <v>143.75</v>
      </c>
      <c r="I657" s="244"/>
      <c r="J657" s="245">
        <f>ROUND(I657*H657,2)</f>
        <v>0</v>
      </c>
      <c r="K657" s="241" t="s">
        <v>161</v>
      </c>
      <c r="L657" s="246"/>
      <c r="M657" s="247" t="s">
        <v>35</v>
      </c>
      <c r="N657" s="248" t="s">
        <v>51</v>
      </c>
      <c r="O657" s="65"/>
      <c r="P657" s="191">
        <f>O657*H657</f>
        <v>0</v>
      </c>
      <c r="Q657" s="191">
        <v>1.0500000000000001E-2</v>
      </c>
      <c r="R657" s="191">
        <f>Q657*H657</f>
        <v>1.5093750000000001</v>
      </c>
      <c r="S657" s="191">
        <v>0</v>
      </c>
      <c r="T657" s="192">
        <f>S657*H657</f>
        <v>0</v>
      </c>
      <c r="AR657" s="193" t="s">
        <v>419</v>
      </c>
      <c r="AT657" s="193" t="s">
        <v>455</v>
      </c>
      <c r="AU657" s="193" t="s">
        <v>90</v>
      </c>
      <c r="AY657" s="18" t="s">
        <v>155</v>
      </c>
      <c r="BE657" s="194">
        <f>IF(N657="základní",J657,0)</f>
        <v>0</v>
      </c>
      <c r="BF657" s="194">
        <f>IF(N657="snížená",J657,0)</f>
        <v>0</v>
      </c>
      <c r="BG657" s="194">
        <f>IF(N657="zákl. přenesená",J657,0)</f>
        <v>0</v>
      </c>
      <c r="BH657" s="194">
        <f>IF(N657="sníž. přenesená",J657,0)</f>
        <v>0</v>
      </c>
      <c r="BI657" s="194">
        <f>IF(N657="nulová",J657,0)</f>
        <v>0</v>
      </c>
      <c r="BJ657" s="18" t="s">
        <v>88</v>
      </c>
      <c r="BK657" s="194">
        <f>ROUND(I657*H657,2)</f>
        <v>0</v>
      </c>
      <c r="BL657" s="18" t="s">
        <v>265</v>
      </c>
      <c r="BM657" s="193" t="s">
        <v>3720</v>
      </c>
    </row>
    <row r="658" spans="2:65" s="13" customFormat="1">
      <c r="B658" s="206"/>
      <c r="C658" s="207"/>
      <c r="D658" s="197" t="s">
        <v>164</v>
      </c>
      <c r="E658" s="208" t="s">
        <v>35</v>
      </c>
      <c r="F658" s="209" t="s">
        <v>3721</v>
      </c>
      <c r="G658" s="207"/>
      <c r="H658" s="210">
        <v>143.75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164</v>
      </c>
      <c r="AU658" s="216" t="s">
        <v>90</v>
      </c>
      <c r="AV658" s="13" t="s">
        <v>90</v>
      </c>
      <c r="AW658" s="13" t="s">
        <v>41</v>
      </c>
      <c r="AX658" s="13" t="s">
        <v>88</v>
      </c>
      <c r="AY658" s="216" t="s">
        <v>155</v>
      </c>
    </row>
    <row r="659" spans="2:65" s="1" customFormat="1" ht="24" customHeight="1">
      <c r="B659" s="36"/>
      <c r="C659" s="182" t="s">
        <v>21</v>
      </c>
      <c r="D659" s="182" t="s">
        <v>157</v>
      </c>
      <c r="E659" s="183" t="s">
        <v>2059</v>
      </c>
      <c r="F659" s="184" t="s">
        <v>2060</v>
      </c>
      <c r="G659" s="185" t="s">
        <v>360</v>
      </c>
      <c r="H659" s="186">
        <v>67</v>
      </c>
      <c r="I659" s="187"/>
      <c r="J659" s="188">
        <f>ROUND(I659*H659,2)</f>
        <v>0</v>
      </c>
      <c r="K659" s="184" t="s">
        <v>161</v>
      </c>
      <c r="L659" s="40"/>
      <c r="M659" s="189" t="s">
        <v>35</v>
      </c>
      <c r="N659" s="190" t="s">
        <v>51</v>
      </c>
      <c r="O659" s="65"/>
      <c r="P659" s="191">
        <f>O659*H659</f>
        <v>0</v>
      </c>
      <c r="Q659" s="191">
        <v>0</v>
      </c>
      <c r="R659" s="191">
        <f>Q659*H659</f>
        <v>0</v>
      </c>
      <c r="S659" s="191">
        <v>0</v>
      </c>
      <c r="T659" s="192">
        <f>S659*H659</f>
        <v>0</v>
      </c>
      <c r="AR659" s="193" t="s">
        <v>265</v>
      </c>
      <c r="AT659" s="193" t="s">
        <v>157</v>
      </c>
      <c r="AU659" s="193" t="s">
        <v>90</v>
      </c>
      <c r="AY659" s="18" t="s">
        <v>155</v>
      </c>
      <c r="BE659" s="194">
        <f>IF(N659="základní",J659,0)</f>
        <v>0</v>
      </c>
      <c r="BF659" s="194">
        <f>IF(N659="snížená",J659,0)</f>
        <v>0</v>
      </c>
      <c r="BG659" s="194">
        <f>IF(N659="zákl. přenesená",J659,0)</f>
        <v>0</v>
      </c>
      <c r="BH659" s="194">
        <f>IF(N659="sníž. přenesená",J659,0)</f>
        <v>0</v>
      </c>
      <c r="BI659" s="194">
        <f>IF(N659="nulová",J659,0)</f>
        <v>0</v>
      </c>
      <c r="BJ659" s="18" t="s">
        <v>88</v>
      </c>
      <c r="BK659" s="194">
        <f>ROUND(I659*H659,2)</f>
        <v>0</v>
      </c>
      <c r="BL659" s="18" t="s">
        <v>265</v>
      </c>
      <c r="BM659" s="193" t="s">
        <v>3722</v>
      </c>
    </row>
    <row r="660" spans="2:65" s="13" customFormat="1">
      <c r="B660" s="206"/>
      <c r="C660" s="207"/>
      <c r="D660" s="197" t="s">
        <v>164</v>
      </c>
      <c r="E660" s="208" t="s">
        <v>35</v>
      </c>
      <c r="F660" s="209" t="s">
        <v>3686</v>
      </c>
      <c r="G660" s="207"/>
      <c r="H660" s="210">
        <v>67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164</v>
      </c>
      <c r="AU660" s="216" t="s">
        <v>90</v>
      </c>
      <c r="AV660" s="13" t="s">
        <v>90</v>
      </c>
      <c r="AW660" s="13" t="s">
        <v>41</v>
      </c>
      <c r="AX660" s="13" t="s">
        <v>88</v>
      </c>
      <c r="AY660" s="216" t="s">
        <v>155</v>
      </c>
    </row>
    <row r="661" spans="2:65" s="1" customFormat="1" ht="24" customHeight="1">
      <c r="B661" s="36"/>
      <c r="C661" s="182" t="s">
        <v>1328</v>
      </c>
      <c r="D661" s="182" t="s">
        <v>157</v>
      </c>
      <c r="E661" s="183" t="s">
        <v>2065</v>
      </c>
      <c r="F661" s="184" t="s">
        <v>2066</v>
      </c>
      <c r="G661" s="185" t="s">
        <v>360</v>
      </c>
      <c r="H661" s="186">
        <v>58</v>
      </c>
      <c r="I661" s="187"/>
      <c r="J661" s="188">
        <f>ROUND(I661*H661,2)</f>
        <v>0</v>
      </c>
      <c r="K661" s="184" t="s">
        <v>161</v>
      </c>
      <c r="L661" s="40"/>
      <c r="M661" s="189" t="s">
        <v>35</v>
      </c>
      <c r="N661" s="190" t="s">
        <v>51</v>
      </c>
      <c r="O661" s="65"/>
      <c r="P661" s="191">
        <f>O661*H661</f>
        <v>0</v>
      </c>
      <c r="Q661" s="191">
        <v>0</v>
      </c>
      <c r="R661" s="191">
        <f>Q661*H661</f>
        <v>0</v>
      </c>
      <c r="S661" s="191">
        <v>0</v>
      </c>
      <c r="T661" s="192">
        <f>S661*H661</f>
        <v>0</v>
      </c>
      <c r="AR661" s="193" t="s">
        <v>265</v>
      </c>
      <c r="AT661" s="193" t="s">
        <v>157</v>
      </c>
      <c r="AU661" s="193" t="s">
        <v>90</v>
      </c>
      <c r="AY661" s="18" t="s">
        <v>155</v>
      </c>
      <c r="BE661" s="194">
        <f>IF(N661="základní",J661,0)</f>
        <v>0</v>
      </c>
      <c r="BF661" s="194">
        <f>IF(N661="snížená",J661,0)</f>
        <v>0</v>
      </c>
      <c r="BG661" s="194">
        <f>IF(N661="zákl. přenesená",J661,0)</f>
        <v>0</v>
      </c>
      <c r="BH661" s="194">
        <f>IF(N661="sníž. přenesená",J661,0)</f>
        <v>0</v>
      </c>
      <c r="BI661" s="194">
        <f>IF(N661="nulová",J661,0)</f>
        <v>0</v>
      </c>
      <c r="BJ661" s="18" t="s">
        <v>88</v>
      </c>
      <c r="BK661" s="194">
        <f>ROUND(I661*H661,2)</f>
        <v>0</v>
      </c>
      <c r="BL661" s="18" t="s">
        <v>265</v>
      </c>
      <c r="BM661" s="193" t="s">
        <v>3723</v>
      </c>
    </row>
    <row r="662" spans="2:65" s="13" customFormat="1">
      <c r="B662" s="206"/>
      <c r="C662" s="207"/>
      <c r="D662" s="197" t="s">
        <v>164</v>
      </c>
      <c r="E662" s="208" t="s">
        <v>35</v>
      </c>
      <c r="F662" s="209" t="s">
        <v>3684</v>
      </c>
      <c r="G662" s="207"/>
      <c r="H662" s="210">
        <v>58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164</v>
      </c>
      <c r="AU662" s="216" t="s">
        <v>90</v>
      </c>
      <c r="AV662" s="13" t="s">
        <v>90</v>
      </c>
      <c r="AW662" s="13" t="s">
        <v>41</v>
      </c>
      <c r="AX662" s="13" t="s">
        <v>88</v>
      </c>
      <c r="AY662" s="216" t="s">
        <v>155</v>
      </c>
    </row>
    <row r="663" spans="2:65" s="1" customFormat="1" ht="24" customHeight="1">
      <c r="B663" s="36"/>
      <c r="C663" s="182" t="s">
        <v>1334</v>
      </c>
      <c r="D663" s="182" t="s">
        <v>157</v>
      </c>
      <c r="E663" s="183" t="s">
        <v>2071</v>
      </c>
      <c r="F663" s="184" t="s">
        <v>2072</v>
      </c>
      <c r="G663" s="185" t="s">
        <v>160</v>
      </c>
      <c r="H663" s="186">
        <v>125</v>
      </c>
      <c r="I663" s="187"/>
      <c r="J663" s="188">
        <f>ROUND(I663*H663,2)</f>
        <v>0</v>
      </c>
      <c r="K663" s="184" t="s">
        <v>161</v>
      </c>
      <c r="L663" s="40"/>
      <c r="M663" s="189" t="s">
        <v>35</v>
      </c>
      <c r="N663" s="190" t="s">
        <v>51</v>
      </c>
      <c r="O663" s="65"/>
      <c r="P663" s="191">
        <f>O663*H663</f>
        <v>0</v>
      </c>
      <c r="Q663" s="191">
        <v>0</v>
      </c>
      <c r="R663" s="191">
        <f>Q663*H663</f>
        <v>0</v>
      </c>
      <c r="S663" s="191">
        <v>9.4999999999999998E-3</v>
      </c>
      <c r="T663" s="192">
        <f>S663*H663</f>
        <v>1.1875</v>
      </c>
      <c r="AR663" s="193" t="s">
        <v>265</v>
      </c>
      <c r="AT663" s="193" t="s">
        <v>157</v>
      </c>
      <c r="AU663" s="193" t="s">
        <v>90</v>
      </c>
      <c r="AY663" s="18" t="s">
        <v>155</v>
      </c>
      <c r="BE663" s="194">
        <f>IF(N663="základní",J663,0)</f>
        <v>0</v>
      </c>
      <c r="BF663" s="194">
        <f>IF(N663="snížená",J663,0)</f>
        <v>0</v>
      </c>
      <c r="BG663" s="194">
        <f>IF(N663="zákl. přenesená",J663,0)</f>
        <v>0</v>
      </c>
      <c r="BH663" s="194">
        <f>IF(N663="sníž. přenesená",J663,0)</f>
        <v>0</v>
      </c>
      <c r="BI663" s="194">
        <f>IF(N663="nulová",J663,0)</f>
        <v>0</v>
      </c>
      <c r="BJ663" s="18" t="s">
        <v>88</v>
      </c>
      <c r="BK663" s="194">
        <f>ROUND(I663*H663,2)</f>
        <v>0</v>
      </c>
      <c r="BL663" s="18" t="s">
        <v>265</v>
      </c>
      <c r="BM663" s="193" t="s">
        <v>3724</v>
      </c>
    </row>
    <row r="664" spans="2:65" s="12" customFormat="1" ht="20.399999999999999">
      <c r="B664" s="195"/>
      <c r="C664" s="196"/>
      <c r="D664" s="197" t="s">
        <v>164</v>
      </c>
      <c r="E664" s="198" t="s">
        <v>35</v>
      </c>
      <c r="F664" s="199" t="s">
        <v>2052</v>
      </c>
      <c r="G664" s="196"/>
      <c r="H664" s="198" t="s">
        <v>35</v>
      </c>
      <c r="I664" s="200"/>
      <c r="J664" s="196"/>
      <c r="K664" s="196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164</v>
      </c>
      <c r="AU664" s="205" t="s">
        <v>90</v>
      </c>
      <c r="AV664" s="12" t="s">
        <v>88</v>
      </c>
      <c r="AW664" s="12" t="s">
        <v>41</v>
      </c>
      <c r="AX664" s="12" t="s">
        <v>80</v>
      </c>
      <c r="AY664" s="205" t="s">
        <v>155</v>
      </c>
    </row>
    <row r="665" spans="2:65" s="13" customFormat="1">
      <c r="B665" s="206"/>
      <c r="C665" s="207"/>
      <c r="D665" s="197" t="s">
        <v>164</v>
      </c>
      <c r="E665" s="208" t="s">
        <v>35</v>
      </c>
      <c r="F665" s="209" t="s">
        <v>3624</v>
      </c>
      <c r="G665" s="207"/>
      <c r="H665" s="210">
        <v>125</v>
      </c>
      <c r="I665" s="211"/>
      <c r="J665" s="207"/>
      <c r="K665" s="207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164</v>
      </c>
      <c r="AU665" s="216" t="s">
        <v>90</v>
      </c>
      <c r="AV665" s="13" t="s">
        <v>90</v>
      </c>
      <c r="AW665" s="13" t="s">
        <v>41</v>
      </c>
      <c r="AX665" s="13" t="s">
        <v>88</v>
      </c>
      <c r="AY665" s="216" t="s">
        <v>155</v>
      </c>
    </row>
    <row r="666" spans="2:65" s="1" customFormat="1" ht="16.5" customHeight="1">
      <c r="B666" s="36"/>
      <c r="C666" s="182" t="s">
        <v>1341</v>
      </c>
      <c r="D666" s="182" t="s">
        <v>157</v>
      </c>
      <c r="E666" s="183" t="s">
        <v>2075</v>
      </c>
      <c r="F666" s="184" t="s">
        <v>2076</v>
      </c>
      <c r="G666" s="185" t="s">
        <v>160</v>
      </c>
      <c r="H666" s="186">
        <v>125</v>
      </c>
      <c r="I666" s="187"/>
      <c r="J666" s="188">
        <f>ROUND(I666*H666,2)</f>
        <v>0</v>
      </c>
      <c r="K666" s="184" t="s">
        <v>161</v>
      </c>
      <c r="L666" s="40"/>
      <c r="M666" s="189" t="s">
        <v>35</v>
      </c>
      <c r="N666" s="190" t="s">
        <v>51</v>
      </c>
      <c r="O666" s="65"/>
      <c r="P666" s="191">
        <f>O666*H666</f>
        <v>0</v>
      </c>
      <c r="Q666" s="191">
        <v>1.3999999999999999E-4</v>
      </c>
      <c r="R666" s="191">
        <f>Q666*H666</f>
        <v>1.7499999999999998E-2</v>
      </c>
      <c r="S666" s="191">
        <v>0</v>
      </c>
      <c r="T666" s="192">
        <f>S666*H666</f>
        <v>0</v>
      </c>
      <c r="AR666" s="193" t="s">
        <v>265</v>
      </c>
      <c r="AT666" s="193" t="s">
        <v>157</v>
      </c>
      <c r="AU666" s="193" t="s">
        <v>90</v>
      </c>
      <c r="AY666" s="18" t="s">
        <v>155</v>
      </c>
      <c r="BE666" s="194">
        <f>IF(N666="základní",J666,0)</f>
        <v>0</v>
      </c>
      <c r="BF666" s="194">
        <f>IF(N666="snížená",J666,0)</f>
        <v>0</v>
      </c>
      <c r="BG666" s="194">
        <f>IF(N666="zákl. přenesená",J666,0)</f>
        <v>0</v>
      </c>
      <c r="BH666" s="194">
        <f>IF(N666="sníž. přenesená",J666,0)</f>
        <v>0</v>
      </c>
      <c r="BI666" s="194">
        <f>IF(N666="nulová",J666,0)</f>
        <v>0</v>
      </c>
      <c r="BJ666" s="18" t="s">
        <v>88</v>
      </c>
      <c r="BK666" s="194">
        <f>ROUND(I666*H666,2)</f>
        <v>0</v>
      </c>
      <c r="BL666" s="18" t="s">
        <v>265</v>
      </c>
      <c r="BM666" s="193" t="s">
        <v>3725</v>
      </c>
    </row>
    <row r="667" spans="2:65" s="12" customFormat="1" ht="20.399999999999999">
      <c r="B667" s="195"/>
      <c r="C667" s="196"/>
      <c r="D667" s="197" t="s">
        <v>164</v>
      </c>
      <c r="E667" s="198" t="s">
        <v>35</v>
      </c>
      <c r="F667" s="199" t="s">
        <v>2052</v>
      </c>
      <c r="G667" s="196"/>
      <c r="H667" s="198" t="s">
        <v>35</v>
      </c>
      <c r="I667" s="200"/>
      <c r="J667" s="196"/>
      <c r="K667" s="196"/>
      <c r="L667" s="201"/>
      <c r="M667" s="202"/>
      <c r="N667" s="203"/>
      <c r="O667" s="203"/>
      <c r="P667" s="203"/>
      <c r="Q667" s="203"/>
      <c r="R667" s="203"/>
      <c r="S667" s="203"/>
      <c r="T667" s="204"/>
      <c r="AT667" s="205" t="s">
        <v>164</v>
      </c>
      <c r="AU667" s="205" t="s">
        <v>90</v>
      </c>
      <c r="AV667" s="12" t="s">
        <v>88</v>
      </c>
      <c r="AW667" s="12" t="s">
        <v>41</v>
      </c>
      <c r="AX667" s="12" t="s">
        <v>80</v>
      </c>
      <c r="AY667" s="205" t="s">
        <v>155</v>
      </c>
    </row>
    <row r="668" spans="2:65" s="13" customFormat="1">
      <c r="B668" s="206"/>
      <c r="C668" s="207"/>
      <c r="D668" s="197" t="s">
        <v>164</v>
      </c>
      <c r="E668" s="208" t="s">
        <v>35</v>
      </c>
      <c r="F668" s="209" t="s">
        <v>3624</v>
      </c>
      <c r="G668" s="207"/>
      <c r="H668" s="210">
        <v>125</v>
      </c>
      <c r="I668" s="211"/>
      <c r="J668" s="207"/>
      <c r="K668" s="207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164</v>
      </c>
      <c r="AU668" s="216" t="s">
        <v>90</v>
      </c>
      <c r="AV668" s="13" t="s">
        <v>90</v>
      </c>
      <c r="AW668" s="13" t="s">
        <v>41</v>
      </c>
      <c r="AX668" s="13" t="s">
        <v>88</v>
      </c>
      <c r="AY668" s="216" t="s">
        <v>155</v>
      </c>
    </row>
    <row r="669" spans="2:65" s="1" customFormat="1" ht="36" customHeight="1">
      <c r="B669" s="36"/>
      <c r="C669" s="182" t="s">
        <v>1348</v>
      </c>
      <c r="D669" s="182" t="s">
        <v>157</v>
      </c>
      <c r="E669" s="183" t="s">
        <v>3212</v>
      </c>
      <c r="F669" s="184" t="s">
        <v>3213</v>
      </c>
      <c r="G669" s="185" t="s">
        <v>1514</v>
      </c>
      <c r="H669" s="249"/>
      <c r="I669" s="187"/>
      <c r="J669" s="188">
        <f>ROUND(I669*H669,2)</f>
        <v>0</v>
      </c>
      <c r="K669" s="184" t="s">
        <v>161</v>
      </c>
      <c r="L669" s="40"/>
      <c r="M669" s="189" t="s">
        <v>35</v>
      </c>
      <c r="N669" s="190" t="s">
        <v>51</v>
      </c>
      <c r="O669" s="65"/>
      <c r="P669" s="191">
        <f>O669*H669</f>
        <v>0</v>
      </c>
      <c r="Q669" s="191">
        <v>0</v>
      </c>
      <c r="R669" s="191">
        <f>Q669*H669</f>
        <v>0</v>
      </c>
      <c r="S669" s="191">
        <v>0</v>
      </c>
      <c r="T669" s="192">
        <f>S669*H669</f>
        <v>0</v>
      </c>
      <c r="AR669" s="193" t="s">
        <v>265</v>
      </c>
      <c r="AT669" s="193" t="s">
        <v>157</v>
      </c>
      <c r="AU669" s="193" t="s">
        <v>90</v>
      </c>
      <c r="AY669" s="18" t="s">
        <v>155</v>
      </c>
      <c r="BE669" s="194">
        <f>IF(N669="základní",J669,0)</f>
        <v>0</v>
      </c>
      <c r="BF669" s="194">
        <f>IF(N669="snížená",J669,0)</f>
        <v>0</v>
      </c>
      <c r="BG669" s="194">
        <f>IF(N669="zákl. přenesená",J669,0)</f>
        <v>0</v>
      </c>
      <c r="BH669" s="194">
        <f>IF(N669="sníž. přenesená",J669,0)</f>
        <v>0</v>
      </c>
      <c r="BI669" s="194">
        <f>IF(N669="nulová",J669,0)</f>
        <v>0</v>
      </c>
      <c r="BJ669" s="18" t="s">
        <v>88</v>
      </c>
      <c r="BK669" s="194">
        <f>ROUND(I669*H669,2)</f>
        <v>0</v>
      </c>
      <c r="BL669" s="18" t="s">
        <v>265</v>
      </c>
      <c r="BM669" s="193" t="s">
        <v>3726</v>
      </c>
    </row>
    <row r="670" spans="2:65" s="11" customFormat="1" ht="22.95" customHeight="1">
      <c r="B670" s="166"/>
      <c r="C670" s="167"/>
      <c r="D670" s="168" t="s">
        <v>79</v>
      </c>
      <c r="E670" s="180" t="s">
        <v>2083</v>
      </c>
      <c r="F670" s="180" t="s">
        <v>2084</v>
      </c>
      <c r="G670" s="167"/>
      <c r="H670" s="167"/>
      <c r="I670" s="170"/>
      <c r="J670" s="181">
        <f>BK670</f>
        <v>0</v>
      </c>
      <c r="K670" s="167"/>
      <c r="L670" s="172"/>
      <c r="M670" s="173"/>
      <c r="N670" s="174"/>
      <c r="O670" s="174"/>
      <c r="P670" s="175">
        <f>SUM(P671:P758)</f>
        <v>0</v>
      </c>
      <c r="Q670" s="174"/>
      <c r="R670" s="175">
        <f>SUM(R671:R758)</f>
        <v>0.28316047999999999</v>
      </c>
      <c r="S670" s="174"/>
      <c r="T670" s="176">
        <f>SUM(T671:T758)</f>
        <v>0.19079099999999999</v>
      </c>
      <c r="AR670" s="177" t="s">
        <v>90</v>
      </c>
      <c r="AT670" s="178" t="s">
        <v>79</v>
      </c>
      <c r="AU670" s="178" t="s">
        <v>88</v>
      </c>
      <c r="AY670" s="177" t="s">
        <v>155</v>
      </c>
      <c r="BK670" s="179">
        <f>SUM(BK671:BK758)</f>
        <v>0</v>
      </c>
    </row>
    <row r="671" spans="2:65" s="1" customFormat="1" ht="16.5" customHeight="1">
      <c r="B671" s="36"/>
      <c r="C671" s="182" t="s">
        <v>1354</v>
      </c>
      <c r="D671" s="182" t="s">
        <v>157</v>
      </c>
      <c r="E671" s="183" t="s">
        <v>2092</v>
      </c>
      <c r="F671" s="184" t="s">
        <v>2093</v>
      </c>
      <c r="G671" s="185" t="s">
        <v>160</v>
      </c>
      <c r="H671" s="186">
        <v>7.74</v>
      </c>
      <c r="I671" s="187"/>
      <c r="J671" s="188">
        <f>ROUND(I671*H671,2)</f>
        <v>0</v>
      </c>
      <c r="K671" s="184" t="s">
        <v>161</v>
      </c>
      <c r="L671" s="40"/>
      <c r="M671" s="189" t="s">
        <v>35</v>
      </c>
      <c r="N671" s="190" t="s">
        <v>51</v>
      </c>
      <c r="O671" s="65"/>
      <c r="P671" s="191">
        <f>O671*H671</f>
        <v>0</v>
      </c>
      <c r="Q671" s="191">
        <v>0</v>
      </c>
      <c r="R671" s="191">
        <f>Q671*H671</f>
        <v>0</v>
      </c>
      <c r="S671" s="191">
        <v>2.4649999999999998E-2</v>
      </c>
      <c r="T671" s="192">
        <f>S671*H671</f>
        <v>0.19079099999999999</v>
      </c>
      <c r="AR671" s="193" t="s">
        <v>265</v>
      </c>
      <c r="AT671" s="193" t="s">
        <v>157</v>
      </c>
      <c r="AU671" s="193" t="s">
        <v>90</v>
      </c>
      <c r="AY671" s="18" t="s">
        <v>155</v>
      </c>
      <c r="BE671" s="194">
        <f>IF(N671="základní",J671,0)</f>
        <v>0</v>
      </c>
      <c r="BF671" s="194">
        <f>IF(N671="snížená",J671,0)</f>
        <v>0</v>
      </c>
      <c r="BG671" s="194">
        <f>IF(N671="zákl. přenesená",J671,0)</f>
        <v>0</v>
      </c>
      <c r="BH671" s="194">
        <f>IF(N671="sníž. přenesená",J671,0)</f>
        <v>0</v>
      </c>
      <c r="BI671" s="194">
        <f>IF(N671="nulová",J671,0)</f>
        <v>0</v>
      </c>
      <c r="BJ671" s="18" t="s">
        <v>88</v>
      </c>
      <c r="BK671" s="194">
        <f>ROUND(I671*H671,2)</f>
        <v>0</v>
      </c>
      <c r="BL671" s="18" t="s">
        <v>265</v>
      </c>
      <c r="BM671" s="193" t="s">
        <v>3727</v>
      </c>
    </row>
    <row r="672" spans="2:65" s="12" customFormat="1">
      <c r="B672" s="195"/>
      <c r="C672" s="196"/>
      <c r="D672" s="197" t="s">
        <v>164</v>
      </c>
      <c r="E672" s="198" t="s">
        <v>35</v>
      </c>
      <c r="F672" s="199" t="s">
        <v>2095</v>
      </c>
      <c r="G672" s="196"/>
      <c r="H672" s="198" t="s">
        <v>35</v>
      </c>
      <c r="I672" s="200"/>
      <c r="J672" s="196"/>
      <c r="K672" s="196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164</v>
      </c>
      <c r="AU672" s="205" t="s">
        <v>90</v>
      </c>
      <c r="AV672" s="12" t="s">
        <v>88</v>
      </c>
      <c r="AW672" s="12" t="s">
        <v>41</v>
      </c>
      <c r="AX672" s="12" t="s">
        <v>80</v>
      </c>
      <c r="AY672" s="205" t="s">
        <v>155</v>
      </c>
    </row>
    <row r="673" spans="2:65" s="12" customFormat="1">
      <c r="B673" s="195"/>
      <c r="C673" s="196"/>
      <c r="D673" s="197" t="s">
        <v>164</v>
      </c>
      <c r="E673" s="198" t="s">
        <v>35</v>
      </c>
      <c r="F673" s="199" t="s">
        <v>3592</v>
      </c>
      <c r="G673" s="196"/>
      <c r="H673" s="198" t="s">
        <v>35</v>
      </c>
      <c r="I673" s="200"/>
      <c r="J673" s="196"/>
      <c r="K673" s="196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164</v>
      </c>
      <c r="AU673" s="205" t="s">
        <v>90</v>
      </c>
      <c r="AV673" s="12" t="s">
        <v>88</v>
      </c>
      <c r="AW673" s="12" t="s">
        <v>41</v>
      </c>
      <c r="AX673" s="12" t="s">
        <v>80</v>
      </c>
      <c r="AY673" s="205" t="s">
        <v>155</v>
      </c>
    </row>
    <row r="674" spans="2:65" s="13" customFormat="1">
      <c r="B674" s="206"/>
      <c r="C674" s="207"/>
      <c r="D674" s="197" t="s">
        <v>164</v>
      </c>
      <c r="E674" s="208" t="s">
        <v>35</v>
      </c>
      <c r="F674" s="209" t="s">
        <v>3647</v>
      </c>
      <c r="G674" s="207"/>
      <c r="H674" s="210">
        <v>0.54</v>
      </c>
      <c r="I674" s="211"/>
      <c r="J674" s="207"/>
      <c r="K674" s="207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164</v>
      </c>
      <c r="AU674" s="216" t="s">
        <v>90</v>
      </c>
      <c r="AV674" s="13" t="s">
        <v>90</v>
      </c>
      <c r="AW674" s="13" t="s">
        <v>41</v>
      </c>
      <c r="AX674" s="13" t="s">
        <v>80</v>
      </c>
      <c r="AY674" s="216" t="s">
        <v>155</v>
      </c>
    </row>
    <row r="675" spans="2:65" s="12" customFormat="1">
      <c r="B675" s="195"/>
      <c r="C675" s="196"/>
      <c r="D675" s="197" t="s">
        <v>164</v>
      </c>
      <c r="E675" s="198" t="s">
        <v>35</v>
      </c>
      <c r="F675" s="199" t="s">
        <v>3593</v>
      </c>
      <c r="G675" s="196"/>
      <c r="H675" s="198" t="s">
        <v>35</v>
      </c>
      <c r="I675" s="200"/>
      <c r="J675" s="196"/>
      <c r="K675" s="196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164</v>
      </c>
      <c r="AU675" s="205" t="s">
        <v>90</v>
      </c>
      <c r="AV675" s="12" t="s">
        <v>88</v>
      </c>
      <c r="AW675" s="12" t="s">
        <v>41</v>
      </c>
      <c r="AX675" s="12" t="s">
        <v>80</v>
      </c>
      <c r="AY675" s="205" t="s">
        <v>155</v>
      </c>
    </row>
    <row r="676" spans="2:65" s="13" customFormat="1">
      <c r="B676" s="206"/>
      <c r="C676" s="207"/>
      <c r="D676" s="197" t="s">
        <v>164</v>
      </c>
      <c r="E676" s="208" t="s">
        <v>35</v>
      </c>
      <c r="F676" s="209" t="s">
        <v>3648</v>
      </c>
      <c r="G676" s="207"/>
      <c r="H676" s="210">
        <v>4.32</v>
      </c>
      <c r="I676" s="211"/>
      <c r="J676" s="207"/>
      <c r="K676" s="207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164</v>
      </c>
      <c r="AU676" s="216" t="s">
        <v>90</v>
      </c>
      <c r="AV676" s="13" t="s">
        <v>90</v>
      </c>
      <c r="AW676" s="13" t="s">
        <v>41</v>
      </c>
      <c r="AX676" s="13" t="s">
        <v>80</v>
      </c>
      <c r="AY676" s="216" t="s">
        <v>155</v>
      </c>
    </row>
    <row r="677" spans="2:65" s="12" customFormat="1">
      <c r="B677" s="195"/>
      <c r="C677" s="196"/>
      <c r="D677" s="197" t="s">
        <v>164</v>
      </c>
      <c r="E677" s="198" t="s">
        <v>35</v>
      </c>
      <c r="F677" s="199" t="s">
        <v>3594</v>
      </c>
      <c r="G677" s="196"/>
      <c r="H677" s="198" t="s">
        <v>35</v>
      </c>
      <c r="I677" s="200"/>
      <c r="J677" s="196"/>
      <c r="K677" s="196"/>
      <c r="L677" s="201"/>
      <c r="M677" s="202"/>
      <c r="N677" s="203"/>
      <c r="O677" s="203"/>
      <c r="P677" s="203"/>
      <c r="Q677" s="203"/>
      <c r="R677" s="203"/>
      <c r="S677" s="203"/>
      <c r="T677" s="204"/>
      <c r="AT677" s="205" t="s">
        <v>164</v>
      </c>
      <c r="AU677" s="205" t="s">
        <v>90</v>
      </c>
      <c r="AV677" s="12" t="s">
        <v>88</v>
      </c>
      <c r="AW677" s="12" t="s">
        <v>41</v>
      </c>
      <c r="AX677" s="12" t="s">
        <v>80</v>
      </c>
      <c r="AY677" s="205" t="s">
        <v>155</v>
      </c>
    </row>
    <row r="678" spans="2:65" s="13" customFormat="1">
      <c r="B678" s="206"/>
      <c r="C678" s="207"/>
      <c r="D678" s="197" t="s">
        <v>164</v>
      </c>
      <c r="E678" s="208" t="s">
        <v>35</v>
      </c>
      <c r="F678" s="209" t="s">
        <v>3649</v>
      </c>
      <c r="G678" s="207"/>
      <c r="H678" s="210">
        <v>2.88</v>
      </c>
      <c r="I678" s="211"/>
      <c r="J678" s="207"/>
      <c r="K678" s="207"/>
      <c r="L678" s="212"/>
      <c r="M678" s="213"/>
      <c r="N678" s="214"/>
      <c r="O678" s="214"/>
      <c r="P678" s="214"/>
      <c r="Q678" s="214"/>
      <c r="R678" s="214"/>
      <c r="S678" s="214"/>
      <c r="T678" s="215"/>
      <c r="AT678" s="216" t="s">
        <v>164</v>
      </c>
      <c r="AU678" s="216" t="s">
        <v>90</v>
      </c>
      <c r="AV678" s="13" t="s">
        <v>90</v>
      </c>
      <c r="AW678" s="13" t="s">
        <v>41</v>
      </c>
      <c r="AX678" s="13" t="s">
        <v>80</v>
      </c>
      <c r="AY678" s="216" t="s">
        <v>155</v>
      </c>
    </row>
    <row r="679" spans="2:65" s="15" customFormat="1">
      <c r="B679" s="228"/>
      <c r="C679" s="229"/>
      <c r="D679" s="197" t="s">
        <v>164</v>
      </c>
      <c r="E679" s="230" t="s">
        <v>35</v>
      </c>
      <c r="F679" s="231" t="s">
        <v>177</v>
      </c>
      <c r="G679" s="229"/>
      <c r="H679" s="232">
        <v>7.74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164</v>
      </c>
      <c r="AU679" s="238" t="s">
        <v>90</v>
      </c>
      <c r="AV679" s="15" t="s">
        <v>162</v>
      </c>
      <c r="AW679" s="15" t="s">
        <v>41</v>
      </c>
      <c r="AX679" s="15" t="s">
        <v>88</v>
      </c>
      <c r="AY679" s="238" t="s">
        <v>155</v>
      </c>
    </row>
    <row r="680" spans="2:65" s="1" customFormat="1" ht="24" customHeight="1">
      <c r="B680" s="36"/>
      <c r="C680" s="182" t="s">
        <v>1360</v>
      </c>
      <c r="D680" s="182" t="s">
        <v>157</v>
      </c>
      <c r="E680" s="183" t="s">
        <v>3728</v>
      </c>
      <c r="F680" s="184" t="s">
        <v>3729</v>
      </c>
      <c r="G680" s="185" t="s">
        <v>160</v>
      </c>
      <c r="H680" s="186">
        <v>3.36</v>
      </c>
      <c r="I680" s="187"/>
      <c r="J680" s="188">
        <f>ROUND(I680*H680,2)</f>
        <v>0</v>
      </c>
      <c r="K680" s="184" t="s">
        <v>161</v>
      </c>
      <c r="L680" s="40"/>
      <c r="M680" s="189" t="s">
        <v>35</v>
      </c>
      <c r="N680" s="190" t="s">
        <v>51</v>
      </c>
      <c r="O680" s="65"/>
      <c r="P680" s="191">
        <f>O680*H680</f>
        <v>0</v>
      </c>
      <c r="Q680" s="191">
        <v>0</v>
      </c>
      <c r="R680" s="191">
        <f>Q680*H680</f>
        <v>0</v>
      </c>
      <c r="S680" s="191">
        <v>0</v>
      </c>
      <c r="T680" s="192">
        <f>S680*H680</f>
        <v>0</v>
      </c>
      <c r="AR680" s="193" t="s">
        <v>265</v>
      </c>
      <c r="AT680" s="193" t="s">
        <v>157</v>
      </c>
      <c r="AU680" s="193" t="s">
        <v>90</v>
      </c>
      <c r="AY680" s="18" t="s">
        <v>155</v>
      </c>
      <c r="BE680" s="194">
        <f>IF(N680="základní",J680,0)</f>
        <v>0</v>
      </c>
      <c r="BF680" s="194">
        <f>IF(N680="snížená",J680,0)</f>
        <v>0</v>
      </c>
      <c r="BG680" s="194">
        <f>IF(N680="zákl. přenesená",J680,0)</f>
        <v>0</v>
      </c>
      <c r="BH680" s="194">
        <f>IF(N680="sníž. přenesená",J680,0)</f>
        <v>0</v>
      </c>
      <c r="BI680" s="194">
        <f>IF(N680="nulová",J680,0)</f>
        <v>0</v>
      </c>
      <c r="BJ680" s="18" t="s">
        <v>88</v>
      </c>
      <c r="BK680" s="194">
        <f>ROUND(I680*H680,2)</f>
        <v>0</v>
      </c>
      <c r="BL680" s="18" t="s">
        <v>265</v>
      </c>
      <c r="BM680" s="193" t="s">
        <v>3730</v>
      </c>
    </row>
    <row r="681" spans="2:65" s="12" customFormat="1">
      <c r="B681" s="195"/>
      <c r="C681" s="196"/>
      <c r="D681" s="197" t="s">
        <v>164</v>
      </c>
      <c r="E681" s="198" t="s">
        <v>35</v>
      </c>
      <c r="F681" s="199" t="s">
        <v>3731</v>
      </c>
      <c r="G681" s="196"/>
      <c r="H681" s="198" t="s">
        <v>35</v>
      </c>
      <c r="I681" s="200"/>
      <c r="J681" s="196"/>
      <c r="K681" s="196"/>
      <c r="L681" s="201"/>
      <c r="M681" s="202"/>
      <c r="N681" s="203"/>
      <c r="O681" s="203"/>
      <c r="P681" s="203"/>
      <c r="Q681" s="203"/>
      <c r="R681" s="203"/>
      <c r="S681" s="203"/>
      <c r="T681" s="204"/>
      <c r="AT681" s="205" t="s">
        <v>164</v>
      </c>
      <c r="AU681" s="205" t="s">
        <v>90</v>
      </c>
      <c r="AV681" s="12" t="s">
        <v>88</v>
      </c>
      <c r="AW681" s="12" t="s">
        <v>41</v>
      </c>
      <c r="AX681" s="12" t="s">
        <v>80</v>
      </c>
      <c r="AY681" s="205" t="s">
        <v>155</v>
      </c>
    </row>
    <row r="682" spans="2:65" s="13" customFormat="1">
      <c r="B682" s="206"/>
      <c r="C682" s="207"/>
      <c r="D682" s="197" t="s">
        <v>164</v>
      </c>
      <c r="E682" s="208" t="s">
        <v>35</v>
      </c>
      <c r="F682" s="209" t="s">
        <v>3732</v>
      </c>
      <c r="G682" s="207"/>
      <c r="H682" s="210">
        <v>3.36</v>
      </c>
      <c r="I682" s="211"/>
      <c r="J682" s="207"/>
      <c r="K682" s="207"/>
      <c r="L682" s="212"/>
      <c r="M682" s="213"/>
      <c r="N682" s="214"/>
      <c r="O682" s="214"/>
      <c r="P682" s="214"/>
      <c r="Q682" s="214"/>
      <c r="R682" s="214"/>
      <c r="S682" s="214"/>
      <c r="T682" s="215"/>
      <c r="AT682" s="216" t="s">
        <v>164</v>
      </c>
      <c r="AU682" s="216" t="s">
        <v>90</v>
      </c>
      <c r="AV682" s="13" t="s">
        <v>90</v>
      </c>
      <c r="AW682" s="13" t="s">
        <v>41</v>
      </c>
      <c r="AX682" s="13" t="s">
        <v>88</v>
      </c>
      <c r="AY682" s="216" t="s">
        <v>155</v>
      </c>
    </row>
    <row r="683" spans="2:65" s="1" customFormat="1" ht="16.5" customHeight="1">
      <c r="B683" s="36"/>
      <c r="C683" s="239" t="s">
        <v>1387</v>
      </c>
      <c r="D683" s="239" t="s">
        <v>455</v>
      </c>
      <c r="E683" s="240" t="s">
        <v>3733</v>
      </c>
      <c r="F683" s="241" t="s">
        <v>3734</v>
      </c>
      <c r="G683" s="242" t="s">
        <v>160</v>
      </c>
      <c r="H683" s="243">
        <v>3.6960000000000002</v>
      </c>
      <c r="I683" s="244"/>
      <c r="J683" s="245">
        <f>ROUND(I683*H683,2)</f>
        <v>0</v>
      </c>
      <c r="K683" s="241" t="s">
        <v>161</v>
      </c>
      <c r="L683" s="246"/>
      <c r="M683" s="247" t="s">
        <v>35</v>
      </c>
      <c r="N683" s="248" t="s">
        <v>51</v>
      </c>
      <c r="O683" s="65"/>
      <c r="P683" s="191">
        <f>O683*H683</f>
        <v>0</v>
      </c>
      <c r="Q683" s="191">
        <v>7.3499999999999998E-3</v>
      </c>
      <c r="R683" s="191">
        <f>Q683*H683</f>
        <v>2.7165600000000002E-2</v>
      </c>
      <c r="S683" s="191">
        <v>0</v>
      </c>
      <c r="T683" s="192">
        <f>S683*H683</f>
        <v>0</v>
      </c>
      <c r="AR683" s="193" t="s">
        <v>1334</v>
      </c>
      <c r="AT683" s="193" t="s">
        <v>455</v>
      </c>
      <c r="AU683" s="193" t="s">
        <v>90</v>
      </c>
      <c r="AY683" s="18" t="s">
        <v>155</v>
      </c>
      <c r="BE683" s="194">
        <f>IF(N683="základní",J683,0)</f>
        <v>0</v>
      </c>
      <c r="BF683" s="194">
        <f>IF(N683="snížená",J683,0)</f>
        <v>0</v>
      </c>
      <c r="BG683" s="194">
        <f>IF(N683="zákl. přenesená",J683,0)</f>
        <v>0</v>
      </c>
      <c r="BH683" s="194">
        <f>IF(N683="sníž. přenesená",J683,0)</f>
        <v>0</v>
      </c>
      <c r="BI683" s="194">
        <f>IF(N683="nulová",J683,0)</f>
        <v>0</v>
      </c>
      <c r="BJ683" s="18" t="s">
        <v>88</v>
      </c>
      <c r="BK683" s="194">
        <f>ROUND(I683*H683,2)</f>
        <v>0</v>
      </c>
      <c r="BL683" s="18" t="s">
        <v>1334</v>
      </c>
      <c r="BM683" s="193" t="s">
        <v>3735</v>
      </c>
    </row>
    <row r="684" spans="2:65" s="13" customFormat="1">
      <c r="B684" s="206"/>
      <c r="C684" s="207"/>
      <c r="D684" s="197" t="s">
        <v>164</v>
      </c>
      <c r="E684" s="208" t="s">
        <v>35</v>
      </c>
      <c r="F684" s="209" t="s">
        <v>3736</v>
      </c>
      <c r="G684" s="207"/>
      <c r="H684" s="210">
        <v>3.6960000000000002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164</v>
      </c>
      <c r="AU684" s="216" t="s">
        <v>90</v>
      </c>
      <c r="AV684" s="13" t="s">
        <v>90</v>
      </c>
      <c r="AW684" s="13" t="s">
        <v>41</v>
      </c>
      <c r="AX684" s="13" t="s">
        <v>88</v>
      </c>
      <c r="AY684" s="216" t="s">
        <v>155</v>
      </c>
    </row>
    <row r="685" spans="2:65" s="1" customFormat="1" ht="24" customHeight="1">
      <c r="B685" s="36"/>
      <c r="C685" s="182" t="s">
        <v>1408</v>
      </c>
      <c r="D685" s="182" t="s">
        <v>157</v>
      </c>
      <c r="E685" s="183" t="s">
        <v>3737</v>
      </c>
      <c r="F685" s="184" t="s">
        <v>3738</v>
      </c>
      <c r="G685" s="185" t="s">
        <v>360</v>
      </c>
      <c r="H685" s="186">
        <v>10.4</v>
      </c>
      <c r="I685" s="187"/>
      <c r="J685" s="188">
        <f>ROUND(I685*H685,2)</f>
        <v>0</v>
      </c>
      <c r="K685" s="184" t="s">
        <v>35</v>
      </c>
      <c r="L685" s="40"/>
      <c r="M685" s="189" t="s">
        <v>35</v>
      </c>
      <c r="N685" s="190" t="s">
        <v>51</v>
      </c>
      <c r="O685" s="65"/>
      <c r="P685" s="191">
        <f>O685*H685</f>
        <v>0</v>
      </c>
      <c r="Q685" s="191">
        <v>0</v>
      </c>
      <c r="R685" s="191">
        <f>Q685*H685</f>
        <v>0</v>
      </c>
      <c r="S685" s="191">
        <v>0</v>
      </c>
      <c r="T685" s="192">
        <f>S685*H685</f>
        <v>0</v>
      </c>
      <c r="AR685" s="193" t="s">
        <v>265</v>
      </c>
      <c r="AT685" s="193" t="s">
        <v>157</v>
      </c>
      <c r="AU685" s="193" t="s">
        <v>90</v>
      </c>
      <c r="AY685" s="18" t="s">
        <v>155</v>
      </c>
      <c r="BE685" s="194">
        <f>IF(N685="základní",J685,0)</f>
        <v>0</v>
      </c>
      <c r="BF685" s="194">
        <f>IF(N685="snížená",J685,0)</f>
        <v>0</v>
      </c>
      <c r="BG685" s="194">
        <f>IF(N685="zákl. přenesená",J685,0)</f>
        <v>0</v>
      </c>
      <c r="BH685" s="194">
        <f>IF(N685="sníž. přenesená",J685,0)</f>
        <v>0</v>
      </c>
      <c r="BI685" s="194">
        <f>IF(N685="nulová",J685,0)</f>
        <v>0</v>
      </c>
      <c r="BJ685" s="18" t="s">
        <v>88</v>
      </c>
      <c r="BK685" s="194">
        <f>ROUND(I685*H685,2)</f>
        <v>0</v>
      </c>
      <c r="BL685" s="18" t="s">
        <v>265</v>
      </c>
      <c r="BM685" s="193" t="s">
        <v>3739</v>
      </c>
    </row>
    <row r="686" spans="2:65" s="13" customFormat="1">
      <c r="B686" s="206"/>
      <c r="C686" s="207"/>
      <c r="D686" s="197" t="s">
        <v>164</v>
      </c>
      <c r="E686" s="208" t="s">
        <v>35</v>
      </c>
      <c r="F686" s="209" t="s">
        <v>3471</v>
      </c>
      <c r="G686" s="207"/>
      <c r="H686" s="210">
        <v>10.4</v>
      </c>
      <c r="I686" s="211"/>
      <c r="J686" s="207"/>
      <c r="K686" s="207"/>
      <c r="L686" s="212"/>
      <c r="M686" s="213"/>
      <c r="N686" s="214"/>
      <c r="O686" s="214"/>
      <c r="P686" s="214"/>
      <c r="Q686" s="214"/>
      <c r="R686" s="214"/>
      <c r="S686" s="214"/>
      <c r="T686" s="215"/>
      <c r="AT686" s="216" t="s">
        <v>164</v>
      </c>
      <c r="AU686" s="216" t="s">
        <v>90</v>
      </c>
      <c r="AV686" s="13" t="s">
        <v>90</v>
      </c>
      <c r="AW686" s="13" t="s">
        <v>41</v>
      </c>
      <c r="AX686" s="13" t="s">
        <v>88</v>
      </c>
      <c r="AY686" s="216" t="s">
        <v>155</v>
      </c>
    </row>
    <row r="687" spans="2:65" s="1" customFormat="1" ht="16.5" customHeight="1">
      <c r="B687" s="36"/>
      <c r="C687" s="182" t="s">
        <v>1415</v>
      </c>
      <c r="D687" s="182" t="s">
        <v>157</v>
      </c>
      <c r="E687" s="183" t="s">
        <v>3740</v>
      </c>
      <c r="F687" s="184" t="s">
        <v>3741</v>
      </c>
      <c r="G687" s="185" t="s">
        <v>227</v>
      </c>
      <c r="H687" s="186">
        <v>2</v>
      </c>
      <c r="I687" s="187"/>
      <c r="J687" s="188">
        <f>ROUND(I687*H687,2)</f>
        <v>0</v>
      </c>
      <c r="K687" s="184" t="s">
        <v>35</v>
      </c>
      <c r="L687" s="40"/>
      <c r="M687" s="189" t="s">
        <v>35</v>
      </c>
      <c r="N687" s="190" t="s">
        <v>51</v>
      </c>
      <c r="O687" s="65"/>
      <c r="P687" s="191">
        <f>O687*H687</f>
        <v>0</v>
      </c>
      <c r="Q687" s="191">
        <v>0</v>
      </c>
      <c r="R687" s="191">
        <f>Q687*H687</f>
        <v>0</v>
      </c>
      <c r="S687" s="191">
        <v>0</v>
      </c>
      <c r="T687" s="192">
        <f>S687*H687</f>
        <v>0</v>
      </c>
      <c r="AR687" s="193" t="s">
        <v>265</v>
      </c>
      <c r="AT687" s="193" t="s">
        <v>157</v>
      </c>
      <c r="AU687" s="193" t="s">
        <v>90</v>
      </c>
      <c r="AY687" s="18" t="s">
        <v>155</v>
      </c>
      <c r="BE687" s="194">
        <f>IF(N687="základní",J687,0)</f>
        <v>0</v>
      </c>
      <c r="BF687" s="194">
        <f>IF(N687="snížená",J687,0)</f>
        <v>0</v>
      </c>
      <c r="BG687" s="194">
        <f>IF(N687="zákl. přenesená",J687,0)</f>
        <v>0</v>
      </c>
      <c r="BH687" s="194">
        <f>IF(N687="sníž. přenesená",J687,0)</f>
        <v>0</v>
      </c>
      <c r="BI687" s="194">
        <f>IF(N687="nulová",J687,0)</f>
        <v>0</v>
      </c>
      <c r="BJ687" s="18" t="s">
        <v>88</v>
      </c>
      <c r="BK687" s="194">
        <f>ROUND(I687*H687,2)</f>
        <v>0</v>
      </c>
      <c r="BL687" s="18" t="s">
        <v>265</v>
      </c>
      <c r="BM687" s="193" t="s">
        <v>3742</v>
      </c>
    </row>
    <row r="688" spans="2:65" s="1" customFormat="1" ht="24" customHeight="1">
      <c r="B688" s="36"/>
      <c r="C688" s="182" t="s">
        <v>1419</v>
      </c>
      <c r="D688" s="182" t="s">
        <v>157</v>
      </c>
      <c r="E688" s="183" t="s">
        <v>3743</v>
      </c>
      <c r="F688" s="184" t="s">
        <v>3744</v>
      </c>
      <c r="G688" s="185" t="s">
        <v>360</v>
      </c>
      <c r="H688" s="186">
        <v>11.36</v>
      </c>
      <c r="I688" s="187"/>
      <c r="J688" s="188">
        <f>ROUND(I688*H688,2)</f>
        <v>0</v>
      </c>
      <c r="K688" s="184" t="s">
        <v>161</v>
      </c>
      <c r="L688" s="40"/>
      <c r="M688" s="189" t="s">
        <v>35</v>
      </c>
      <c r="N688" s="190" t="s">
        <v>51</v>
      </c>
      <c r="O688" s="65"/>
      <c r="P688" s="191">
        <f>O688*H688</f>
        <v>0</v>
      </c>
      <c r="Q688" s="191">
        <v>0</v>
      </c>
      <c r="R688" s="191">
        <f>Q688*H688</f>
        <v>0</v>
      </c>
      <c r="S688" s="191">
        <v>0</v>
      </c>
      <c r="T688" s="192">
        <f>S688*H688</f>
        <v>0</v>
      </c>
      <c r="AR688" s="193" t="s">
        <v>265</v>
      </c>
      <c r="AT688" s="193" t="s">
        <v>157</v>
      </c>
      <c r="AU688" s="193" t="s">
        <v>90</v>
      </c>
      <c r="AY688" s="18" t="s">
        <v>155</v>
      </c>
      <c r="BE688" s="194">
        <f>IF(N688="základní",J688,0)</f>
        <v>0</v>
      </c>
      <c r="BF688" s="194">
        <f>IF(N688="snížená",J688,0)</f>
        <v>0</v>
      </c>
      <c r="BG688" s="194">
        <f>IF(N688="zákl. přenesená",J688,0)</f>
        <v>0</v>
      </c>
      <c r="BH688" s="194">
        <f>IF(N688="sníž. přenesená",J688,0)</f>
        <v>0</v>
      </c>
      <c r="BI688" s="194">
        <f>IF(N688="nulová",J688,0)</f>
        <v>0</v>
      </c>
      <c r="BJ688" s="18" t="s">
        <v>88</v>
      </c>
      <c r="BK688" s="194">
        <f>ROUND(I688*H688,2)</f>
        <v>0</v>
      </c>
      <c r="BL688" s="18" t="s">
        <v>265</v>
      </c>
      <c r="BM688" s="193" t="s">
        <v>3745</v>
      </c>
    </row>
    <row r="689" spans="2:65" s="13" customFormat="1">
      <c r="B689" s="206"/>
      <c r="C689" s="207"/>
      <c r="D689" s="197" t="s">
        <v>164</v>
      </c>
      <c r="E689" s="208" t="s">
        <v>35</v>
      </c>
      <c r="F689" s="209" t="s">
        <v>3746</v>
      </c>
      <c r="G689" s="207"/>
      <c r="H689" s="210">
        <v>11.36</v>
      </c>
      <c r="I689" s="211"/>
      <c r="J689" s="207"/>
      <c r="K689" s="207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164</v>
      </c>
      <c r="AU689" s="216" t="s">
        <v>90</v>
      </c>
      <c r="AV689" s="13" t="s">
        <v>90</v>
      </c>
      <c r="AW689" s="13" t="s">
        <v>41</v>
      </c>
      <c r="AX689" s="13" t="s">
        <v>88</v>
      </c>
      <c r="AY689" s="216" t="s">
        <v>155</v>
      </c>
    </row>
    <row r="690" spans="2:65" s="1" customFormat="1" ht="16.5" customHeight="1">
      <c r="B690" s="36"/>
      <c r="C690" s="239" t="s">
        <v>1427</v>
      </c>
      <c r="D690" s="239" t="s">
        <v>455</v>
      </c>
      <c r="E690" s="240" t="s">
        <v>3747</v>
      </c>
      <c r="F690" s="241" t="s">
        <v>3748</v>
      </c>
      <c r="G690" s="242" t="s">
        <v>360</v>
      </c>
      <c r="H690" s="243">
        <v>12.496</v>
      </c>
      <c r="I690" s="244"/>
      <c r="J690" s="245">
        <f>ROUND(I690*H690,2)</f>
        <v>0</v>
      </c>
      <c r="K690" s="241" t="s">
        <v>161</v>
      </c>
      <c r="L690" s="246"/>
      <c r="M690" s="247" t="s">
        <v>35</v>
      </c>
      <c r="N690" s="248" t="s">
        <v>51</v>
      </c>
      <c r="O690" s="65"/>
      <c r="P690" s="191">
        <f>O690*H690</f>
        <v>0</v>
      </c>
      <c r="Q690" s="191">
        <v>2.0000000000000001E-4</v>
      </c>
      <c r="R690" s="191">
        <f>Q690*H690</f>
        <v>2.4992E-3</v>
      </c>
      <c r="S690" s="191">
        <v>0</v>
      </c>
      <c r="T690" s="192">
        <f>S690*H690</f>
        <v>0</v>
      </c>
      <c r="AR690" s="193" t="s">
        <v>419</v>
      </c>
      <c r="AT690" s="193" t="s">
        <v>455</v>
      </c>
      <c r="AU690" s="193" t="s">
        <v>90</v>
      </c>
      <c r="AY690" s="18" t="s">
        <v>155</v>
      </c>
      <c r="BE690" s="194">
        <f>IF(N690="základní",J690,0)</f>
        <v>0</v>
      </c>
      <c r="BF690" s="194">
        <f>IF(N690="snížená",J690,0)</f>
        <v>0</v>
      </c>
      <c r="BG690" s="194">
        <f>IF(N690="zákl. přenesená",J690,0)</f>
        <v>0</v>
      </c>
      <c r="BH690" s="194">
        <f>IF(N690="sníž. přenesená",J690,0)</f>
        <v>0</v>
      </c>
      <c r="BI690" s="194">
        <f>IF(N690="nulová",J690,0)</f>
        <v>0</v>
      </c>
      <c r="BJ690" s="18" t="s">
        <v>88</v>
      </c>
      <c r="BK690" s="194">
        <f>ROUND(I690*H690,2)</f>
        <v>0</v>
      </c>
      <c r="BL690" s="18" t="s">
        <v>265</v>
      </c>
      <c r="BM690" s="193" t="s">
        <v>3749</v>
      </c>
    </row>
    <row r="691" spans="2:65" s="13" customFormat="1">
      <c r="B691" s="206"/>
      <c r="C691" s="207"/>
      <c r="D691" s="197" t="s">
        <v>164</v>
      </c>
      <c r="E691" s="208" t="s">
        <v>35</v>
      </c>
      <c r="F691" s="209" t="s">
        <v>3750</v>
      </c>
      <c r="G691" s="207"/>
      <c r="H691" s="210">
        <v>12.496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164</v>
      </c>
      <c r="AU691" s="216" t="s">
        <v>90</v>
      </c>
      <c r="AV691" s="13" t="s">
        <v>90</v>
      </c>
      <c r="AW691" s="13" t="s">
        <v>41</v>
      </c>
      <c r="AX691" s="13" t="s">
        <v>88</v>
      </c>
      <c r="AY691" s="216" t="s">
        <v>155</v>
      </c>
    </row>
    <row r="692" spans="2:65" s="1" customFormat="1" ht="36" customHeight="1">
      <c r="B692" s="36"/>
      <c r="C692" s="182" t="s">
        <v>1433</v>
      </c>
      <c r="D692" s="182" t="s">
        <v>157</v>
      </c>
      <c r="E692" s="183" t="s">
        <v>2097</v>
      </c>
      <c r="F692" s="184" t="s">
        <v>2098</v>
      </c>
      <c r="G692" s="185" t="s">
        <v>160</v>
      </c>
      <c r="H692" s="186">
        <v>22.314</v>
      </c>
      <c r="I692" s="187"/>
      <c r="J692" s="188">
        <f>ROUND(I692*H692,2)</f>
        <v>0</v>
      </c>
      <c r="K692" s="184" t="s">
        <v>161</v>
      </c>
      <c r="L692" s="40"/>
      <c r="M692" s="189" t="s">
        <v>35</v>
      </c>
      <c r="N692" s="190" t="s">
        <v>51</v>
      </c>
      <c r="O692" s="65"/>
      <c r="P692" s="191">
        <f>O692*H692</f>
        <v>0</v>
      </c>
      <c r="Q692" s="191">
        <v>2.7E-4</v>
      </c>
      <c r="R692" s="191">
        <f>Q692*H692</f>
        <v>6.0247800000000004E-3</v>
      </c>
      <c r="S692" s="191">
        <v>0</v>
      </c>
      <c r="T692" s="192">
        <f>S692*H692</f>
        <v>0</v>
      </c>
      <c r="AR692" s="193" t="s">
        <v>265</v>
      </c>
      <c r="AT692" s="193" t="s">
        <v>157</v>
      </c>
      <c r="AU692" s="193" t="s">
        <v>90</v>
      </c>
      <c r="AY692" s="18" t="s">
        <v>155</v>
      </c>
      <c r="BE692" s="194">
        <f>IF(N692="základní",J692,0)</f>
        <v>0</v>
      </c>
      <c r="BF692" s="194">
        <f>IF(N692="snížená",J692,0)</f>
        <v>0</v>
      </c>
      <c r="BG692" s="194">
        <f>IF(N692="zákl. přenesená",J692,0)</f>
        <v>0</v>
      </c>
      <c r="BH692" s="194">
        <f>IF(N692="sníž. přenesená",J692,0)</f>
        <v>0</v>
      </c>
      <c r="BI692" s="194">
        <f>IF(N692="nulová",J692,0)</f>
        <v>0</v>
      </c>
      <c r="BJ692" s="18" t="s">
        <v>88</v>
      </c>
      <c r="BK692" s="194">
        <f>ROUND(I692*H692,2)</f>
        <v>0</v>
      </c>
      <c r="BL692" s="18" t="s">
        <v>265</v>
      </c>
      <c r="BM692" s="193" t="s">
        <v>3751</v>
      </c>
    </row>
    <row r="693" spans="2:65" s="12" customFormat="1">
      <c r="B693" s="195"/>
      <c r="C693" s="196"/>
      <c r="D693" s="197" t="s">
        <v>164</v>
      </c>
      <c r="E693" s="198" t="s">
        <v>35</v>
      </c>
      <c r="F693" s="199" t="s">
        <v>3752</v>
      </c>
      <c r="G693" s="196"/>
      <c r="H693" s="198" t="s">
        <v>35</v>
      </c>
      <c r="I693" s="200"/>
      <c r="J693" s="196"/>
      <c r="K693" s="196"/>
      <c r="L693" s="201"/>
      <c r="M693" s="202"/>
      <c r="N693" s="203"/>
      <c r="O693" s="203"/>
      <c r="P693" s="203"/>
      <c r="Q693" s="203"/>
      <c r="R693" s="203"/>
      <c r="S693" s="203"/>
      <c r="T693" s="204"/>
      <c r="AT693" s="205" t="s">
        <v>164</v>
      </c>
      <c r="AU693" s="205" t="s">
        <v>90</v>
      </c>
      <c r="AV693" s="12" t="s">
        <v>88</v>
      </c>
      <c r="AW693" s="12" t="s">
        <v>41</v>
      </c>
      <c r="AX693" s="12" t="s">
        <v>80</v>
      </c>
      <c r="AY693" s="205" t="s">
        <v>155</v>
      </c>
    </row>
    <row r="694" spans="2:65" s="13" customFormat="1">
      <c r="B694" s="206"/>
      <c r="C694" s="207"/>
      <c r="D694" s="197" t="s">
        <v>164</v>
      </c>
      <c r="E694" s="208" t="s">
        <v>35</v>
      </c>
      <c r="F694" s="209" t="s">
        <v>3753</v>
      </c>
      <c r="G694" s="207"/>
      <c r="H694" s="210">
        <v>4.4640000000000004</v>
      </c>
      <c r="I694" s="211"/>
      <c r="J694" s="207"/>
      <c r="K694" s="207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164</v>
      </c>
      <c r="AU694" s="216" t="s">
        <v>90</v>
      </c>
      <c r="AV694" s="13" t="s">
        <v>90</v>
      </c>
      <c r="AW694" s="13" t="s">
        <v>41</v>
      </c>
      <c r="AX694" s="13" t="s">
        <v>80</v>
      </c>
      <c r="AY694" s="216" t="s">
        <v>155</v>
      </c>
    </row>
    <row r="695" spans="2:65" s="12" customFormat="1">
      <c r="B695" s="195"/>
      <c r="C695" s="196"/>
      <c r="D695" s="197" t="s">
        <v>164</v>
      </c>
      <c r="E695" s="198" t="s">
        <v>35</v>
      </c>
      <c r="F695" s="199" t="s">
        <v>3754</v>
      </c>
      <c r="G695" s="196"/>
      <c r="H695" s="198" t="s">
        <v>35</v>
      </c>
      <c r="I695" s="200"/>
      <c r="J695" s="196"/>
      <c r="K695" s="196"/>
      <c r="L695" s="201"/>
      <c r="M695" s="202"/>
      <c r="N695" s="203"/>
      <c r="O695" s="203"/>
      <c r="P695" s="203"/>
      <c r="Q695" s="203"/>
      <c r="R695" s="203"/>
      <c r="S695" s="203"/>
      <c r="T695" s="204"/>
      <c r="AT695" s="205" t="s">
        <v>164</v>
      </c>
      <c r="AU695" s="205" t="s">
        <v>90</v>
      </c>
      <c r="AV695" s="12" t="s">
        <v>88</v>
      </c>
      <c r="AW695" s="12" t="s">
        <v>41</v>
      </c>
      <c r="AX695" s="12" t="s">
        <v>80</v>
      </c>
      <c r="AY695" s="205" t="s">
        <v>155</v>
      </c>
    </row>
    <row r="696" spans="2:65" s="13" customFormat="1">
      <c r="B696" s="206"/>
      <c r="C696" s="207"/>
      <c r="D696" s="197" t="s">
        <v>164</v>
      </c>
      <c r="E696" s="208" t="s">
        <v>35</v>
      </c>
      <c r="F696" s="209" t="s">
        <v>3755</v>
      </c>
      <c r="G696" s="207"/>
      <c r="H696" s="210">
        <v>7.65</v>
      </c>
      <c r="I696" s="211"/>
      <c r="J696" s="207"/>
      <c r="K696" s="207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164</v>
      </c>
      <c r="AU696" s="216" t="s">
        <v>90</v>
      </c>
      <c r="AV696" s="13" t="s">
        <v>90</v>
      </c>
      <c r="AW696" s="13" t="s">
        <v>41</v>
      </c>
      <c r="AX696" s="13" t="s">
        <v>80</v>
      </c>
      <c r="AY696" s="216" t="s">
        <v>155</v>
      </c>
    </row>
    <row r="697" spans="2:65" s="12" customFormat="1">
      <c r="B697" s="195"/>
      <c r="C697" s="196"/>
      <c r="D697" s="197" t="s">
        <v>164</v>
      </c>
      <c r="E697" s="198" t="s">
        <v>35</v>
      </c>
      <c r="F697" s="199" t="s">
        <v>3756</v>
      </c>
      <c r="G697" s="196"/>
      <c r="H697" s="198" t="s">
        <v>35</v>
      </c>
      <c r="I697" s="200"/>
      <c r="J697" s="196"/>
      <c r="K697" s="196"/>
      <c r="L697" s="201"/>
      <c r="M697" s="202"/>
      <c r="N697" s="203"/>
      <c r="O697" s="203"/>
      <c r="P697" s="203"/>
      <c r="Q697" s="203"/>
      <c r="R697" s="203"/>
      <c r="S697" s="203"/>
      <c r="T697" s="204"/>
      <c r="AT697" s="205" t="s">
        <v>164</v>
      </c>
      <c r="AU697" s="205" t="s">
        <v>90</v>
      </c>
      <c r="AV697" s="12" t="s">
        <v>88</v>
      </c>
      <c r="AW697" s="12" t="s">
        <v>41</v>
      </c>
      <c r="AX697" s="12" t="s">
        <v>80</v>
      </c>
      <c r="AY697" s="205" t="s">
        <v>155</v>
      </c>
    </row>
    <row r="698" spans="2:65" s="13" customFormat="1">
      <c r="B698" s="206"/>
      <c r="C698" s="207"/>
      <c r="D698" s="197" t="s">
        <v>164</v>
      </c>
      <c r="E698" s="208" t="s">
        <v>35</v>
      </c>
      <c r="F698" s="209" t="s">
        <v>3757</v>
      </c>
      <c r="G698" s="207"/>
      <c r="H698" s="210">
        <v>3.4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164</v>
      </c>
      <c r="AU698" s="216" t="s">
        <v>90</v>
      </c>
      <c r="AV698" s="13" t="s">
        <v>90</v>
      </c>
      <c r="AW698" s="13" t="s">
        <v>41</v>
      </c>
      <c r="AX698" s="13" t="s">
        <v>80</v>
      </c>
      <c r="AY698" s="216" t="s">
        <v>155</v>
      </c>
    </row>
    <row r="699" spans="2:65" s="12" customFormat="1">
      <c r="B699" s="195"/>
      <c r="C699" s="196"/>
      <c r="D699" s="197" t="s">
        <v>164</v>
      </c>
      <c r="E699" s="198" t="s">
        <v>35</v>
      </c>
      <c r="F699" s="199" t="s">
        <v>3758</v>
      </c>
      <c r="G699" s="196"/>
      <c r="H699" s="198" t="s">
        <v>35</v>
      </c>
      <c r="I699" s="200"/>
      <c r="J699" s="196"/>
      <c r="K699" s="196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164</v>
      </c>
      <c r="AU699" s="205" t="s">
        <v>90</v>
      </c>
      <c r="AV699" s="12" t="s">
        <v>88</v>
      </c>
      <c r="AW699" s="12" t="s">
        <v>41</v>
      </c>
      <c r="AX699" s="12" t="s">
        <v>80</v>
      </c>
      <c r="AY699" s="205" t="s">
        <v>155</v>
      </c>
    </row>
    <row r="700" spans="2:65" s="13" customFormat="1">
      <c r="B700" s="206"/>
      <c r="C700" s="207"/>
      <c r="D700" s="197" t="s">
        <v>164</v>
      </c>
      <c r="E700" s="208" t="s">
        <v>35</v>
      </c>
      <c r="F700" s="209" t="s">
        <v>3759</v>
      </c>
      <c r="G700" s="207"/>
      <c r="H700" s="210">
        <v>6.8</v>
      </c>
      <c r="I700" s="211"/>
      <c r="J700" s="207"/>
      <c r="K700" s="207"/>
      <c r="L700" s="212"/>
      <c r="M700" s="213"/>
      <c r="N700" s="214"/>
      <c r="O700" s="214"/>
      <c r="P700" s="214"/>
      <c r="Q700" s="214"/>
      <c r="R700" s="214"/>
      <c r="S700" s="214"/>
      <c r="T700" s="215"/>
      <c r="AT700" s="216" t="s">
        <v>164</v>
      </c>
      <c r="AU700" s="216" t="s">
        <v>90</v>
      </c>
      <c r="AV700" s="13" t="s">
        <v>90</v>
      </c>
      <c r="AW700" s="13" t="s">
        <v>41</v>
      </c>
      <c r="AX700" s="13" t="s">
        <v>80</v>
      </c>
      <c r="AY700" s="216" t="s">
        <v>155</v>
      </c>
    </row>
    <row r="701" spans="2:65" s="15" customFormat="1">
      <c r="B701" s="228"/>
      <c r="C701" s="229"/>
      <c r="D701" s="197" t="s">
        <v>164</v>
      </c>
      <c r="E701" s="230" t="s">
        <v>35</v>
      </c>
      <c r="F701" s="231" t="s">
        <v>177</v>
      </c>
      <c r="G701" s="229"/>
      <c r="H701" s="232">
        <v>22.314</v>
      </c>
      <c r="I701" s="233"/>
      <c r="J701" s="229"/>
      <c r="K701" s="229"/>
      <c r="L701" s="234"/>
      <c r="M701" s="235"/>
      <c r="N701" s="236"/>
      <c r="O701" s="236"/>
      <c r="P701" s="236"/>
      <c r="Q701" s="236"/>
      <c r="R701" s="236"/>
      <c r="S701" s="236"/>
      <c r="T701" s="237"/>
      <c r="AT701" s="238" t="s">
        <v>164</v>
      </c>
      <c r="AU701" s="238" t="s">
        <v>90</v>
      </c>
      <c r="AV701" s="15" t="s">
        <v>162</v>
      </c>
      <c r="AW701" s="15" t="s">
        <v>41</v>
      </c>
      <c r="AX701" s="15" t="s">
        <v>88</v>
      </c>
      <c r="AY701" s="238" t="s">
        <v>155</v>
      </c>
    </row>
    <row r="702" spans="2:65" s="1" customFormat="1" ht="36" customHeight="1">
      <c r="B702" s="36"/>
      <c r="C702" s="182" t="s">
        <v>1442</v>
      </c>
      <c r="D702" s="182" t="s">
        <v>157</v>
      </c>
      <c r="E702" s="183" t="s">
        <v>2107</v>
      </c>
      <c r="F702" s="184" t="s">
        <v>2108</v>
      </c>
      <c r="G702" s="185" t="s">
        <v>160</v>
      </c>
      <c r="H702" s="186">
        <v>33.840000000000003</v>
      </c>
      <c r="I702" s="187"/>
      <c r="J702" s="188">
        <f>ROUND(I702*H702,2)</f>
        <v>0</v>
      </c>
      <c r="K702" s="184" t="s">
        <v>161</v>
      </c>
      <c r="L702" s="40"/>
      <c r="M702" s="189" t="s">
        <v>35</v>
      </c>
      <c r="N702" s="190" t="s">
        <v>51</v>
      </c>
      <c r="O702" s="65"/>
      <c r="P702" s="191">
        <f>O702*H702</f>
        <v>0</v>
      </c>
      <c r="Q702" s="191">
        <v>2.5999999999999998E-4</v>
      </c>
      <c r="R702" s="191">
        <f>Q702*H702</f>
        <v>8.7983999999999996E-3</v>
      </c>
      <c r="S702" s="191">
        <v>0</v>
      </c>
      <c r="T702" s="192">
        <f>S702*H702</f>
        <v>0</v>
      </c>
      <c r="AR702" s="193" t="s">
        <v>265</v>
      </c>
      <c r="AT702" s="193" t="s">
        <v>157</v>
      </c>
      <c r="AU702" s="193" t="s">
        <v>90</v>
      </c>
      <c r="AY702" s="18" t="s">
        <v>155</v>
      </c>
      <c r="BE702" s="194">
        <f>IF(N702="základní",J702,0)</f>
        <v>0</v>
      </c>
      <c r="BF702" s="194">
        <f>IF(N702="snížená",J702,0)</f>
        <v>0</v>
      </c>
      <c r="BG702" s="194">
        <f>IF(N702="zákl. přenesená",J702,0)</f>
        <v>0</v>
      </c>
      <c r="BH702" s="194">
        <f>IF(N702="sníž. přenesená",J702,0)</f>
        <v>0</v>
      </c>
      <c r="BI702" s="194">
        <f>IF(N702="nulová",J702,0)</f>
        <v>0</v>
      </c>
      <c r="BJ702" s="18" t="s">
        <v>88</v>
      </c>
      <c r="BK702" s="194">
        <f>ROUND(I702*H702,2)</f>
        <v>0</v>
      </c>
      <c r="BL702" s="18" t="s">
        <v>265</v>
      </c>
      <c r="BM702" s="193" t="s">
        <v>3760</v>
      </c>
    </row>
    <row r="703" spans="2:65" s="12" customFormat="1">
      <c r="B703" s="195"/>
      <c r="C703" s="196"/>
      <c r="D703" s="197" t="s">
        <v>164</v>
      </c>
      <c r="E703" s="198" t="s">
        <v>35</v>
      </c>
      <c r="F703" s="199" t="s">
        <v>3761</v>
      </c>
      <c r="G703" s="196"/>
      <c r="H703" s="198" t="s">
        <v>35</v>
      </c>
      <c r="I703" s="200"/>
      <c r="J703" s="196"/>
      <c r="K703" s="196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164</v>
      </c>
      <c r="AU703" s="205" t="s">
        <v>90</v>
      </c>
      <c r="AV703" s="12" t="s">
        <v>88</v>
      </c>
      <c r="AW703" s="12" t="s">
        <v>41</v>
      </c>
      <c r="AX703" s="12" t="s">
        <v>80</v>
      </c>
      <c r="AY703" s="205" t="s">
        <v>155</v>
      </c>
    </row>
    <row r="704" spans="2:65" s="13" customFormat="1">
      <c r="B704" s="206"/>
      <c r="C704" s="207"/>
      <c r="D704" s="197" t="s">
        <v>164</v>
      </c>
      <c r="E704" s="208" t="s">
        <v>35</v>
      </c>
      <c r="F704" s="209" t="s">
        <v>3762</v>
      </c>
      <c r="G704" s="207"/>
      <c r="H704" s="210">
        <v>11.28</v>
      </c>
      <c r="I704" s="211"/>
      <c r="J704" s="207"/>
      <c r="K704" s="207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164</v>
      </c>
      <c r="AU704" s="216" t="s">
        <v>90</v>
      </c>
      <c r="AV704" s="13" t="s">
        <v>90</v>
      </c>
      <c r="AW704" s="13" t="s">
        <v>41</v>
      </c>
      <c r="AX704" s="13" t="s">
        <v>80</v>
      </c>
      <c r="AY704" s="216" t="s">
        <v>155</v>
      </c>
    </row>
    <row r="705" spans="2:65" s="12" customFormat="1">
      <c r="B705" s="195"/>
      <c r="C705" s="196"/>
      <c r="D705" s="197" t="s">
        <v>164</v>
      </c>
      <c r="E705" s="198" t="s">
        <v>35</v>
      </c>
      <c r="F705" s="199" t="s">
        <v>3763</v>
      </c>
      <c r="G705" s="196"/>
      <c r="H705" s="198" t="s">
        <v>35</v>
      </c>
      <c r="I705" s="200"/>
      <c r="J705" s="196"/>
      <c r="K705" s="196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164</v>
      </c>
      <c r="AU705" s="205" t="s">
        <v>90</v>
      </c>
      <c r="AV705" s="12" t="s">
        <v>88</v>
      </c>
      <c r="AW705" s="12" t="s">
        <v>41</v>
      </c>
      <c r="AX705" s="12" t="s">
        <v>80</v>
      </c>
      <c r="AY705" s="205" t="s">
        <v>155</v>
      </c>
    </row>
    <row r="706" spans="2:65" s="13" customFormat="1">
      <c r="B706" s="206"/>
      <c r="C706" s="207"/>
      <c r="D706" s="197" t="s">
        <v>164</v>
      </c>
      <c r="E706" s="208" t="s">
        <v>35</v>
      </c>
      <c r="F706" s="209" t="s">
        <v>3764</v>
      </c>
      <c r="G706" s="207"/>
      <c r="H706" s="210">
        <v>22.56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164</v>
      </c>
      <c r="AU706" s="216" t="s">
        <v>90</v>
      </c>
      <c r="AV706" s="13" t="s">
        <v>90</v>
      </c>
      <c r="AW706" s="13" t="s">
        <v>41</v>
      </c>
      <c r="AX706" s="13" t="s">
        <v>80</v>
      </c>
      <c r="AY706" s="216" t="s">
        <v>155</v>
      </c>
    </row>
    <row r="707" spans="2:65" s="15" customFormat="1">
      <c r="B707" s="228"/>
      <c r="C707" s="229"/>
      <c r="D707" s="197" t="s">
        <v>164</v>
      </c>
      <c r="E707" s="230" t="s">
        <v>35</v>
      </c>
      <c r="F707" s="231" t="s">
        <v>177</v>
      </c>
      <c r="G707" s="229"/>
      <c r="H707" s="232">
        <v>33.840000000000003</v>
      </c>
      <c r="I707" s="233"/>
      <c r="J707" s="229"/>
      <c r="K707" s="229"/>
      <c r="L707" s="234"/>
      <c r="M707" s="235"/>
      <c r="N707" s="236"/>
      <c r="O707" s="236"/>
      <c r="P707" s="236"/>
      <c r="Q707" s="236"/>
      <c r="R707" s="236"/>
      <c r="S707" s="236"/>
      <c r="T707" s="237"/>
      <c r="AT707" s="238" t="s">
        <v>164</v>
      </c>
      <c r="AU707" s="238" t="s">
        <v>90</v>
      </c>
      <c r="AV707" s="15" t="s">
        <v>162</v>
      </c>
      <c r="AW707" s="15" t="s">
        <v>41</v>
      </c>
      <c r="AX707" s="15" t="s">
        <v>88</v>
      </c>
      <c r="AY707" s="238" t="s">
        <v>155</v>
      </c>
    </row>
    <row r="708" spans="2:65" s="1" customFormat="1" ht="24" customHeight="1">
      <c r="B708" s="36"/>
      <c r="C708" s="239" t="s">
        <v>1446</v>
      </c>
      <c r="D708" s="239" t="s">
        <v>455</v>
      </c>
      <c r="E708" s="240" t="s">
        <v>3765</v>
      </c>
      <c r="F708" s="241" t="s">
        <v>3766</v>
      </c>
      <c r="G708" s="242" t="s">
        <v>227</v>
      </c>
      <c r="H708" s="243">
        <v>2</v>
      </c>
      <c r="I708" s="244"/>
      <c r="J708" s="245">
        <f t="shared" ref="J708:J714" si="0">ROUND(I708*H708,2)</f>
        <v>0</v>
      </c>
      <c r="K708" s="241" t="s">
        <v>35</v>
      </c>
      <c r="L708" s="246"/>
      <c r="M708" s="247" t="s">
        <v>35</v>
      </c>
      <c r="N708" s="248" t="s">
        <v>51</v>
      </c>
      <c r="O708" s="65"/>
      <c r="P708" s="191">
        <f t="shared" ref="P708:P714" si="1">O708*H708</f>
        <v>0</v>
      </c>
      <c r="Q708" s="191">
        <v>0</v>
      </c>
      <c r="R708" s="191">
        <f t="shared" ref="R708:R714" si="2">Q708*H708</f>
        <v>0</v>
      </c>
      <c r="S708" s="191">
        <v>0</v>
      </c>
      <c r="T708" s="192">
        <f t="shared" ref="T708:T714" si="3">S708*H708</f>
        <v>0</v>
      </c>
      <c r="AR708" s="193" t="s">
        <v>419</v>
      </c>
      <c r="AT708" s="193" t="s">
        <v>455</v>
      </c>
      <c r="AU708" s="193" t="s">
        <v>90</v>
      </c>
      <c r="AY708" s="18" t="s">
        <v>155</v>
      </c>
      <c r="BE708" s="194">
        <f t="shared" ref="BE708:BE714" si="4">IF(N708="základní",J708,0)</f>
        <v>0</v>
      </c>
      <c r="BF708" s="194">
        <f t="shared" ref="BF708:BF714" si="5">IF(N708="snížená",J708,0)</f>
        <v>0</v>
      </c>
      <c r="BG708" s="194">
        <f t="shared" ref="BG708:BG714" si="6">IF(N708="zákl. přenesená",J708,0)</f>
        <v>0</v>
      </c>
      <c r="BH708" s="194">
        <f t="shared" ref="BH708:BH714" si="7">IF(N708="sníž. přenesená",J708,0)</f>
        <v>0</v>
      </c>
      <c r="BI708" s="194">
        <f t="shared" ref="BI708:BI714" si="8">IF(N708="nulová",J708,0)</f>
        <v>0</v>
      </c>
      <c r="BJ708" s="18" t="s">
        <v>88</v>
      </c>
      <c r="BK708" s="194">
        <f t="shared" ref="BK708:BK714" si="9">ROUND(I708*H708,2)</f>
        <v>0</v>
      </c>
      <c r="BL708" s="18" t="s">
        <v>265</v>
      </c>
      <c r="BM708" s="193" t="s">
        <v>3767</v>
      </c>
    </row>
    <row r="709" spans="2:65" s="1" customFormat="1" ht="24" customHeight="1">
      <c r="B709" s="36"/>
      <c r="C709" s="239" t="s">
        <v>1450</v>
      </c>
      <c r="D709" s="239" t="s">
        <v>455</v>
      </c>
      <c r="E709" s="240" t="s">
        <v>3768</v>
      </c>
      <c r="F709" s="241" t="s">
        <v>3769</v>
      </c>
      <c r="G709" s="242" t="s">
        <v>227</v>
      </c>
      <c r="H709" s="243">
        <v>4</v>
      </c>
      <c r="I709" s="244"/>
      <c r="J709" s="245">
        <f t="shared" si="0"/>
        <v>0</v>
      </c>
      <c r="K709" s="241" t="s">
        <v>35</v>
      </c>
      <c r="L709" s="246"/>
      <c r="M709" s="247" t="s">
        <v>35</v>
      </c>
      <c r="N709" s="248" t="s">
        <v>51</v>
      </c>
      <c r="O709" s="65"/>
      <c r="P709" s="191">
        <f t="shared" si="1"/>
        <v>0</v>
      </c>
      <c r="Q709" s="191">
        <v>0</v>
      </c>
      <c r="R709" s="191">
        <f t="shared" si="2"/>
        <v>0</v>
      </c>
      <c r="S709" s="191">
        <v>0</v>
      </c>
      <c r="T709" s="192">
        <f t="shared" si="3"/>
        <v>0</v>
      </c>
      <c r="AR709" s="193" t="s">
        <v>419</v>
      </c>
      <c r="AT709" s="193" t="s">
        <v>455</v>
      </c>
      <c r="AU709" s="193" t="s">
        <v>90</v>
      </c>
      <c r="AY709" s="18" t="s">
        <v>155</v>
      </c>
      <c r="BE709" s="194">
        <f t="shared" si="4"/>
        <v>0</v>
      </c>
      <c r="BF709" s="194">
        <f t="shared" si="5"/>
        <v>0</v>
      </c>
      <c r="BG709" s="194">
        <f t="shared" si="6"/>
        <v>0</v>
      </c>
      <c r="BH709" s="194">
        <f t="shared" si="7"/>
        <v>0</v>
      </c>
      <c r="BI709" s="194">
        <f t="shared" si="8"/>
        <v>0</v>
      </c>
      <c r="BJ709" s="18" t="s">
        <v>88</v>
      </c>
      <c r="BK709" s="194">
        <f t="shared" si="9"/>
        <v>0</v>
      </c>
      <c r="BL709" s="18" t="s">
        <v>265</v>
      </c>
      <c r="BM709" s="193" t="s">
        <v>3770</v>
      </c>
    </row>
    <row r="710" spans="2:65" s="1" customFormat="1" ht="24" customHeight="1">
      <c r="B710" s="36"/>
      <c r="C710" s="239" t="s">
        <v>1454</v>
      </c>
      <c r="D710" s="239" t="s">
        <v>455</v>
      </c>
      <c r="E710" s="240" t="s">
        <v>3771</v>
      </c>
      <c r="F710" s="241" t="s">
        <v>3772</v>
      </c>
      <c r="G710" s="242" t="s">
        <v>227</v>
      </c>
      <c r="H710" s="243">
        <v>2</v>
      </c>
      <c r="I710" s="244"/>
      <c r="J710" s="245">
        <f t="shared" si="0"/>
        <v>0</v>
      </c>
      <c r="K710" s="241" t="s">
        <v>35</v>
      </c>
      <c r="L710" s="246"/>
      <c r="M710" s="247" t="s">
        <v>35</v>
      </c>
      <c r="N710" s="248" t="s">
        <v>51</v>
      </c>
      <c r="O710" s="65"/>
      <c r="P710" s="191">
        <f t="shared" si="1"/>
        <v>0</v>
      </c>
      <c r="Q710" s="191">
        <v>0</v>
      </c>
      <c r="R710" s="191">
        <f t="shared" si="2"/>
        <v>0</v>
      </c>
      <c r="S710" s="191">
        <v>0</v>
      </c>
      <c r="T710" s="192">
        <f t="shared" si="3"/>
        <v>0</v>
      </c>
      <c r="AR710" s="193" t="s">
        <v>419</v>
      </c>
      <c r="AT710" s="193" t="s">
        <v>455</v>
      </c>
      <c r="AU710" s="193" t="s">
        <v>90</v>
      </c>
      <c r="AY710" s="18" t="s">
        <v>155</v>
      </c>
      <c r="BE710" s="194">
        <f t="shared" si="4"/>
        <v>0</v>
      </c>
      <c r="BF710" s="194">
        <f t="shared" si="5"/>
        <v>0</v>
      </c>
      <c r="BG710" s="194">
        <f t="shared" si="6"/>
        <v>0</v>
      </c>
      <c r="BH710" s="194">
        <f t="shared" si="7"/>
        <v>0</v>
      </c>
      <c r="BI710" s="194">
        <f t="shared" si="8"/>
        <v>0</v>
      </c>
      <c r="BJ710" s="18" t="s">
        <v>88</v>
      </c>
      <c r="BK710" s="194">
        <f t="shared" si="9"/>
        <v>0</v>
      </c>
      <c r="BL710" s="18" t="s">
        <v>265</v>
      </c>
      <c r="BM710" s="193" t="s">
        <v>3773</v>
      </c>
    </row>
    <row r="711" spans="2:65" s="1" customFormat="1" ht="24" customHeight="1">
      <c r="B711" s="36"/>
      <c r="C711" s="239" t="s">
        <v>1459</v>
      </c>
      <c r="D711" s="239" t="s">
        <v>455</v>
      </c>
      <c r="E711" s="240" t="s">
        <v>3774</v>
      </c>
      <c r="F711" s="241" t="s">
        <v>3775</v>
      </c>
      <c r="G711" s="242" t="s">
        <v>227</v>
      </c>
      <c r="H711" s="243">
        <v>3</v>
      </c>
      <c r="I711" s="244"/>
      <c r="J711" s="245">
        <f t="shared" si="0"/>
        <v>0</v>
      </c>
      <c r="K711" s="241" t="s">
        <v>35</v>
      </c>
      <c r="L711" s="246"/>
      <c r="M711" s="247" t="s">
        <v>35</v>
      </c>
      <c r="N711" s="248" t="s">
        <v>51</v>
      </c>
      <c r="O711" s="65"/>
      <c r="P711" s="191">
        <f t="shared" si="1"/>
        <v>0</v>
      </c>
      <c r="Q711" s="191">
        <v>0</v>
      </c>
      <c r="R711" s="191">
        <f t="shared" si="2"/>
        <v>0</v>
      </c>
      <c r="S711" s="191">
        <v>0</v>
      </c>
      <c r="T711" s="192">
        <f t="shared" si="3"/>
        <v>0</v>
      </c>
      <c r="AR711" s="193" t="s">
        <v>419</v>
      </c>
      <c r="AT711" s="193" t="s">
        <v>455</v>
      </c>
      <c r="AU711" s="193" t="s">
        <v>90</v>
      </c>
      <c r="AY711" s="18" t="s">
        <v>155</v>
      </c>
      <c r="BE711" s="194">
        <f t="shared" si="4"/>
        <v>0</v>
      </c>
      <c r="BF711" s="194">
        <f t="shared" si="5"/>
        <v>0</v>
      </c>
      <c r="BG711" s="194">
        <f t="shared" si="6"/>
        <v>0</v>
      </c>
      <c r="BH711" s="194">
        <f t="shared" si="7"/>
        <v>0</v>
      </c>
      <c r="BI711" s="194">
        <f t="shared" si="8"/>
        <v>0</v>
      </c>
      <c r="BJ711" s="18" t="s">
        <v>88</v>
      </c>
      <c r="BK711" s="194">
        <f t="shared" si="9"/>
        <v>0</v>
      </c>
      <c r="BL711" s="18" t="s">
        <v>265</v>
      </c>
      <c r="BM711" s="193" t="s">
        <v>3776</v>
      </c>
    </row>
    <row r="712" spans="2:65" s="1" customFormat="1" ht="24" customHeight="1">
      <c r="B712" s="36"/>
      <c r="C712" s="239" t="s">
        <v>1465</v>
      </c>
      <c r="D712" s="239" t="s">
        <v>455</v>
      </c>
      <c r="E712" s="240" t="s">
        <v>3777</v>
      </c>
      <c r="F712" s="241" t="s">
        <v>3778</v>
      </c>
      <c r="G712" s="242" t="s">
        <v>227</v>
      </c>
      <c r="H712" s="243">
        <v>2</v>
      </c>
      <c r="I712" s="244"/>
      <c r="J712" s="245">
        <f t="shared" si="0"/>
        <v>0</v>
      </c>
      <c r="K712" s="241" t="s">
        <v>35</v>
      </c>
      <c r="L712" s="246"/>
      <c r="M712" s="247" t="s">
        <v>35</v>
      </c>
      <c r="N712" s="248" t="s">
        <v>51</v>
      </c>
      <c r="O712" s="65"/>
      <c r="P712" s="191">
        <f t="shared" si="1"/>
        <v>0</v>
      </c>
      <c r="Q712" s="191">
        <v>0</v>
      </c>
      <c r="R712" s="191">
        <f t="shared" si="2"/>
        <v>0</v>
      </c>
      <c r="S712" s="191">
        <v>0</v>
      </c>
      <c r="T712" s="192">
        <f t="shared" si="3"/>
        <v>0</v>
      </c>
      <c r="AR712" s="193" t="s">
        <v>419</v>
      </c>
      <c r="AT712" s="193" t="s">
        <v>455</v>
      </c>
      <c r="AU712" s="193" t="s">
        <v>90</v>
      </c>
      <c r="AY712" s="18" t="s">
        <v>155</v>
      </c>
      <c r="BE712" s="194">
        <f t="shared" si="4"/>
        <v>0</v>
      </c>
      <c r="BF712" s="194">
        <f t="shared" si="5"/>
        <v>0</v>
      </c>
      <c r="BG712" s="194">
        <f t="shared" si="6"/>
        <v>0</v>
      </c>
      <c r="BH712" s="194">
        <f t="shared" si="7"/>
        <v>0</v>
      </c>
      <c r="BI712" s="194">
        <f t="shared" si="8"/>
        <v>0</v>
      </c>
      <c r="BJ712" s="18" t="s">
        <v>88</v>
      </c>
      <c r="BK712" s="194">
        <f t="shared" si="9"/>
        <v>0</v>
      </c>
      <c r="BL712" s="18" t="s">
        <v>265</v>
      </c>
      <c r="BM712" s="193" t="s">
        <v>3779</v>
      </c>
    </row>
    <row r="713" spans="2:65" s="1" customFormat="1" ht="24" customHeight="1">
      <c r="B713" s="36"/>
      <c r="C713" s="239" t="s">
        <v>1473</v>
      </c>
      <c r="D713" s="239" t="s">
        <v>455</v>
      </c>
      <c r="E713" s="240" t="s">
        <v>3780</v>
      </c>
      <c r="F713" s="241" t="s">
        <v>3781</v>
      </c>
      <c r="G713" s="242" t="s">
        <v>227</v>
      </c>
      <c r="H713" s="243">
        <v>2</v>
      </c>
      <c r="I713" s="244"/>
      <c r="J713" s="245">
        <f t="shared" si="0"/>
        <v>0</v>
      </c>
      <c r="K713" s="241" t="s">
        <v>35</v>
      </c>
      <c r="L713" s="246"/>
      <c r="M713" s="247" t="s">
        <v>35</v>
      </c>
      <c r="N713" s="248" t="s">
        <v>51</v>
      </c>
      <c r="O713" s="65"/>
      <c r="P713" s="191">
        <f t="shared" si="1"/>
        <v>0</v>
      </c>
      <c r="Q713" s="191">
        <v>0</v>
      </c>
      <c r="R713" s="191">
        <f t="shared" si="2"/>
        <v>0</v>
      </c>
      <c r="S713" s="191">
        <v>0</v>
      </c>
      <c r="T713" s="192">
        <f t="shared" si="3"/>
        <v>0</v>
      </c>
      <c r="AR713" s="193" t="s">
        <v>419</v>
      </c>
      <c r="AT713" s="193" t="s">
        <v>455</v>
      </c>
      <c r="AU713" s="193" t="s">
        <v>90</v>
      </c>
      <c r="AY713" s="18" t="s">
        <v>155</v>
      </c>
      <c r="BE713" s="194">
        <f t="shared" si="4"/>
        <v>0</v>
      </c>
      <c r="BF713" s="194">
        <f t="shared" si="5"/>
        <v>0</v>
      </c>
      <c r="BG713" s="194">
        <f t="shared" si="6"/>
        <v>0</v>
      </c>
      <c r="BH713" s="194">
        <f t="shared" si="7"/>
        <v>0</v>
      </c>
      <c r="BI713" s="194">
        <f t="shared" si="8"/>
        <v>0</v>
      </c>
      <c r="BJ713" s="18" t="s">
        <v>88</v>
      </c>
      <c r="BK713" s="194">
        <f t="shared" si="9"/>
        <v>0</v>
      </c>
      <c r="BL713" s="18" t="s">
        <v>265</v>
      </c>
      <c r="BM713" s="193" t="s">
        <v>3782</v>
      </c>
    </row>
    <row r="714" spans="2:65" s="1" customFormat="1" ht="24" customHeight="1">
      <c r="B714" s="36"/>
      <c r="C714" s="182" t="s">
        <v>1477</v>
      </c>
      <c r="D714" s="182" t="s">
        <v>157</v>
      </c>
      <c r="E714" s="183" t="s">
        <v>2255</v>
      </c>
      <c r="F714" s="184" t="s">
        <v>2256</v>
      </c>
      <c r="G714" s="185" t="s">
        <v>227</v>
      </c>
      <c r="H714" s="186">
        <v>23</v>
      </c>
      <c r="I714" s="187"/>
      <c r="J714" s="188">
        <f t="shared" si="0"/>
        <v>0</v>
      </c>
      <c r="K714" s="184" t="s">
        <v>35</v>
      </c>
      <c r="L714" s="40"/>
      <c r="M714" s="189" t="s">
        <v>35</v>
      </c>
      <c r="N714" s="190" t="s">
        <v>51</v>
      </c>
      <c r="O714" s="65"/>
      <c r="P714" s="191">
        <f t="shared" si="1"/>
        <v>0</v>
      </c>
      <c r="Q714" s="191">
        <v>0</v>
      </c>
      <c r="R714" s="191">
        <f t="shared" si="2"/>
        <v>0</v>
      </c>
      <c r="S714" s="191">
        <v>0</v>
      </c>
      <c r="T714" s="192">
        <f t="shared" si="3"/>
        <v>0</v>
      </c>
      <c r="AR714" s="193" t="s">
        <v>265</v>
      </c>
      <c r="AT714" s="193" t="s">
        <v>157</v>
      </c>
      <c r="AU714" s="193" t="s">
        <v>90</v>
      </c>
      <c r="AY714" s="18" t="s">
        <v>155</v>
      </c>
      <c r="BE714" s="194">
        <f t="shared" si="4"/>
        <v>0</v>
      </c>
      <c r="BF714" s="194">
        <f t="shared" si="5"/>
        <v>0</v>
      </c>
      <c r="BG714" s="194">
        <f t="shared" si="6"/>
        <v>0</v>
      </c>
      <c r="BH714" s="194">
        <f t="shared" si="7"/>
        <v>0</v>
      </c>
      <c r="BI714" s="194">
        <f t="shared" si="8"/>
        <v>0</v>
      </c>
      <c r="BJ714" s="18" t="s">
        <v>88</v>
      </c>
      <c r="BK714" s="194">
        <f t="shared" si="9"/>
        <v>0</v>
      </c>
      <c r="BL714" s="18" t="s">
        <v>265</v>
      </c>
      <c r="BM714" s="193" t="s">
        <v>3783</v>
      </c>
    </row>
    <row r="715" spans="2:65" s="12" customFormat="1">
      <c r="B715" s="195"/>
      <c r="C715" s="196"/>
      <c r="D715" s="197" t="s">
        <v>164</v>
      </c>
      <c r="E715" s="198" t="s">
        <v>35</v>
      </c>
      <c r="F715" s="199" t="s">
        <v>3761</v>
      </c>
      <c r="G715" s="196"/>
      <c r="H715" s="198" t="s">
        <v>35</v>
      </c>
      <c r="I715" s="200"/>
      <c r="J715" s="196"/>
      <c r="K715" s="196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164</v>
      </c>
      <c r="AU715" s="205" t="s">
        <v>90</v>
      </c>
      <c r="AV715" s="12" t="s">
        <v>88</v>
      </c>
      <c r="AW715" s="12" t="s">
        <v>41</v>
      </c>
      <c r="AX715" s="12" t="s">
        <v>80</v>
      </c>
      <c r="AY715" s="205" t="s">
        <v>155</v>
      </c>
    </row>
    <row r="716" spans="2:65" s="13" customFormat="1">
      <c r="B716" s="206"/>
      <c r="C716" s="207"/>
      <c r="D716" s="197" t="s">
        <v>164</v>
      </c>
      <c r="E716" s="208" t="s">
        <v>35</v>
      </c>
      <c r="F716" s="209" t="s">
        <v>1339</v>
      </c>
      <c r="G716" s="207"/>
      <c r="H716" s="210">
        <v>4</v>
      </c>
      <c r="I716" s="211"/>
      <c r="J716" s="207"/>
      <c r="K716" s="207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164</v>
      </c>
      <c r="AU716" s="216" t="s">
        <v>90</v>
      </c>
      <c r="AV716" s="13" t="s">
        <v>90</v>
      </c>
      <c r="AW716" s="13" t="s">
        <v>41</v>
      </c>
      <c r="AX716" s="13" t="s">
        <v>80</v>
      </c>
      <c r="AY716" s="216" t="s">
        <v>155</v>
      </c>
    </row>
    <row r="717" spans="2:65" s="12" customFormat="1">
      <c r="B717" s="195"/>
      <c r="C717" s="196"/>
      <c r="D717" s="197" t="s">
        <v>164</v>
      </c>
      <c r="E717" s="198" t="s">
        <v>35</v>
      </c>
      <c r="F717" s="199" t="s">
        <v>3763</v>
      </c>
      <c r="G717" s="196"/>
      <c r="H717" s="198" t="s">
        <v>35</v>
      </c>
      <c r="I717" s="200"/>
      <c r="J717" s="196"/>
      <c r="K717" s="196"/>
      <c r="L717" s="201"/>
      <c r="M717" s="202"/>
      <c r="N717" s="203"/>
      <c r="O717" s="203"/>
      <c r="P717" s="203"/>
      <c r="Q717" s="203"/>
      <c r="R717" s="203"/>
      <c r="S717" s="203"/>
      <c r="T717" s="204"/>
      <c r="AT717" s="205" t="s">
        <v>164</v>
      </c>
      <c r="AU717" s="205" t="s">
        <v>90</v>
      </c>
      <c r="AV717" s="12" t="s">
        <v>88</v>
      </c>
      <c r="AW717" s="12" t="s">
        <v>41</v>
      </c>
      <c r="AX717" s="12" t="s">
        <v>80</v>
      </c>
      <c r="AY717" s="205" t="s">
        <v>155</v>
      </c>
    </row>
    <row r="718" spans="2:65" s="13" customFormat="1">
      <c r="B718" s="206"/>
      <c r="C718" s="207"/>
      <c r="D718" s="197" t="s">
        <v>164</v>
      </c>
      <c r="E718" s="208" t="s">
        <v>35</v>
      </c>
      <c r="F718" s="209" t="s">
        <v>1340</v>
      </c>
      <c r="G718" s="207"/>
      <c r="H718" s="210">
        <v>8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164</v>
      </c>
      <c r="AU718" s="216" t="s">
        <v>90</v>
      </c>
      <c r="AV718" s="13" t="s">
        <v>90</v>
      </c>
      <c r="AW718" s="13" t="s">
        <v>41</v>
      </c>
      <c r="AX718" s="13" t="s">
        <v>80</v>
      </c>
      <c r="AY718" s="216" t="s">
        <v>155</v>
      </c>
    </row>
    <row r="719" spans="2:65" s="12" customFormat="1">
      <c r="B719" s="195"/>
      <c r="C719" s="196"/>
      <c r="D719" s="197" t="s">
        <v>164</v>
      </c>
      <c r="E719" s="198" t="s">
        <v>35</v>
      </c>
      <c r="F719" s="199" t="s">
        <v>3752</v>
      </c>
      <c r="G719" s="196"/>
      <c r="H719" s="198" t="s">
        <v>35</v>
      </c>
      <c r="I719" s="200"/>
      <c r="J719" s="196"/>
      <c r="K719" s="196"/>
      <c r="L719" s="201"/>
      <c r="M719" s="202"/>
      <c r="N719" s="203"/>
      <c r="O719" s="203"/>
      <c r="P719" s="203"/>
      <c r="Q719" s="203"/>
      <c r="R719" s="203"/>
      <c r="S719" s="203"/>
      <c r="T719" s="204"/>
      <c r="AT719" s="205" t="s">
        <v>164</v>
      </c>
      <c r="AU719" s="205" t="s">
        <v>90</v>
      </c>
      <c r="AV719" s="12" t="s">
        <v>88</v>
      </c>
      <c r="AW719" s="12" t="s">
        <v>41</v>
      </c>
      <c r="AX719" s="12" t="s">
        <v>80</v>
      </c>
      <c r="AY719" s="205" t="s">
        <v>155</v>
      </c>
    </row>
    <row r="720" spans="2:65" s="13" customFormat="1">
      <c r="B720" s="206"/>
      <c r="C720" s="207"/>
      <c r="D720" s="197" t="s">
        <v>164</v>
      </c>
      <c r="E720" s="208" t="s">
        <v>35</v>
      </c>
      <c r="F720" s="209" t="s">
        <v>1339</v>
      </c>
      <c r="G720" s="207"/>
      <c r="H720" s="210">
        <v>4</v>
      </c>
      <c r="I720" s="211"/>
      <c r="J720" s="207"/>
      <c r="K720" s="207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164</v>
      </c>
      <c r="AU720" s="216" t="s">
        <v>90</v>
      </c>
      <c r="AV720" s="13" t="s">
        <v>90</v>
      </c>
      <c r="AW720" s="13" t="s">
        <v>41</v>
      </c>
      <c r="AX720" s="13" t="s">
        <v>80</v>
      </c>
      <c r="AY720" s="216" t="s">
        <v>155</v>
      </c>
    </row>
    <row r="721" spans="2:65" s="12" customFormat="1">
      <c r="B721" s="195"/>
      <c r="C721" s="196"/>
      <c r="D721" s="197" t="s">
        <v>164</v>
      </c>
      <c r="E721" s="198" t="s">
        <v>35</v>
      </c>
      <c r="F721" s="199" t="s">
        <v>3754</v>
      </c>
      <c r="G721" s="196"/>
      <c r="H721" s="198" t="s">
        <v>35</v>
      </c>
      <c r="I721" s="200"/>
      <c r="J721" s="196"/>
      <c r="K721" s="196"/>
      <c r="L721" s="201"/>
      <c r="M721" s="202"/>
      <c r="N721" s="203"/>
      <c r="O721" s="203"/>
      <c r="P721" s="203"/>
      <c r="Q721" s="203"/>
      <c r="R721" s="203"/>
      <c r="S721" s="203"/>
      <c r="T721" s="204"/>
      <c r="AT721" s="205" t="s">
        <v>164</v>
      </c>
      <c r="AU721" s="205" t="s">
        <v>90</v>
      </c>
      <c r="AV721" s="12" t="s">
        <v>88</v>
      </c>
      <c r="AW721" s="12" t="s">
        <v>41</v>
      </c>
      <c r="AX721" s="12" t="s">
        <v>80</v>
      </c>
      <c r="AY721" s="205" t="s">
        <v>155</v>
      </c>
    </row>
    <row r="722" spans="2:65" s="13" customFormat="1">
      <c r="B722" s="206"/>
      <c r="C722" s="207"/>
      <c r="D722" s="197" t="s">
        <v>164</v>
      </c>
      <c r="E722" s="208" t="s">
        <v>35</v>
      </c>
      <c r="F722" s="209" t="s">
        <v>174</v>
      </c>
      <c r="G722" s="207"/>
      <c r="H722" s="210">
        <v>3</v>
      </c>
      <c r="I722" s="211"/>
      <c r="J722" s="207"/>
      <c r="K722" s="207"/>
      <c r="L722" s="212"/>
      <c r="M722" s="213"/>
      <c r="N722" s="214"/>
      <c r="O722" s="214"/>
      <c r="P722" s="214"/>
      <c r="Q722" s="214"/>
      <c r="R722" s="214"/>
      <c r="S722" s="214"/>
      <c r="T722" s="215"/>
      <c r="AT722" s="216" t="s">
        <v>164</v>
      </c>
      <c r="AU722" s="216" t="s">
        <v>90</v>
      </c>
      <c r="AV722" s="13" t="s">
        <v>90</v>
      </c>
      <c r="AW722" s="13" t="s">
        <v>41</v>
      </c>
      <c r="AX722" s="13" t="s">
        <v>80</v>
      </c>
      <c r="AY722" s="216" t="s">
        <v>155</v>
      </c>
    </row>
    <row r="723" spans="2:65" s="12" customFormat="1">
      <c r="B723" s="195"/>
      <c r="C723" s="196"/>
      <c r="D723" s="197" t="s">
        <v>164</v>
      </c>
      <c r="E723" s="198" t="s">
        <v>35</v>
      </c>
      <c r="F723" s="199" t="s">
        <v>3756</v>
      </c>
      <c r="G723" s="196"/>
      <c r="H723" s="198" t="s">
        <v>35</v>
      </c>
      <c r="I723" s="200"/>
      <c r="J723" s="196"/>
      <c r="K723" s="196"/>
      <c r="L723" s="201"/>
      <c r="M723" s="202"/>
      <c r="N723" s="203"/>
      <c r="O723" s="203"/>
      <c r="P723" s="203"/>
      <c r="Q723" s="203"/>
      <c r="R723" s="203"/>
      <c r="S723" s="203"/>
      <c r="T723" s="204"/>
      <c r="AT723" s="205" t="s">
        <v>164</v>
      </c>
      <c r="AU723" s="205" t="s">
        <v>90</v>
      </c>
      <c r="AV723" s="12" t="s">
        <v>88</v>
      </c>
      <c r="AW723" s="12" t="s">
        <v>41</v>
      </c>
      <c r="AX723" s="12" t="s">
        <v>80</v>
      </c>
      <c r="AY723" s="205" t="s">
        <v>155</v>
      </c>
    </row>
    <row r="724" spans="2:65" s="13" customFormat="1">
      <c r="B724" s="206"/>
      <c r="C724" s="207"/>
      <c r="D724" s="197" t="s">
        <v>164</v>
      </c>
      <c r="E724" s="208" t="s">
        <v>35</v>
      </c>
      <c r="F724" s="209" t="s">
        <v>90</v>
      </c>
      <c r="G724" s="207"/>
      <c r="H724" s="210">
        <v>2</v>
      </c>
      <c r="I724" s="211"/>
      <c r="J724" s="207"/>
      <c r="K724" s="207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164</v>
      </c>
      <c r="AU724" s="216" t="s">
        <v>90</v>
      </c>
      <c r="AV724" s="13" t="s">
        <v>90</v>
      </c>
      <c r="AW724" s="13" t="s">
        <v>41</v>
      </c>
      <c r="AX724" s="13" t="s">
        <v>80</v>
      </c>
      <c r="AY724" s="216" t="s">
        <v>155</v>
      </c>
    </row>
    <row r="725" spans="2:65" s="12" customFormat="1">
      <c r="B725" s="195"/>
      <c r="C725" s="196"/>
      <c r="D725" s="197" t="s">
        <v>164</v>
      </c>
      <c r="E725" s="198" t="s">
        <v>35</v>
      </c>
      <c r="F725" s="199" t="s">
        <v>3758</v>
      </c>
      <c r="G725" s="196"/>
      <c r="H725" s="198" t="s">
        <v>35</v>
      </c>
      <c r="I725" s="200"/>
      <c r="J725" s="196"/>
      <c r="K725" s="196"/>
      <c r="L725" s="201"/>
      <c r="M725" s="202"/>
      <c r="N725" s="203"/>
      <c r="O725" s="203"/>
      <c r="P725" s="203"/>
      <c r="Q725" s="203"/>
      <c r="R725" s="203"/>
      <c r="S725" s="203"/>
      <c r="T725" s="204"/>
      <c r="AT725" s="205" t="s">
        <v>164</v>
      </c>
      <c r="AU725" s="205" t="s">
        <v>90</v>
      </c>
      <c r="AV725" s="12" t="s">
        <v>88</v>
      </c>
      <c r="AW725" s="12" t="s">
        <v>41</v>
      </c>
      <c r="AX725" s="12" t="s">
        <v>80</v>
      </c>
      <c r="AY725" s="205" t="s">
        <v>155</v>
      </c>
    </row>
    <row r="726" spans="2:65" s="13" customFormat="1">
      <c r="B726" s="206"/>
      <c r="C726" s="207"/>
      <c r="D726" s="197" t="s">
        <v>164</v>
      </c>
      <c r="E726" s="208" t="s">
        <v>35</v>
      </c>
      <c r="F726" s="209" t="s">
        <v>90</v>
      </c>
      <c r="G726" s="207"/>
      <c r="H726" s="210">
        <v>2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164</v>
      </c>
      <c r="AU726" s="216" t="s">
        <v>90</v>
      </c>
      <c r="AV726" s="13" t="s">
        <v>90</v>
      </c>
      <c r="AW726" s="13" t="s">
        <v>41</v>
      </c>
      <c r="AX726" s="13" t="s">
        <v>80</v>
      </c>
      <c r="AY726" s="216" t="s">
        <v>155</v>
      </c>
    </row>
    <row r="727" spans="2:65" s="15" customFormat="1">
      <c r="B727" s="228"/>
      <c r="C727" s="229"/>
      <c r="D727" s="197" t="s">
        <v>164</v>
      </c>
      <c r="E727" s="230" t="s">
        <v>35</v>
      </c>
      <c r="F727" s="231" t="s">
        <v>177</v>
      </c>
      <c r="G727" s="229"/>
      <c r="H727" s="232">
        <v>23</v>
      </c>
      <c r="I727" s="233"/>
      <c r="J727" s="229"/>
      <c r="K727" s="229"/>
      <c r="L727" s="234"/>
      <c r="M727" s="235"/>
      <c r="N727" s="236"/>
      <c r="O727" s="236"/>
      <c r="P727" s="236"/>
      <c r="Q727" s="236"/>
      <c r="R727" s="236"/>
      <c r="S727" s="236"/>
      <c r="T727" s="237"/>
      <c r="AT727" s="238" t="s">
        <v>164</v>
      </c>
      <c r="AU727" s="238" t="s">
        <v>90</v>
      </c>
      <c r="AV727" s="15" t="s">
        <v>162</v>
      </c>
      <c r="AW727" s="15" t="s">
        <v>41</v>
      </c>
      <c r="AX727" s="15" t="s">
        <v>88</v>
      </c>
      <c r="AY727" s="238" t="s">
        <v>155</v>
      </c>
    </row>
    <row r="728" spans="2:65" s="1" customFormat="1" ht="24" customHeight="1">
      <c r="B728" s="36"/>
      <c r="C728" s="182" t="s">
        <v>1482</v>
      </c>
      <c r="D728" s="182" t="s">
        <v>157</v>
      </c>
      <c r="E728" s="183" t="s">
        <v>2274</v>
      </c>
      <c r="F728" s="184" t="s">
        <v>2275</v>
      </c>
      <c r="G728" s="185" t="s">
        <v>160</v>
      </c>
      <c r="H728" s="186">
        <v>11.067</v>
      </c>
      <c r="I728" s="187"/>
      <c r="J728" s="188">
        <f>ROUND(I728*H728,2)</f>
        <v>0</v>
      </c>
      <c r="K728" s="184" t="s">
        <v>35</v>
      </c>
      <c r="L728" s="40"/>
      <c r="M728" s="189" t="s">
        <v>35</v>
      </c>
      <c r="N728" s="190" t="s">
        <v>51</v>
      </c>
      <c r="O728" s="65"/>
      <c r="P728" s="191">
        <f>O728*H728</f>
        <v>0</v>
      </c>
      <c r="Q728" s="191">
        <v>0</v>
      </c>
      <c r="R728" s="191">
        <f>Q728*H728</f>
        <v>0</v>
      </c>
      <c r="S728" s="191">
        <v>0</v>
      </c>
      <c r="T728" s="192">
        <f>S728*H728</f>
        <v>0</v>
      </c>
      <c r="AR728" s="193" t="s">
        <v>265</v>
      </c>
      <c r="AT728" s="193" t="s">
        <v>157</v>
      </c>
      <c r="AU728" s="193" t="s">
        <v>90</v>
      </c>
      <c r="AY728" s="18" t="s">
        <v>155</v>
      </c>
      <c r="BE728" s="194">
        <f>IF(N728="základní",J728,0)</f>
        <v>0</v>
      </c>
      <c r="BF728" s="194">
        <f>IF(N728="snížená",J728,0)</f>
        <v>0</v>
      </c>
      <c r="BG728" s="194">
        <f>IF(N728="zákl. přenesená",J728,0)</f>
        <v>0</v>
      </c>
      <c r="BH728" s="194">
        <f>IF(N728="sníž. přenesená",J728,0)</f>
        <v>0</v>
      </c>
      <c r="BI728" s="194">
        <f>IF(N728="nulová",J728,0)</f>
        <v>0</v>
      </c>
      <c r="BJ728" s="18" t="s">
        <v>88</v>
      </c>
      <c r="BK728" s="194">
        <f>ROUND(I728*H728,2)</f>
        <v>0</v>
      </c>
      <c r="BL728" s="18" t="s">
        <v>265</v>
      </c>
      <c r="BM728" s="193" t="s">
        <v>3784</v>
      </c>
    </row>
    <row r="729" spans="2:65" s="12" customFormat="1">
      <c r="B729" s="195"/>
      <c r="C729" s="196"/>
      <c r="D729" s="197" t="s">
        <v>164</v>
      </c>
      <c r="E729" s="198" t="s">
        <v>35</v>
      </c>
      <c r="F729" s="199" t="s">
        <v>3761</v>
      </c>
      <c r="G729" s="196"/>
      <c r="H729" s="198" t="s">
        <v>35</v>
      </c>
      <c r="I729" s="200"/>
      <c r="J729" s="196"/>
      <c r="K729" s="196"/>
      <c r="L729" s="201"/>
      <c r="M729" s="202"/>
      <c r="N729" s="203"/>
      <c r="O729" s="203"/>
      <c r="P729" s="203"/>
      <c r="Q729" s="203"/>
      <c r="R729" s="203"/>
      <c r="S729" s="203"/>
      <c r="T729" s="204"/>
      <c r="AT729" s="205" t="s">
        <v>164</v>
      </c>
      <c r="AU729" s="205" t="s">
        <v>90</v>
      </c>
      <c r="AV729" s="12" t="s">
        <v>88</v>
      </c>
      <c r="AW729" s="12" t="s">
        <v>41</v>
      </c>
      <c r="AX729" s="12" t="s">
        <v>80</v>
      </c>
      <c r="AY729" s="205" t="s">
        <v>155</v>
      </c>
    </row>
    <row r="730" spans="2:65" s="13" customFormat="1">
      <c r="B730" s="206"/>
      <c r="C730" s="207"/>
      <c r="D730" s="197" t="s">
        <v>164</v>
      </c>
      <c r="E730" s="208" t="s">
        <v>35</v>
      </c>
      <c r="F730" s="209" t="s">
        <v>3785</v>
      </c>
      <c r="G730" s="207"/>
      <c r="H730" s="210">
        <v>11.067</v>
      </c>
      <c r="I730" s="211"/>
      <c r="J730" s="207"/>
      <c r="K730" s="207"/>
      <c r="L730" s="212"/>
      <c r="M730" s="213"/>
      <c r="N730" s="214"/>
      <c r="O730" s="214"/>
      <c r="P730" s="214"/>
      <c r="Q730" s="214"/>
      <c r="R730" s="214"/>
      <c r="S730" s="214"/>
      <c r="T730" s="215"/>
      <c r="AT730" s="216" t="s">
        <v>164</v>
      </c>
      <c r="AU730" s="216" t="s">
        <v>90</v>
      </c>
      <c r="AV730" s="13" t="s">
        <v>90</v>
      </c>
      <c r="AW730" s="13" t="s">
        <v>41</v>
      </c>
      <c r="AX730" s="13" t="s">
        <v>88</v>
      </c>
      <c r="AY730" s="216" t="s">
        <v>155</v>
      </c>
    </row>
    <row r="731" spans="2:65" s="1" customFormat="1" ht="36" customHeight="1">
      <c r="B731" s="36"/>
      <c r="C731" s="182" t="s">
        <v>1486</v>
      </c>
      <c r="D731" s="182" t="s">
        <v>157</v>
      </c>
      <c r="E731" s="183" t="s">
        <v>2288</v>
      </c>
      <c r="F731" s="184" t="s">
        <v>2289</v>
      </c>
      <c r="G731" s="185" t="s">
        <v>360</v>
      </c>
      <c r="H731" s="186">
        <v>137.16999999999999</v>
      </c>
      <c r="I731" s="187"/>
      <c r="J731" s="188">
        <f>ROUND(I731*H731,2)</f>
        <v>0</v>
      </c>
      <c r="K731" s="184" t="s">
        <v>161</v>
      </c>
      <c r="L731" s="40"/>
      <c r="M731" s="189" t="s">
        <v>35</v>
      </c>
      <c r="N731" s="190" t="s">
        <v>51</v>
      </c>
      <c r="O731" s="65"/>
      <c r="P731" s="191">
        <f>O731*H731</f>
        <v>0</v>
      </c>
      <c r="Q731" s="191">
        <v>1.4999999999999999E-4</v>
      </c>
      <c r="R731" s="191">
        <f>Q731*H731</f>
        <v>2.0575499999999997E-2</v>
      </c>
      <c r="S731" s="191">
        <v>0</v>
      </c>
      <c r="T731" s="192">
        <f>S731*H731</f>
        <v>0</v>
      </c>
      <c r="AR731" s="193" t="s">
        <v>265</v>
      </c>
      <c r="AT731" s="193" t="s">
        <v>157</v>
      </c>
      <c r="AU731" s="193" t="s">
        <v>90</v>
      </c>
      <c r="AY731" s="18" t="s">
        <v>155</v>
      </c>
      <c r="BE731" s="194">
        <f>IF(N731="základní",J731,0)</f>
        <v>0</v>
      </c>
      <c r="BF731" s="194">
        <f>IF(N731="snížená",J731,0)</f>
        <v>0</v>
      </c>
      <c r="BG731" s="194">
        <f>IF(N731="zákl. přenesená",J731,0)</f>
        <v>0</v>
      </c>
      <c r="BH731" s="194">
        <f>IF(N731="sníž. přenesená",J731,0)</f>
        <v>0</v>
      </c>
      <c r="BI731" s="194">
        <f>IF(N731="nulová",J731,0)</f>
        <v>0</v>
      </c>
      <c r="BJ731" s="18" t="s">
        <v>88</v>
      </c>
      <c r="BK731" s="194">
        <f>ROUND(I731*H731,2)</f>
        <v>0</v>
      </c>
      <c r="BL731" s="18" t="s">
        <v>265</v>
      </c>
      <c r="BM731" s="193" t="s">
        <v>3786</v>
      </c>
    </row>
    <row r="732" spans="2:65" s="12" customFormat="1" ht="20.399999999999999">
      <c r="B732" s="195"/>
      <c r="C732" s="196"/>
      <c r="D732" s="197" t="s">
        <v>164</v>
      </c>
      <c r="E732" s="198" t="s">
        <v>35</v>
      </c>
      <c r="F732" s="199" t="s">
        <v>2291</v>
      </c>
      <c r="G732" s="196"/>
      <c r="H732" s="198" t="s">
        <v>35</v>
      </c>
      <c r="I732" s="200"/>
      <c r="J732" s="196"/>
      <c r="K732" s="196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164</v>
      </c>
      <c r="AU732" s="205" t="s">
        <v>90</v>
      </c>
      <c r="AV732" s="12" t="s">
        <v>88</v>
      </c>
      <c r="AW732" s="12" t="s">
        <v>41</v>
      </c>
      <c r="AX732" s="12" t="s">
        <v>80</v>
      </c>
      <c r="AY732" s="205" t="s">
        <v>155</v>
      </c>
    </row>
    <row r="733" spans="2:65" s="13" customFormat="1" ht="30.6">
      <c r="B733" s="206"/>
      <c r="C733" s="207"/>
      <c r="D733" s="197" t="s">
        <v>164</v>
      </c>
      <c r="E733" s="208" t="s">
        <v>35</v>
      </c>
      <c r="F733" s="209" t="s">
        <v>3787</v>
      </c>
      <c r="G733" s="207"/>
      <c r="H733" s="210">
        <v>137.16999999999999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164</v>
      </c>
      <c r="AU733" s="216" t="s">
        <v>90</v>
      </c>
      <c r="AV733" s="13" t="s">
        <v>90</v>
      </c>
      <c r="AW733" s="13" t="s">
        <v>41</v>
      </c>
      <c r="AX733" s="13" t="s">
        <v>88</v>
      </c>
      <c r="AY733" s="216" t="s">
        <v>155</v>
      </c>
    </row>
    <row r="734" spans="2:65" s="1" customFormat="1" ht="36" customHeight="1">
      <c r="B734" s="36"/>
      <c r="C734" s="182" t="s">
        <v>1491</v>
      </c>
      <c r="D734" s="182" t="s">
        <v>157</v>
      </c>
      <c r="E734" s="183" t="s">
        <v>3788</v>
      </c>
      <c r="F734" s="184" t="s">
        <v>3789</v>
      </c>
      <c r="G734" s="185" t="s">
        <v>360</v>
      </c>
      <c r="H734" s="186">
        <v>38</v>
      </c>
      <c r="I734" s="187"/>
      <c r="J734" s="188">
        <f>ROUND(I734*H734,2)</f>
        <v>0</v>
      </c>
      <c r="K734" s="184" t="s">
        <v>161</v>
      </c>
      <c r="L734" s="40"/>
      <c r="M734" s="189" t="s">
        <v>35</v>
      </c>
      <c r="N734" s="190" t="s">
        <v>51</v>
      </c>
      <c r="O734" s="65"/>
      <c r="P734" s="191">
        <f>O734*H734</f>
        <v>0</v>
      </c>
      <c r="Q734" s="191">
        <v>0</v>
      </c>
      <c r="R734" s="191">
        <f>Q734*H734</f>
        <v>0</v>
      </c>
      <c r="S734" s="191">
        <v>0</v>
      </c>
      <c r="T734" s="192">
        <f>S734*H734</f>
        <v>0</v>
      </c>
      <c r="AR734" s="193" t="s">
        <v>265</v>
      </c>
      <c r="AT734" s="193" t="s">
        <v>157</v>
      </c>
      <c r="AU734" s="193" t="s">
        <v>90</v>
      </c>
      <c r="AY734" s="18" t="s">
        <v>155</v>
      </c>
      <c r="BE734" s="194">
        <f>IF(N734="základní",J734,0)</f>
        <v>0</v>
      </c>
      <c r="BF734" s="194">
        <f>IF(N734="snížená",J734,0)</f>
        <v>0</v>
      </c>
      <c r="BG734" s="194">
        <f>IF(N734="zákl. přenesená",J734,0)</f>
        <v>0</v>
      </c>
      <c r="BH734" s="194">
        <f>IF(N734="sníž. přenesená",J734,0)</f>
        <v>0</v>
      </c>
      <c r="BI734" s="194">
        <f>IF(N734="nulová",J734,0)</f>
        <v>0</v>
      </c>
      <c r="BJ734" s="18" t="s">
        <v>88</v>
      </c>
      <c r="BK734" s="194">
        <f>ROUND(I734*H734,2)</f>
        <v>0</v>
      </c>
      <c r="BL734" s="18" t="s">
        <v>265</v>
      </c>
      <c r="BM734" s="193" t="s">
        <v>3790</v>
      </c>
    </row>
    <row r="735" spans="2:65" s="12" customFormat="1" ht="20.399999999999999">
      <c r="B735" s="195"/>
      <c r="C735" s="196"/>
      <c r="D735" s="197" t="s">
        <v>164</v>
      </c>
      <c r="E735" s="198" t="s">
        <v>35</v>
      </c>
      <c r="F735" s="199" t="s">
        <v>3791</v>
      </c>
      <c r="G735" s="196"/>
      <c r="H735" s="198" t="s">
        <v>35</v>
      </c>
      <c r="I735" s="200"/>
      <c r="J735" s="196"/>
      <c r="K735" s="196"/>
      <c r="L735" s="201"/>
      <c r="M735" s="202"/>
      <c r="N735" s="203"/>
      <c r="O735" s="203"/>
      <c r="P735" s="203"/>
      <c r="Q735" s="203"/>
      <c r="R735" s="203"/>
      <c r="S735" s="203"/>
      <c r="T735" s="204"/>
      <c r="AT735" s="205" t="s">
        <v>164</v>
      </c>
      <c r="AU735" s="205" t="s">
        <v>90</v>
      </c>
      <c r="AV735" s="12" t="s">
        <v>88</v>
      </c>
      <c r="AW735" s="12" t="s">
        <v>41</v>
      </c>
      <c r="AX735" s="12" t="s">
        <v>80</v>
      </c>
      <c r="AY735" s="205" t="s">
        <v>155</v>
      </c>
    </row>
    <row r="736" spans="2:65" s="13" customFormat="1">
      <c r="B736" s="206"/>
      <c r="C736" s="207"/>
      <c r="D736" s="197" t="s">
        <v>164</v>
      </c>
      <c r="E736" s="208" t="s">
        <v>35</v>
      </c>
      <c r="F736" s="209" t="s">
        <v>3792</v>
      </c>
      <c r="G736" s="207"/>
      <c r="H736" s="210">
        <v>38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164</v>
      </c>
      <c r="AU736" s="216" t="s">
        <v>90</v>
      </c>
      <c r="AV736" s="13" t="s">
        <v>90</v>
      </c>
      <c r="AW736" s="13" t="s">
        <v>41</v>
      </c>
      <c r="AX736" s="13" t="s">
        <v>88</v>
      </c>
      <c r="AY736" s="216" t="s">
        <v>155</v>
      </c>
    </row>
    <row r="737" spans="2:65" s="1" customFormat="1" ht="16.5" customHeight="1">
      <c r="B737" s="36"/>
      <c r="C737" s="239" t="s">
        <v>1499</v>
      </c>
      <c r="D737" s="239" t="s">
        <v>455</v>
      </c>
      <c r="E737" s="240" t="s">
        <v>3793</v>
      </c>
      <c r="F737" s="241" t="s">
        <v>3794</v>
      </c>
      <c r="G737" s="242" t="s">
        <v>360</v>
      </c>
      <c r="H737" s="243">
        <v>39.9</v>
      </c>
      <c r="I737" s="244"/>
      <c r="J737" s="245">
        <f>ROUND(I737*H737,2)</f>
        <v>0</v>
      </c>
      <c r="K737" s="241" t="s">
        <v>161</v>
      </c>
      <c r="L737" s="246"/>
      <c r="M737" s="247" t="s">
        <v>35</v>
      </c>
      <c r="N737" s="248" t="s">
        <v>51</v>
      </c>
      <c r="O737" s="65"/>
      <c r="P737" s="191">
        <f>O737*H737</f>
        <v>0</v>
      </c>
      <c r="Q737" s="191">
        <v>3.0000000000000001E-5</v>
      </c>
      <c r="R737" s="191">
        <f>Q737*H737</f>
        <v>1.1969999999999999E-3</v>
      </c>
      <c r="S737" s="191">
        <v>0</v>
      </c>
      <c r="T737" s="192">
        <f>S737*H737</f>
        <v>0</v>
      </c>
      <c r="AR737" s="193" t="s">
        <v>419</v>
      </c>
      <c r="AT737" s="193" t="s">
        <v>455</v>
      </c>
      <c r="AU737" s="193" t="s">
        <v>90</v>
      </c>
      <c r="AY737" s="18" t="s">
        <v>155</v>
      </c>
      <c r="BE737" s="194">
        <f>IF(N737="základní",J737,0)</f>
        <v>0</v>
      </c>
      <c r="BF737" s="194">
        <f>IF(N737="snížená",J737,0)</f>
        <v>0</v>
      </c>
      <c r="BG737" s="194">
        <f>IF(N737="zákl. přenesená",J737,0)</f>
        <v>0</v>
      </c>
      <c r="BH737" s="194">
        <f>IF(N737="sníž. přenesená",J737,0)</f>
        <v>0</v>
      </c>
      <c r="BI737" s="194">
        <f>IF(N737="nulová",J737,0)</f>
        <v>0</v>
      </c>
      <c r="BJ737" s="18" t="s">
        <v>88</v>
      </c>
      <c r="BK737" s="194">
        <f>ROUND(I737*H737,2)</f>
        <v>0</v>
      </c>
      <c r="BL737" s="18" t="s">
        <v>265</v>
      </c>
      <c r="BM737" s="193" t="s">
        <v>3795</v>
      </c>
    </row>
    <row r="738" spans="2:65" s="13" customFormat="1">
      <c r="B738" s="206"/>
      <c r="C738" s="207"/>
      <c r="D738" s="197" t="s">
        <v>164</v>
      </c>
      <c r="E738" s="208" t="s">
        <v>35</v>
      </c>
      <c r="F738" s="209" t="s">
        <v>3796</v>
      </c>
      <c r="G738" s="207"/>
      <c r="H738" s="210">
        <v>39.9</v>
      </c>
      <c r="I738" s="211"/>
      <c r="J738" s="207"/>
      <c r="K738" s="207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164</v>
      </c>
      <c r="AU738" s="216" t="s">
        <v>90</v>
      </c>
      <c r="AV738" s="13" t="s">
        <v>90</v>
      </c>
      <c r="AW738" s="13" t="s">
        <v>41</v>
      </c>
      <c r="AX738" s="13" t="s">
        <v>88</v>
      </c>
      <c r="AY738" s="216" t="s">
        <v>155</v>
      </c>
    </row>
    <row r="739" spans="2:65" s="1" customFormat="1" ht="36" customHeight="1">
      <c r="B739" s="36"/>
      <c r="C739" s="182" t="s">
        <v>1504</v>
      </c>
      <c r="D739" s="182" t="s">
        <v>157</v>
      </c>
      <c r="E739" s="183" t="s">
        <v>2339</v>
      </c>
      <c r="F739" s="184" t="s">
        <v>2340</v>
      </c>
      <c r="G739" s="185" t="s">
        <v>227</v>
      </c>
      <c r="H739" s="186">
        <v>10</v>
      </c>
      <c r="I739" s="187"/>
      <c r="J739" s="188">
        <f>ROUND(I739*H739,2)</f>
        <v>0</v>
      </c>
      <c r="K739" s="184" t="s">
        <v>161</v>
      </c>
      <c r="L739" s="40"/>
      <c r="M739" s="189" t="s">
        <v>35</v>
      </c>
      <c r="N739" s="190" t="s">
        <v>51</v>
      </c>
      <c r="O739" s="65"/>
      <c r="P739" s="191">
        <f>O739*H739</f>
        <v>0</v>
      </c>
      <c r="Q739" s="191">
        <v>0</v>
      </c>
      <c r="R739" s="191">
        <f>Q739*H739</f>
        <v>0</v>
      </c>
      <c r="S739" s="191">
        <v>0</v>
      </c>
      <c r="T739" s="192">
        <f>S739*H739</f>
        <v>0</v>
      </c>
      <c r="AR739" s="193" t="s">
        <v>265</v>
      </c>
      <c r="AT739" s="193" t="s">
        <v>157</v>
      </c>
      <c r="AU739" s="193" t="s">
        <v>90</v>
      </c>
      <c r="AY739" s="18" t="s">
        <v>155</v>
      </c>
      <c r="BE739" s="194">
        <f>IF(N739="základní",J739,0)</f>
        <v>0</v>
      </c>
      <c r="BF739" s="194">
        <f>IF(N739="snížená",J739,0)</f>
        <v>0</v>
      </c>
      <c r="BG739" s="194">
        <f>IF(N739="zákl. přenesená",J739,0)</f>
        <v>0</v>
      </c>
      <c r="BH739" s="194">
        <f>IF(N739="sníž. přenesená",J739,0)</f>
        <v>0</v>
      </c>
      <c r="BI739" s="194">
        <f>IF(N739="nulová",J739,0)</f>
        <v>0</v>
      </c>
      <c r="BJ739" s="18" t="s">
        <v>88</v>
      </c>
      <c r="BK739" s="194">
        <f>ROUND(I739*H739,2)</f>
        <v>0</v>
      </c>
      <c r="BL739" s="18" t="s">
        <v>265</v>
      </c>
      <c r="BM739" s="193" t="s">
        <v>3797</v>
      </c>
    </row>
    <row r="740" spans="2:65" s="12" customFormat="1">
      <c r="B740" s="195"/>
      <c r="C740" s="196"/>
      <c r="D740" s="197" t="s">
        <v>164</v>
      </c>
      <c r="E740" s="198" t="s">
        <v>35</v>
      </c>
      <c r="F740" s="199" t="s">
        <v>3798</v>
      </c>
      <c r="G740" s="196"/>
      <c r="H740" s="198" t="s">
        <v>35</v>
      </c>
      <c r="I740" s="200"/>
      <c r="J740" s="196"/>
      <c r="K740" s="196"/>
      <c r="L740" s="201"/>
      <c r="M740" s="202"/>
      <c r="N740" s="203"/>
      <c r="O740" s="203"/>
      <c r="P740" s="203"/>
      <c r="Q740" s="203"/>
      <c r="R740" s="203"/>
      <c r="S740" s="203"/>
      <c r="T740" s="204"/>
      <c r="AT740" s="205" t="s">
        <v>164</v>
      </c>
      <c r="AU740" s="205" t="s">
        <v>90</v>
      </c>
      <c r="AV740" s="12" t="s">
        <v>88</v>
      </c>
      <c r="AW740" s="12" t="s">
        <v>41</v>
      </c>
      <c r="AX740" s="12" t="s">
        <v>80</v>
      </c>
      <c r="AY740" s="205" t="s">
        <v>155</v>
      </c>
    </row>
    <row r="741" spans="2:65" s="13" customFormat="1">
      <c r="B741" s="206"/>
      <c r="C741" s="207"/>
      <c r="D741" s="197" t="s">
        <v>164</v>
      </c>
      <c r="E741" s="208" t="s">
        <v>35</v>
      </c>
      <c r="F741" s="209" t="s">
        <v>3799</v>
      </c>
      <c r="G741" s="207"/>
      <c r="H741" s="210">
        <v>10</v>
      </c>
      <c r="I741" s="211"/>
      <c r="J741" s="207"/>
      <c r="K741" s="207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164</v>
      </c>
      <c r="AU741" s="216" t="s">
        <v>90</v>
      </c>
      <c r="AV741" s="13" t="s">
        <v>90</v>
      </c>
      <c r="AW741" s="13" t="s">
        <v>41</v>
      </c>
      <c r="AX741" s="13" t="s">
        <v>88</v>
      </c>
      <c r="AY741" s="216" t="s">
        <v>155</v>
      </c>
    </row>
    <row r="742" spans="2:65" s="1" customFormat="1" ht="36" customHeight="1">
      <c r="B742" s="36"/>
      <c r="C742" s="182" t="s">
        <v>1511</v>
      </c>
      <c r="D742" s="182" t="s">
        <v>157</v>
      </c>
      <c r="E742" s="183" t="s">
        <v>2371</v>
      </c>
      <c r="F742" s="184" t="s">
        <v>2372</v>
      </c>
      <c r="G742" s="185" t="s">
        <v>227</v>
      </c>
      <c r="H742" s="186">
        <v>5</v>
      </c>
      <c r="I742" s="187"/>
      <c r="J742" s="188">
        <f>ROUND(I742*H742,2)</f>
        <v>0</v>
      </c>
      <c r="K742" s="184" t="s">
        <v>161</v>
      </c>
      <c r="L742" s="40"/>
      <c r="M742" s="189" t="s">
        <v>35</v>
      </c>
      <c r="N742" s="190" t="s">
        <v>51</v>
      </c>
      <c r="O742" s="65"/>
      <c r="P742" s="191">
        <f>O742*H742</f>
        <v>0</v>
      </c>
      <c r="Q742" s="191">
        <v>0</v>
      </c>
      <c r="R742" s="191">
        <f>Q742*H742</f>
        <v>0</v>
      </c>
      <c r="S742" s="191">
        <v>0</v>
      </c>
      <c r="T742" s="192">
        <f>S742*H742</f>
        <v>0</v>
      </c>
      <c r="AR742" s="193" t="s">
        <v>265</v>
      </c>
      <c r="AT742" s="193" t="s">
        <v>157</v>
      </c>
      <c r="AU742" s="193" t="s">
        <v>90</v>
      </c>
      <c r="AY742" s="18" t="s">
        <v>155</v>
      </c>
      <c r="BE742" s="194">
        <f>IF(N742="základní",J742,0)</f>
        <v>0</v>
      </c>
      <c r="BF742" s="194">
        <f>IF(N742="snížená",J742,0)</f>
        <v>0</v>
      </c>
      <c r="BG742" s="194">
        <f>IF(N742="zákl. přenesená",J742,0)</f>
        <v>0</v>
      </c>
      <c r="BH742" s="194">
        <f>IF(N742="sníž. přenesená",J742,0)</f>
        <v>0</v>
      </c>
      <c r="BI742" s="194">
        <f>IF(N742="nulová",J742,0)</f>
        <v>0</v>
      </c>
      <c r="BJ742" s="18" t="s">
        <v>88</v>
      </c>
      <c r="BK742" s="194">
        <f>ROUND(I742*H742,2)</f>
        <v>0</v>
      </c>
      <c r="BL742" s="18" t="s">
        <v>265</v>
      </c>
      <c r="BM742" s="193" t="s">
        <v>3800</v>
      </c>
    </row>
    <row r="743" spans="2:65" s="12" customFormat="1">
      <c r="B743" s="195"/>
      <c r="C743" s="196"/>
      <c r="D743" s="197" t="s">
        <v>164</v>
      </c>
      <c r="E743" s="198" t="s">
        <v>35</v>
      </c>
      <c r="F743" s="199" t="s">
        <v>3801</v>
      </c>
      <c r="G743" s="196"/>
      <c r="H743" s="198" t="s">
        <v>35</v>
      </c>
      <c r="I743" s="200"/>
      <c r="J743" s="196"/>
      <c r="K743" s="196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164</v>
      </c>
      <c r="AU743" s="205" t="s">
        <v>90</v>
      </c>
      <c r="AV743" s="12" t="s">
        <v>88</v>
      </c>
      <c r="AW743" s="12" t="s">
        <v>41</v>
      </c>
      <c r="AX743" s="12" t="s">
        <v>80</v>
      </c>
      <c r="AY743" s="205" t="s">
        <v>155</v>
      </c>
    </row>
    <row r="744" spans="2:65" s="13" customFormat="1">
      <c r="B744" s="206"/>
      <c r="C744" s="207"/>
      <c r="D744" s="197" t="s">
        <v>164</v>
      </c>
      <c r="E744" s="208" t="s">
        <v>35</v>
      </c>
      <c r="F744" s="209" t="s">
        <v>2261</v>
      </c>
      <c r="G744" s="207"/>
      <c r="H744" s="210">
        <v>5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164</v>
      </c>
      <c r="AU744" s="216" t="s">
        <v>90</v>
      </c>
      <c r="AV744" s="13" t="s">
        <v>90</v>
      </c>
      <c r="AW744" s="13" t="s">
        <v>41</v>
      </c>
      <c r="AX744" s="13" t="s">
        <v>88</v>
      </c>
      <c r="AY744" s="216" t="s">
        <v>155</v>
      </c>
    </row>
    <row r="745" spans="2:65" s="1" customFormat="1" ht="24" customHeight="1">
      <c r="B745" s="36"/>
      <c r="C745" s="239" t="s">
        <v>1518</v>
      </c>
      <c r="D745" s="239" t="s">
        <v>455</v>
      </c>
      <c r="E745" s="240" t="s">
        <v>2345</v>
      </c>
      <c r="F745" s="241" t="s">
        <v>2346</v>
      </c>
      <c r="G745" s="242" t="s">
        <v>227</v>
      </c>
      <c r="H745" s="243">
        <v>30</v>
      </c>
      <c r="I745" s="244"/>
      <c r="J745" s="245">
        <f>ROUND(I745*H745,2)</f>
        <v>0</v>
      </c>
      <c r="K745" s="241" t="s">
        <v>161</v>
      </c>
      <c r="L745" s="246"/>
      <c r="M745" s="247" t="s">
        <v>35</v>
      </c>
      <c r="N745" s="248" t="s">
        <v>51</v>
      </c>
      <c r="O745" s="65"/>
      <c r="P745" s="191">
        <f>O745*H745</f>
        <v>0</v>
      </c>
      <c r="Q745" s="191">
        <v>6.0000000000000002E-5</v>
      </c>
      <c r="R745" s="191">
        <f>Q745*H745</f>
        <v>1.8E-3</v>
      </c>
      <c r="S745" s="191">
        <v>0</v>
      </c>
      <c r="T745" s="192">
        <f>S745*H745</f>
        <v>0</v>
      </c>
      <c r="AR745" s="193" t="s">
        <v>419</v>
      </c>
      <c r="AT745" s="193" t="s">
        <v>455</v>
      </c>
      <c r="AU745" s="193" t="s">
        <v>90</v>
      </c>
      <c r="AY745" s="18" t="s">
        <v>155</v>
      </c>
      <c r="BE745" s="194">
        <f>IF(N745="základní",J745,0)</f>
        <v>0</v>
      </c>
      <c r="BF745" s="194">
        <f>IF(N745="snížená",J745,0)</f>
        <v>0</v>
      </c>
      <c r="BG745" s="194">
        <f>IF(N745="zákl. přenesená",J745,0)</f>
        <v>0</v>
      </c>
      <c r="BH745" s="194">
        <f>IF(N745="sníž. přenesená",J745,0)</f>
        <v>0</v>
      </c>
      <c r="BI745" s="194">
        <f>IF(N745="nulová",J745,0)</f>
        <v>0</v>
      </c>
      <c r="BJ745" s="18" t="s">
        <v>88</v>
      </c>
      <c r="BK745" s="194">
        <f>ROUND(I745*H745,2)</f>
        <v>0</v>
      </c>
      <c r="BL745" s="18" t="s">
        <v>265</v>
      </c>
      <c r="BM745" s="193" t="s">
        <v>3802</v>
      </c>
    </row>
    <row r="746" spans="2:65" s="13" customFormat="1">
      <c r="B746" s="206"/>
      <c r="C746" s="207"/>
      <c r="D746" s="197" t="s">
        <v>164</v>
      </c>
      <c r="E746" s="208" t="s">
        <v>35</v>
      </c>
      <c r="F746" s="209" t="s">
        <v>3803</v>
      </c>
      <c r="G746" s="207"/>
      <c r="H746" s="210">
        <v>30</v>
      </c>
      <c r="I746" s="211"/>
      <c r="J746" s="207"/>
      <c r="K746" s="207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164</v>
      </c>
      <c r="AU746" s="216" t="s">
        <v>90</v>
      </c>
      <c r="AV746" s="13" t="s">
        <v>90</v>
      </c>
      <c r="AW746" s="13" t="s">
        <v>41</v>
      </c>
      <c r="AX746" s="13" t="s">
        <v>88</v>
      </c>
      <c r="AY746" s="216" t="s">
        <v>155</v>
      </c>
    </row>
    <row r="747" spans="2:65" s="1" customFormat="1" ht="16.5" customHeight="1">
      <c r="B747" s="36"/>
      <c r="C747" s="239" t="s">
        <v>1525</v>
      </c>
      <c r="D747" s="239" t="s">
        <v>455</v>
      </c>
      <c r="E747" s="240" t="s">
        <v>2350</v>
      </c>
      <c r="F747" s="241" t="s">
        <v>2351</v>
      </c>
      <c r="G747" s="242" t="s">
        <v>360</v>
      </c>
      <c r="H747" s="243">
        <v>42.21</v>
      </c>
      <c r="I747" s="244"/>
      <c r="J747" s="245">
        <f>ROUND(I747*H747,2)</f>
        <v>0</v>
      </c>
      <c r="K747" s="241" t="s">
        <v>161</v>
      </c>
      <c r="L747" s="246"/>
      <c r="M747" s="247" t="s">
        <v>35</v>
      </c>
      <c r="N747" s="248" t="s">
        <v>51</v>
      </c>
      <c r="O747" s="65"/>
      <c r="P747" s="191">
        <f>O747*H747</f>
        <v>0</v>
      </c>
      <c r="Q747" s="191">
        <v>5.0000000000000001E-3</v>
      </c>
      <c r="R747" s="191">
        <f>Q747*H747</f>
        <v>0.21105000000000002</v>
      </c>
      <c r="S747" s="191">
        <v>0</v>
      </c>
      <c r="T747" s="192">
        <f>S747*H747</f>
        <v>0</v>
      </c>
      <c r="AR747" s="193" t="s">
        <v>419</v>
      </c>
      <c r="AT747" s="193" t="s">
        <v>455</v>
      </c>
      <c r="AU747" s="193" t="s">
        <v>90</v>
      </c>
      <c r="AY747" s="18" t="s">
        <v>155</v>
      </c>
      <c r="BE747" s="194">
        <f>IF(N747="základní",J747,0)</f>
        <v>0</v>
      </c>
      <c r="BF747" s="194">
        <f>IF(N747="snížená",J747,0)</f>
        <v>0</v>
      </c>
      <c r="BG747" s="194">
        <f>IF(N747="zákl. přenesená",J747,0)</f>
        <v>0</v>
      </c>
      <c r="BH747" s="194">
        <f>IF(N747="sníž. přenesená",J747,0)</f>
        <v>0</v>
      </c>
      <c r="BI747" s="194">
        <f>IF(N747="nulová",J747,0)</f>
        <v>0</v>
      </c>
      <c r="BJ747" s="18" t="s">
        <v>88</v>
      </c>
      <c r="BK747" s="194">
        <f>ROUND(I747*H747,2)</f>
        <v>0</v>
      </c>
      <c r="BL747" s="18" t="s">
        <v>265</v>
      </c>
      <c r="BM747" s="193" t="s">
        <v>3804</v>
      </c>
    </row>
    <row r="748" spans="2:65" s="12" customFormat="1">
      <c r="B748" s="195"/>
      <c r="C748" s="196"/>
      <c r="D748" s="197" t="s">
        <v>164</v>
      </c>
      <c r="E748" s="198" t="s">
        <v>35</v>
      </c>
      <c r="F748" s="199" t="s">
        <v>3798</v>
      </c>
      <c r="G748" s="196"/>
      <c r="H748" s="198" t="s">
        <v>35</v>
      </c>
      <c r="I748" s="200"/>
      <c r="J748" s="196"/>
      <c r="K748" s="196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164</v>
      </c>
      <c r="AU748" s="205" t="s">
        <v>90</v>
      </c>
      <c r="AV748" s="12" t="s">
        <v>88</v>
      </c>
      <c r="AW748" s="12" t="s">
        <v>41</v>
      </c>
      <c r="AX748" s="12" t="s">
        <v>80</v>
      </c>
      <c r="AY748" s="205" t="s">
        <v>155</v>
      </c>
    </row>
    <row r="749" spans="2:65" s="13" customFormat="1">
      <c r="B749" s="206"/>
      <c r="C749" s="207"/>
      <c r="D749" s="197" t="s">
        <v>164</v>
      </c>
      <c r="E749" s="208" t="s">
        <v>35</v>
      </c>
      <c r="F749" s="209" t="s">
        <v>3805</v>
      </c>
      <c r="G749" s="207"/>
      <c r="H749" s="210">
        <v>24.36</v>
      </c>
      <c r="I749" s="211"/>
      <c r="J749" s="207"/>
      <c r="K749" s="207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164</v>
      </c>
      <c r="AU749" s="216" t="s">
        <v>90</v>
      </c>
      <c r="AV749" s="13" t="s">
        <v>90</v>
      </c>
      <c r="AW749" s="13" t="s">
        <v>41</v>
      </c>
      <c r="AX749" s="13" t="s">
        <v>80</v>
      </c>
      <c r="AY749" s="216" t="s">
        <v>155</v>
      </c>
    </row>
    <row r="750" spans="2:65" s="12" customFormat="1">
      <c r="B750" s="195"/>
      <c r="C750" s="196"/>
      <c r="D750" s="197" t="s">
        <v>164</v>
      </c>
      <c r="E750" s="198" t="s">
        <v>35</v>
      </c>
      <c r="F750" s="199" t="s">
        <v>3801</v>
      </c>
      <c r="G750" s="196"/>
      <c r="H750" s="198" t="s">
        <v>35</v>
      </c>
      <c r="I750" s="200"/>
      <c r="J750" s="196"/>
      <c r="K750" s="196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164</v>
      </c>
      <c r="AU750" s="205" t="s">
        <v>90</v>
      </c>
      <c r="AV750" s="12" t="s">
        <v>88</v>
      </c>
      <c r="AW750" s="12" t="s">
        <v>41</v>
      </c>
      <c r="AX750" s="12" t="s">
        <v>80</v>
      </c>
      <c r="AY750" s="205" t="s">
        <v>155</v>
      </c>
    </row>
    <row r="751" spans="2:65" s="13" customFormat="1">
      <c r="B751" s="206"/>
      <c r="C751" s="207"/>
      <c r="D751" s="197" t="s">
        <v>164</v>
      </c>
      <c r="E751" s="208" t="s">
        <v>35</v>
      </c>
      <c r="F751" s="209" t="s">
        <v>3806</v>
      </c>
      <c r="G751" s="207"/>
      <c r="H751" s="210">
        <v>17.850000000000001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164</v>
      </c>
      <c r="AU751" s="216" t="s">
        <v>90</v>
      </c>
      <c r="AV751" s="13" t="s">
        <v>90</v>
      </c>
      <c r="AW751" s="13" t="s">
        <v>41</v>
      </c>
      <c r="AX751" s="13" t="s">
        <v>80</v>
      </c>
      <c r="AY751" s="216" t="s">
        <v>155</v>
      </c>
    </row>
    <row r="752" spans="2:65" s="15" customFormat="1">
      <c r="B752" s="228"/>
      <c r="C752" s="229"/>
      <c r="D752" s="197" t="s">
        <v>164</v>
      </c>
      <c r="E752" s="230" t="s">
        <v>35</v>
      </c>
      <c r="F752" s="231" t="s">
        <v>177</v>
      </c>
      <c r="G752" s="229"/>
      <c r="H752" s="232">
        <v>42.21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164</v>
      </c>
      <c r="AU752" s="238" t="s">
        <v>90</v>
      </c>
      <c r="AV752" s="15" t="s">
        <v>162</v>
      </c>
      <c r="AW752" s="15" t="s">
        <v>41</v>
      </c>
      <c r="AX752" s="15" t="s">
        <v>88</v>
      </c>
      <c r="AY752" s="238" t="s">
        <v>155</v>
      </c>
    </row>
    <row r="753" spans="2:65" s="1" customFormat="1" ht="24" customHeight="1">
      <c r="B753" s="36"/>
      <c r="C753" s="182" t="s">
        <v>1529</v>
      </c>
      <c r="D753" s="182" t="s">
        <v>157</v>
      </c>
      <c r="E753" s="183" t="s">
        <v>2376</v>
      </c>
      <c r="F753" s="184" t="s">
        <v>2377</v>
      </c>
      <c r="G753" s="185" t="s">
        <v>227</v>
      </c>
      <c r="H753" s="186">
        <v>3</v>
      </c>
      <c r="I753" s="187"/>
      <c r="J753" s="188">
        <f>ROUND(I753*H753,2)</f>
        <v>0</v>
      </c>
      <c r="K753" s="184" t="s">
        <v>161</v>
      </c>
      <c r="L753" s="40"/>
      <c r="M753" s="189" t="s">
        <v>35</v>
      </c>
      <c r="N753" s="190" t="s">
        <v>51</v>
      </c>
      <c r="O753" s="65"/>
      <c r="P753" s="191">
        <f>O753*H753</f>
        <v>0</v>
      </c>
      <c r="Q753" s="191">
        <v>0</v>
      </c>
      <c r="R753" s="191">
        <f>Q753*H753</f>
        <v>0</v>
      </c>
      <c r="S753" s="191">
        <v>0</v>
      </c>
      <c r="T753" s="192">
        <f>S753*H753</f>
        <v>0</v>
      </c>
      <c r="AR753" s="193" t="s">
        <v>265</v>
      </c>
      <c r="AT753" s="193" t="s">
        <v>157</v>
      </c>
      <c r="AU753" s="193" t="s">
        <v>90</v>
      </c>
      <c r="AY753" s="18" t="s">
        <v>155</v>
      </c>
      <c r="BE753" s="194">
        <f>IF(N753="základní",J753,0)</f>
        <v>0</v>
      </c>
      <c r="BF753" s="194">
        <f>IF(N753="snížená",J753,0)</f>
        <v>0</v>
      </c>
      <c r="BG753" s="194">
        <f>IF(N753="zákl. přenesená",J753,0)</f>
        <v>0</v>
      </c>
      <c r="BH753" s="194">
        <f>IF(N753="sníž. přenesená",J753,0)</f>
        <v>0</v>
      </c>
      <c r="BI753" s="194">
        <f>IF(N753="nulová",J753,0)</f>
        <v>0</v>
      </c>
      <c r="BJ753" s="18" t="s">
        <v>88</v>
      </c>
      <c r="BK753" s="194">
        <f>ROUND(I753*H753,2)</f>
        <v>0</v>
      </c>
      <c r="BL753" s="18" t="s">
        <v>265</v>
      </c>
      <c r="BM753" s="193" t="s">
        <v>3807</v>
      </c>
    </row>
    <row r="754" spans="2:65" s="12" customFormat="1">
      <c r="B754" s="195"/>
      <c r="C754" s="196"/>
      <c r="D754" s="197" t="s">
        <v>164</v>
      </c>
      <c r="E754" s="198" t="s">
        <v>35</v>
      </c>
      <c r="F754" s="199" t="s">
        <v>2379</v>
      </c>
      <c r="G754" s="196"/>
      <c r="H754" s="198" t="s">
        <v>35</v>
      </c>
      <c r="I754" s="200"/>
      <c r="J754" s="196"/>
      <c r="K754" s="196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164</v>
      </c>
      <c r="AU754" s="205" t="s">
        <v>90</v>
      </c>
      <c r="AV754" s="12" t="s">
        <v>88</v>
      </c>
      <c r="AW754" s="12" t="s">
        <v>41</v>
      </c>
      <c r="AX754" s="12" t="s">
        <v>80</v>
      </c>
      <c r="AY754" s="205" t="s">
        <v>155</v>
      </c>
    </row>
    <row r="755" spans="2:65" s="13" customFormat="1">
      <c r="B755" s="206"/>
      <c r="C755" s="207"/>
      <c r="D755" s="197" t="s">
        <v>164</v>
      </c>
      <c r="E755" s="208" t="s">
        <v>35</v>
      </c>
      <c r="F755" s="209" t="s">
        <v>174</v>
      </c>
      <c r="G755" s="207"/>
      <c r="H755" s="210">
        <v>3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164</v>
      </c>
      <c r="AU755" s="216" t="s">
        <v>90</v>
      </c>
      <c r="AV755" s="13" t="s">
        <v>90</v>
      </c>
      <c r="AW755" s="13" t="s">
        <v>41</v>
      </c>
      <c r="AX755" s="13" t="s">
        <v>88</v>
      </c>
      <c r="AY755" s="216" t="s">
        <v>155</v>
      </c>
    </row>
    <row r="756" spans="2:65" s="1" customFormat="1" ht="24" customHeight="1">
      <c r="B756" s="36"/>
      <c r="C756" s="239" t="s">
        <v>1534</v>
      </c>
      <c r="D756" s="239" t="s">
        <v>455</v>
      </c>
      <c r="E756" s="240" t="s">
        <v>3808</v>
      </c>
      <c r="F756" s="241" t="s">
        <v>3809</v>
      </c>
      <c r="G756" s="242" t="s">
        <v>227</v>
      </c>
      <c r="H756" s="243">
        <v>3</v>
      </c>
      <c r="I756" s="244"/>
      <c r="J756" s="245">
        <f>ROUND(I756*H756,2)</f>
        <v>0</v>
      </c>
      <c r="K756" s="241" t="s">
        <v>161</v>
      </c>
      <c r="L756" s="246"/>
      <c r="M756" s="247" t="s">
        <v>35</v>
      </c>
      <c r="N756" s="248" t="s">
        <v>51</v>
      </c>
      <c r="O756" s="65"/>
      <c r="P756" s="191">
        <f>O756*H756</f>
        <v>0</v>
      </c>
      <c r="Q756" s="191">
        <v>1.3500000000000001E-3</v>
      </c>
      <c r="R756" s="191">
        <f>Q756*H756</f>
        <v>4.0499999999999998E-3</v>
      </c>
      <c r="S756" s="191">
        <v>0</v>
      </c>
      <c r="T756" s="192">
        <f>S756*H756</f>
        <v>0</v>
      </c>
      <c r="AR756" s="193" t="s">
        <v>419</v>
      </c>
      <c r="AT756" s="193" t="s">
        <v>455</v>
      </c>
      <c r="AU756" s="193" t="s">
        <v>90</v>
      </c>
      <c r="AY756" s="18" t="s">
        <v>155</v>
      </c>
      <c r="BE756" s="194">
        <f>IF(N756="základní",J756,0)</f>
        <v>0</v>
      </c>
      <c r="BF756" s="194">
        <f>IF(N756="snížená",J756,0)</f>
        <v>0</v>
      </c>
      <c r="BG756" s="194">
        <f>IF(N756="zákl. přenesená",J756,0)</f>
        <v>0</v>
      </c>
      <c r="BH756" s="194">
        <f>IF(N756="sníž. přenesená",J756,0)</f>
        <v>0</v>
      </c>
      <c r="BI756" s="194">
        <f>IF(N756="nulová",J756,0)</f>
        <v>0</v>
      </c>
      <c r="BJ756" s="18" t="s">
        <v>88</v>
      </c>
      <c r="BK756" s="194">
        <f>ROUND(I756*H756,2)</f>
        <v>0</v>
      </c>
      <c r="BL756" s="18" t="s">
        <v>265</v>
      </c>
      <c r="BM756" s="193" t="s">
        <v>3810</v>
      </c>
    </row>
    <row r="757" spans="2:65" s="1" customFormat="1" ht="24" customHeight="1">
      <c r="B757" s="36"/>
      <c r="C757" s="182" t="s">
        <v>1671</v>
      </c>
      <c r="D757" s="182" t="s">
        <v>157</v>
      </c>
      <c r="E757" s="183" t="s">
        <v>2415</v>
      </c>
      <c r="F757" s="184" t="s">
        <v>2416</v>
      </c>
      <c r="G757" s="185" t="s">
        <v>2417</v>
      </c>
      <c r="H757" s="186">
        <v>18</v>
      </c>
      <c r="I757" s="187"/>
      <c r="J757" s="188">
        <f>ROUND(I757*H757,2)</f>
        <v>0</v>
      </c>
      <c r="K757" s="184" t="s">
        <v>35</v>
      </c>
      <c r="L757" s="40"/>
      <c r="M757" s="189" t="s">
        <v>35</v>
      </c>
      <c r="N757" s="190" t="s">
        <v>51</v>
      </c>
      <c r="O757" s="65"/>
      <c r="P757" s="191">
        <f>O757*H757</f>
        <v>0</v>
      </c>
      <c r="Q757" s="191">
        <v>0</v>
      </c>
      <c r="R757" s="191">
        <f>Q757*H757</f>
        <v>0</v>
      </c>
      <c r="S757" s="191">
        <v>0</v>
      </c>
      <c r="T757" s="192">
        <f>S757*H757</f>
        <v>0</v>
      </c>
      <c r="AR757" s="193" t="s">
        <v>265</v>
      </c>
      <c r="AT757" s="193" t="s">
        <v>157</v>
      </c>
      <c r="AU757" s="193" t="s">
        <v>90</v>
      </c>
      <c r="AY757" s="18" t="s">
        <v>155</v>
      </c>
      <c r="BE757" s="194">
        <f>IF(N757="základní",J757,0)</f>
        <v>0</v>
      </c>
      <c r="BF757" s="194">
        <f>IF(N757="snížená",J757,0)</f>
        <v>0</v>
      </c>
      <c r="BG757" s="194">
        <f>IF(N757="zákl. přenesená",J757,0)</f>
        <v>0</v>
      </c>
      <c r="BH757" s="194">
        <f>IF(N757="sníž. přenesená",J757,0)</f>
        <v>0</v>
      </c>
      <c r="BI757" s="194">
        <f>IF(N757="nulová",J757,0)</f>
        <v>0</v>
      </c>
      <c r="BJ757" s="18" t="s">
        <v>88</v>
      </c>
      <c r="BK757" s="194">
        <f>ROUND(I757*H757,2)</f>
        <v>0</v>
      </c>
      <c r="BL757" s="18" t="s">
        <v>265</v>
      </c>
      <c r="BM757" s="193" t="s">
        <v>3811</v>
      </c>
    </row>
    <row r="758" spans="2:65" s="1" customFormat="1" ht="36" customHeight="1">
      <c r="B758" s="36"/>
      <c r="C758" s="182" t="s">
        <v>1538</v>
      </c>
      <c r="D758" s="182" t="s">
        <v>157</v>
      </c>
      <c r="E758" s="183" t="s">
        <v>3812</v>
      </c>
      <c r="F758" s="184" t="s">
        <v>3813</v>
      </c>
      <c r="G758" s="185" t="s">
        <v>1514</v>
      </c>
      <c r="H758" s="249"/>
      <c r="I758" s="187"/>
      <c r="J758" s="188">
        <f>ROUND(I758*H758,2)</f>
        <v>0</v>
      </c>
      <c r="K758" s="184" t="s">
        <v>161</v>
      </c>
      <c r="L758" s="40"/>
      <c r="M758" s="189" t="s">
        <v>35</v>
      </c>
      <c r="N758" s="190" t="s">
        <v>51</v>
      </c>
      <c r="O758" s="65"/>
      <c r="P758" s="191">
        <f>O758*H758</f>
        <v>0</v>
      </c>
      <c r="Q758" s="191">
        <v>0</v>
      </c>
      <c r="R758" s="191">
        <f>Q758*H758</f>
        <v>0</v>
      </c>
      <c r="S758" s="191">
        <v>0</v>
      </c>
      <c r="T758" s="192">
        <f>S758*H758</f>
        <v>0</v>
      </c>
      <c r="AR758" s="193" t="s">
        <v>265</v>
      </c>
      <c r="AT758" s="193" t="s">
        <v>157</v>
      </c>
      <c r="AU758" s="193" t="s">
        <v>90</v>
      </c>
      <c r="AY758" s="18" t="s">
        <v>155</v>
      </c>
      <c r="BE758" s="194">
        <f>IF(N758="základní",J758,0)</f>
        <v>0</v>
      </c>
      <c r="BF758" s="194">
        <f>IF(N758="snížená",J758,0)</f>
        <v>0</v>
      </c>
      <c r="BG758" s="194">
        <f>IF(N758="zákl. přenesená",J758,0)</f>
        <v>0</v>
      </c>
      <c r="BH758" s="194">
        <f>IF(N758="sníž. přenesená",J758,0)</f>
        <v>0</v>
      </c>
      <c r="BI758" s="194">
        <f>IF(N758="nulová",J758,0)</f>
        <v>0</v>
      </c>
      <c r="BJ758" s="18" t="s">
        <v>88</v>
      </c>
      <c r="BK758" s="194">
        <f>ROUND(I758*H758,2)</f>
        <v>0</v>
      </c>
      <c r="BL758" s="18" t="s">
        <v>265</v>
      </c>
      <c r="BM758" s="193" t="s">
        <v>3814</v>
      </c>
    </row>
    <row r="759" spans="2:65" s="11" customFormat="1" ht="22.95" customHeight="1">
      <c r="B759" s="166"/>
      <c r="C759" s="167"/>
      <c r="D759" s="168" t="s">
        <v>79</v>
      </c>
      <c r="E759" s="180" t="s">
        <v>2423</v>
      </c>
      <c r="F759" s="180" t="s">
        <v>2424</v>
      </c>
      <c r="G759" s="167"/>
      <c r="H759" s="167"/>
      <c r="I759" s="170"/>
      <c r="J759" s="181">
        <f>BK759</f>
        <v>0</v>
      </c>
      <c r="K759" s="167"/>
      <c r="L759" s="172"/>
      <c r="M759" s="173"/>
      <c r="N759" s="174"/>
      <c r="O759" s="174"/>
      <c r="P759" s="175">
        <f>SUM(P760:P777)</f>
        <v>0</v>
      </c>
      <c r="Q759" s="174"/>
      <c r="R759" s="175">
        <f>SUM(R760:R777)</f>
        <v>0</v>
      </c>
      <c r="S759" s="174"/>
      <c r="T759" s="176">
        <f>SUM(T760:T777)</f>
        <v>0</v>
      </c>
      <c r="AR759" s="177" t="s">
        <v>90</v>
      </c>
      <c r="AT759" s="178" t="s">
        <v>79</v>
      </c>
      <c r="AU759" s="178" t="s">
        <v>88</v>
      </c>
      <c r="AY759" s="177" t="s">
        <v>155</v>
      </c>
      <c r="BK759" s="179">
        <f>SUM(BK760:BK777)</f>
        <v>0</v>
      </c>
    </row>
    <row r="760" spans="2:65" s="1" customFormat="1" ht="24" customHeight="1">
      <c r="B760" s="36"/>
      <c r="C760" s="182" t="s">
        <v>1544</v>
      </c>
      <c r="D760" s="182" t="s">
        <v>157</v>
      </c>
      <c r="E760" s="183" t="s">
        <v>3327</v>
      </c>
      <c r="F760" s="184" t="s">
        <v>3328</v>
      </c>
      <c r="G760" s="185" t="s">
        <v>227</v>
      </c>
      <c r="H760" s="186">
        <v>1</v>
      </c>
      <c r="I760" s="187"/>
      <c r="J760" s="188">
        <f>ROUND(I760*H760,2)</f>
        <v>0</v>
      </c>
      <c r="K760" s="184" t="s">
        <v>35</v>
      </c>
      <c r="L760" s="40"/>
      <c r="M760" s="189" t="s">
        <v>35</v>
      </c>
      <c r="N760" s="190" t="s">
        <v>51</v>
      </c>
      <c r="O760" s="65"/>
      <c r="P760" s="191">
        <f>O760*H760</f>
        <v>0</v>
      </c>
      <c r="Q760" s="191">
        <v>0</v>
      </c>
      <c r="R760" s="191">
        <f>Q760*H760</f>
        <v>0</v>
      </c>
      <c r="S760" s="191">
        <v>0</v>
      </c>
      <c r="T760" s="192">
        <f>S760*H760</f>
        <v>0</v>
      </c>
      <c r="AR760" s="193" t="s">
        <v>265</v>
      </c>
      <c r="AT760" s="193" t="s">
        <v>157</v>
      </c>
      <c r="AU760" s="193" t="s">
        <v>90</v>
      </c>
      <c r="AY760" s="18" t="s">
        <v>155</v>
      </c>
      <c r="BE760" s="194">
        <f>IF(N760="základní",J760,0)</f>
        <v>0</v>
      </c>
      <c r="BF760" s="194">
        <f>IF(N760="snížená",J760,0)</f>
        <v>0</v>
      </c>
      <c r="BG760" s="194">
        <f>IF(N760="zákl. přenesená",J760,0)</f>
        <v>0</v>
      </c>
      <c r="BH760" s="194">
        <f>IF(N760="sníž. přenesená",J760,0)</f>
        <v>0</v>
      </c>
      <c r="BI760" s="194">
        <f>IF(N760="nulová",J760,0)</f>
        <v>0</v>
      </c>
      <c r="BJ760" s="18" t="s">
        <v>88</v>
      </c>
      <c r="BK760" s="194">
        <f>ROUND(I760*H760,2)</f>
        <v>0</v>
      </c>
      <c r="BL760" s="18" t="s">
        <v>265</v>
      </c>
      <c r="BM760" s="193" t="s">
        <v>3815</v>
      </c>
    </row>
    <row r="761" spans="2:65" s="12" customFormat="1">
      <c r="B761" s="195"/>
      <c r="C761" s="196"/>
      <c r="D761" s="197" t="s">
        <v>164</v>
      </c>
      <c r="E761" s="198" t="s">
        <v>35</v>
      </c>
      <c r="F761" s="199" t="s">
        <v>3816</v>
      </c>
      <c r="G761" s="196"/>
      <c r="H761" s="198" t="s">
        <v>35</v>
      </c>
      <c r="I761" s="200"/>
      <c r="J761" s="196"/>
      <c r="K761" s="196"/>
      <c r="L761" s="201"/>
      <c r="M761" s="202"/>
      <c r="N761" s="203"/>
      <c r="O761" s="203"/>
      <c r="P761" s="203"/>
      <c r="Q761" s="203"/>
      <c r="R761" s="203"/>
      <c r="S761" s="203"/>
      <c r="T761" s="204"/>
      <c r="AT761" s="205" t="s">
        <v>164</v>
      </c>
      <c r="AU761" s="205" t="s">
        <v>90</v>
      </c>
      <c r="AV761" s="12" t="s">
        <v>88</v>
      </c>
      <c r="AW761" s="12" t="s">
        <v>41</v>
      </c>
      <c r="AX761" s="12" t="s">
        <v>80</v>
      </c>
      <c r="AY761" s="205" t="s">
        <v>155</v>
      </c>
    </row>
    <row r="762" spans="2:65" s="13" customFormat="1">
      <c r="B762" s="206"/>
      <c r="C762" s="207"/>
      <c r="D762" s="197" t="s">
        <v>164</v>
      </c>
      <c r="E762" s="208" t="s">
        <v>35</v>
      </c>
      <c r="F762" s="209" t="s">
        <v>88</v>
      </c>
      <c r="G762" s="207"/>
      <c r="H762" s="210">
        <v>1</v>
      </c>
      <c r="I762" s="211"/>
      <c r="J762" s="207"/>
      <c r="K762" s="207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164</v>
      </c>
      <c r="AU762" s="216" t="s">
        <v>90</v>
      </c>
      <c r="AV762" s="13" t="s">
        <v>90</v>
      </c>
      <c r="AW762" s="13" t="s">
        <v>41</v>
      </c>
      <c r="AX762" s="13" t="s">
        <v>88</v>
      </c>
      <c r="AY762" s="216" t="s">
        <v>155</v>
      </c>
    </row>
    <row r="763" spans="2:65" s="1" customFormat="1" ht="24" customHeight="1">
      <c r="B763" s="36"/>
      <c r="C763" s="182" t="s">
        <v>1551</v>
      </c>
      <c r="D763" s="182" t="s">
        <v>157</v>
      </c>
      <c r="E763" s="183" t="s">
        <v>3817</v>
      </c>
      <c r="F763" s="184" t="s">
        <v>3818</v>
      </c>
      <c r="G763" s="185" t="s">
        <v>227</v>
      </c>
      <c r="H763" s="186">
        <v>3</v>
      </c>
      <c r="I763" s="187"/>
      <c r="J763" s="188">
        <f>ROUND(I763*H763,2)</f>
        <v>0</v>
      </c>
      <c r="K763" s="184" t="s">
        <v>161</v>
      </c>
      <c r="L763" s="40"/>
      <c r="M763" s="189" t="s">
        <v>35</v>
      </c>
      <c r="N763" s="190" t="s">
        <v>51</v>
      </c>
      <c r="O763" s="65"/>
      <c r="P763" s="191">
        <f>O763*H763</f>
        <v>0</v>
      </c>
      <c r="Q763" s="191">
        <v>0</v>
      </c>
      <c r="R763" s="191">
        <f>Q763*H763</f>
        <v>0</v>
      </c>
      <c r="S763" s="191">
        <v>0</v>
      </c>
      <c r="T763" s="192">
        <f>S763*H763</f>
        <v>0</v>
      </c>
      <c r="AR763" s="193" t="s">
        <v>265</v>
      </c>
      <c r="AT763" s="193" t="s">
        <v>157</v>
      </c>
      <c r="AU763" s="193" t="s">
        <v>90</v>
      </c>
      <c r="AY763" s="18" t="s">
        <v>155</v>
      </c>
      <c r="BE763" s="194">
        <f>IF(N763="základní",J763,0)</f>
        <v>0</v>
      </c>
      <c r="BF763" s="194">
        <f>IF(N763="snížená",J763,0)</f>
        <v>0</v>
      </c>
      <c r="BG763" s="194">
        <f>IF(N763="zákl. přenesená",J763,0)</f>
        <v>0</v>
      </c>
      <c r="BH763" s="194">
        <f>IF(N763="sníž. přenesená",J763,0)</f>
        <v>0</v>
      </c>
      <c r="BI763" s="194">
        <f>IF(N763="nulová",J763,0)</f>
        <v>0</v>
      </c>
      <c r="BJ763" s="18" t="s">
        <v>88</v>
      </c>
      <c r="BK763" s="194">
        <f>ROUND(I763*H763,2)</f>
        <v>0</v>
      </c>
      <c r="BL763" s="18" t="s">
        <v>265</v>
      </c>
      <c r="BM763" s="193" t="s">
        <v>3819</v>
      </c>
    </row>
    <row r="764" spans="2:65" s="12" customFormat="1">
      <c r="B764" s="195"/>
      <c r="C764" s="196"/>
      <c r="D764" s="197" t="s">
        <v>164</v>
      </c>
      <c r="E764" s="198" t="s">
        <v>35</v>
      </c>
      <c r="F764" s="199" t="s">
        <v>3820</v>
      </c>
      <c r="G764" s="196"/>
      <c r="H764" s="198" t="s">
        <v>35</v>
      </c>
      <c r="I764" s="200"/>
      <c r="J764" s="196"/>
      <c r="K764" s="196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164</v>
      </c>
      <c r="AU764" s="205" t="s">
        <v>90</v>
      </c>
      <c r="AV764" s="12" t="s">
        <v>88</v>
      </c>
      <c r="AW764" s="12" t="s">
        <v>41</v>
      </c>
      <c r="AX764" s="12" t="s">
        <v>80</v>
      </c>
      <c r="AY764" s="205" t="s">
        <v>155</v>
      </c>
    </row>
    <row r="765" spans="2:65" s="13" customFormat="1">
      <c r="B765" s="206"/>
      <c r="C765" s="207"/>
      <c r="D765" s="197" t="s">
        <v>164</v>
      </c>
      <c r="E765" s="208" t="s">
        <v>35</v>
      </c>
      <c r="F765" s="209" t="s">
        <v>88</v>
      </c>
      <c r="G765" s="207"/>
      <c r="H765" s="210">
        <v>1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164</v>
      </c>
      <c r="AU765" s="216" t="s">
        <v>90</v>
      </c>
      <c r="AV765" s="13" t="s">
        <v>90</v>
      </c>
      <c r="AW765" s="13" t="s">
        <v>41</v>
      </c>
      <c r="AX765" s="13" t="s">
        <v>80</v>
      </c>
      <c r="AY765" s="216" t="s">
        <v>155</v>
      </c>
    </row>
    <row r="766" spans="2:65" s="12" customFormat="1">
      <c r="B766" s="195"/>
      <c r="C766" s="196"/>
      <c r="D766" s="197" t="s">
        <v>164</v>
      </c>
      <c r="E766" s="198" t="s">
        <v>35</v>
      </c>
      <c r="F766" s="199" t="s">
        <v>3821</v>
      </c>
      <c r="G766" s="196"/>
      <c r="H766" s="198" t="s">
        <v>35</v>
      </c>
      <c r="I766" s="200"/>
      <c r="J766" s="196"/>
      <c r="K766" s="196"/>
      <c r="L766" s="201"/>
      <c r="M766" s="202"/>
      <c r="N766" s="203"/>
      <c r="O766" s="203"/>
      <c r="P766" s="203"/>
      <c r="Q766" s="203"/>
      <c r="R766" s="203"/>
      <c r="S766" s="203"/>
      <c r="T766" s="204"/>
      <c r="AT766" s="205" t="s">
        <v>164</v>
      </c>
      <c r="AU766" s="205" t="s">
        <v>90</v>
      </c>
      <c r="AV766" s="12" t="s">
        <v>88</v>
      </c>
      <c r="AW766" s="12" t="s">
        <v>41</v>
      </c>
      <c r="AX766" s="12" t="s">
        <v>80</v>
      </c>
      <c r="AY766" s="205" t="s">
        <v>155</v>
      </c>
    </row>
    <row r="767" spans="2:65" s="13" customFormat="1">
      <c r="B767" s="206"/>
      <c r="C767" s="207"/>
      <c r="D767" s="197" t="s">
        <v>164</v>
      </c>
      <c r="E767" s="208" t="s">
        <v>35</v>
      </c>
      <c r="F767" s="209" t="s">
        <v>90</v>
      </c>
      <c r="G767" s="207"/>
      <c r="H767" s="210">
        <v>2</v>
      </c>
      <c r="I767" s="211"/>
      <c r="J767" s="207"/>
      <c r="K767" s="207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164</v>
      </c>
      <c r="AU767" s="216" t="s">
        <v>90</v>
      </c>
      <c r="AV767" s="13" t="s">
        <v>90</v>
      </c>
      <c r="AW767" s="13" t="s">
        <v>41</v>
      </c>
      <c r="AX767" s="13" t="s">
        <v>80</v>
      </c>
      <c r="AY767" s="216" t="s">
        <v>155</v>
      </c>
    </row>
    <row r="768" spans="2:65" s="15" customFormat="1">
      <c r="B768" s="228"/>
      <c r="C768" s="229"/>
      <c r="D768" s="197" t="s">
        <v>164</v>
      </c>
      <c r="E768" s="230" t="s">
        <v>35</v>
      </c>
      <c r="F768" s="231" t="s">
        <v>177</v>
      </c>
      <c r="G768" s="229"/>
      <c r="H768" s="232">
        <v>3</v>
      </c>
      <c r="I768" s="233"/>
      <c r="J768" s="229"/>
      <c r="K768" s="229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164</v>
      </c>
      <c r="AU768" s="238" t="s">
        <v>90</v>
      </c>
      <c r="AV768" s="15" t="s">
        <v>162</v>
      </c>
      <c r="AW768" s="15" t="s">
        <v>41</v>
      </c>
      <c r="AX768" s="15" t="s">
        <v>88</v>
      </c>
      <c r="AY768" s="238" t="s">
        <v>155</v>
      </c>
    </row>
    <row r="769" spans="2:65" s="1" customFormat="1" ht="36" customHeight="1">
      <c r="B769" s="36"/>
      <c r="C769" s="239" t="s">
        <v>1557</v>
      </c>
      <c r="D769" s="239" t="s">
        <v>455</v>
      </c>
      <c r="E769" s="240" t="s">
        <v>3822</v>
      </c>
      <c r="F769" s="241" t="s">
        <v>4554</v>
      </c>
      <c r="G769" s="242" t="s">
        <v>227</v>
      </c>
      <c r="H769" s="243">
        <v>1</v>
      </c>
      <c r="I769" s="244"/>
      <c r="J769" s="245">
        <f>ROUND(I769*H769,2)</f>
        <v>0</v>
      </c>
      <c r="K769" s="241" t="s">
        <v>35</v>
      </c>
      <c r="L769" s="246"/>
      <c r="M769" s="247" t="s">
        <v>35</v>
      </c>
      <c r="N769" s="248" t="s">
        <v>51</v>
      </c>
      <c r="O769" s="65"/>
      <c r="P769" s="191">
        <f>O769*H769</f>
        <v>0</v>
      </c>
      <c r="Q769" s="191">
        <v>0</v>
      </c>
      <c r="R769" s="191">
        <f>Q769*H769</f>
        <v>0</v>
      </c>
      <c r="S769" s="191">
        <v>0</v>
      </c>
      <c r="T769" s="192">
        <f>S769*H769</f>
        <v>0</v>
      </c>
      <c r="AR769" s="193" t="s">
        <v>419</v>
      </c>
      <c r="AT769" s="193" t="s">
        <v>455</v>
      </c>
      <c r="AU769" s="193" t="s">
        <v>90</v>
      </c>
      <c r="AY769" s="18" t="s">
        <v>155</v>
      </c>
      <c r="BE769" s="194">
        <f>IF(N769="základní",J769,0)</f>
        <v>0</v>
      </c>
      <c r="BF769" s="194">
        <f>IF(N769="snížená",J769,0)</f>
        <v>0</v>
      </c>
      <c r="BG769" s="194">
        <f>IF(N769="zákl. přenesená",J769,0)</f>
        <v>0</v>
      </c>
      <c r="BH769" s="194">
        <f>IF(N769="sníž. přenesená",J769,0)</f>
        <v>0</v>
      </c>
      <c r="BI769" s="194">
        <f>IF(N769="nulová",J769,0)</f>
        <v>0</v>
      </c>
      <c r="BJ769" s="18" t="s">
        <v>88</v>
      </c>
      <c r="BK769" s="194">
        <f>ROUND(I769*H769,2)</f>
        <v>0</v>
      </c>
      <c r="BL769" s="18" t="s">
        <v>265</v>
      </c>
      <c r="BM769" s="193" t="s">
        <v>3823</v>
      </c>
    </row>
    <row r="770" spans="2:65" s="1" customFormat="1" ht="24" customHeight="1">
      <c r="B770" s="36"/>
      <c r="C770" s="239" t="s">
        <v>1562</v>
      </c>
      <c r="D770" s="239" t="s">
        <v>455</v>
      </c>
      <c r="E770" s="240" t="s">
        <v>3824</v>
      </c>
      <c r="F770" s="241" t="s">
        <v>4555</v>
      </c>
      <c r="G770" s="242" t="s">
        <v>227</v>
      </c>
      <c r="H770" s="243">
        <v>2</v>
      </c>
      <c r="I770" s="244"/>
      <c r="J770" s="245">
        <f>ROUND(I770*H770,2)</f>
        <v>0</v>
      </c>
      <c r="K770" s="241" t="s">
        <v>35</v>
      </c>
      <c r="L770" s="246"/>
      <c r="M770" s="247" t="s">
        <v>35</v>
      </c>
      <c r="N770" s="248" t="s">
        <v>51</v>
      </c>
      <c r="O770" s="65"/>
      <c r="P770" s="191">
        <f>O770*H770</f>
        <v>0</v>
      </c>
      <c r="Q770" s="191">
        <v>0</v>
      </c>
      <c r="R770" s="191">
        <f>Q770*H770</f>
        <v>0</v>
      </c>
      <c r="S770" s="191">
        <v>0</v>
      </c>
      <c r="T770" s="192">
        <f>S770*H770</f>
        <v>0</v>
      </c>
      <c r="AR770" s="193" t="s">
        <v>419</v>
      </c>
      <c r="AT770" s="193" t="s">
        <v>455</v>
      </c>
      <c r="AU770" s="193" t="s">
        <v>90</v>
      </c>
      <c r="AY770" s="18" t="s">
        <v>155</v>
      </c>
      <c r="BE770" s="194">
        <f>IF(N770="základní",J770,0)</f>
        <v>0</v>
      </c>
      <c r="BF770" s="194">
        <f>IF(N770="snížená",J770,0)</f>
        <v>0</v>
      </c>
      <c r="BG770" s="194">
        <f>IF(N770="zákl. přenesená",J770,0)</f>
        <v>0</v>
      </c>
      <c r="BH770" s="194">
        <f>IF(N770="sníž. přenesená",J770,0)</f>
        <v>0</v>
      </c>
      <c r="BI770" s="194">
        <f>IF(N770="nulová",J770,0)</f>
        <v>0</v>
      </c>
      <c r="BJ770" s="18" t="s">
        <v>88</v>
      </c>
      <c r="BK770" s="194">
        <f>ROUND(I770*H770,2)</f>
        <v>0</v>
      </c>
      <c r="BL770" s="18" t="s">
        <v>265</v>
      </c>
      <c r="BM770" s="193" t="s">
        <v>3825</v>
      </c>
    </row>
    <row r="771" spans="2:65" s="1" customFormat="1" ht="36" customHeight="1">
      <c r="B771" s="36"/>
      <c r="C771" s="182" t="s">
        <v>1567</v>
      </c>
      <c r="D771" s="182" t="s">
        <v>157</v>
      </c>
      <c r="E771" s="183" t="s">
        <v>2487</v>
      </c>
      <c r="F771" s="184" t="s">
        <v>2488</v>
      </c>
      <c r="G771" s="185" t="s">
        <v>227</v>
      </c>
      <c r="H771" s="186">
        <v>21</v>
      </c>
      <c r="I771" s="187"/>
      <c r="J771" s="188">
        <f>ROUND(I771*H771,2)</f>
        <v>0</v>
      </c>
      <c r="K771" s="184" t="s">
        <v>161</v>
      </c>
      <c r="L771" s="40"/>
      <c r="M771" s="189" t="s">
        <v>35</v>
      </c>
      <c r="N771" s="190" t="s">
        <v>51</v>
      </c>
      <c r="O771" s="65"/>
      <c r="P771" s="191">
        <f>O771*H771</f>
        <v>0</v>
      </c>
      <c r="Q771" s="191">
        <v>0</v>
      </c>
      <c r="R771" s="191">
        <f>Q771*H771</f>
        <v>0</v>
      </c>
      <c r="S771" s="191">
        <v>0</v>
      </c>
      <c r="T771" s="192">
        <f>S771*H771</f>
        <v>0</v>
      </c>
      <c r="AR771" s="193" t="s">
        <v>265</v>
      </c>
      <c r="AT771" s="193" t="s">
        <v>157</v>
      </c>
      <c r="AU771" s="193" t="s">
        <v>90</v>
      </c>
      <c r="AY771" s="18" t="s">
        <v>155</v>
      </c>
      <c r="BE771" s="194">
        <f>IF(N771="základní",J771,0)</f>
        <v>0</v>
      </c>
      <c r="BF771" s="194">
        <f>IF(N771="snížená",J771,0)</f>
        <v>0</v>
      </c>
      <c r="BG771" s="194">
        <f>IF(N771="zákl. přenesená",J771,0)</f>
        <v>0</v>
      </c>
      <c r="BH771" s="194">
        <f>IF(N771="sníž. přenesená",J771,0)</f>
        <v>0</v>
      </c>
      <c r="BI771" s="194">
        <f>IF(N771="nulová",J771,0)</f>
        <v>0</v>
      </c>
      <c r="BJ771" s="18" t="s">
        <v>88</v>
      </c>
      <c r="BK771" s="194">
        <f>ROUND(I771*H771,2)</f>
        <v>0</v>
      </c>
      <c r="BL771" s="18" t="s">
        <v>265</v>
      </c>
      <c r="BM771" s="193" t="s">
        <v>3826</v>
      </c>
    </row>
    <row r="772" spans="2:65" s="12" customFormat="1">
      <c r="B772" s="195"/>
      <c r="C772" s="196"/>
      <c r="D772" s="197" t="s">
        <v>164</v>
      </c>
      <c r="E772" s="198" t="s">
        <v>35</v>
      </c>
      <c r="F772" s="199" t="s">
        <v>3827</v>
      </c>
      <c r="G772" s="196"/>
      <c r="H772" s="198" t="s">
        <v>35</v>
      </c>
      <c r="I772" s="200"/>
      <c r="J772" s="196"/>
      <c r="K772" s="196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164</v>
      </c>
      <c r="AU772" s="205" t="s">
        <v>90</v>
      </c>
      <c r="AV772" s="12" t="s">
        <v>88</v>
      </c>
      <c r="AW772" s="12" t="s">
        <v>41</v>
      </c>
      <c r="AX772" s="12" t="s">
        <v>80</v>
      </c>
      <c r="AY772" s="205" t="s">
        <v>155</v>
      </c>
    </row>
    <row r="773" spans="2:65" s="13" customFormat="1">
      <c r="B773" s="206"/>
      <c r="C773" s="207"/>
      <c r="D773" s="197" t="s">
        <v>164</v>
      </c>
      <c r="E773" s="208" t="s">
        <v>35</v>
      </c>
      <c r="F773" s="209" t="s">
        <v>3828</v>
      </c>
      <c r="G773" s="207"/>
      <c r="H773" s="210">
        <v>21</v>
      </c>
      <c r="I773" s="211"/>
      <c r="J773" s="207"/>
      <c r="K773" s="207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164</v>
      </c>
      <c r="AU773" s="216" t="s">
        <v>90</v>
      </c>
      <c r="AV773" s="13" t="s">
        <v>90</v>
      </c>
      <c r="AW773" s="13" t="s">
        <v>41</v>
      </c>
      <c r="AX773" s="13" t="s">
        <v>88</v>
      </c>
      <c r="AY773" s="216" t="s">
        <v>155</v>
      </c>
    </row>
    <row r="774" spans="2:65" s="1" customFormat="1" ht="36" customHeight="1">
      <c r="B774" s="36"/>
      <c r="C774" s="182" t="s">
        <v>1576</v>
      </c>
      <c r="D774" s="182" t="s">
        <v>157</v>
      </c>
      <c r="E774" s="183" t="s">
        <v>2493</v>
      </c>
      <c r="F774" s="184" t="s">
        <v>2494</v>
      </c>
      <c r="G774" s="185" t="s">
        <v>227</v>
      </c>
      <c r="H774" s="186">
        <v>1</v>
      </c>
      <c r="I774" s="187"/>
      <c r="J774" s="188">
        <f>ROUND(I774*H774,2)</f>
        <v>0</v>
      </c>
      <c r="K774" s="184" t="s">
        <v>161</v>
      </c>
      <c r="L774" s="40"/>
      <c r="M774" s="189" t="s">
        <v>35</v>
      </c>
      <c r="N774" s="190" t="s">
        <v>51</v>
      </c>
      <c r="O774" s="65"/>
      <c r="P774" s="191">
        <f>O774*H774</f>
        <v>0</v>
      </c>
      <c r="Q774" s="191">
        <v>0</v>
      </c>
      <c r="R774" s="191">
        <f>Q774*H774</f>
        <v>0</v>
      </c>
      <c r="S774" s="191">
        <v>0</v>
      </c>
      <c r="T774" s="192">
        <f>S774*H774</f>
        <v>0</v>
      </c>
      <c r="AR774" s="193" t="s">
        <v>265</v>
      </c>
      <c r="AT774" s="193" t="s">
        <v>157</v>
      </c>
      <c r="AU774" s="193" t="s">
        <v>90</v>
      </c>
      <c r="AY774" s="18" t="s">
        <v>155</v>
      </c>
      <c r="BE774" s="194">
        <f>IF(N774="základní",J774,0)</f>
        <v>0</v>
      </c>
      <c r="BF774" s="194">
        <f>IF(N774="snížená",J774,0)</f>
        <v>0</v>
      </c>
      <c r="BG774" s="194">
        <f>IF(N774="zákl. přenesená",J774,0)</f>
        <v>0</v>
      </c>
      <c r="BH774" s="194">
        <f>IF(N774="sníž. přenesená",J774,0)</f>
        <v>0</v>
      </c>
      <c r="BI774" s="194">
        <f>IF(N774="nulová",J774,0)</f>
        <v>0</v>
      </c>
      <c r="BJ774" s="18" t="s">
        <v>88</v>
      </c>
      <c r="BK774" s="194">
        <f>ROUND(I774*H774,2)</f>
        <v>0</v>
      </c>
      <c r="BL774" s="18" t="s">
        <v>265</v>
      </c>
      <c r="BM774" s="193" t="s">
        <v>3829</v>
      </c>
    </row>
    <row r="775" spans="2:65" s="12" customFormat="1">
      <c r="B775" s="195"/>
      <c r="C775" s="196"/>
      <c r="D775" s="197" t="s">
        <v>164</v>
      </c>
      <c r="E775" s="198" t="s">
        <v>35</v>
      </c>
      <c r="F775" s="199" t="s">
        <v>3344</v>
      </c>
      <c r="G775" s="196"/>
      <c r="H775" s="198" t="s">
        <v>35</v>
      </c>
      <c r="I775" s="200"/>
      <c r="J775" s="196"/>
      <c r="K775" s="196"/>
      <c r="L775" s="201"/>
      <c r="M775" s="202"/>
      <c r="N775" s="203"/>
      <c r="O775" s="203"/>
      <c r="P775" s="203"/>
      <c r="Q775" s="203"/>
      <c r="R775" s="203"/>
      <c r="S775" s="203"/>
      <c r="T775" s="204"/>
      <c r="AT775" s="205" t="s">
        <v>164</v>
      </c>
      <c r="AU775" s="205" t="s">
        <v>90</v>
      </c>
      <c r="AV775" s="12" t="s">
        <v>88</v>
      </c>
      <c r="AW775" s="12" t="s">
        <v>41</v>
      </c>
      <c r="AX775" s="12" t="s">
        <v>80</v>
      </c>
      <c r="AY775" s="205" t="s">
        <v>155</v>
      </c>
    </row>
    <row r="776" spans="2:65" s="13" customFormat="1">
      <c r="B776" s="206"/>
      <c r="C776" s="207"/>
      <c r="D776" s="197" t="s">
        <v>164</v>
      </c>
      <c r="E776" s="208" t="s">
        <v>35</v>
      </c>
      <c r="F776" s="209" t="s">
        <v>88</v>
      </c>
      <c r="G776" s="207"/>
      <c r="H776" s="210">
        <v>1</v>
      </c>
      <c r="I776" s="211"/>
      <c r="J776" s="207"/>
      <c r="K776" s="207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164</v>
      </c>
      <c r="AU776" s="216" t="s">
        <v>90</v>
      </c>
      <c r="AV776" s="13" t="s">
        <v>90</v>
      </c>
      <c r="AW776" s="13" t="s">
        <v>41</v>
      </c>
      <c r="AX776" s="13" t="s">
        <v>88</v>
      </c>
      <c r="AY776" s="216" t="s">
        <v>155</v>
      </c>
    </row>
    <row r="777" spans="2:65" s="1" customFormat="1" ht="36" customHeight="1">
      <c r="B777" s="36"/>
      <c r="C777" s="182" t="s">
        <v>1582</v>
      </c>
      <c r="D777" s="182" t="s">
        <v>157</v>
      </c>
      <c r="E777" s="183" t="s">
        <v>3830</v>
      </c>
      <c r="F777" s="184" t="s">
        <v>3831</v>
      </c>
      <c r="G777" s="185" t="s">
        <v>1514</v>
      </c>
      <c r="H777" s="249"/>
      <c r="I777" s="187"/>
      <c r="J777" s="188">
        <f>ROUND(I777*H777,2)</f>
        <v>0</v>
      </c>
      <c r="K777" s="184" t="s">
        <v>161</v>
      </c>
      <c r="L777" s="40"/>
      <c r="M777" s="189" t="s">
        <v>35</v>
      </c>
      <c r="N777" s="190" t="s">
        <v>51</v>
      </c>
      <c r="O777" s="65"/>
      <c r="P777" s="191">
        <f>O777*H777</f>
        <v>0</v>
      </c>
      <c r="Q777" s="191">
        <v>0</v>
      </c>
      <c r="R777" s="191">
        <f>Q777*H777</f>
        <v>0</v>
      </c>
      <c r="S777" s="191">
        <v>0</v>
      </c>
      <c r="T777" s="192">
        <f>S777*H777</f>
        <v>0</v>
      </c>
      <c r="AR777" s="193" t="s">
        <v>265</v>
      </c>
      <c r="AT777" s="193" t="s">
        <v>157</v>
      </c>
      <c r="AU777" s="193" t="s">
        <v>90</v>
      </c>
      <c r="AY777" s="18" t="s">
        <v>155</v>
      </c>
      <c r="BE777" s="194">
        <f>IF(N777="základní",J777,0)</f>
        <v>0</v>
      </c>
      <c r="BF777" s="194">
        <f>IF(N777="snížená",J777,0)</f>
        <v>0</v>
      </c>
      <c r="BG777" s="194">
        <f>IF(N777="zákl. přenesená",J777,0)</f>
        <v>0</v>
      </c>
      <c r="BH777" s="194">
        <f>IF(N777="sníž. přenesená",J777,0)</f>
        <v>0</v>
      </c>
      <c r="BI777" s="194">
        <f>IF(N777="nulová",J777,0)</f>
        <v>0</v>
      </c>
      <c r="BJ777" s="18" t="s">
        <v>88</v>
      </c>
      <c r="BK777" s="194">
        <f>ROUND(I777*H777,2)</f>
        <v>0</v>
      </c>
      <c r="BL777" s="18" t="s">
        <v>265</v>
      </c>
      <c r="BM777" s="193" t="s">
        <v>3832</v>
      </c>
    </row>
    <row r="778" spans="2:65" s="11" customFormat="1" ht="22.95" customHeight="1">
      <c r="B778" s="166"/>
      <c r="C778" s="167"/>
      <c r="D778" s="168" t="s">
        <v>79</v>
      </c>
      <c r="E778" s="180" t="s">
        <v>2600</v>
      </c>
      <c r="F778" s="180" t="s">
        <v>2601</v>
      </c>
      <c r="G778" s="167"/>
      <c r="H778" s="167"/>
      <c r="I778" s="170"/>
      <c r="J778" s="181">
        <f>BK778</f>
        <v>0</v>
      </c>
      <c r="K778" s="167"/>
      <c r="L778" s="172"/>
      <c r="M778" s="173"/>
      <c r="N778" s="174"/>
      <c r="O778" s="174"/>
      <c r="P778" s="175">
        <f>SUM(P779:P819)</f>
        <v>0</v>
      </c>
      <c r="Q778" s="174"/>
      <c r="R778" s="175">
        <f>SUM(R779:R819)</f>
        <v>2.9563360000000004E-2</v>
      </c>
      <c r="S778" s="174"/>
      <c r="T778" s="176">
        <f>SUM(T779:T819)</f>
        <v>0</v>
      </c>
      <c r="AR778" s="177" t="s">
        <v>90</v>
      </c>
      <c r="AT778" s="178" t="s">
        <v>79</v>
      </c>
      <c r="AU778" s="178" t="s">
        <v>88</v>
      </c>
      <c r="AY778" s="177" t="s">
        <v>155</v>
      </c>
      <c r="BK778" s="179">
        <f>SUM(BK779:BK819)</f>
        <v>0</v>
      </c>
    </row>
    <row r="779" spans="2:65" s="1" customFormat="1" ht="24" customHeight="1">
      <c r="B779" s="36"/>
      <c r="C779" s="182" t="s">
        <v>1587</v>
      </c>
      <c r="D779" s="182" t="s">
        <v>157</v>
      </c>
      <c r="E779" s="183" t="s">
        <v>2603</v>
      </c>
      <c r="F779" s="184" t="s">
        <v>2604</v>
      </c>
      <c r="G779" s="185" t="s">
        <v>360</v>
      </c>
      <c r="H779" s="186">
        <v>119.44</v>
      </c>
      <c r="I779" s="187"/>
      <c r="J779" s="188">
        <f>ROUND(I779*H779,2)</f>
        <v>0</v>
      </c>
      <c r="K779" s="184" t="s">
        <v>161</v>
      </c>
      <c r="L779" s="40"/>
      <c r="M779" s="189" t="s">
        <v>35</v>
      </c>
      <c r="N779" s="190" t="s">
        <v>51</v>
      </c>
      <c r="O779" s="65"/>
      <c r="P779" s="191">
        <f>O779*H779</f>
        <v>0</v>
      </c>
      <c r="Q779" s="191">
        <v>0</v>
      </c>
      <c r="R779" s="191">
        <f>Q779*H779</f>
        <v>0</v>
      </c>
      <c r="S779" s="191">
        <v>0</v>
      </c>
      <c r="T779" s="192">
        <f>S779*H779</f>
        <v>0</v>
      </c>
      <c r="AR779" s="193" t="s">
        <v>265</v>
      </c>
      <c r="AT779" s="193" t="s">
        <v>157</v>
      </c>
      <c r="AU779" s="193" t="s">
        <v>90</v>
      </c>
      <c r="AY779" s="18" t="s">
        <v>155</v>
      </c>
      <c r="BE779" s="194">
        <f>IF(N779="základní",J779,0)</f>
        <v>0</v>
      </c>
      <c r="BF779" s="194">
        <f>IF(N779="snížená",J779,0)</f>
        <v>0</v>
      </c>
      <c r="BG779" s="194">
        <f>IF(N779="zákl. přenesená",J779,0)</f>
        <v>0</v>
      </c>
      <c r="BH779" s="194">
        <f>IF(N779="sníž. přenesená",J779,0)</f>
        <v>0</v>
      </c>
      <c r="BI779" s="194">
        <f>IF(N779="nulová",J779,0)</f>
        <v>0</v>
      </c>
      <c r="BJ779" s="18" t="s">
        <v>88</v>
      </c>
      <c r="BK779" s="194">
        <f>ROUND(I779*H779,2)</f>
        <v>0</v>
      </c>
      <c r="BL779" s="18" t="s">
        <v>265</v>
      </c>
      <c r="BM779" s="193" t="s">
        <v>3833</v>
      </c>
    </row>
    <row r="780" spans="2:65" s="12" customFormat="1">
      <c r="B780" s="195"/>
      <c r="C780" s="196"/>
      <c r="D780" s="197" t="s">
        <v>164</v>
      </c>
      <c r="E780" s="198" t="s">
        <v>35</v>
      </c>
      <c r="F780" s="199" t="s">
        <v>2606</v>
      </c>
      <c r="G780" s="196"/>
      <c r="H780" s="198" t="s">
        <v>35</v>
      </c>
      <c r="I780" s="200"/>
      <c r="J780" s="196"/>
      <c r="K780" s="196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164</v>
      </c>
      <c r="AU780" s="205" t="s">
        <v>90</v>
      </c>
      <c r="AV780" s="12" t="s">
        <v>88</v>
      </c>
      <c r="AW780" s="12" t="s">
        <v>41</v>
      </c>
      <c r="AX780" s="12" t="s">
        <v>80</v>
      </c>
      <c r="AY780" s="205" t="s">
        <v>155</v>
      </c>
    </row>
    <row r="781" spans="2:65" s="12" customFormat="1">
      <c r="B781" s="195"/>
      <c r="C781" s="196"/>
      <c r="D781" s="197" t="s">
        <v>164</v>
      </c>
      <c r="E781" s="198" t="s">
        <v>35</v>
      </c>
      <c r="F781" s="199" t="s">
        <v>2607</v>
      </c>
      <c r="G781" s="196"/>
      <c r="H781" s="198" t="s">
        <v>35</v>
      </c>
      <c r="I781" s="200"/>
      <c r="J781" s="196"/>
      <c r="K781" s="196"/>
      <c r="L781" s="201"/>
      <c r="M781" s="202"/>
      <c r="N781" s="203"/>
      <c r="O781" s="203"/>
      <c r="P781" s="203"/>
      <c r="Q781" s="203"/>
      <c r="R781" s="203"/>
      <c r="S781" s="203"/>
      <c r="T781" s="204"/>
      <c r="AT781" s="205" t="s">
        <v>164</v>
      </c>
      <c r="AU781" s="205" t="s">
        <v>90</v>
      </c>
      <c r="AV781" s="12" t="s">
        <v>88</v>
      </c>
      <c r="AW781" s="12" t="s">
        <v>41</v>
      </c>
      <c r="AX781" s="12" t="s">
        <v>80</v>
      </c>
      <c r="AY781" s="205" t="s">
        <v>155</v>
      </c>
    </row>
    <row r="782" spans="2:65" s="13" customFormat="1">
      <c r="B782" s="206"/>
      <c r="C782" s="207"/>
      <c r="D782" s="197" t="s">
        <v>164</v>
      </c>
      <c r="E782" s="208" t="s">
        <v>35</v>
      </c>
      <c r="F782" s="209" t="s">
        <v>3834</v>
      </c>
      <c r="G782" s="207"/>
      <c r="H782" s="210">
        <v>55.2</v>
      </c>
      <c r="I782" s="211"/>
      <c r="J782" s="207"/>
      <c r="K782" s="207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164</v>
      </c>
      <c r="AU782" s="216" t="s">
        <v>90</v>
      </c>
      <c r="AV782" s="13" t="s">
        <v>90</v>
      </c>
      <c r="AW782" s="13" t="s">
        <v>41</v>
      </c>
      <c r="AX782" s="13" t="s">
        <v>80</v>
      </c>
      <c r="AY782" s="216" t="s">
        <v>155</v>
      </c>
    </row>
    <row r="783" spans="2:65" s="12" customFormat="1">
      <c r="B783" s="195"/>
      <c r="C783" s="196"/>
      <c r="D783" s="197" t="s">
        <v>164</v>
      </c>
      <c r="E783" s="198" t="s">
        <v>35</v>
      </c>
      <c r="F783" s="199" t="s">
        <v>3364</v>
      </c>
      <c r="G783" s="196"/>
      <c r="H783" s="198" t="s">
        <v>35</v>
      </c>
      <c r="I783" s="200"/>
      <c r="J783" s="196"/>
      <c r="K783" s="196"/>
      <c r="L783" s="201"/>
      <c r="M783" s="202"/>
      <c r="N783" s="203"/>
      <c r="O783" s="203"/>
      <c r="P783" s="203"/>
      <c r="Q783" s="203"/>
      <c r="R783" s="203"/>
      <c r="S783" s="203"/>
      <c r="T783" s="204"/>
      <c r="AT783" s="205" t="s">
        <v>164</v>
      </c>
      <c r="AU783" s="205" t="s">
        <v>90</v>
      </c>
      <c r="AV783" s="12" t="s">
        <v>88</v>
      </c>
      <c r="AW783" s="12" t="s">
        <v>41</v>
      </c>
      <c r="AX783" s="12" t="s">
        <v>80</v>
      </c>
      <c r="AY783" s="205" t="s">
        <v>155</v>
      </c>
    </row>
    <row r="784" spans="2:65" s="13" customFormat="1">
      <c r="B784" s="206"/>
      <c r="C784" s="207"/>
      <c r="D784" s="197" t="s">
        <v>164</v>
      </c>
      <c r="E784" s="208" t="s">
        <v>35</v>
      </c>
      <c r="F784" s="209" t="s">
        <v>3835</v>
      </c>
      <c r="G784" s="207"/>
      <c r="H784" s="210">
        <v>64.239999999999995</v>
      </c>
      <c r="I784" s="211"/>
      <c r="J784" s="207"/>
      <c r="K784" s="207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164</v>
      </c>
      <c r="AU784" s="216" t="s">
        <v>90</v>
      </c>
      <c r="AV784" s="13" t="s">
        <v>90</v>
      </c>
      <c r="AW784" s="13" t="s">
        <v>41</v>
      </c>
      <c r="AX784" s="13" t="s">
        <v>80</v>
      </c>
      <c r="AY784" s="216" t="s">
        <v>155</v>
      </c>
    </row>
    <row r="785" spans="2:65" s="15" customFormat="1">
      <c r="B785" s="228"/>
      <c r="C785" s="229"/>
      <c r="D785" s="197" t="s">
        <v>164</v>
      </c>
      <c r="E785" s="230" t="s">
        <v>35</v>
      </c>
      <c r="F785" s="231" t="s">
        <v>177</v>
      </c>
      <c r="G785" s="229"/>
      <c r="H785" s="232">
        <v>119.44</v>
      </c>
      <c r="I785" s="233"/>
      <c r="J785" s="229"/>
      <c r="K785" s="229"/>
      <c r="L785" s="234"/>
      <c r="M785" s="235"/>
      <c r="N785" s="236"/>
      <c r="O785" s="236"/>
      <c r="P785" s="236"/>
      <c r="Q785" s="236"/>
      <c r="R785" s="236"/>
      <c r="S785" s="236"/>
      <c r="T785" s="237"/>
      <c r="AT785" s="238" t="s">
        <v>164</v>
      </c>
      <c r="AU785" s="238" t="s">
        <v>90</v>
      </c>
      <c r="AV785" s="15" t="s">
        <v>162</v>
      </c>
      <c r="AW785" s="15" t="s">
        <v>41</v>
      </c>
      <c r="AX785" s="15" t="s">
        <v>88</v>
      </c>
      <c r="AY785" s="238" t="s">
        <v>155</v>
      </c>
    </row>
    <row r="786" spans="2:65" s="1" customFormat="1" ht="24" customHeight="1">
      <c r="B786" s="36"/>
      <c r="C786" s="239" t="s">
        <v>1591</v>
      </c>
      <c r="D786" s="239" t="s">
        <v>455</v>
      </c>
      <c r="E786" s="240" t="s">
        <v>2612</v>
      </c>
      <c r="F786" s="241" t="s">
        <v>2613</v>
      </c>
      <c r="G786" s="242" t="s">
        <v>360</v>
      </c>
      <c r="H786" s="243">
        <v>125.41200000000001</v>
      </c>
      <c r="I786" s="244"/>
      <c r="J786" s="245">
        <f>ROUND(I786*H786,2)</f>
        <v>0</v>
      </c>
      <c r="K786" s="241" t="s">
        <v>161</v>
      </c>
      <c r="L786" s="246"/>
      <c r="M786" s="247" t="s">
        <v>35</v>
      </c>
      <c r="N786" s="248" t="s">
        <v>51</v>
      </c>
      <c r="O786" s="65"/>
      <c r="P786" s="191">
        <f>O786*H786</f>
        <v>0</v>
      </c>
      <c r="Q786" s="191">
        <v>0</v>
      </c>
      <c r="R786" s="191">
        <f>Q786*H786</f>
        <v>0</v>
      </c>
      <c r="S786" s="191">
        <v>0</v>
      </c>
      <c r="T786" s="192">
        <f>S786*H786</f>
        <v>0</v>
      </c>
      <c r="AR786" s="193" t="s">
        <v>419</v>
      </c>
      <c r="AT786" s="193" t="s">
        <v>455</v>
      </c>
      <c r="AU786" s="193" t="s">
        <v>90</v>
      </c>
      <c r="AY786" s="18" t="s">
        <v>155</v>
      </c>
      <c r="BE786" s="194">
        <f>IF(N786="základní",J786,0)</f>
        <v>0</v>
      </c>
      <c r="BF786" s="194">
        <f>IF(N786="snížená",J786,0)</f>
        <v>0</v>
      </c>
      <c r="BG786" s="194">
        <f>IF(N786="zákl. přenesená",J786,0)</f>
        <v>0</v>
      </c>
      <c r="BH786" s="194">
        <f>IF(N786="sníž. přenesená",J786,0)</f>
        <v>0</v>
      </c>
      <c r="BI786" s="194">
        <f>IF(N786="nulová",J786,0)</f>
        <v>0</v>
      </c>
      <c r="BJ786" s="18" t="s">
        <v>88</v>
      </c>
      <c r="BK786" s="194">
        <f>ROUND(I786*H786,2)</f>
        <v>0</v>
      </c>
      <c r="BL786" s="18" t="s">
        <v>265</v>
      </c>
      <c r="BM786" s="193" t="s">
        <v>3836</v>
      </c>
    </row>
    <row r="787" spans="2:65" s="13" customFormat="1">
      <c r="B787" s="206"/>
      <c r="C787" s="207"/>
      <c r="D787" s="197" t="s">
        <v>164</v>
      </c>
      <c r="E787" s="208" t="s">
        <v>35</v>
      </c>
      <c r="F787" s="209" t="s">
        <v>3837</v>
      </c>
      <c r="G787" s="207"/>
      <c r="H787" s="210">
        <v>125.41200000000001</v>
      </c>
      <c r="I787" s="211"/>
      <c r="J787" s="207"/>
      <c r="K787" s="207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164</v>
      </c>
      <c r="AU787" s="216" t="s">
        <v>90</v>
      </c>
      <c r="AV787" s="13" t="s">
        <v>90</v>
      </c>
      <c r="AW787" s="13" t="s">
        <v>41</v>
      </c>
      <c r="AX787" s="13" t="s">
        <v>88</v>
      </c>
      <c r="AY787" s="216" t="s">
        <v>155</v>
      </c>
    </row>
    <row r="788" spans="2:65" s="1" customFormat="1" ht="24" customHeight="1">
      <c r="B788" s="36"/>
      <c r="C788" s="182" t="s">
        <v>1594</v>
      </c>
      <c r="D788" s="182" t="s">
        <v>157</v>
      </c>
      <c r="E788" s="183" t="s">
        <v>2617</v>
      </c>
      <c r="F788" s="184" t="s">
        <v>2618</v>
      </c>
      <c r="G788" s="185" t="s">
        <v>160</v>
      </c>
      <c r="H788" s="186">
        <v>46.823999999999998</v>
      </c>
      <c r="I788" s="187"/>
      <c r="J788" s="188">
        <f>ROUND(I788*H788,2)</f>
        <v>0</v>
      </c>
      <c r="K788" s="184" t="s">
        <v>161</v>
      </c>
      <c r="L788" s="40"/>
      <c r="M788" s="189" t="s">
        <v>35</v>
      </c>
      <c r="N788" s="190" t="s">
        <v>51</v>
      </c>
      <c r="O788" s="65"/>
      <c r="P788" s="191">
        <f>O788*H788</f>
        <v>0</v>
      </c>
      <c r="Q788" s="191">
        <v>2.0000000000000002E-5</v>
      </c>
      <c r="R788" s="191">
        <f>Q788*H788</f>
        <v>9.3648000000000006E-4</v>
      </c>
      <c r="S788" s="191">
        <v>0</v>
      </c>
      <c r="T788" s="192">
        <f>S788*H788</f>
        <v>0</v>
      </c>
      <c r="AR788" s="193" t="s">
        <v>265</v>
      </c>
      <c r="AT788" s="193" t="s">
        <v>157</v>
      </c>
      <c r="AU788" s="193" t="s">
        <v>90</v>
      </c>
      <c r="AY788" s="18" t="s">
        <v>155</v>
      </c>
      <c r="BE788" s="194">
        <f>IF(N788="základní",J788,0)</f>
        <v>0</v>
      </c>
      <c r="BF788" s="194">
        <f>IF(N788="snížená",J788,0)</f>
        <v>0</v>
      </c>
      <c r="BG788" s="194">
        <f>IF(N788="zákl. přenesená",J788,0)</f>
        <v>0</v>
      </c>
      <c r="BH788" s="194">
        <f>IF(N788="sníž. přenesená",J788,0)</f>
        <v>0</v>
      </c>
      <c r="BI788" s="194">
        <f>IF(N788="nulová",J788,0)</f>
        <v>0</v>
      </c>
      <c r="BJ788" s="18" t="s">
        <v>88</v>
      </c>
      <c r="BK788" s="194">
        <f>ROUND(I788*H788,2)</f>
        <v>0</v>
      </c>
      <c r="BL788" s="18" t="s">
        <v>265</v>
      </c>
      <c r="BM788" s="193" t="s">
        <v>3838</v>
      </c>
    </row>
    <row r="789" spans="2:65" s="12" customFormat="1">
      <c r="B789" s="195"/>
      <c r="C789" s="196"/>
      <c r="D789" s="197" t="s">
        <v>164</v>
      </c>
      <c r="E789" s="198" t="s">
        <v>35</v>
      </c>
      <c r="F789" s="199" t="s">
        <v>3839</v>
      </c>
      <c r="G789" s="196"/>
      <c r="H789" s="198" t="s">
        <v>35</v>
      </c>
      <c r="I789" s="200"/>
      <c r="J789" s="196"/>
      <c r="K789" s="196"/>
      <c r="L789" s="201"/>
      <c r="M789" s="202"/>
      <c r="N789" s="203"/>
      <c r="O789" s="203"/>
      <c r="P789" s="203"/>
      <c r="Q789" s="203"/>
      <c r="R789" s="203"/>
      <c r="S789" s="203"/>
      <c r="T789" s="204"/>
      <c r="AT789" s="205" t="s">
        <v>164</v>
      </c>
      <c r="AU789" s="205" t="s">
        <v>90</v>
      </c>
      <c r="AV789" s="12" t="s">
        <v>88</v>
      </c>
      <c r="AW789" s="12" t="s">
        <v>41</v>
      </c>
      <c r="AX789" s="12" t="s">
        <v>80</v>
      </c>
      <c r="AY789" s="205" t="s">
        <v>155</v>
      </c>
    </row>
    <row r="790" spans="2:65" s="12" customFormat="1">
      <c r="B790" s="195"/>
      <c r="C790" s="196"/>
      <c r="D790" s="197" t="s">
        <v>164</v>
      </c>
      <c r="E790" s="198" t="s">
        <v>35</v>
      </c>
      <c r="F790" s="199" t="s">
        <v>2607</v>
      </c>
      <c r="G790" s="196"/>
      <c r="H790" s="198" t="s">
        <v>35</v>
      </c>
      <c r="I790" s="200"/>
      <c r="J790" s="196"/>
      <c r="K790" s="196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164</v>
      </c>
      <c r="AU790" s="205" t="s">
        <v>90</v>
      </c>
      <c r="AV790" s="12" t="s">
        <v>88</v>
      </c>
      <c r="AW790" s="12" t="s">
        <v>41</v>
      </c>
      <c r="AX790" s="12" t="s">
        <v>80</v>
      </c>
      <c r="AY790" s="205" t="s">
        <v>155</v>
      </c>
    </row>
    <row r="791" spans="2:65" s="13" customFormat="1">
      <c r="B791" s="206"/>
      <c r="C791" s="207"/>
      <c r="D791" s="197" t="s">
        <v>164</v>
      </c>
      <c r="E791" s="208" t="s">
        <v>35</v>
      </c>
      <c r="F791" s="209" t="s">
        <v>3840</v>
      </c>
      <c r="G791" s="207"/>
      <c r="H791" s="210">
        <v>8.2799999999999994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164</v>
      </c>
      <c r="AU791" s="216" t="s">
        <v>90</v>
      </c>
      <c r="AV791" s="13" t="s">
        <v>90</v>
      </c>
      <c r="AW791" s="13" t="s">
        <v>41</v>
      </c>
      <c r="AX791" s="13" t="s">
        <v>80</v>
      </c>
      <c r="AY791" s="216" t="s">
        <v>155</v>
      </c>
    </row>
    <row r="792" spans="2:65" s="12" customFormat="1">
      <c r="B792" s="195"/>
      <c r="C792" s="196"/>
      <c r="D792" s="197" t="s">
        <v>164</v>
      </c>
      <c r="E792" s="198" t="s">
        <v>35</v>
      </c>
      <c r="F792" s="199" t="s">
        <v>3364</v>
      </c>
      <c r="G792" s="196"/>
      <c r="H792" s="198" t="s">
        <v>35</v>
      </c>
      <c r="I792" s="200"/>
      <c r="J792" s="196"/>
      <c r="K792" s="196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164</v>
      </c>
      <c r="AU792" s="205" t="s">
        <v>90</v>
      </c>
      <c r="AV792" s="12" t="s">
        <v>88</v>
      </c>
      <c r="AW792" s="12" t="s">
        <v>41</v>
      </c>
      <c r="AX792" s="12" t="s">
        <v>80</v>
      </c>
      <c r="AY792" s="205" t="s">
        <v>155</v>
      </c>
    </row>
    <row r="793" spans="2:65" s="13" customFormat="1">
      <c r="B793" s="206"/>
      <c r="C793" s="207"/>
      <c r="D793" s="197" t="s">
        <v>164</v>
      </c>
      <c r="E793" s="208" t="s">
        <v>35</v>
      </c>
      <c r="F793" s="209" t="s">
        <v>3841</v>
      </c>
      <c r="G793" s="207"/>
      <c r="H793" s="210">
        <v>38.543999999999997</v>
      </c>
      <c r="I793" s="211"/>
      <c r="J793" s="207"/>
      <c r="K793" s="207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164</v>
      </c>
      <c r="AU793" s="216" t="s">
        <v>90</v>
      </c>
      <c r="AV793" s="13" t="s">
        <v>90</v>
      </c>
      <c r="AW793" s="13" t="s">
        <v>41</v>
      </c>
      <c r="AX793" s="13" t="s">
        <v>80</v>
      </c>
      <c r="AY793" s="216" t="s">
        <v>155</v>
      </c>
    </row>
    <row r="794" spans="2:65" s="15" customFormat="1">
      <c r="B794" s="228"/>
      <c r="C794" s="229"/>
      <c r="D794" s="197" t="s">
        <v>164</v>
      </c>
      <c r="E794" s="230" t="s">
        <v>35</v>
      </c>
      <c r="F794" s="231" t="s">
        <v>177</v>
      </c>
      <c r="G794" s="229"/>
      <c r="H794" s="232">
        <v>46.823999999999998</v>
      </c>
      <c r="I794" s="233"/>
      <c r="J794" s="229"/>
      <c r="K794" s="229"/>
      <c r="L794" s="234"/>
      <c r="M794" s="235"/>
      <c r="N794" s="236"/>
      <c r="O794" s="236"/>
      <c r="P794" s="236"/>
      <c r="Q794" s="236"/>
      <c r="R794" s="236"/>
      <c r="S794" s="236"/>
      <c r="T794" s="237"/>
      <c r="AT794" s="238" t="s">
        <v>164</v>
      </c>
      <c r="AU794" s="238" t="s">
        <v>90</v>
      </c>
      <c r="AV794" s="15" t="s">
        <v>162</v>
      </c>
      <c r="AW794" s="15" t="s">
        <v>41</v>
      </c>
      <c r="AX794" s="15" t="s">
        <v>88</v>
      </c>
      <c r="AY794" s="238" t="s">
        <v>155</v>
      </c>
    </row>
    <row r="795" spans="2:65" s="1" customFormat="1" ht="24" customHeight="1">
      <c r="B795" s="36"/>
      <c r="C795" s="182" t="s">
        <v>1599</v>
      </c>
      <c r="D795" s="182" t="s">
        <v>157</v>
      </c>
      <c r="E795" s="183" t="s">
        <v>2631</v>
      </c>
      <c r="F795" s="184" t="s">
        <v>2632</v>
      </c>
      <c r="G795" s="185" t="s">
        <v>160</v>
      </c>
      <c r="H795" s="186">
        <v>53.304000000000002</v>
      </c>
      <c r="I795" s="187"/>
      <c r="J795" s="188">
        <f>ROUND(I795*H795,2)</f>
        <v>0</v>
      </c>
      <c r="K795" s="184" t="s">
        <v>161</v>
      </c>
      <c r="L795" s="40"/>
      <c r="M795" s="189" t="s">
        <v>35</v>
      </c>
      <c r="N795" s="190" t="s">
        <v>51</v>
      </c>
      <c r="O795" s="65"/>
      <c r="P795" s="191">
        <f>O795*H795</f>
        <v>0</v>
      </c>
      <c r="Q795" s="191">
        <v>1.2999999999999999E-4</v>
      </c>
      <c r="R795" s="191">
        <f>Q795*H795</f>
        <v>6.9295199999999998E-3</v>
      </c>
      <c r="S795" s="191">
        <v>0</v>
      </c>
      <c r="T795" s="192">
        <f>S795*H795</f>
        <v>0</v>
      </c>
      <c r="AR795" s="193" t="s">
        <v>265</v>
      </c>
      <c r="AT795" s="193" t="s">
        <v>157</v>
      </c>
      <c r="AU795" s="193" t="s">
        <v>90</v>
      </c>
      <c r="AY795" s="18" t="s">
        <v>155</v>
      </c>
      <c r="BE795" s="194">
        <f>IF(N795="základní",J795,0)</f>
        <v>0</v>
      </c>
      <c r="BF795" s="194">
        <f>IF(N795="snížená",J795,0)</f>
        <v>0</v>
      </c>
      <c r="BG795" s="194">
        <f>IF(N795="zákl. přenesená",J795,0)</f>
        <v>0</v>
      </c>
      <c r="BH795" s="194">
        <f>IF(N795="sníž. přenesená",J795,0)</f>
        <v>0</v>
      </c>
      <c r="BI795" s="194">
        <f>IF(N795="nulová",J795,0)</f>
        <v>0</v>
      </c>
      <c r="BJ795" s="18" t="s">
        <v>88</v>
      </c>
      <c r="BK795" s="194">
        <f>ROUND(I795*H795,2)</f>
        <v>0</v>
      </c>
      <c r="BL795" s="18" t="s">
        <v>265</v>
      </c>
      <c r="BM795" s="193" t="s">
        <v>3842</v>
      </c>
    </row>
    <row r="796" spans="2:65" s="12" customFormat="1">
      <c r="B796" s="195"/>
      <c r="C796" s="196"/>
      <c r="D796" s="197" t="s">
        <v>164</v>
      </c>
      <c r="E796" s="198" t="s">
        <v>35</v>
      </c>
      <c r="F796" s="199" t="s">
        <v>3839</v>
      </c>
      <c r="G796" s="196"/>
      <c r="H796" s="198" t="s">
        <v>35</v>
      </c>
      <c r="I796" s="200"/>
      <c r="J796" s="196"/>
      <c r="K796" s="196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164</v>
      </c>
      <c r="AU796" s="205" t="s">
        <v>90</v>
      </c>
      <c r="AV796" s="12" t="s">
        <v>88</v>
      </c>
      <c r="AW796" s="12" t="s">
        <v>41</v>
      </c>
      <c r="AX796" s="12" t="s">
        <v>80</v>
      </c>
      <c r="AY796" s="205" t="s">
        <v>155</v>
      </c>
    </row>
    <row r="797" spans="2:65" s="12" customFormat="1">
      <c r="B797" s="195"/>
      <c r="C797" s="196"/>
      <c r="D797" s="197" t="s">
        <v>164</v>
      </c>
      <c r="E797" s="198" t="s">
        <v>35</v>
      </c>
      <c r="F797" s="199" t="s">
        <v>2607</v>
      </c>
      <c r="G797" s="196"/>
      <c r="H797" s="198" t="s">
        <v>35</v>
      </c>
      <c r="I797" s="200"/>
      <c r="J797" s="196"/>
      <c r="K797" s="196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164</v>
      </c>
      <c r="AU797" s="205" t="s">
        <v>90</v>
      </c>
      <c r="AV797" s="12" t="s">
        <v>88</v>
      </c>
      <c r="AW797" s="12" t="s">
        <v>41</v>
      </c>
      <c r="AX797" s="12" t="s">
        <v>80</v>
      </c>
      <c r="AY797" s="205" t="s">
        <v>155</v>
      </c>
    </row>
    <row r="798" spans="2:65" s="13" customFormat="1">
      <c r="B798" s="206"/>
      <c r="C798" s="207"/>
      <c r="D798" s="197" t="s">
        <v>164</v>
      </c>
      <c r="E798" s="208" t="s">
        <v>35</v>
      </c>
      <c r="F798" s="209" t="s">
        <v>3840</v>
      </c>
      <c r="G798" s="207"/>
      <c r="H798" s="210">
        <v>8.2799999999999994</v>
      </c>
      <c r="I798" s="211"/>
      <c r="J798" s="207"/>
      <c r="K798" s="207"/>
      <c r="L798" s="212"/>
      <c r="M798" s="213"/>
      <c r="N798" s="214"/>
      <c r="O798" s="214"/>
      <c r="P798" s="214"/>
      <c r="Q798" s="214"/>
      <c r="R798" s="214"/>
      <c r="S798" s="214"/>
      <c r="T798" s="215"/>
      <c r="AT798" s="216" t="s">
        <v>164</v>
      </c>
      <c r="AU798" s="216" t="s">
        <v>90</v>
      </c>
      <c r="AV798" s="13" t="s">
        <v>90</v>
      </c>
      <c r="AW798" s="13" t="s">
        <v>41</v>
      </c>
      <c r="AX798" s="13" t="s">
        <v>80</v>
      </c>
      <c r="AY798" s="216" t="s">
        <v>155</v>
      </c>
    </row>
    <row r="799" spans="2:65" s="12" customFormat="1">
      <c r="B799" s="195"/>
      <c r="C799" s="196"/>
      <c r="D799" s="197" t="s">
        <v>164</v>
      </c>
      <c r="E799" s="198" t="s">
        <v>35</v>
      </c>
      <c r="F799" s="199" t="s">
        <v>3364</v>
      </c>
      <c r="G799" s="196"/>
      <c r="H799" s="198" t="s">
        <v>35</v>
      </c>
      <c r="I799" s="200"/>
      <c r="J799" s="196"/>
      <c r="K799" s="196"/>
      <c r="L799" s="201"/>
      <c r="M799" s="202"/>
      <c r="N799" s="203"/>
      <c r="O799" s="203"/>
      <c r="P799" s="203"/>
      <c r="Q799" s="203"/>
      <c r="R799" s="203"/>
      <c r="S799" s="203"/>
      <c r="T799" s="204"/>
      <c r="AT799" s="205" t="s">
        <v>164</v>
      </c>
      <c r="AU799" s="205" t="s">
        <v>90</v>
      </c>
      <c r="AV799" s="12" t="s">
        <v>88</v>
      </c>
      <c r="AW799" s="12" t="s">
        <v>41</v>
      </c>
      <c r="AX799" s="12" t="s">
        <v>80</v>
      </c>
      <c r="AY799" s="205" t="s">
        <v>155</v>
      </c>
    </row>
    <row r="800" spans="2:65" s="13" customFormat="1">
      <c r="B800" s="206"/>
      <c r="C800" s="207"/>
      <c r="D800" s="197" t="s">
        <v>164</v>
      </c>
      <c r="E800" s="208" t="s">
        <v>35</v>
      </c>
      <c r="F800" s="209" t="s">
        <v>3841</v>
      </c>
      <c r="G800" s="207"/>
      <c r="H800" s="210">
        <v>38.543999999999997</v>
      </c>
      <c r="I800" s="211"/>
      <c r="J800" s="207"/>
      <c r="K800" s="207"/>
      <c r="L800" s="212"/>
      <c r="M800" s="213"/>
      <c r="N800" s="214"/>
      <c r="O800" s="214"/>
      <c r="P800" s="214"/>
      <c r="Q800" s="214"/>
      <c r="R800" s="214"/>
      <c r="S800" s="214"/>
      <c r="T800" s="215"/>
      <c r="AT800" s="216" t="s">
        <v>164</v>
      </c>
      <c r="AU800" s="216" t="s">
        <v>90</v>
      </c>
      <c r="AV800" s="13" t="s">
        <v>90</v>
      </c>
      <c r="AW800" s="13" t="s">
        <v>41</v>
      </c>
      <c r="AX800" s="13" t="s">
        <v>80</v>
      </c>
      <c r="AY800" s="216" t="s">
        <v>155</v>
      </c>
    </row>
    <row r="801" spans="2:65" s="12" customFormat="1">
      <c r="B801" s="195"/>
      <c r="C801" s="196"/>
      <c r="D801" s="197" t="s">
        <v>164</v>
      </c>
      <c r="E801" s="198" t="s">
        <v>35</v>
      </c>
      <c r="F801" s="199" t="s">
        <v>3843</v>
      </c>
      <c r="G801" s="196"/>
      <c r="H801" s="198" t="s">
        <v>35</v>
      </c>
      <c r="I801" s="200"/>
      <c r="J801" s="196"/>
      <c r="K801" s="196"/>
      <c r="L801" s="201"/>
      <c r="M801" s="202"/>
      <c r="N801" s="203"/>
      <c r="O801" s="203"/>
      <c r="P801" s="203"/>
      <c r="Q801" s="203"/>
      <c r="R801" s="203"/>
      <c r="S801" s="203"/>
      <c r="T801" s="204"/>
      <c r="AT801" s="205" t="s">
        <v>164</v>
      </c>
      <c r="AU801" s="205" t="s">
        <v>90</v>
      </c>
      <c r="AV801" s="12" t="s">
        <v>88</v>
      </c>
      <c r="AW801" s="12" t="s">
        <v>41</v>
      </c>
      <c r="AX801" s="12" t="s">
        <v>80</v>
      </c>
      <c r="AY801" s="205" t="s">
        <v>155</v>
      </c>
    </row>
    <row r="802" spans="2:65" s="13" customFormat="1">
      <c r="B802" s="206"/>
      <c r="C802" s="207"/>
      <c r="D802" s="197" t="s">
        <v>164</v>
      </c>
      <c r="E802" s="208" t="s">
        <v>35</v>
      </c>
      <c r="F802" s="209" t="s">
        <v>3732</v>
      </c>
      <c r="G802" s="207"/>
      <c r="H802" s="210">
        <v>3.36</v>
      </c>
      <c r="I802" s="211"/>
      <c r="J802" s="207"/>
      <c r="K802" s="207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164</v>
      </c>
      <c r="AU802" s="216" t="s">
        <v>90</v>
      </c>
      <c r="AV802" s="13" t="s">
        <v>90</v>
      </c>
      <c r="AW802" s="13" t="s">
        <v>41</v>
      </c>
      <c r="AX802" s="13" t="s">
        <v>80</v>
      </c>
      <c r="AY802" s="216" t="s">
        <v>155</v>
      </c>
    </row>
    <row r="803" spans="2:65" s="12" customFormat="1">
      <c r="B803" s="195"/>
      <c r="C803" s="196"/>
      <c r="D803" s="197" t="s">
        <v>164</v>
      </c>
      <c r="E803" s="198" t="s">
        <v>35</v>
      </c>
      <c r="F803" s="199" t="s">
        <v>3844</v>
      </c>
      <c r="G803" s="196"/>
      <c r="H803" s="198" t="s">
        <v>35</v>
      </c>
      <c r="I803" s="200"/>
      <c r="J803" s="196"/>
      <c r="K803" s="196"/>
      <c r="L803" s="201"/>
      <c r="M803" s="202"/>
      <c r="N803" s="203"/>
      <c r="O803" s="203"/>
      <c r="P803" s="203"/>
      <c r="Q803" s="203"/>
      <c r="R803" s="203"/>
      <c r="S803" s="203"/>
      <c r="T803" s="204"/>
      <c r="AT803" s="205" t="s">
        <v>164</v>
      </c>
      <c r="AU803" s="205" t="s">
        <v>90</v>
      </c>
      <c r="AV803" s="12" t="s">
        <v>88</v>
      </c>
      <c r="AW803" s="12" t="s">
        <v>41</v>
      </c>
      <c r="AX803" s="12" t="s">
        <v>80</v>
      </c>
      <c r="AY803" s="205" t="s">
        <v>155</v>
      </c>
    </row>
    <row r="804" spans="2:65" s="13" customFormat="1">
      <c r="B804" s="206"/>
      <c r="C804" s="207"/>
      <c r="D804" s="197" t="s">
        <v>164</v>
      </c>
      <c r="E804" s="208" t="s">
        <v>35</v>
      </c>
      <c r="F804" s="209" t="s">
        <v>3845</v>
      </c>
      <c r="G804" s="207"/>
      <c r="H804" s="210">
        <v>3.12</v>
      </c>
      <c r="I804" s="211"/>
      <c r="J804" s="207"/>
      <c r="K804" s="207"/>
      <c r="L804" s="212"/>
      <c r="M804" s="213"/>
      <c r="N804" s="214"/>
      <c r="O804" s="214"/>
      <c r="P804" s="214"/>
      <c r="Q804" s="214"/>
      <c r="R804" s="214"/>
      <c r="S804" s="214"/>
      <c r="T804" s="215"/>
      <c r="AT804" s="216" t="s">
        <v>164</v>
      </c>
      <c r="AU804" s="216" t="s">
        <v>90</v>
      </c>
      <c r="AV804" s="13" t="s">
        <v>90</v>
      </c>
      <c r="AW804" s="13" t="s">
        <v>41</v>
      </c>
      <c r="AX804" s="13" t="s">
        <v>80</v>
      </c>
      <c r="AY804" s="216" t="s">
        <v>155</v>
      </c>
    </row>
    <row r="805" spans="2:65" s="15" customFormat="1">
      <c r="B805" s="228"/>
      <c r="C805" s="229"/>
      <c r="D805" s="197" t="s">
        <v>164</v>
      </c>
      <c r="E805" s="230" t="s">
        <v>35</v>
      </c>
      <c r="F805" s="231" t="s">
        <v>177</v>
      </c>
      <c r="G805" s="229"/>
      <c r="H805" s="232">
        <v>53.304000000000002</v>
      </c>
      <c r="I805" s="233"/>
      <c r="J805" s="229"/>
      <c r="K805" s="229"/>
      <c r="L805" s="234"/>
      <c r="M805" s="235"/>
      <c r="N805" s="236"/>
      <c r="O805" s="236"/>
      <c r="P805" s="236"/>
      <c r="Q805" s="236"/>
      <c r="R805" s="236"/>
      <c r="S805" s="236"/>
      <c r="T805" s="237"/>
      <c r="AT805" s="238" t="s">
        <v>164</v>
      </c>
      <c r="AU805" s="238" t="s">
        <v>90</v>
      </c>
      <c r="AV805" s="15" t="s">
        <v>162</v>
      </c>
      <c r="AW805" s="15" t="s">
        <v>41</v>
      </c>
      <c r="AX805" s="15" t="s">
        <v>88</v>
      </c>
      <c r="AY805" s="238" t="s">
        <v>155</v>
      </c>
    </row>
    <row r="806" spans="2:65" s="1" customFormat="1" ht="24" customHeight="1">
      <c r="B806" s="36"/>
      <c r="C806" s="182" t="s">
        <v>1604</v>
      </c>
      <c r="D806" s="182" t="s">
        <v>157</v>
      </c>
      <c r="E806" s="183" t="s">
        <v>2635</v>
      </c>
      <c r="F806" s="184" t="s">
        <v>2636</v>
      </c>
      <c r="G806" s="185" t="s">
        <v>160</v>
      </c>
      <c r="H806" s="186">
        <v>53.304000000000002</v>
      </c>
      <c r="I806" s="187"/>
      <c r="J806" s="188">
        <f>ROUND(I806*H806,2)</f>
        <v>0</v>
      </c>
      <c r="K806" s="184" t="s">
        <v>161</v>
      </c>
      <c r="L806" s="40"/>
      <c r="M806" s="189" t="s">
        <v>35</v>
      </c>
      <c r="N806" s="190" t="s">
        <v>51</v>
      </c>
      <c r="O806" s="65"/>
      <c r="P806" s="191">
        <f>O806*H806</f>
        <v>0</v>
      </c>
      <c r="Q806" s="191">
        <v>3.4000000000000002E-4</v>
      </c>
      <c r="R806" s="191">
        <f>Q806*H806</f>
        <v>1.8123360000000002E-2</v>
      </c>
      <c r="S806" s="191">
        <v>0</v>
      </c>
      <c r="T806" s="192">
        <f>S806*H806</f>
        <v>0</v>
      </c>
      <c r="AR806" s="193" t="s">
        <v>265</v>
      </c>
      <c r="AT806" s="193" t="s">
        <v>157</v>
      </c>
      <c r="AU806" s="193" t="s">
        <v>90</v>
      </c>
      <c r="AY806" s="18" t="s">
        <v>155</v>
      </c>
      <c r="BE806" s="194">
        <f>IF(N806="základní",J806,0)</f>
        <v>0</v>
      </c>
      <c r="BF806" s="194">
        <f>IF(N806="snížená",J806,0)</f>
        <v>0</v>
      </c>
      <c r="BG806" s="194">
        <f>IF(N806="zákl. přenesená",J806,0)</f>
        <v>0</v>
      </c>
      <c r="BH806" s="194">
        <f>IF(N806="sníž. přenesená",J806,0)</f>
        <v>0</v>
      </c>
      <c r="BI806" s="194">
        <f>IF(N806="nulová",J806,0)</f>
        <v>0</v>
      </c>
      <c r="BJ806" s="18" t="s">
        <v>88</v>
      </c>
      <c r="BK806" s="194">
        <f>ROUND(I806*H806,2)</f>
        <v>0</v>
      </c>
      <c r="BL806" s="18" t="s">
        <v>265</v>
      </c>
      <c r="BM806" s="193" t="s">
        <v>3846</v>
      </c>
    </row>
    <row r="807" spans="2:65" s="12" customFormat="1">
      <c r="B807" s="195"/>
      <c r="C807" s="196"/>
      <c r="D807" s="197" t="s">
        <v>164</v>
      </c>
      <c r="E807" s="198" t="s">
        <v>35</v>
      </c>
      <c r="F807" s="199" t="s">
        <v>3839</v>
      </c>
      <c r="G807" s="196"/>
      <c r="H807" s="198" t="s">
        <v>35</v>
      </c>
      <c r="I807" s="200"/>
      <c r="J807" s="196"/>
      <c r="K807" s="196"/>
      <c r="L807" s="201"/>
      <c r="M807" s="202"/>
      <c r="N807" s="203"/>
      <c r="O807" s="203"/>
      <c r="P807" s="203"/>
      <c r="Q807" s="203"/>
      <c r="R807" s="203"/>
      <c r="S807" s="203"/>
      <c r="T807" s="204"/>
      <c r="AT807" s="205" t="s">
        <v>164</v>
      </c>
      <c r="AU807" s="205" t="s">
        <v>90</v>
      </c>
      <c r="AV807" s="12" t="s">
        <v>88</v>
      </c>
      <c r="AW807" s="12" t="s">
        <v>41</v>
      </c>
      <c r="AX807" s="12" t="s">
        <v>80</v>
      </c>
      <c r="AY807" s="205" t="s">
        <v>155</v>
      </c>
    </row>
    <row r="808" spans="2:65" s="12" customFormat="1">
      <c r="B808" s="195"/>
      <c r="C808" s="196"/>
      <c r="D808" s="197" t="s">
        <v>164</v>
      </c>
      <c r="E808" s="198" t="s">
        <v>35</v>
      </c>
      <c r="F808" s="199" t="s">
        <v>2607</v>
      </c>
      <c r="G808" s="196"/>
      <c r="H808" s="198" t="s">
        <v>35</v>
      </c>
      <c r="I808" s="200"/>
      <c r="J808" s="196"/>
      <c r="K808" s="196"/>
      <c r="L808" s="201"/>
      <c r="M808" s="202"/>
      <c r="N808" s="203"/>
      <c r="O808" s="203"/>
      <c r="P808" s="203"/>
      <c r="Q808" s="203"/>
      <c r="R808" s="203"/>
      <c r="S808" s="203"/>
      <c r="T808" s="204"/>
      <c r="AT808" s="205" t="s">
        <v>164</v>
      </c>
      <c r="AU808" s="205" t="s">
        <v>90</v>
      </c>
      <c r="AV808" s="12" t="s">
        <v>88</v>
      </c>
      <c r="AW808" s="12" t="s">
        <v>41</v>
      </c>
      <c r="AX808" s="12" t="s">
        <v>80</v>
      </c>
      <c r="AY808" s="205" t="s">
        <v>155</v>
      </c>
    </row>
    <row r="809" spans="2:65" s="13" customFormat="1">
      <c r="B809" s="206"/>
      <c r="C809" s="207"/>
      <c r="D809" s="197" t="s">
        <v>164</v>
      </c>
      <c r="E809" s="208" t="s">
        <v>35</v>
      </c>
      <c r="F809" s="209" t="s">
        <v>3840</v>
      </c>
      <c r="G809" s="207"/>
      <c r="H809" s="210">
        <v>8.2799999999999994</v>
      </c>
      <c r="I809" s="211"/>
      <c r="J809" s="207"/>
      <c r="K809" s="207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164</v>
      </c>
      <c r="AU809" s="216" t="s">
        <v>90</v>
      </c>
      <c r="AV809" s="13" t="s">
        <v>90</v>
      </c>
      <c r="AW809" s="13" t="s">
        <v>41</v>
      </c>
      <c r="AX809" s="13" t="s">
        <v>80</v>
      </c>
      <c r="AY809" s="216" t="s">
        <v>155</v>
      </c>
    </row>
    <row r="810" spans="2:65" s="12" customFormat="1">
      <c r="B810" s="195"/>
      <c r="C810" s="196"/>
      <c r="D810" s="197" t="s">
        <v>164</v>
      </c>
      <c r="E810" s="198" t="s">
        <v>35</v>
      </c>
      <c r="F810" s="199" t="s">
        <v>3364</v>
      </c>
      <c r="G810" s="196"/>
      <c r="H810" s="198" t="s">
        <v>35</v>
      </c>
      <c r="I810" s="200"/>
      <c r="J810" s="196"/>
      <c r="K810" s="196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164</v>
      </c>
      <c r="AU810" s="205" t="s">
        <v>90</v>
      </c>
      <c r="AV810" s="12" t="s">
        <v>88</v>
      </c>
      <c r="AW810" s="12" t="s">
        <v>41</v>
      </c>
      <c r="AX810" s="12" t="s">
        <v>80</v>
      </c>
      <c r="AY810" s="205" t="s">
        <v>155</v>
      </c>
    </row>
    <row r="811" spans="2:65" s="13" customFormat="1">
      <c r="B811" s="206"/>
      <c r="C811" s="207"/>
      <c r="D811" s="197" t="s">
        <v>164</v>
      </c>
      <c r="E811" s="208" t="s">
        <v>35</v>
      </c>
      <c r="F811" s="209" t="s">
        <v>3841</v>
      </c>
      <c r="G811" s="207"/>
      <c r="H811" s="210">
        <v>38.543999999999997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164</v>
      </c>
      <c r="AU811" s="216" t="s">
        <v>90</v>
      </c>
      <c r="AV811" s="13" t="s">
        <v>90</v>
      </c>
      <c r="AW811" s="13" t="s">
        <v>41</v>
      </c>
      <c r="AX811" s="13" t="s">
        <v>80</v>
      </c>
      <c r="AY811" s="216" t="s">
        <v>155</v>
      </c>
    </row>
    <row r="812" spans="2:65" s="12" customFormat="1">
      <c r="B812" s="195"/>
      <c r="C812" s="196"/>
      <c r="D812" s="197" t="s">
        <v>164</v>
      </c>
      <c r="E812" s="198" t="s">
        <v>35</v>
      </c>
      <c r="F812" s="199" t="s">
        <v>3843</v>
      </c>
      <c r="G812" s="196"/>
      <c r="H812" s="198" t="s">
        <v>35</v>
      </c>
      <c r="I812" s="200"/>
      <c r="J812" s="196"/>
      <c r="K812" s="196"/>
      <c r="L812" s="201"/>
      <c r="M812" s="202"/>
      <c r="N812" s="203"/>
      <c r="O812" s="203"/>
      <c r="P812" s="203"/>
      <c r="Q812" s="203"/>
      <c r="R812" s="203"/>
      <c r="S812" s="203"/>
      <c r="T812" s="204"/>
      <c r="AT812" s="205" t="s">
        <v>164</v>
      </c>
      <c r="AU812" s="205" t="s">
        <v>90</v>
      </c>
      <c r="AV812" s="12" t="s">
        <v>88</v>
      </c>
      <c r="AW812" s="12" t="s">
        <v>41</v>
      </c>
      <c r="AX812" s="12" t="s">
        <v>80</v>
      </c>
      <c r="AY812" s="205" t="s">
        <v>155</v>
      </c>
    </row>
    <row r="813" spans="2:65" s="13" customFormat="1">
      <c r="B813" s="206"/>
      <c r="C813" s="207"/>
      <c r="D813" s="197" t="s">
        <v>164</v>
      </c>
      <c r="E813" s="208" t="s">
        <v>35</v>
      </c>
      <c r="F813" s="209" t="s">
        <v>3732</v>
      </c>
      <c r="G813" s="207"/>
      <c r="H813" s="210">
        <v>3.36</v>
      </c>
      <c r="I813" s="211"/>
      <c r="J813" s="207"/>
      <c r="K813" s="207"/>
      <c r="L813" s="212"/>
      <c r="M813" s="213"/>
      <c r="N813" s="214"/>
      <c r="O813" s="214"/>
      <c r="P813" s="214"/>
      <c r="Q813" s="214"/>
      <c r="R813" s="214"/>
      <c r="S813" s="214"/>
      <c r="T813" s="215"/>
      <c r="AT813" s="216" t="s">
        <v>164</v>
      </c>
      <c r="AU813" s="216" t="s">
        <v>90</v>
      </c>
      <c r="AV813" s="13" t="s">
        <v>90</v>
      </c>
      <c r="AW813" s="13" t="s">
        <v>41</v>
      </c>
      <c r="AX813" s="13" t="s">
        <v>80</v>
      </c>
      <c r="AY813" s="216" t="s">
        <v>155</v>
      </c>
    </row>
    <row r="814" spans="2:65" s="12" customFormat="1">
      <c r="B814" s="195"/>
      <c r="C814" s="196"/>
      <c r="D814" s="197" t="s">
        <v>164</v>
      </c>
      <c r="E814" s="198" t="s">
        <v>35</v>
      </c>
      <c r="F814" s="199" t="s">
        <v>3844</v>
      </c>
      <c r="G814" s="196"/>
      <c r="H814" s="198" t="s">
        <v>35</v>
      </c>
      <c r="I814" s="200"/>
      <c r="J814" s="196"/>
      <c r="K814" s="196"/>
      <c r="L814" s="201"/>
      <c r="M814" s="202"/>
      <c r="N814" s="203"/>
      <c r="O814" s="203"/>
      <c r="P814" s="203"/>
      <c r="Q814" s="203"/>
      <c r="R814" s="203"/>
      <c r="S814" s="203"/>
      <c r="T814" s="204"/>
      <c r="AT814" s="205" t="s">
        <v>164</v>
      </c>
      <c r="AU814" s="205" t="s">
        <v>90</v>
      </c>
      <c r="AV814" s="12" t="s">
        <v>88</v>
      </c>
      <c r="AW814" s="12" t="s">
        <v>41</v>
      </c>
      <c r="AX814" s="12" t="s">
        <v>80</v>
      </c>
      <c r="AY814" s="205" t="s">
        <v>155</v>
      </c>
    </row>
    <row r="815" spans="2:65" s="13" customFormat="1">
      <c r="B815" s="206"/>
      <c r="C815" s="207"/>
      <c r="D815" s="197" t="s">
        <v>164</v>
      </c>
      <c r="E815" s="208" t="s">
        <v>35</v>
      </c>
      <c r="F815" s="209" t="s">
        <v>3845</v>
      </c>
      <c r="G815" s="207"/>
      <c r="H815" s="210">
        <v>3.12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164</v>
      </c>
      <c r="AU815" s="216" t="s">
        <v>90</v>
      </c>
      <c r="AV815" s="13" t="s">
        <v>90</v>
      </c>
      <c r="AW815" s="13" t="s">
        <v>41</v>
      </c>
      <c r="AX815" s="13" t="s">
        <v>80</v>
      </c>
      <c r="AY815" s="216" t="s">
        <v>155</v>
      </c>
    </row>
    <row r="816" spans="2:65" s="15" customFormat="1">
      <c r="B816" s="228"/>
      <c r="C816" s="229"/>
      <c r="D816" s="197" t="s">
        <v>164</v>
      </c>
      <c r="E816" s="230" t="s">
        <v>35</v>
      </c>
      <c r="F816" s="231" t="s">
        <v>177</v>
      </c>
      <c r="G816" s="229"/>
      <c r="H816" s="232">
        <v>53.304000000000002</v>
      </c>
      <c r="I816" s="233"/>
      <c r="J816" s="229"/>
      <c r="K816" s="229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164</v>
      </c>
      <c r="AU816" s="238" t="s">
        <v>90</v>
      </c>
      <c r="AV816" s="15" t="s">
        <v>162</v>
      </c>
      <c r="AW816" s="15" t="s">
        <v>41</v>
      </c>
      <c r="AX816" s="15" t="s">
        <v>88</v>
      </c>
      <c r="AY816" s="238" t="s">
        <v>155</v>
      </c>
    </row>
    <row r="817" spans="2:65" s="1" customFormat="1" ht="36" customHeight="1">
      <c r="B817" s="36"/>
      <c r="C817" s="182" t="s">
        <v>1610</v>
      </c>
      <c r="D817" s="182" t="s">
        <v>157</v>
      </c>
      <c r="E817" s="183" t="s">
        <v>2657</v>
      </c>
      <c r="F817" s="184" t="s">
        <v>2658</v>
      </c>
      <c r="G817" s="185" t="s">
        <v>160</v>
      </c>
      <c r="H817" s="186">
        <v>35.74</v>
      </c>
      <c r="I817" s="187"/>
      <c r="J817" s="188">
        <f>ROUND(I817*H817,2)</f>
        <v>0</v>
      </c>
      <c r="K817" s="184" t="s">
        <v>161</v>
      </c>
      <c r="L817" s="40"/>
      <c r="M817" s="189" t="s">
        <v>35</v>
      </c>
      <c r="N817" s="190" t="s">
        <v>51</v>
      </c>
      <c r="O817" s="65"/>
      <c r="P817" s="191">
        <f>O817*H817</f>
        <v>0</v>
      </c>
      <c r="Q817" s="191">
        <v>1E-4</v>
      </c>
      <c r="R817" s="191">
        <f>Q817*H817</f>
        <v>3.5740000000000004E-3</v>
      </c>
      <c r="S817" s="191">
        <v>0</v>
      </c>
      <c r="T817" s="192">
        <f>S817*H817</f>
        <v>0</v>
      </c>
      <c r="AR817" s="193" t="s">
        <v>265</v>
      </c>
      <c r="AT817" s="193" t="s">
        <v>157</v>
      </c>
      <c r="AU817" s="193" t="s">
        <v>90</v>
      </c>
      <c r="AY817" s="18" t="s">
        <v>155</v>
      </c>
      <c r="BE817" s="194">
        <f>IF(N817="základní",J817,0)</f>
        <v>0</v>
      </c>
      <c r="BF817" s="194">
        <f>IF(N817="snížená",J817,0)</f>
        <v>0</v>
      </c>
      <c r="BG817" s="194">
        <f>IF(N817="zákl. přenesená",J817,0)</f>
        <v>0</v>
      </c>
      <c r="BH817" s="194">
        <f>IF(N817="sníž. přenesená",J817,0)</f>
        <v>0</v>
      </c>
      <c r="BI817" s="194">
        <f>IF(N817="nulová",J817,0)</f>
        <v>0</v>
      </c>
      <c r="BJ817" s="18" t="s">
        <v>88</v>
      </c>
      <c r="BK817" s="194">
        <f>ROUND(I817*H817,2)</f>
        <v>0</v>
      </c>
      <c r="BL817" s="18" t="s">
        <v>265</v>
      </c>
      <c r="BM817" s="193" t="s">
        <v>3847</v>
      </c>
    </row>
    <row r="818" spans="2:65" s="12" customFormat="1" ht="20.399999999999999">
      <c r="B818" s="195"/>
      <c r="C818" s="196"/>
      <c r="D818" s="197" t="s">
        <v>164</v>
      </c>
      <c r="E818" s="198" t="s">
        <v>35</v>
      </c>
      <c r="F818" s="199" t="s">
        <v>2660</v>
      </c>
      <c r="G818" s="196"/>
      <c r="H818" s="198" t="s">
        <v>35</v>
      </c>
      <c r="I818" s="200"/>
      <c r="J818" s="196"/>
      <c r="K818" s="196"/>
      <c r="L818" s="201"/>
      <c r="M818" s="202"/>
      <c r="N818" s="203"/>
      <c r="O818" s="203"/>
      <c r="P818" s="203"/>
      <c r="Q818" s="203"/>
      <c r="R818" s="203"/>
      <c r="S818" s="203"/>
      <c r="T818" s="204"/>
      <c r="AT818" s="205" t="s">
        <v>164</v>
      </c>
      <c r="AU818" s="205" t="s">
        <v>90</v>
      </c>
      <c r="AV818" s="12" t="s">
        <v>88</v>
      </c>
      <c r="AW818" s="12" t="s">
        <v>41</v>
      </c>
      <c r="AX818" s="12" t="s">
        <v>80</v>
      </c>
      <c r="AY818" s="205" t="s">
        <v>155</v>
      </c>
    </row>
    <row r="819" spans="2:65" s="13" customFormat="1">
      <c r="B819" s="206"/>
      <c r="C819" s="207"/>
      <c r="D819" s="197" t="s">
        <v>164</v>
      </c>
      <c r="E819" s="208" t="s">
        <v>35</v>
      </c>
      <c r="F819" s="209" t="s">
        <v>3848</v>
      </c>
      <c r="G819" s="207"/>
      <c r="H819" s="210">
        <v>35.74</v>
      </c>
      <c r="I819" s="211"/>
      <c r="J819" s="207"/>
      <c r="K819" s="207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164</v>
      </c>
      <c r="AU819" s="216" t="s">
        <v>90</v>
      </c>
      <c r="AV819" s="13" t="s">
        <v>90</v>
      </c>
      <c r="AW819" s="13" t="s">
        <v>41</v>
      </c>
      <c r="AX819" s="13" t="s">
        <v>88</v>
      </c>
      <c r="AY819" s="216" t="s">
        <v>155</v>
      </c>
    </row>
    <row r="820" spans="2:65" s="11" customFormat="1" ht="22.95" customHeight="1">
      <c r="B820" s="166"/>
      <c r="C820" s="167"/>
      <c r="D820" s="168" t="s">
        <v>79</v>
      </c>
      <c r="E820" s="180" t="s">
        <v>2675</v>
      </c>
      <c r="F820" s="180" t="s">
        <v>2676</v>
      </c>
      <c r="G820" s="167"/>
      <c r="H820" s="167"/>
      <c r="I820" s="170"/>
      <c r="J820" s="181">
        <f>BK820</f>
        <v>0</v>
      </c>
      <c r="K820" s="167"/>
      <c r="L820" s="172"/>
      <c r="M820" s="173"/>
      <c r="N820" s="174"/>
      <c r="O820" s="174"/>
      <c r="P820" s="175">
        <f>SUM(P821:P835)</f>
        <v>0</v>
      </c>
      <c r="Q820" s="174"/>
      <c r="R820" s="175">
        <f>SUM(R821:R835)</f>
        <v>0.13739099999999999</v>
      </c>
      <c r="S820" s="174"/>
      <c r="T820" s="176">
        <f>SUM(T821:T835)</f>
        <v>1.1603609999999999E-2</v>
      </c>
      <c r="AR820" s="177" t="s">
        <v>90</v>
      </c>
      <c r="AT820" s="178" t="s">
        <v>79</v>
      </c>
      <c r="AU820" s="178" t="s">
        <v>88</v>
      </c>
      <c r="AY820" s="177" t="s">
        <v>155</v>
      </c>
      <c r="BK820" s="179">
        <f>SUM(BK821:BK835)</f>
        <v>0</v>
      </c>
    </row>
    <row r="821" spans="2:65" s="1" customFormat="1" ht="16.5" customHeight="1">
      <c r="B821" s="36"/>
      <c r="C821" s="182" t="s">
        <v>1616</v>
      </c>
      <c r="D821" s="182" t="s">
        <v>157</v>
      </c>
      <c r="E821" s="183" t="s">
        <v>2678</v>
      </c>
      <c r="F821" s="184" t="s">
        <v>2679</v>
      </c>
      <c r="G821" s="185" t="s">
        <v>160</v>
      </c>
      <c r="H821" s="186">
        <v>37.430999999999997</v>
      </c>
      <c r="I821" s="187"/>
      <c r="J821" s="188">
        <f>ROUND(I821*H821,2)</f>
        <v>0</v>
      </c>
      <c r="K821" s="184" t="s">
        <v>161</v>
      </c>
      <c r="L821" s="40"/>
      <c r="M821" s="189" t="s">
        <v>35</v>
      </c>
      <c r="N821" s="190" t="s">
        <v>51</v>
      </c>
      <c r="O821" s="65"/>
      <c r="P821" s="191">
        <f>O821*H821</f>
        <v>0</v>
      </c>
      <c r="Q821" s="191">
        <v>1E-3</v>
      </c>
      <c r="R821" s="191">
        <f>Q821*H821</f>
        <v>3.7430999999999999E-2</v>
      </c>
      <c r="S821" s="191">
        <v>3.1E-4</v>
      </c>
      <c r="T821" s="192">
        <f>S821*H821</f>
        <v>1.1603609999999999E-2</v>
      </c>
      <c r="AR821" s="193" t="s">
        <v>265</v>
      </c>
      <c r="AT821" s="193" t="s">
        <v>157</v>
      </c>
      <c r="AU821" s="193" t="s">
        <v>90</v>
      </c>
      <c r="AY821" s="18" t="s">
        <v>155</v>
      </c>
      <c r="BE821" s="194">
        <f>IF(N821="základní",J821,0)</f>
        <v>0</v>
      </c>
      <c r="BF821" s="194">
        <f>IF(N821="snížená",J821,0)</f>
        <v>0</v>
      </c>
      <c r="BG821" s="194">
        <f>IF(N821="zákl. přenesená",J821,0)</f>
        <v>0</v>
      </c>
      <c r="BH821" s="194">
        <f>IF(N821="sníž. přenesená",J821,0)</f>
        <v>0</v>
      </c>
      <c r="BI821" s="194">
        <f>IF(N821="nulová",J821,0)</f>
        <v>0</v>
      </c>
      <c r="BJ821" s="18" t="s">
        <v>88</v>
      </c>
      <c r="BK821" s="194">
        <f>ROUND(I821*H821,2)</f>
        <v>0</v>
      </c>
      <c r="BL821" s="18" t="s">
        <v>265</v>
      </c>
      <c r="BM821" s="193" t="s">
        <v>3849</v>
      </c>
    </row>
    <row r="822" spans="2:65" s="12" customFormat="1">
      <c r="B822" s="195"/>
      <c r="C822" s="196"/>
      <c r="D822" s="197" t="s">
        <v>164</v>
      </c>
      <c r="E822" s="198" t="s">
        <v>35</v>
      </c>
      <c r="F822" s="199" t="s">
        <v>3850</v>
      </c>
      <c r="G822" s="196"/>
      <c r="H822" s="198" t="s">
        <v>35</v>
      </c>
      <c r="I822" s="200"/>
      <c r="J822" s="196"/>
      <c r="K822" s="196"/>
      <c r="L822" s="201"/>
      <c r="M822" s="202"/>
      <c r="N822" s="203"/>
      <c r="O822" s="203"/>
      <c r="P822" s="203"/>
      <c r="Q822" s="203"/>
      <c r="R822" s="203"/>
      <c r="S822" s="203"/>
      <c r="T822" s="204"/>
      <c r="AT822" s="205" t="s">
        <v>164</v>
      </c>
      <c r="AU822" s="205" t="s">
        <v>90</v>
      </c>
      <c r="AV822" s="12" t="s">
        <v>88</v>
      </c>
      <c r="AW822" s="12" t="s">
        <v>41</v>
      </c>
      <c r="AX822" s="12" t="s">
        <v>80</v>
      </c>
      <c r="AY822" s="205" t="s">
        <v>155</v>
      </c>
    </row>
    <row r="823" spans="2:65" s="13" customFormat="1" ht="20.399999999999999">
      <c r="B823" s="206"/>
      <c r="C823" s="207"/>
      <c r="D823" s="197" t="s">
        <v>164</v>
      </c>
      <c r="E823" s="208" t="s">
        <v>35</v>
      </c>
      <c r="F823" s="209" t="s">
        <v>3851</v>
      </c>
      <c r="G823" s="207"/>
      <c r="H823" s="210">
        <v>37.430999999999997</v>
      </c>
      <c r="I823" s="211"/>
      <c r="J823" s="207"/>
      <c r="K823" s="207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164</v>
      </c>
      <c r="AU823" s="216" t="s">
        <v>90</v>
      </c>
      <c r="AV823" s="13" t="s">
        <v>90</v>
      </c>
      <c r="AW823" s="13" t="s">
        <v>41</v>
      </c>
      <c r="AX823" s="13" t="s">
        <v>88</v>
      </c>
      <c r="AY823" s="216" t="s">
        <v>155</v>
      </c>
    </row>
    <row r="824" spans="2:65" s="1" customFormat="1" ht="24" customHeight="1">
      <c r="B824" s="36"/>
      <c r="C824" s="182" t="s">
        <v>1631</v>
      </c>
      <c r="D824" s="182" t="s">
        <v>157</v>
      </c>
      <c r="E824" s="183" t="s">
        <v>2705</v>
      </c>
      <c r="F824" s="184" t="s">
        <v>2706</v>
      </c>
      <c r="G824" s="185" t="s">
        <v>160</v>
      </c>
      <c r="H824" s="186">
        <v>204</v>
      </c>
      <c r="I824" s="187"/>
      <c r="J824" s="188">
        <f>ROUND(I824*H824,2)</f>
        <v>0</v>
      </c>
      <c r="K824" s="184" t="s">
        <v>161</v>
      </c>
      <c r="L824" s="40"/>
      <c r="M824" s="189" t="s">
        <v>35</v>
      </c>
      <c r="N824" s="190" t="s">
        <v>51</v>
      </c>
      <c r="O824" s="65"/>
      <c r="P824" s="191">
        <f>O824*H824</f>
        <v>0</v>
      </c>
      <c r="Q824" s="191">
        <v>2.0000000000000001E-4</v>
      </c>
      <c r="R824" s="191">
        <f>Q824*H824</f>
        <v>4.0800000000000003E-2</v>
      </c>
      <c r="S824" s="191">
        <v>0</v>
      </c>
      <c r="T824" s="192">
        <f>S824*H824</f>
        <v>0</v>
      </c>
      <c r="AR824" s="193" t="s">
        <v>265</v>
      </c>
      <c r="AT824" s="193" t="s">
        <v>157</v>
      </c>
      <c r="AU824" s="193" t="s">
        <v>90</v>
      </c>
      <c r="AY824" s="18" t="s">
        <v>155</v>
      </c>
      <c r="BE824" s="194">
        <f>IF(N824="základní",J824,0)</f>
        <v>0</v>
      </c>
      <c r="BF824" s="194">
        <f>IF(N824="snížená",J824,0)</f>
        <v>0</v>
      </c>
      <c r="BG824" s="194">
        <f>IF(N824="zákl. přenesená",J824,0)</f>
        <v>0</v>
      </c>
      <c r="BH824" s="194">
        <f>IF(N824="sníž. přenesená",J824,0)</f>
        <v>0</v>
      </c>
      <c r="BI824" s="194">
        <f>IF(N824="nulová",J824,0)</f>
        <v>0</v>
      </c>
      <c r="BJ824" s="18" t="s">
        <v>88</v>
      </c>
      <c r="BK824" s="194">
        <f>ROUND(I824*H824,2)</f>
        <v>0</v>
      </c>
      <c r="BL824" s="18" t="s">
        <v>265</v>
      </c>
      <c r="BM824" s="193" t="s">
        <v>3852</v>
      </c>
    </row>
    <row r="825" spans="2:65" s="12" customFormat="1">
      <c r="B825" s="195"/>
      <c r="C825" s="196"/>
      <c r="D825" s="197" t="s">
        <v>164</v>
      </c>
      <c r="E825" s="198" t="s">
        <v>35</v>
      </c>
      <c r="F825" s="199" t="s">
        <v>368</v>
      </c>
      <c r="G825" s="196"/>
      <c r="H825" s="198" t="s">
        <v>35</v>
      </c>
      <c r="I825" s="200"/>
      <c r="J825" s="196"/>
      <c r="K825" s="196"/>
      <c r="L825" s="201"/>
      <c r="M825" s="202"/>
      <c r="N825" s="203"/>
      <c r="O825" s="203"/>
      <c r="P825" s="203"/>
      <c r="Q825" s="203"/>
      <c r="R825" s="203"/>
      <c r="S825" s="203"/>
      <c r="T825" s="204"/>
      <c r="AT825" s="205" t="s">
        <v>164</v>
      </c>
      <c r="AU825" s="205" t="s">
        <v>90</v>
      </c>
      <c r="AV825" s="12" t="s">
        <v>88</v>
      </c>
      <c r="AW825" s="12" t="s">
        <v>41</v>
      </c>
      <c r="AX825" s="12" t="s">
        <v>80</v>
      </c>
      <c r="AY825" s="205" t="s">
        <v>155</v>
      </c>
    </row>
    <row r="826" spans="2:65" s="13" customFormat="1">
      <c r="B826" s="206"/>
      <c r="C826" s="207"/>
      <c r="D826" s="197" t="s">
        <v>164</v>
      </c>
      <c r="E826" s="208" t="s">
        <v>35</v>
      </c>
      <c r="F826" s="209" t="s">
        <v>3853</v>
      </c>
      <c r="G826" s="207"/>
      <c r="H826" s="210">
        <v>102</v>
      </c>
      <c r="I826" s="211"/>
      <c r="J826" s="207"/>
      <c r="K826" s="207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164</v>
      </c>
      <c r="AU826" s="216" t="s">
        <v>90</v>
      </c>
      <c r="AV826" s="13" t="s">
        <v>90</v>
      </c>
      <c r="AW826" s="13" t="s">
        <v>41</v>
      </c>
      <c r="AX826" s="13" t="s">
        <v>80</v>
      </c>
      <c r="AY826" s="216" t="s">
        <v>155</v>
      </c>
    </row>
    <row r="827" spans="2:65" s="12" customFormat="1">
      <c r="B827" s="195"/>
      <c r="C827" s="196"/>
      <c r="D827" s="197" t="s">
        <v>164</v>
      </c>
      <c r="E827" s="198" t="s">
        <v>35</v>
      </c>
      <c r="F827" s="199" t="s">
        <v>373</v>
      </c>
      <c r="G827" s="196"/>
      <c r="H827" s="198" t="s">
        <v>35</v>
      </c>
      <c r="I827" s="200"/>
      <c r="J827" s="196"/>
      <c r="K827" s="196"/>
      <c r="L827" s="201"/>
      <c r="M827" s="202"/>
      <c r="N827" s="203"/>
      <c r="O827" s="203"/>
      <c r="P827" s="203"/>
      <c r="Q827" s="203"/>
      <c r="R827" s="203"/>
      <c r="S827" s="203"/>
      <c r="T827" s="204"/>
      <c r="AT827" s="205" t="s">
        <v>164</v>
      </c>
      <c r="AU827" s="205" t="s">
        <v>90</v>
      </c>
      <c r="AV827" s="12" t="s">
        <v>88</v>
      </c>
      <c r="AW827" s="12" t="s">
        <v>41</v>
      </c>
      <c r="AX827" s="12" t="s">
        <v>80</v>
      </c>
      <c r="AY827" s="205" t="s">
        <v>155</v>
      </c>
    </row>
    <row r="828" spans="2:65" s="13" customFormat="1">
      <c r="B828" s="206"/>
      <c r="C828" s="207"/>
      <c r="D828" s="197" t="s">
        <v>164</v>
      </c>
      <c r="E828" s="208" t="s">
        <v>35</v>
      </c>
      <c r="F828" s="209" t="s">
        <v>3853</v>
      </c>
      <c r="G828" s="207"/>
      <c r="H828" s="210">
        <v>102</v>
      </c>
      <c r="I828" s="211"/>
      <c r="J828" s="207"/>
      <c r="K828" s="207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164</v>
      </c>
      <c r="AU828" s="216" t="s">
        <v>90</v>
      </c>
      <c r="AV828" s="13" t="s">
        <v>90</v>
      </c>
      <c r="AW828" s="13" t="s">
        <v>41</v>
      </c>
      <c r="AX828" s="13" t="s">
        <v>80</v>
      </c>
      <c r="AY828" s="216" t="s">
        <v>155</v>
      </c>
    </row>
    <row r="829" spans="2:65" s="15" customFormat="1">
      <c r="B829" s="228"/>
      <c r="C829" s="229"/>
      <c r="D829" s="197" t="s">
        <v>164</v>
      </c>
      <c r="E829" s="230" t="s">
        <v>35</v>
      </c>
      <c r="F829" s="231" t="s">
        <v>177</v>
      </c>
      <c r="G829" s="229"/>
      <c r="H829" s="232">
        <v>204</v>
      </c>
      <c r="I829" s="233"/>
      <c r="J829" s="229"/>
      <c r="K829" s="229"/>
      <c r="L829" s="234"/>
      <c r="M829" s="235"/>
      <c r="N829" s="236"/>
      <c r="O829" s="236"/>
      <c r="P829" s="236"/>
      <c r="Q829" s="236"/>
      <c r="R829" s="236"/>
      <c r="S829" s="236"/>
      <c r="T829" s="237"/>
      <c r="AT829" s="238" t="s">
        <v>164</v>
      </c>
      <c r="AU829" s="238" t="s">
        <v>90</v>
      </c>
      <c r="AV829" s="15" t="s">
        <v>162</v>
      </c>
      <c r="AW829" s="15" t="s">
        <v>41</v>
      </c>
      <c r="AX829" s="15" t="s">
        <v>88</v>
      </c>
      <c r="AY829" s="238" t="s">
        <v>155</v>
      </c>
    </row>
    <row r="830" spans="2:65" s="1" customFormat="1" ht="36" customHeight="1">
      <c r="B830" s="36"/>
      <c r="C830" s="182" t="s">
        <v>1638</v>
      </c>
      <c r="D830" s="182" t="s">
        <v>157</v>
      </c>
      <c r="E830" s="183" t="s">
        <v>2728</v>
      </c>
      <c r="F830" s="184" t="s">
        <v>2729</v>
      </c>
      <c r="G830" s="185" t="s">
        <v>160</v>
      </c>
      <c r="H830" s="186">
        <v>204</v>
      </c>
      <c r="I830" s="187"/>
      <c r="J830" s="188">
        <f>ROUND(I830*H830,2)</f>
        <v>0</v>
      </c>
      <c r="K830" s="184" t="s">
        <v>161</v>
      </c>
      <c r="L830" s="40"/>
      <c r="M830" s="189" t="s">
        <v>35</v>
      </c>
      <c r="N830" s="190" t="s">
        <v>51</v>
      </c>
      <c r="O830" s="65"/>
      <c r="P830" s="191">
        <f>O830*H830</f>
        <v>0</v>
      </c>
      <c r="Q830" s="191">
        <v>2.9E-4</v>
      </c>
      <c r="R830" s="191">
        <f>Q830*H830</f>
        <v>5.9159999999999997E-2</v>
      </c>
      <c r="S830" s="191">
        <v>0</v>
      </c>
      <c r="T830" s="192">
        <f>S830*H830</f>
        <v>0</v>
      </c>
      <c r="AR830" s="193" t="s">
        <v>265</v>
      </c>
      <c r="AT830" s="193" t="s">
        <v>157</v>
      </c>
      <c r="AU830" s="193" t="s">
        <v>90</v>
      </c>
      <c r="AY830" s="18" t="s">
        <v>155</v>
      </c>
      <c r="BE830" s="194">
        <f>IF(N830="základní",J830,0)</f>
        <v>0</v>
      </c>
      <c r="BF830" s="194">
        <f>IF(N830="snížená",J830,0)</f>
        <v>0</v>
      </c>
      <c r="BG830" s="194">
        <f>IF(N830="zákl. přenesená",J830,0)</f>
        <v>0</v>
      </c>
      <c r="BH830" s="194">
        <f>IF(N830="sníž. přenesená",J830,0)</f>
        <v>0</v>
      </c>
      <c r="BI830" s="194">
        <f>IF(N830="nulová",J830,0)</f>
        <v>0</v>
      </c>
      <c r="BJ830" s="18" t="s">
        <v>88</v>
      </c>
      <c r="BK830" s="194">
        <f>ROUND(I830*H830,2)</f>
        <v>0</v>
      </c>
      <c r="BL830" s="18" t="s">
        <v>265</v>
      </c>
      <c r="BM830" s="193" t="s">
        <v>3854</v>
      </c>
    </row>
    <row r="831" spans="2:65" s="12" customFormat="1">
      <c r="B831" s="195"/>
      <c r="C831" s="196"/>
      <c r="D831" s="197" t="s">
        <v>164</v>
      </c>
      <c r="E831" s="198" t="s">
        <v>35</v>
      </c>
      <c r="F831" s="199" t="s">
        <v>368</v>
      </c>
      <c r="G831" s="196"/>
      <c r="H831" s="198" t="s">
        <v>35</v>
      </c>
      <c r="I831" s="200"/>
      <c r="J831" s="196"/>
      <c r="K831" s="196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164</v>
      </c>
      <c r="AU831" s="205" t="s">
        <v>90</v>
      </c>
      <c r="AV831" s="12" t="s">
        <v>88</v>
      </c>
      <c r="AW831" s="12" t="s">
        <v>41</v>
      </c>
      <c r="AX831" s="12" t="s">
        <v>80</v>
      </c>
      <c r="AY831" s="205" t="s">
        <v>155</v>
      </c>
    </row>
    <row r="832" spans="2:65" s="13" customFormat="1">
      <c r="B832" s="206"/>
      <c r="C832" s="207"/>
      <c r="D832" s="197" t="s">
        <v>164</v>
      </c>
      <c r="E832" s="208" t="s">
        <v>35</v>
      </c>
      <c r="F832" s="209" t="s">
        <v>3853</v>
      </c>
      <c r="G832" s="207"/>
      <c r="H832" s="210">
        <v>102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164</v>
      </c>
      <c r="AU832" s="216" t="s">
        <v>90</v>
      </c>
      <c r="AV832" s="13" t="s">
        <v>90</v>
      </c>
      <c r="AW832" s="13" t="s">
        <v>41</v>
      </c>
      <c r="AX832" s="13" t="s">
        <v>80</v>
      </c>
      <c r="AY832" s="216" t="s">
        <v>155</v>
      </c>
    </row>
    <row r="833" spans="2:65" s="12" customFormat="1">
      <c r="B833" s="195"/>
      <c r="C833" s="196"/>
      <c r="D833" s="197" t="s">
        <v>164</v>
      </c>
      <c r="E833" s="198" t="s">
        <v>35</v>
      </c>
      <c r="F833" s="199" t="s">
        <v>373</v>
      </c>
      <c r="G833" s="196"/>
      <c r="H833" s="198" t="s">
        <v>35</v>
      </c>
      <c r="I833" s="200"/>
      <c r="J833" s="196"/>
      <c r="K833" s="196"/>
      <c r="L833" s="201"/>
      <c r="M833" s="202"/>
      <c r="N833" s="203"/>
      <c r="O833" s="203"/>
      <c r="P833" s="203"/>
      <c r="Q833" s="203"/>
      <c r="R833" s="203"/>
      <c r="S833" s="203"/>
      <c r="T833" s="204"/>
      <c r="AT833" s="205" t="s">
        <v>164</v>
      </c>
      <c r="AU833" s="205" t="s">
        <v>90</v>
      </c>
      <c r="AV833" s="12" t="s">
        <v>88</v>
      </c>
      <c r="AW833" s="12" t="s">
        <v>41</v>
      </c>
      <c r="AX833" s="12" t="s">
        <v>80</v>
      </c>
      <c r="AY833" s="205" t="s">
        <v>155</v>
      </c>
    </row>
    <row r="834" spans="2:65" s="13" customFormat="1">
      <c r="B834" s="206"/>
      <c r="C834" s="207"/>
      <c r="D834" s="197" t="s">
        <v>164</v>
      </c>
      <c r="E834" s="208" t="s">
        <v>35</v>
      </c>
      <c r="F834" s="209" t="s">
        <v>3853</v>
      </c>
      <c r="G834" s="207"/>
      <c r="H834" s="210">
        <v>102</v>
      </c>
      <c r="I834" s="211"/>
      <c r="J834" s="207"/>
      <c r="K834" s="207"/>
      <c r="L834" s="212"/>
      <c r="M834" s="213"/>
      <c r="N834" s="214"/>
      <c r="O834" s="214"/>
      <c r="P834" s="214"/>
      <c r="Q834" s="214"/>
      <c r="R834" s="214"/>
      <c r="S834" s="214"/>
      <c r="T834" s="215"/>
      <c r="AT834" s="216" t="s">
        <v>164</v>
      </c>
      <c r="AU834" s="216" t="s">
        <v>90</v>
      </c>
      <c r="AV834" s="13" t="s">
        <v>90</v>
      </c>
      <c r="AW834" s="13" t="s">
        <v>41</v>
      </c>
      <c r="AX834" s="13" t="s">
        <v>80</v>
      </c>
      <c r="AY834" s="216" t="s">
        <v>155</v>
      </c>
    </row>
    <row r="835" spans="2:65" s="15" customFormat="1">
      <c r="B835" s="228"/>
      <c r="C835" s="229"/>
      <c r="D835" s="197" t="s">
        <v>164</v>
      </c>
      <c r="E835" s="230" t="s">
        <v>35</v>
      </c>
      <c r="F835" s="231" t="s">
        <v>177</v>
      </c>
      <c r="G835" s="229"/>
      <c r="H835" s="232">
        <v>204</v>
      </c>
      <c r="I835" s="233"/>
      <c r="J835" s="229"/>
      <c r="K835" s="229"/>
      <c r="L835" s="234"/>
      <c r="M835" s="235"/>
      <c r="N835" s="236"/>
      <c r="O835" s="236"/>
      <c r="P835" s="236"/>
      <c r="Q835" s="236"/>
      <c r="R835" s="236"/>
      <c r="S835" s="236"/>
      <c r="T835" s="237"/>
      <c r="AT835" s="238" t="s">
        <v>164</v>
      </c>
      <c r="AU835" s="238" t="s">
        <v>90</v>
      </c>
      <c r="AV835" s="15" t="s">
        <v>162</v>
      </c>
      <c r="AW835" s="15" t="s">
        <v>41</v>
      </c>
      <c r="AX835" s="15" t="s">
        <v>88</v>
      </c>
      <c r="AY835" s="238" t="s">
        <v>155</v>
      </c>
    </row>
    <row r="836" spans="2:65" s="11" customFormat="1" ht="22.95" customHeight="1">
      <c r="B836" s="166"/>
      <c r="C836" s="167"/>
      <c r="D836" s="168" t="s">
        <v>79</v>
      </c>
      <c r="E836" s="180" t="s">
        <v>2733</v>
      </c>
      <c r="F836" s="180" t="s">
        <v>2734</v>
      </c>
      <c r="G836" s="167"/>
      <c r="H836" s="167"/>
      <c r="I836" s="170"/>
      <c r="J836" s="181">
        <f>BK836</f>
        <v>0</v>
      </c>
      <c r="K836" s="167"/>
      <c r="L836" s="172"/>
      <c r="M836" s="173"/>
      <c r="N836" s="174"/>
      <c r="O836" s="174"/>
      <c r="P836" s="175">
        <f>SUM(P837:P854)</f>
        <v>0</v>
      </c>
      <c r="Q836" s="174"/>
      <c r="R836" s="175">
        <f>SUM(R837:R854)</f>
        <v>0</v>
      </c>
      <c r="S836" s="174"/>
      <c r="T836" s="176">
        <f>SUM(T837:T854)</f>
        <v>0.66556999999999999</v>
      </c>
      <c r="AR836" s="177" t="s">
        <v>90</v>
      </c>
      <c r="AT836" s="178" t="s">
        <v>79</v>
      </c>
      <c r="AU836" s="178" t="s">
        <v>88</v>
      </c>
      <c r="AY836" s="177" t="s">
        <v>155</v>
      </c>
      <c r="BK836" s="179">
        <f>SUM(BK837:BK854)</f>
        <v>0</v>
      </c>
    </row>
    <row r="837" spans="2:65" s="1" customFormat="1" ht="16.5" customHeight="1">
      <c r="B837" s="36"/>
      <c r="C837" s="182" t="s">
        <v>1642</v>
      </c>
      <c r="D837" s="182" t="s">
        <v>157</v>
      </c>
      <c r="E837" s="183" t="s">
        <v>3855</v>
      </c>
      <c r="F837" s="184" t="s">
        <v>3856</v>
      </c>
      <c r="G837" s="185" t="s">
        <v>160</v>
      </c>
      <c r="H837" s="186">
        <v>66.557000000000002</v>
      </c>
      <c r="I837" s="187"/>
      <c r="J837" s="188">
        <f>ROUND(I837*H837,2)</f>
        <v>0</v>
      </c>
      <c r="K837" s="184" t="s">
        <v>161</v>
      </c>
      <c r="L837" s="40"/>
      <c r="M837" s="189" t="s">
        <v>35</v>
      </c>
      <c r="N837" s="190" t="s">
        <v>51</v>
      </c>
      <c r="O837" s="65"/>
      <c r="P837" s="191">
        <f>O837*H837</f>
        <v>0</v>
      </c>
      <c r="Q837" s="191">
        <v>0</v>
      </c>
      <c r="R837" s="191">
        <f>Q837*H837</f>
        <v>0</v>
      </c>
      <c r="S837" s="191">
        <v>0.01</v>
      </c>
      <c r="T837" s="192">
        <f>S837*H837</f>
        <v>0.66556999999999999</v>
      </c>
      <c r="AR837" s="193" t="s">
        <v>265</v>
      </c>
      <c r="AT837" s="193" t="s">
        <v>157</v>
      </c>
      <c r="AU837" s="193" t="s">
        <v>90</v>
      </c>
      <c r="AY837" s="18" t="s">
        <v>155</v>
      </c>
      <c r="BE837" s="194">
        <f>IF(N837="základní",J837,0)</f>
        <v>0</v>
      </c>
      <c r="BF837" s="194">
        <f>IF(N837="snížená",J837,0)</f>
        <v>0</v>
      </c>
      <c r="BG837" s="194">
        <f>IF(N837="zákl. přenesená",J837,0)</f>
        <v>0</v>
      </c>
      <c r="BH837" s="194">
        <f>IF(N837="sníž. přenesená",J837,0)</f>
        <v>0</v>
      </c>
      <c r="BI837" s="194">
        <f>IF(N837="nulová",J837,0)</f>
        <v>0</v>
      </c>
      <c r="BJ837" s="18" t="s">
        <v>88</v>
      </c>
      <c r="BK837" s="194">
        <f>ROUND(I837*H837,2)</f>
        <v>0</v>
      </c>
      <c r="BL837" s="18" t="s">
        <v>265</v>
      </c>
      <c r="BM837" s="193" t="s">
        <v>3857</v>
      </c>
    </row>
    <row r="838" spans="2:65" s="12" customFormat="1">
      <c r="B838" s="195"/>
      <c r="C838" s="196"/>
      <c r="D838" s="197" t="s">
        <v>164</v>
      </c>
      <c r="E838" s="198" t="s">
        <v>35</v>
      </c>
      <c r="F838" s="199" t="s">
        <v>3858</v>
      </c>
      <c r="G838" s="196"/>
      <c r="H838" s="198" t="s">
        <v>35</v>
      </c>
      <c r="I838" s="200"/>
      <c r="J838" s="196"/>
      <c r="K838" s="196"/>
      <c r="L838" s="201"/>
      <c r="M838" s="202"/>
      <c r="N838" s="203"/>
      <c r="O838" s="203"/>
      <c r="P838" s="203"/>
      <c r="Q838" s="203"/>
      <c r="R838" s="203"/>
      <c r="S838" s="203"/>
      <c r="T838" s="204"/>
      <c r="AT838" s="205" t="s">
        <v>164</v>
      </c>
      <c r="AU838" s="205" t="s">
        <v>90</v>
      </c>
      <c r="AV838" s="12" t="s">
        <v>88</v>
      </c>
      <c r="AW838" s="12" t="s">
        <v>41</v>
      </c>
      <c r="AX838" s="12" t="s">
        <v>80</v>
      </c>
      <c r="AY838" s="205" t="s">
        <v>155</v>
      </c>
    </row>
    <row r="839" spans="2:65" s="13" customFormat="1">
      <c r="B839" s="206"/>
      <c r="C839" s="207"/>
      <c r="D839" s="197" t="s">
        <v>164</v>
      </c>
      <c r="E839" s="208" t="s">
        <v>35</v>
      </c>
      <c r="F839" s="209" t="s">
        <v>3859</v>
      </c>
      <c r="G839" s="207"/>
      <c r="H839" s="210">
        <v>21.32</v>
      </c>
      <c r="I839" s="211"/>
      <c r="J839" s="207"/>
      <c r="K839" s="207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164</v>
      </c>
      <c r="AU839" s="216" t="s">
        <v>90</v>
      </c>
      <c r="AV839" s="13" t="s">
        <v>90</v>
      </c>
      <c r="AW839" s="13" t="s">
        <v>41</v>
      </c>
      <c r="AX839" s="13" t="s">
        <v>80</v>
      </c>
      <c r="AY839" s="216" t="s">
        <v>155</v>
      </c>
    </row>
    <row r="840" spans="2:65" s="12" customFormat="1">
      <c r="B840" s="195"/>
      <c r="C840" s="196"/>
      <c r="D840" s="197" t="s">
        <v>164</v>
      </c>
      <c r="E840" s="198" t="s">
        <v>35</v>
      </c>
      <c r="F840" s="199" t="s">
        <v>3860</v>
      </c>
      <c r="G840" s="196"/>
      <c r="H840" s="198" t="s">
        <v>35</v>
      </c>
      <c r="I840" s="200"/>
      <c r="J840" s="196"/>
      <c r="K840" s="196"/>
      <c r="L840" s="201"/>
      <c r="M840" s="202"/>
      <c r="N840" s="203"/>
      <c r="O840" s="203"/>
      <c r="P840" s="203"/>
      <c r="Q840" s="203"/>
      <c r="R840" s="203"/>
      <c r="S840" s="203"/>
      <c r="T840" s="204"/>
      <c r="AT840" s="205" t="s">
        <v>164</v>
      </c>
      <c r="AU840" s="205" t="s">
        <v>90</v>
      </c>
      <c r="AV840" s="12" t="s">
        <v>88</v>
      </c>
      <c r="AW840" s="12" t="s">
        <v>41</v>
      </c>
      <c r="AX840" s="12" t="s">
        <v>80</v>
      </c>
      <c r="AY840" s="205" t="s">
        <v>155</v>
      </c>
    </row>
    <row r="841" spans="2:65" s="13" customFormat="1">
      <c r="B841" s="206"/>
      <c r="C841" s="207"/>
      <c r="D841" s="197" t="s">
        <v>164</v>
      </c>
      <c r="E841" s="208" t="s">
        <v>35</v>
      </c>
      <c r="F841" s="209" t="s">
        <v>3861</v>
      </c>
      <c r="G841" s="207"/>
      <c r="H841" s="210">
        <v>2.1629999999999998</v>
      </c>
      <c r="I841" s="211"/>
      <c r="J841" s="207"/>
      <c r="K841" s="207"/>
      <c r="L841" s="212"/>
      <c r="M841" s="213"/>
      <c r="N841" s="214"/>
      <c r="O841" s="214"/>
      <c r="P841" s="214"/>
      <c r="Q841" s="214"/>
      <c r="R841" s="214"/>
      <c r="S841" s="214"/>
      <c r="T841" s="215"/>
      <c r="AT841" s="216" t="s">
        <v>164</v>
      </c>
      <c r="AU841" s="216" t="s">
        <v>90</v>
      </c>
      <c r="AV841" s="13" t="s">
        <v>90</v>
      </c>
      <c r="AW841" s="13" t="s">
        <v>41</v>
      </c>
      <c r="AX841" s="13" t="s">
        <v>80</v>
      </c>
      <c r="AY841" s="216" t="s">
        <v>155</v>
      </c>
    </row>
    <row r="842" spans="2:65" s="12" customFormat="1">
      <c r="B842" s="195"/>
      <c r="C842" s="196"/>
      <c r="D842" s="197" t="s">
        <v>164</v>
      </c>
      <c r="E842" s="198" t="s">
        <v>35</v>
      </c>
      <c r="F842" s="199" t="s">
        <v>3862</v>
      </c>
      <c r="G842" s="196"/>
      <c r="H842" s="198" t="s">
        <v>35</v>
      </c>
      <c r="I842" s="200"/>
      <c r="J842" s="196"/>
      <c r="K842" s="196"/>
      <c r="L842" s="201"/>
      <c r="M842" s="202"/>
      <c r="N842" s="203"/>
      <c r="O842" s="203"/>
      <c r="P842" s="203"/>
      <c r="Q842" s="203"/>
      <c r="R842" s="203"/>
      <c r="S842" s="203"/>
      <c r="T842" s="204"/>
      <c r="AT842" s="205" t="s">
        <v>164</v>
      </c>
      <c r="AU842" s="205" t="s">
        <v>90</v>
      </c>
      <c r="AV842" s="12" t="s">
        <v>88</v>
      </c>
      <c r="AW842" s="12" t="s">
        <v>41</v>
      </c>
      <c r="AX842" s="12" t="s">
        <v>80</v>
      </c>
      <c r="AY842" s="205" t="s">
        <v>155</v>
      </c>
    </row>
    <row r="843" spans="2:65" s="13" customFormat="1">
      <c r="B843" s="206"/>
      <c r="C843" s="207"/>
      <c r="D843" s="197" t="s">
        <v>164</v>
      </c>
      <c r="E843" s="208" t="s">
        <v>35</v>
      </c>
      <c r="F843" s="209" t="s">
        <v>3863</v>
      </c>
      <c r="G843" s="207"/>
      <c r="H843" s="210">
        <v>38.304000000000002</v>
      </c>
      <c r="I843" s="211"/>
      <c r="J843" s="207"/>
      <c r="K843" s="207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164</v>
      </c>
      <c r="AU843" s="216" t="s">
        <v>90</v>
      </c>
      <c r="AV843" s="13" t="s">
        <v>90</v>
      </c>
      <c r="AW843" s="13" t="s">
        <v>41</v>
      </c>
      <c r="AX843" s="13" t="s">
        <v>80</v>
      </c>
      <c r="AY843" s="216" t="s">
        <v>155</v>
      </c>
    </row>
    <row r="844" spans="2:65" s="12" customFormat="1">
      <c r="B844" s="195"/>
      <c r="C844" s="196"/>
      <c r="D844" s="197" t="s">
        <v>164</v>
      </c>
      <c r="E844" s="198" t="s">
        <v>35</v>
      </c>
      <c r="F844" s="199" t="s">
        <v>3864</v>
      </c>
      <c r="G844" s="196"/>
      <c r="H844" s="198" t="s">
        <v>35</v>
      </c>
      <c r="I844" s="200"/>
      <c r="J844" s="196"/>
      <c r="K844" s="196"/>
      <c r="L844" s="201"/>
      <c r="M844" s="202"/>
      <c r="N844" s="203"/>
      <c r="O844" s="203"/>
      <c r="P844" s="203"/>
      <c r="Q844" s="203"/>
      <c r="R844" s="203"/>
      <c r="S844" s="203"/>
      <c r="T844" s="204"/>
      <c r="AT844" s="205" t="s">
        <v>164</v>
      </c>
      <c r="AU844" s="205" t="s">
        <v>90</v>
      </c>
      <c r="AV844" s="12" t="s">
        <v>88</v>
      </c>
      <c r="AW844" s="12" t="s">
        <v>41</v>
      </c>
      <c r="AX844" s="12" t="s">
        <v>80</v>
      </c>
      <c r="AY844" s="205" t="s">
        <v>155</v>
      </c>
    </row>
    <row r="845" spans="2:65" s="13" customFormat="1">
      <c r="B845" s="206"/>
      <c r="C845" s="207"/>
      <c r="D845" s="197" t="s">
        <v>164</v>
      </c>
      <c r="E845" s="208" t="s">
        <v>35</v>
      </c>
      <c r="F845" s="209" t="s">
        <v>3865</v>
      </c>
      <c r="G845" s="207"/>
      <c r="H845" s="210">
        <v>4.7699999999999996</v>
      </c>
      <c r="I845" s="211"/>
      <c r="J845" s="207"/>
      <c r="K845" s="207"/>
      <c r="L845" s="212"/>
      <c r="M845" s="213"/>
      <c r="N845" s="214"/>
      <c r="O845" s="214"/>
      <c r="P845" s="214"/>
      <c r="Q845" s="214"/>
      <c r="R845" s="214"/>
      <c r="S845" s="214"/>
      <c r="T845" s="215"/>
      <c r="AT845" s="216" t="s">
        <v>164</v>
      </c>
      <c r="AU845" s="216" t="s">
        <v>90</v>
      </c>
      <c r="AV845" s="13" t="s">
        <v>90</v>
      </c>
      <c r="AW845" s="13" t="s">
        <v>41</v>
      </c>
      <c r="AX845" s="13" t="s">
        <v>80</v>
      </c>
      <c r="AY845" s="216" t="s">
        <v>155</v>
      </c>
    </row>
    <row r="846" spans="2:65" s="15" customFormat="1">
      <c r="B846" s="228"/>
      <c r="C846" s="229"/>
      <c r="D846" s="197" t="s">
        <v>164</v>
      </c>
      <c r="E846" s="230" t="s">
        <v>35</v>
      </c>
      <c r="F846" s="231" t="s">
        <v>177</v>
      </c>
      <c r="G846" s="229"/>
      <c r="H846" s="232">
        <v>66.557000000000002</v>
      </c>
      <c r="I846" s="233"/>
      <c r="J846" s="229"/>
      <c r="K846" s="229"/>
      <c r="L846" s="234"/>
      <c r="M846" s="235"/>
      <c r="N846" s="236"/>
      <c r="O846" s="236"/>
      <c r="P846" s="236"/>
      <c r="Q846" s="236"/>
      <c r="R846" s="236"/>
      <c r="S846" s="236"/>
      <c r="T846" s="237"/>
      <c r="AT846" s="238" t="s">
        <v>164</v>
      </c>
      <c r="AU846" s="238" t="s">
        <v>90</v>
      </c>
      <c r="AV846" s="15" t="s">
        <v>162</v>
      </c>
      <c r="AW846" s="15" t="s">
        <v>41</v>
      </c>
      <c r="AX846" s="15" t="s">
        <v>88</v>
      </c>
      <c r="AY846" s="238" t="s">
        <v>155</v>
      </c>
    </row>
    <row r="847" spans="2:65" s="1" customFormat="1" ht="24" customHeight="1">
      <c r="B847" s="36"/>
      <c r="C847" s="182" t="s">
        <v>1647</v>
      </c>
      <c r="D847" s="182" t="s">
        <v>157</v>
      </c>
      <c r="E847" s="183" t="s">
        <v>2756</v>
      </c>
      <c r="F847" s="184" t="s">
        <v>2757</v>
      </c>
      <c r="G847" s="185" t="s">
        <v>160</v>
      </c>
      <c r="H847" s="186">
        <v>28.253</v>
      </c>
      <c r="I847" s="187"/>
      <c r="J847" s="188">
        <f>ROUND(I847*H847,2)</f>
        <v>0</v>
      </c>
      <c r="K847" s="184" t="s">
        <v>161</v>
      </c>
      <c r="L847" s="40"/>
      <c r="M847" s="189" t="s">
        <v>35</v>
      </c>
      <c r="N847" s="190" t="s">
        <v>51</v>
      </c>
      <c r="O847" s="65"/>
      <c r="P847" s="191">
        <f>O847*H847</f>
        <v>0</v>
      </c>
      <c r="Q847" s="191">
        <v>0</v>
      </c>
      <c r="R847" s="191">
        <f>Q847*H847</f>
        <v>0</v>
      </c>
      <c r="S847" s="191">
        <v>0</v>
      </c>
      <c r="T847" s="192">
        <f>S847*H847</f>
        <v>0</v>
      </c>
      <c r="AR847" s="193" t="s">
        <v>265</v>
      </c>
      <c r="AT847" s="193" t="s">
        <v>157</v>
      </c>
      <c r="AU847" s="193" t="s">
        <v>90</v>
      </c>
      <c r="AY847" s="18" t="s">
        <v>155</v>
      </c>
      <c r="BE847" s="194">
        <f>IF(N847="základní",J847,0)</f>
        <v>0</v>
      </c>
      <c r="BF847" s="194">
        <f>IF(N847="snížená",J847,0)</f>
        <v>0</v>
      </c>
      <c r="BG847" s="194">
        <f>IF(N847="zákl. přenesená",J847,0)</f>
        <v>0</v>
      </c>
      <c r="BH847" s="194">
        <f>IF(N847="sníž. přenesená",J847,0)</f>
        <v>0</v>
      </c>
      <c r="BI847" s="194">
        <f>IF(N847="nulová",J847,0)</f>
        <v>0</v>
      </c>
      <c r="BJ847" s="18" t="s">
        <v>88</v>
      </c>
      <c r="BK847" s="194">
        <f>ROUND(I847*H847,2)</f>
        <v>0</v>
      </c>
      <c r="BL847" s="18" t="s">
        <v>265</v>
      </c>
      <c r="BM847" s="193" t="s">
        <v>3866</v>
      </c>
    </row>
    <row r="848" spans="2:65" s="12" customFormat="1">
      <c r="B848" s="195"/>
      <c r="C848" s="196"/>
      <c r="D848" s="197" t="s">
        <v>164</v>
      </c>
      <c r="E848" s="198" t="s">
        <v>35</v>
      </c>
      <c r="F848" s="199" t="s">
        <v>3858</v>
      </c>
      <c r="G848" s="196"/>
      <c r="H848" s="198" t="s">
        <v>35</v>
      </c>
      <c r="I848" s="200"/>
      <c r="J848" s="196"/>
      <c r="K848" s="196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164</v>
      </c>
      <c r="AU848" s="205" t="s">
        <v>90</v>
      </c>
      <c r="AV848" s="12" t="s">
        <v>88</v>
      </c>
      <c r="AW848" s="12" t="s">
        <v>41</v>
      </c>
      <c r="AX848" s="12" t="s">
        <v>80</v>
      </c>
      <c r="AY848" s="205" t="s">
        <v>155</v>
      </c>
    </row>
    <row r="849" spans="2:65" s="13" customFormat="1">
      <c r="B849" s="206"/>
      <c r="C849" s="207"/>
      <c r="D849" s="197" t="s">
        <v>164</v>
      </c>
      <c r="E849" s="208" t="s">
        <v>35</v>
      </c>
      <c r="F849" s="209" t="s">
        <v>3859</v>
      </c>
      <c r="G849" s="207"/>
      <c r="H849" s="210">
        <v>21.32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164</v>
      </c>
      <c r="AU849" s="216" t="s">
        <v>90</v>
      </c>
      <c r="AV849" s="13" t="s">
        <v>90</v>
      </c>
      <c r="AW849" s="13" t="s">
        <v>41</v>
      </c>
      <c r="AX849" s="13" t="s">
        <v>80</v>
      </c>
      <c r="AY849" s="216" t="s">
        <v>155</v>
      </c>
    </row>
    <row r="850" spans="2:65" s="12" customFormat="1">
      <c r="B850" s="195"/>
      <c r="C850" s="196"/>
      <c r="D850" s="197" t="s">
        <v>164</v>
      </c>
      <c r="E850" s="198" t="s">
        <v>35</v>
      </c>
      <c r="F850" s="199" t="s">
        <v>3860</v>
      </c>
      <c r="G850" s="196"/>
      <c r="H850" s="198" t="s">
        <v>35</v>
      </c>
      <c r="I850" s="200"/>
      <c r="J850" s="196"/>
      <c r="K850" s="196"/>
      <c r="L850" s="201"/>
      <c r="M850" s="202"/>
      <c r="N850" s="203"/>
      <c r="O850" s="203"/>
      <c r="P850" s="203"/>
      <c r="Q850" s="203"/>
      <c r="R850" s="203"/>
      <c r="S850" s="203"/>
      <c r="T850" s="204"/>
      <c r="AT850" s="205" t="s">
        <v>164</v>
      </c>
      <c r="AU850" s="205" t="s">
        <v>90</v>
      </c>
      <c r="AV850" s="12" t="s">
        <v>88</v>
      </c>
      <c r="AW850" s="12" t="s">
        <v>41</v>
      </c>
      <c r="AX850" s="12" t="s">
        <v>80</v>
      </c>
      <c r="AY850" s="205" t="s">
        <v>155</v>
      </c>
    </row>
    <row r="851" spans="2:65" s="13" customFormat="1">
      <c r="B851" s="206"/>
      <c r="C851" s="207"/>
      <c r="D851" s="197" t="s">
        <v>164</v>
      </c>
      <c r="E851" s="208" t="s">
        <v>35</v>
      </c>
      <c r="F851" s="209" t="s">
        <v>3861</v>
      </c>
      <c r="G851" s="207"/>
      <c r="H851" s="210">
        <v>2.1629999999999998</v>
      </c>
      <c r="I851" s="211"/>
      <c r="J851" s="207"/>
      <c r="K851" s="207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164</v>
      </c>
      <c r="AU851" s="216" t="s">
        <v>90</v>
      </c>
      <c r="AV851" s="13" t="s">
        <v>90</v>
      </c>
      <c r="AW851" s="13" t="s">
        <v>41</v>
      </c>
      <c r="AX851" s="13" t="s">
        <v>80</v>
      </c>
      <c r="AY851" s="216" t="s">
        <v>155</v>
      </c>
    </row>
    <row r="852" spans="2:65" s="12" customFormat="1">
      <c r="B852" s="195"/>
      <c r="C852" s="196"/>
      <c r="D852" s="197" t="s">
        <v>164</v>
      </c>
      <c r="E852" s="198" t="s">
        <v>35</v>
      </c>
      <c r="F852" s="199" t="s">
        <v>3864</v>
      </c>
      <c r="G852" s="196"/>
      <c r="H852" s="198" t="s">
        <v>35</v>
      </c>
      <c r="I852" s="200"/>
      <c r="J852" s="196"/>
      <c r="K852" s="196"/>
      <c r="L852" s="201"/>
      <c r="M852" s="202"/>
      <c r="N852" s="203"/>
      <c r="O852" s="203"/>
      <c r="P852" s="203"/>
      <c r="Q852" s="203"/>
      <c r="R852" s="203"/>
      <c r="S852" s="203"/>
      <c r="T852" s="204"/>
      <c r="AT852" s="205" t="s">
        <v>164</v>
      </c>
      <c r="AU852" s="205" t="s">
        <v>90</v>
      </c>
      <c r="AV852" s="12" t="s">
        <v>88</v>
      </c>
      <c r="AW852" s="12" t="s">
        <v>41</v>
      </c>
      <c r="AX852" s="12" t="s">
        <v>80</v>
      </c>
      <c r="AY852" s="205" t="s">
        <v>155</v>
      </c>
    </row>
    <row r="853" spans="2:65" s="13" customFormat="1">
      <c r="B853" s="206"/>
      <c r="C853" s="207"/>
      <c r="D853" s="197" t="s">
        <v>164</v>
      </c>
      <c r="E853" s="208" t="s">
        <v>35</v>
      </c>
      <c r="F853" s="209" t="s">
        <v>3865</v>
      </c>
      <c r="G853" s="207"/>
      <c r="H853" s="210">
        <v>4.7699999999999996</v>
      </c>
      <c r="I853" s="211"/>
      <c r="J853" s="207"/>
      <c r="K853" s="207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164</v>
      </c>
      <c r="AU853" s="216" t="s">
        <v>90</v>
      </c>
      <c r="AV853" s="13" t="s">
        <v>90</v>
      </c>
      <c r="AW853" s="13" t="s">
        <v>41</v>
      </c>
      <c r="AX853" s="13" t="s">
        <v>80</v>
      </c>
      <c r="AY853" s="216" t="s">
        <v>155</v>
      </c>
    </row>
    <row r="854" spans="2:65" s="15" customFormat="1">
      <c r="B854" s="228"/>
      <c r="C854" s="229"/>
      <c r="D854" s="197" t="s">
        <v>164</v>
      </c>
      <c r="E854" s="230" t="s">
        <v>35</v>
      </c>
      <c r="F854" s="231" t="s">
        <v>177</v>
      </c>
      <c r="G854" s="229"/>
      <c r="H854" s="232">
        <v>28.253</v>
      </c>
      <c r="I854" s="233"/>
      <c r="J854" s="229"/>
      <c r="K854" s="229"/>
      <c r="L854" s="234"/>
      <c r="M854" s="235"/>
      <c r="N854" s="236"/>
      <c r="O854" s="236"/>
      <c r="P854" s="236"/>
      <c r="Q854" s="236"/>
      <c r="R854" s="236"/>
      <c r="S854" s="236"/>
      <c r="T854" s="237"/>
      <c r="AT854" s="238" t="s">
        <v>164</v>
      </c>
      <c r="AU854" s="238" t="s">
        <v>90</v>
      </c>
      <c r="AV854" s="15" t="s">
        <v>162</v>
      </c>
      <c r="AW854" s="15" t="s">
        <v>41</v>
      </c>
      <c r="AX854" s="15" t="s">
        <v>88</v>
      </c>
      <c r="AY854" s="238" t="s">
        <v>155</v>
      </c>
    </row>
    <row r="855" spans="2:65" s="11" customFormat="1" ht="25.95" customHeight="1">
      <c r="B855" s="166"/>
      <c r="C855" s="167"/>
      <c r="D855" s="168" t="s">
        <v>79</v>
      </c>
      <c r="E855" s="169" t="s">
        <v>455</v>
      </c>
      <c r="F855" s="169" t="s">
        <v>2762</v>
      </c>
      <c r="G855" s="167"/>
      <c r="H855" s="167"/>
      <c r="I855" s="170"/>
      <c r="J855" s="171">
        <f>BK855</f>
        <v>0</v>
      </c>
      <c r="K855" s="167"/>
      <c r="L855" s="172"/>
      <c r="M855" s="173"/>
      <c r="N855" s="174"/>
      <c r="O855" s="174"/>
      <c r="P855" s="175">
        <f>P856</f>
        <v>0</v>
      </c>
      <c r="Q855" s="174"/>
      <c r="R855" s="175">
        <f>R856</f>
        <v>0</v>
      </c>
      <c r="S855" s="174"/>
      <c r="T855" s="176">
        <f>T856</f>
        <v>0</v>
      </c>
      <c r="AR855" s="177" t="s">
        <v>174</v>
      </c>
      <c r="AT855" s="178" t="s">
        <v>79</v>
      </c>
      <c r="AU855" s="178" t="s">
        <v>80</v>
      </c>
      <c r="AY855" s="177" t="s">
        <v>155</v>
      </c>
      <c r="BK855" s="179">
        <f>BK856</f>
        <v>0</v>
      </c>
    </row>
    <row r="856" spans="2:65" s="11" customFormat="1" ht="22.95" customHeight="1">
      <c r="B856" s="166"/>
      <c r="C856" s="167"/>
      <c r="D856" s="168" t="s">
        <v>79</v>
      </c>
      <c r="E856" s="180" t="s">
        <v>2763</v>
      </c>
      <c r="F856" s="180" t="s">
        <v>2764</v>
      </c>
      <c r="G856" s="167"/>
      <c r="H856" s="167"/>
      <c r="I856" s="170"/>
      <c r="J856" s="181">
        <f>BK856</f>
        <v>0</v>
      </c>
      <c r="K856" s="167"/>
      <c r="L856" s="172"/>
      <c r="M856" s="173"/>
      <c r="N856" s="174"/>
      <c r="O856" s="174"/>
      <c r="P856" s="175">
        <f>SUM(P857:P863)</f>
        <v>0</v>
      </c>
      <c r="Q856" s="174"/>
      <c r="R856" s="175">
        <f>SUM(R857:R863)</f>
        <v>0</v>
      </c>
      <c r="S856" s="174"/>
      <c r="T856" s="176">
        <f>SUM(T857:T863)</f>
        <v>0</v>
      </c>
      <c r="AR856" s="177" t="s">
        <v>174</v>
      </c>
      <c r="AT856" s="178" t="s">
        <v>79</v>
      </c>
      <c r="AU856" s="178" t="s">
        <v>88</v>
      </c>
      <c r="AY856" s="177" t="s">
        <v>155</v>
      </c>
      <c r="BK856" s="179">
        <f>SUM(BK857:BK863)</f>
        <v>0</v>
      </c>
    </row>
    <row r="857" spans="2:65" s="1" customFormat="1" ht="48" customHeight="1">
      <c r="B857" s="36"/>
      <c r="C857" s="182" t="s">
        <v>1652</v>
      </c>
      <c r="D857" s="182" t="s">
        <v>157</v>
      </c>
      <c r="E857" s="183" t="s">
        <v>2788</v>
      </c>
      <c r="F857" s="184" t="s">
        <v>2789</v>
      </c>
      <c r="G857" s="185" t="s">
        <v>360</v>
      </c>
      <c r="H857" s="186">
        <v>103</v>
      </c>
      <c r="I857" s="187"/>
      <c r="J857" s="188">
        <f>ROUND(I857*H857,2)</f>
        <v>0</v>
      </c>
      <c r="K857" s="184" t="s">
        <v>161</v>
      </c>
      <c r="L857" s="40"/>
      <c r="M857" s="189" t="s">
        <v>35</v>
      </c>
      <c r="N857" s="190" t="s">
        <v>51</v>
      </c>
      <c r="O857" s="65"/>
      <c r="P857" s="191">
        <f>O857*H857</f>
        <v>0</v>
      </c>
      <c r="Q857" s="191">
        <v>0</v>
      </c>
      <c r="R857" s="191">
        <f>Q857*H857</f>
        <v>0</v>
      </c>
      <c r="S857" s="191">
        <v>0</v>
      </c>
      <c r="T857" s="192">
        <f>S857*H857</f>
        <v>0</v>
      </c>
      <c r="AR857" s="193" t="s">
        <v>766</v>
      </c>
      <c r="AT857" s="193" t="s">
        <v>157</v>
      </c>
      <c r="AU857" s="193" t="s">
        <v>90</v>
      </c>
      <c r="AY857" s="18" t="s">
        <v>155</v>
      </c>
      <c r="BE857" s="194">
        <f>IF(N857="základní",J857,0)</f>
        <v>0</v>
      </c>
      <c r="BF857" s="194">
        <f>IF(N857="snížená",J857,0)</f>
        <v>0</v>
      </c>
      <c r="BG857" s="194">
        <f>IF(N857="zákl. přenesená",J857,0)</f>
        <v>0</v>
      </c>
      <c r="BH857" s="194">
        <f>IF(N857="sníž. přenesená",J857,0)</f>
        <v>0</v>
      </c>
      <c r="BI857" s="194">
        <f>IF(N857="nulová",J857,0)</f>
        <v>0</v>
      </c>
      <c r="BJ857" s="18" t="s">
        <v>88</v>
      </c>
      <c r="BK857" s="194">
        <f>ROUND(I857*H857,2)</f>
        <v>0</v>
      </c>
      <c r="BL857" s="18" t="s">
        <v>766</v>
      </c>
      <c r="BM857" s="193" t="s">
        <v>3867</v>
      </c>
    </row>
    <row r="858" spans="2:65" s="1" customFormat="1" ht="24" customHeight="1">
      <c r="B858" s="36"/>
      <c r="C858" s="182" t="s">
        <v>1657</v>
      </c>
      <c r="D858" s="182" t="s">
        <v>157</v>
      </c>
      <c r="E858" s="183" t="s">
        <v>2792</v>
      </c>
      <c r="F858" s="184" t="s">
        <v>2793</v>
      </c>
      <c r="G858" s="185" t="s">
        <v>360</v>
      </c>
      <c r="H858" s="186">
        <v>103</v>
      </c>
      <c r="I858" s="187"/>
      <c r="J858" s="188">
        <f>ROUND(I858*H858,2)</f>
        <v>0</v>
      </c>
      <c r="K858" s="184" t="s">
        <v>161</v>
      </c>
      <c r="L858" s="40"/>
      <c r="M858" s="189" t="s">
        <v>35</v>
      </c>
      <c r="N858" s="190" t="s">
        <v>51</v>
      </c>
      <c r="O858" s="65"/>
      <c r="P858" s="191">
        <f>O858*H858</f>
        <v>0</v>
      </c>
      <c r="Q858" s="191">
        <v>0</v>
      </c>
      <c r="R858" s="191">
        <f>Q858*H858</f>
        <v>0</v>
      </c>
      <c r="S858" s="191">
        <v>0</v>
      </c>
      <c r="T858" s="192">
        <f>S858*H858</f>
        <v>0</v>
      </c>
      <c r="AR858" s="193" t="s">
        <v>766</v>
      </c>
      <c r="AT858" s="193" t="s">
        <v>157</v>
      </c>
      <c r="AU858" s="193" t="s">
        <v>90</v>
      </c>
      <c r="AY858" s="18" t="s">
        <v>155</v>
      </c>
      <c r="BE858" s="194">
        <f>IF(N858="základní",J858,0)</f>
        <v>0</v>
      </c>
      <c r="BF858" s="194">
        <f>IF(N858="snížená",J858,0)</f>
        <v>0</v>
      </c>
      <c r="BG858" s="194">
        <f>IF(N858="zákl. přenesená",J858,0)</f>
        <v>0</v>
      </c>
      <c r="BH858" s="194">
        <f>IF(N858="sníž. přenesená",J858,0)</f>
        <v>0</v>
      </c>
      <c r="BI858" s="194">
        <f>IF(N858="nulová",J858,0)</f>
        <v>0</v>
      </c>
      <c r="BJ858" s="18" t="s">
        <v>88</v>
      </c>
      <c r="BK858" s="194">
        <f>ROUND(I858*H858,2)</f>
        <v>0</v>
      </c>
      <c r="BL858" s="18" t="s">
        <v>766</v>
      </c>
      <c r="BM858" s="193" t="s">
        <v>3868</v>
      </c>
    </row>
    <row r="859" spans="2:65" s="12" customFormat="1">
      <c r="B859" s="195"/>
      <c r="C859" s="196"/>
      <c r="D859" s="197" t="s">
        <v>164</v>
      </c>
      <c r="E859" s="198" t="s">
        <v>35</v>
      </c>
      <c r="F859" s="199" t="s">
        <v>3869</v>
      </c>
      <c r="G859" s="196"/>
      <c r="H859" s="198" t="s">
        <v>35</v>
      </c>
      <c r="I859" s="200"/>
      <c r="J859" s="196"/>
      <c r="K859" s="196"/>
      <c r="L859" s="201"/>
      <c r="M859" s="202"/>
      <c r="N859" s="203"/>
      <c r="O859" s="203"/>
      <c r="P859" s="203"/>
      <c r="Q859" s="203"/>
      <c r="R859" s="203"/>
      <c r="S859" s="203"/>
      <c r="T859" s="204"/>
      <c r="AT859" s="205" t="s">
        <v>164</v>
      </c>
      <c r="AU859" s="205" t="s">
        <v>90</v>
      </c>
      <c r="AV859" s="12" t="s">
        <v>88</v>
      </c>
      <c r="AW859" s="12" t="s">
        <v>41</v>
      </c>
      <c r="AX859" s="12" t="s">
        <v>80</v>
      </c>
      <c r="AY859" s="205" t="s">
        <v>155</v>
      </c>
    </row>
    <row r="860" spans="2:65" s="13" customFormat="1">
      <c r="B860" s="206"/>
      <c r="C860" s="207"/>
      <c r="D860" s="197" t="s">
        <v>164</v>
      </c>
      <c r="E860" s="208" t="s">
        <v>35</v>
      </c>
      <c r="F860" s="209" t="s">
        <v>3870</v>
      </c>
      <c r="G860" s="207"/>
      <c r="H860" s="210">
        <v>36</v>
      </c>
      <c r="I860" s="211"/>
      <c r="J860" s="207"/>
      <c r="K860" s="207"/>
      <c r="L860" s="212"/>
      <c r="M860" s="213"/>
      <c r="N860" s="214"/>
      <c r="O860" s="214"/>
      <c r="P860" s="214"/>
      <c r="Q860" s="214"/>
      <c r="R860" s="214"/>
      <c r="S860" s="214"/>
      <c r="T860" s="215"/>
      <c r="AT860" s="216" t="s">
        <v>164</v>
      </c>
      <c r="AU860" s="216" t="s">
        <v>90</v>
      </c>
      <c r="AV860" s="13" t="s">
        <v>90</v>
      </c>
      <c r="AW860" s="13" t="s">
        <v>41</v>
      </c>
      <c r="AX860" s="13" t="s">
        <v>80</v>
      </c>
      <c r="AY860" s="216" t="s">
        <v>155</v>
      </c>
    </row>
    <row r="861" spans="2:65" s="12" customFormat="1">
      <c r="B861" s="195"/>
      <c r="C861" s="196"/>
      <c r="D861" s="197" t="s">
        <v>164</v>
      </c>
      <c r="E861" s="198" t="s">
        <v>35</v>
      </c>
      <c r="F861" s="199" t="s">
        <v>3871</v>
      </c>
      <c r="G861" s="196"/>
      <c r="H861" s="198" t="s">
        <v>35</v>
      </c>
      <c r="I861" s="200"/>
      <c r="J861" s="196"/>
      <c r="K861" s="196"/>
      <c r="L861" s="201"/>
      <c r="M861" s="202"/>
      <c r="N861" s="203"/>
      <c r="O861" s="203"/>
      <c r="P861" s="203"/>
      <c r="Q861" s="203"/>
      <c r="R861" s="203"/>
      <c r="S861" s="203"/>
      <c r="T861" s="204"/>
      <c r="AT861" s="205" t="s">
        <v>164</v>
      </c>
      <c r="AU861" s="205" t="s">
        <v>90</v>
      </c>
      <c r="AV861" s="12" t="s">
        <v>88</v>
      </c>
      <c r="AW861" s="12" t="s">
        <v>41</v>
      </c>
      <c r="AX861" s="12" t="s">
        <v>80</v>
      </c>
      <c r="AY861" s="205" t="s">
        <v>155</v>
      </c>
    </row>
    <row r="862" spans="2:65" s="13" customFormat="1">
      <c r="B862" s="206"/>
      <c r="C862" s="207"/>
      <c r="D862" s="197" t="s">
        <v>164</v>
      </c>
      <c r="E862" s="208" t="s">
        <v>35</v>
      </c>
      <c r="F862" s="209" t="s">
        <v>3686</v>
      </c>
      <c r="G862" s="207"/>
      <c r="H862" s="210">
        <v>67</v>
      </c>
      <c r="I862" s="211"/>
      <c r="J862" s="207"/>
      <c r="K862" s="207"/>
      <c r="L862" s="212"/>
      <c r="M862" s="213"/>
      <c r="N862" s="214"/>
      <c r="O862" s="214"/>
      <c r="P862" s="214"/>
      <c r="Q862" s="214"/>
      <c r="R862" s="214"/>
      <c r="S862" s="214"/>
      <c r="T862" s="215"/>
      <c r="AT862" s="216" t="s">
        <v>164</v>
      </c>
      <c r="AU862" s="216" t="s">
        <v>90</v>
      </c>
      <c r="AV862" s="13" t="s">
        <v>90</v>
      </c>
      <c r="AW862" s="13" t="s">
        <v>41</v>
      </c>
      <c r="AX862" s="13" t="s">
        <v>80</v>
      </c>
      <c r="AY862" s="216" t="s">
        <v>155</v>
      </c>
    </row>
    <row r="863" spans="2:65" s="15" customFormat="1">
      <c r="B863" s="228"/>
      <c r="C863" s="229"/>
      <c r="D863" s="197" t="s">
        <v>164</v>
      </c>
      <c r="E863" s="230" t="s">
        <v>35</v>
      </c>
      <c r="F863" s="231" t="s">
        <v>177</v>
      </c>
      <c r="G863" s="229"/>
      <c r="H863" s="232">
        <v>103</v>
      </c>
      <c r="I863" s="233"/>
      <c r="J863" s="229"/>
      <c r="K863" s="229"/>
      <c r="L863" s="234"/>
      <c r="M863" s="255"/>
      <c r="N863" s="256"/>
      <c r="O863" s="256"/>
      <c r="P863" s="256"/>
      <c r="Q863" s="256"/>
      <c r="R863" s="256"/>
      <c r="S863" s="256"/>
      <c r="T863" s="257"/>
      <c r="AT863" s="238" t="s">
        <v>164</v>
      </c>
      <c r="AU863" s="238" t="s">
        <v>90</v>
      </c>
      <c r="AV863" s="15" t="s">
        <v>162</v>
      </c>
      <c r="AW863" s="15" t="s">
        <v>41</v>
      </c>
      <c r="AX863" s="15" t="s">
        <v>88</v>
      </c>
      <c r="AY863" s="238" t="s">
        <v>155</v>
      </c>
    </row>
    <row r="864" spans="2:65" s="1" customFormat="1" ht="6.9" customHeight="1">
      <c r="B864" s="48"/>
      <c r="C864" s="49"/>
      <c r="D864" s="49"/>
      <c r="E864" s="49"/>
      <c r="F864" s="49"/>
      <c r="G864" s="49"/>
      <c r="H864" s="49"/>
      <c r="I864" s="133"/>
      <c r="J864" s="49"/>
      <c r="K864" s="49"/>
      <c r="L864" s="40"/>
    </row>
  </sheetData>
  <sheetProtection password="C71F" sheet="1" objects="1" scenarios="1" formatColumns="0" formatRows="0" autoFilter="0"/>
  <autoFilter ref="C103:K863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715"/>
  <sheetViews>
    <sheetView showGridLines="0" topLeftCell="A449" zoomScaleNormal="100" workbookViewId="0">
      <selection activeCell="F455" sqref="F455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1" width="20.140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99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90</v>
      </c>
    </row>
    <row r="4" spans="2:46" ht="24.9" customHeight="1">
      <c r="B4" s="21"/>
      <c r="D4" s="106" t="s">
        <v>103</v>
      </c>
      <c r="L4" s="21"/>
      <c r="M4" s="107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108" t="s">
        <v>16</v>
      </c>
      <c r="L6" s="21"/>
    </row>
    <row r="7" spans="2:46" ht="16.5" customHeight="1">
      <c r="B7" s="21"/>
      <c r="E7" s="379" t="str">
        <f>'Rekapitulace stavby'!K6</f>
        <v>Zateplení objektů ZŠ Bruntál, Okružní 1890/38 - doplnění II</v>
      </c>
      <c r="F7" s="380"/>
      <c r="G7" s="380"/>
      <c r="H7" s="380"/>
      <c r="L7" s="21"/>
    </row>
    <row r="8" spans="2:46" s="1" customFormat="1" ht="12" customHeight="1">
      <c r="B8" s="40"/>
      <c r="D8" s="108" t="s">
        <v>104</v>
      </c>
      <c r="I8" s="109"/>
      <c r="L8" s="40"/>
    </row>
    <row r="9" spans="2:46" s="1" customFormat="1" ht="36.9" customHeight="1">
      <c r="B9" s="40"/>
      <c r="E9" s="381" t="s">
        <v>3872</v>
      </c>
      <c r="F9" s="382"/>
      <c r="G9" s="382"/>
      <c r="H9" s="382"/>
      <c r="I9" s="109"/>
      <c r="L9" s="40"/>
    </row>
    <row r="10" spans="2:46" s="1" customFormat="1">
      <c r="B10" s="40"/>
      <c r="I10" s="109"/>
      <c r="L10" s="40"/>
    </row>
    <row r="11" spans="2:46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35</v>
      </c>
      <c r="L11" s="40"/>
    </row>
    <row r="12" spans="2:46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23. 8. 2019</v>
      </c>
      <c r="L12" s="40"/>
    </row>
    <row r="13" spans="2:46" s="1" customFormat="1" ht="10.95" customHeight="1">
      <c r="B13" s="40"/>
      <c r="I13" s="109"/>
      <c r="L13" s="40"/>
    </row>
    <row r="14" spans="2:46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46" s="1" customFormat="1" ht="18" customHeight="1">
      <c r="B15" s="40"/>
      <c r="E15" s="110" t="s">
        <v>33</v>
      </c>
      <c r="I15" s="111" t="s">
        <v>34</v>
      </c>
      <c r="J15" s="110" t="s">
        <v>35</v>
      </c>
      <c r="L15" s="40"/>
    </row>
    <row r="16" spans="2:46" s="1" customFormat="1" ht="6.9" customHeight="1">
      <c r="B16" s="40"/>
      <c r="I16" s="109"/>
      <c r="L16" s="40"/>
    </row>
    <row r="17" spans="2:12" s="1" customFormat="1" ht="12" customHeight="1">
      <c r="B17" s="40"/>
      <c r="D17" s="108" t="s">
        <v>36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83" t="str">
        <f>'Rekapitulace stavby'!E14</f>
        <v>Vyplň údaj</v>
      </c>
      <c r="F18" s="384"/>
      <c r="G18" s="384"/>
      <c r="H18" s="384"/>
      <c r="I18" s="111" t="s">
        <v>34</v>
      </c>
      <c r="J18" s="31" t="str">
        <f>'Rekapitulace stavby'!AN14</f>
        <v>Vyplň údaj</v>
      </c>
      <c r="L18" s="40"/>
    </row>
    <row r="19" spans="2:12" s="1" customFormat="1" ht="6.9" customHeight="1">
      <c r="B19" s="40"/>
      <c r="I19" s="109"/>
      <c r="L19" s="40"/>
    </row>
    <row r="20" spans="2:12" s="1" customFormat="1" ht="12" customHeight="1">
      <c r="B20" s="40"/>
      <c r="D20" s="108" t="s">
        <v>38</v>
      </c>
      <c r="I20" s="111" t="s">
        <v>31</v>
      </c>
      <c r="J20" s="110" t="s">
        <v>39</v>
      </c>
      <c r="L20" s="40"/>
    </row>
    <row r="21" spans="2:12" s="1" customFormat="1" ht="18" customHeight="1">
      <c r="B21" s="40"/>
      <c r="E21" s="110" t="s">
        <v>40</v>
      </c>
      <c r="I21" s="111" t="s">
        <v>34</v>
      </c>
      <c r="J21" s="110" t="s">
        <v>35</v>
      </c>
      <c r="L21" s="40"/>
    </row>
    <row r="22" spans="2:12" s="1" customFormat="1" ht="6.9" customHeight="1">
      <c r="B22" s="40"/>
      <c r="I22" s="109"/>
      <c r="L22" s="40"/>
    </row>
    <row r="23" spans="2:12" s="1" customFormat="1" ht="12" customHeight="1">
      <c r="B23" s="40"/>
      <c r="D23" s="108" t="s">
        <v>42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" customHeight="1">
      <c r="B25" s="40"/>
      <c r="I25" s="109"/>
      <c r="L25" s="40"/>
    </row>
    <row r="26" spans="2:12" s="1" customFormat="1" ht="12" customHeight="1">
      <c r="B26" s="40"/>
      <c r="D26" s="108" t="s">
        <v>44</v>
      </c>
      <c r="I26" s="109"/>
      <c r="L26" s="40"/>
    </row>
    <row r="27" spans="2:12" s="7" customFormat="1" ht="16.5" customHeight="1">
      <c r="B27" s="113"/>
      <c r="E27" s="385" t="s">
        <v>35</v>
      </c>
      <c r="F27" s="385"/>
      <c r="G27" s="385"/>
      <c r="H27" s="385"/>
      <c r="I27" s="114"/>
      <c r="L27" s="113"/>
    </row>
    <row r="28" spans="2:12" s="1" customFormat="1" ht="6.9" customHeight="1">
      <c r="B28" s="40"/>
      <c r="I28" s="109"/>
      <c r="L28" s="40"/>
    </row>
    <row r="29" spans="2:12" s="1" customFormat="1" ht="6.9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46</v>
      </c>
      <c r="I30" s="109"/>
      <c r="J30" s="117">
        <f>ROUND(J100, 2)</f>
        <v>0</v>
      </c>
      <c r="L30" s="40"/>
    </row>
    <row r="31" spans="2:12" s="1" customFormat="1" ht="6.9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" customHeight="1">
      <c r="B32" s="40"/>
      <c r="F32" s="118" t="s">
        <v>48</v>
      </c>
      <c r="I32" s="119" t="s">
        <v>47</v>
      </c>
      <c r="J32" s="118" t="s">
        <v>49</v>
      </c>
      <c r="L32" s="40"/>
    </row>
    <row r="33" spans="2:12" s="1" customFormat="1" ht="14.4" customHeight="1">
      <c r="B33" s="40"/>
      <c r="D33" s="120" t="s">
        <v>50</v>
      </c>
      <c r="E33" s="108" t="s">
        <v>51</v>
      </c>
      <c r="F33" s="121">
        <f>ROUND((SUM(BE100:BE714)),  2)</f>
        <v>0</v>
      </c>
      <c r="I33" s="122">
        <v>0.21</v>
      </c>
      <c r="J33" s="121">
        <f>ROUND(((SUM(BE100:BE714))*I33),  2)</f>
        <v>0</v>
      </c>
      <c r="L33" s="40"/>
    </row>
    <row r="34" spans="2:12" s="1" customFormat="1" ht="14.4" customHeight="1">
      <c r="B34" s="40"/>
      <c r="E34" s="108" t="s">
        <v>52</v>
      </c>
      <c r="F34" s="121">
        <f>ROUND((SUM(BF100:BF714)),  2)</f>
        <v>0</v>
      </c>
      <c r="I34" s="122">
        <v>0.15</v>
      </c>
      <c r="J34" s="121">
        <f>ROUND(((SUM(BF100:BF714))*I34),  2)</f>
        <v>0</v>
      </c>
      <c r="L34" s="40"/>
    </row>
    <row r="35" spans="2:12" s="1" customFormat="1" ht="14.4" hidden="1" customHeight="1">
      <c r="B35" s="40"/>
      <c r="E35" s="108" t="s">
        <v>53</v>
      </c>
      <c r="F35" s="121">
        <f>ROUND((SUM(BG100:BG714)),  2)</f>
        <v>0</v>
      </c>
      <c r="I35" s="122">
        <v>0.21</v>
      </c>
      <c r="J35" s="121">
        <f>0</f>
        <v>0</v>
      </c>
      <c r="L35" s="40"/>
    </row>
    <row r="36" spans="2:12" s="1" customFormat="1" ht="14.4" hidden="1" customHeight="1">
      <c r="B36" s="40"/>
      <c r="E36" s="108" t="s">
        <v>54</v>
      </c>
      <c r="F36" s="121">
        <f>ROUND((SUM(BH100:BH714)),  2)</f>
        <v>0</v>
      </c>
      <c r="I36" s="122">
        <v>0.15</v>
      </c>
      <c r="J36" s="121">
        <f>0</f>
        <v>0</v>
      </c>
      <c r="L36" s="40"/>
    </row>
    <row r="37" spans="2:12" s="1" customFormat="1" ht="14.4" hidden="1" customHeight="1">
      <c r="B37" s="40"/>
      <c r="E37" s="108" t="s">
        <v>55</v>
      </c>
      <c r="F37" s="121">
        <f>ROUND((SUM(BI100:BI714)),  2)</f>
        <v>0</v>
      </c>
      <c r="I37" s="122">
        <v>0</v>
      </c>
      <c r="J37" s="121">
        <f>0</f>
        <v>0</v>
      </c>
      <c r="L37" s="40"/>
    </row>
    <row r="38" spans="2:12" s="1" customFormat="1" ht="6.9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56</v>
      </c>
      <c r="E39" s="125"/>
      <c r="F39" s="125"/>
      <c r="G39" s="126" t="s">
        <v>57</v>
      </c>
      <c r="H39" s="127" t="s">
        <v>58</v>
      </c>
      <c r="I39" s="128"/>
      <c r="J39" s="129">
        <f>SUM(J30:J37)</f>
        <v>0</v>
      </c>
      <c r="K39" s="130"/>
      <c r="L39" s="40"/>
    </row>
    <row r="40" spans="2:12" s="1" customFormat="1" ht="14.4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" customHeight="1">
      <c r="B45" s="36"/>
      <c r="C45" s="24" t="s">
        <v>106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77" t="str">
        <f>E7</f>
        <v>Zateplení objektů ZŠ Bruntál, Okružní 1890/38 - doplnění II</v>
      </c>
      <c r="F48" s="378"/>
      <c r="G48" s="378"/>
      <c r="H48" s="378"/>
      <c r="I48" s="109"/>
      <c r="J48" s="37"/>
      <c r="K48" s="37"/>
      <c r="L48" s="40"/>
    </row>
    <row r="49" spans="2:47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47" s="1" customFormat="1" ht="16.5" customHeight="1">
      <c r="B50" s="36"/>
      <c r="C50" s="37"/>
      <c r="D50" s="37"/>
      <c r="E50" s="360" t="str">
        <f>E9</f>
        <v>SO04 - SO-04 objekt - spojovací krček - doplnění II</v>
      </c>
      <c r="F50" s="376"/>
      <c r="G50" s="376"/>
      <c r="H50" s="376"/>
      <c r="I50" s="109"/>
      <c r="J50" s="37"/>
      <c r="K50" s="37"/>
      <c r="L50" s="40"/>
    </row>
    <row r="51" spans="2:47" s="1" customFormat="1" ht="6.9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47" s="1" customFormat="1" ht="12" customHeight="1">
      <c r="B52" s="36"/>
      <c r="C52" s="30" t="s">
        <v>22</v>
      </c>
      <c r="D52" s="37"/>
      <c r="E52" s="37"/>
      <c r="F52" s="28" t="str">
        <f>F12</f>
        <v>Bruntál</v>
      </c>
      <c r="G52" s="37"/>
      <c r="H52" s="37"/>
      <c r="I52" s="111" t="s">
        <v>24</v>
      </c>
      <c r="J52" s="60" t="str">
        <f>IF(J12="","",J12)</f>
        <v>23. 8. 2019</v>
      </c>
      <c r="K52" s="37"/>
      <c r="L52" s="40"/>
    </row>
    <row r="53" spans="2:47" s="1" customFormat="1" ht="6.9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47" s="1" customFormat="1" ht="15.15" customHeight="1">
      <c r="B54" s="36"/>
      <c r="C54" s="30" t="s">
        <v>30</v>
      </c>
      <c r="D54" s="37"/>
      <c r="E54" s="37"/>
      <c r="F54" s="28" t="str">
        <f>E15</f>
        <v>Město Bruntál</v>
      </c>
      <c r="G54" s="37"/>
      <c r="H54" s="37"/>
      <c r="I54" s="111" t="s">
        <v>38</v>
      </c>
      <c r="J54" s="34" t="str">
        <f>E21</f>
        <v>USCHEMER s.r.o.</v>
      </c>
      <c r="K54" s="37"/>
      <c r="L54" s="40"/>
    </row>
    <row r="55" spans="2:47" s="1" customFormat="1" ht="15.15" customHeight="1">
      <c r="B55" s="36"/>
      <c r="C55" s="30" t="s">
        <v>36</v>
      </c>
      <c r="D55" s="37"/>
      <c r="E55" s="37"/>
      <c r="F55" s="28" t="str">
        <f>IF(E18="","",E18)</f>
        <v>Vyplň údaj</v>
      </c>
      <c r="G55" s="37"/>
      <c r="H55" s="37"/>
      <c r="I55" s="111" t="s">
        <v>42</v>
      </c>
      <c r="J55" s="34" t="str">
        <f>E24</f>
        <v xml:space="preserve"> </v>
      </c>
      <c r="K55" s="37"/>
      <c r="L55" s="40"/>
    </row>
    <row r="56" spans="2:47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47" s="1" customFormat="1" ht="29.25" customHeight="1">
      <c r="B57" s="36"/>
      <c r="C57" s="137" t="s">
        <v>107</v>
      </c>
      <c r="D57" s="138"/>
      <c r="E57" s="138"/>
      <c r="F57" s="138"/>
      <c r="G57" s="138"/>
      <c r="H57" s="138"/>
      <c r="I57" s="139"/>
      <c r="J57" s="140" t="s">
        <v>108</v>
      </c>
      <c r="K57" s="138"/>
      <c r="L57" s="40"/>
    </row>
    <row r="58" spans="2:47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5" customHeight="1">
      <c r="B59" s="36"/>
      <c r="C59" s="141" t="s">
        <v>78</v>
      </c>
      <c r="D59" s="37"/>
      <c r="E59" s="37"/>
      <c r="F59" s="37"/>
      <c r="G59" s="37"/>
      <c r="H59" s="37"/>
      <c r="I59" s="109"/>
      <c r="J59" s="78">
        <f>J100</f>
        <v>0</v>
      </c>
      <c r="K59" s="37"/>
      <c r="L59" s="40"/>
      <c r="AU59" s="18" t="s">
        <v>109</v>
      </c>
    </row>
    <row r="60" spans="2:47" s="8" customFormat="1" ht="24.9" customHeight="1">
      <c r="B60" s="142"/>
      <c r="C60" s="143"/>
      <c r="D60" s="144" t="s">
        <v>110</v>
      </c>
      <c r="E60" s="145"/>
      <c r="F60" s="145"/>
      <c r="G60" s="145"/>
      <c r="H60" s="145"/>
      <c r="I60" s="146"/>
      <c r="J60" s="147">
        <f>J101</f>
        <v>0</v>
      </c>
      <c r="K60" s="143"/>
      <c r="L60" s="148"/>
    </row>
    <row r="61" spans="2:47" s="9" customFormat="1" ht="19.95" customHeight="1">
      <c r="B61" s="149"/>
      <c r="C61" s="150"/>
      <c r="D61" s="151" t="s">
        <v>111</v>
      </c>
      <c r="E61" s="152"/>
      <c r="F61" s="152"/>
      <c r="G61" s="152"/>
      <c r="H61" s="152"/>
      <c r="I61" s="153"/>
      <c r="J61" s="154">
        <f>J102</f>
        <v>0</v>
      </c>
      <c r="K61" s="150"/>
      <c r="L61" s="155"/>
    </row>
    <row r="62" spans="2:47" s="9" customFormat="1" ht="19.95" customHeight="1">
      <c r="B62" s="149"/>
      <c r="C62" s="150"/>
      <c r="D62" s="151" t="s">
        <v>113</v>
      </c>
      <c r="E62" s="152"/>
      <c r="F62" s="152"/>
      <c r="G62" s="152"/>
      <c r="H62" s="152"/>
      <c r="I62" s="153"/>
      <c r="J62" s="154">
        <f>J119</f>
        <v>0</v>
      </c>
      <c r="K62" s="150"/>
      <c r="L62" s="155"/>
    </row>
    <row r="63" spans="2:47" s="9" customFormat="1" ht="19.95" customHeight="1">
      <c r="B63" s="149"/>
      <c r="C63" s="150"/>
      <c r="D63" s="151" t="s">
        <v>115</v>
      </c>
      <c r="E63" s="152"/>
      <c r="F63" s="152"/>
      <c r="G63" s="152"/>
      <c r="H63" s="152"/>
      <c r="I63" s="153"/>
      <c r="J63" s="154">
        <f>J138</f>
        <v>0</v>
      </c>
      <c r="K63" s="150"/>
      <c r="L63" s="155"/>
    </row>
    <row r="64" spans="2:47" s="9" customFormat="1" ht="19.95" customHeight="1">
      <c r="B64" s="149"/>
      <c r="C64" s="150"/>
      <c r="D64" s="151" t="s">
        <v>116</v>
      </c>
      <c r="E64" s="152"/>
      <c r="F64" s="152"/>
      <c r="G64" s="152"/>
      <c r="H64" s="152"/>
      <c r="I64" s="153"/>
      <c r="J64" s="154">
        <f>J147</f>
        <v>0</v>
      </c>
      <c r="K64" s="150"/>
      <c r="L64" s="155"/>
    </row>
    <row r="65" spans="2:12" s="9" customFormat="1" ht="19.95" customHeight="1">
      <c r="B65" s="149"/>
      <c r="C65" s="150"/>
      <c r="D65" s="151" t="s">
        <v>117</v>
      </c>
      <c r="E65" s="152"/>
      <c r="F65" s="152"/>
      <c r="G65" s="152"/>
      <c r="H65" s="152"/>
      <c r="I65" s="153"/>
      <c r="J65" s="154">
        <f>J326</f>
        <v>0</v>
      </c>
      <c r="K65" s="150"/>
      <c r="L65" s="155"/>
    </row>
    <row r="66" spans="2:12" s="9" customFormat="1" ht="19.95" customHeight="1">
      <c r="B66" s="149"/>
      <c r="C66" s="150"/>
      <c r="D66" s="151" t="s">
        <v>118</v>
      </c>
      <c r="E66" s="152"/>
      <c r="F66" s="152"/>
      <c r="G66" s="152"/>
      <c r="H66" s="152"/>
      <c r="I66" s="153"/>
      <c r="J66" s="154">
        <f>J374</f>
        <v>0</v>
      </c>
      <c r="K66" s="150"/>
      <c r="L66" s="155"/>
    </row>
    <row r="67" spans="2:12" s="9" customFormat="1" ht="19.95" customHeight="1">
      <c r="B67" s="149"/>
      <c r="C67" s="150"/>
      <c r="D67" s="151" t="s">
        <v>119</v>
      </c>
      <c r="E67" s="152"/>
      <c r="F67" s="152"/>
      <c r="G67" s="152"/>
      <c r="H67" s="152"/>
      <c r="I67" s="153"/>
      <c r="J67" s="154">
        <f>J382</f>
        <v>0</v>
      </c>
      <c r="K67" s="150"/>
      <c r="L67" s="155"/>
    </row>
    <row r="68" spans="2:12" s="8" customFormat="1" ht="24.9" customHeight="1">
      <c r="B68" s="142"/>
      <c r="C68" s="143"/>
      <c r="D68" s="144" t="s">
        <v>120</v>
      </c>
      <c r="E68" s="145"/>
      <c r="F68" s="145"/>
      <c r="G68" s="145"/>
      <c r="H68" s="145"/>
      <c r="I68" s="146"/>
      <c r="J68" s="147">
        <f>J384</f>
        <v>0</v>
      </c>
      <c r="K68" s="143"/>
      <c r="L68" s="148"/>
    </row>
    <row r="69" spans="2:12" s="9" customFormat="1" ht="19.95" customHeight="1">
      <c r="B69" s="149"/>
      <c r="C69" s="150"/>
      <c r="D69" s="151" t="s">
        <v>121</v>
      </c>
      <c r="E69" s="152"/>
      <c r="F69" s="152"/>
      <c r="G69" s="152"/>
      <c r="H69" s="152"/>
      <c r="I69" s="153"/>
      <c r="J69" s="154">
        <f>J385</f>
        <v>0</v>
      </c>
      <c r="K69" s="150"/>
      <c r="L69" s="155"/>
    </row>
    <row r="70" spans="2:12" s="9" customFormat="1" ht="19.95" customHeight="1">
      <c r="B70" s="149"/>
      <c r="C70" s="150"/>
      <c r="D70" s="151" t="s">
        <v>122</v>
      </c>
      <c r="E70" s="152"/>
      <c r="F70" s="152"/>
      <c r="G70" s="152"/>
      <c r="H70" s="152"/>
      <c r="I70" s="153"/>
      <c r="J70" s="154">
        <f>J411</f>
        <v>0</v>
      </c>
      <c r="K70" s="150"/>
      <c r="L70" s="155"/>
    </row>
    <row r="71" spans="2:12" s="9" customFormat="1" ht="19.95" customHeight="1">
      <c r="B71" s="149"/>
      <c r="C71" s="150"/>
      <c r="D71" s="151" t="s">
        <v>123</v>
      </c>
      <c r="E71" s="152"/>
      <c r="F71" s="152"/>
      <c r="G71" s="152"/>
      <c r="H71" s="152"/>
      <c r="I71" s="153"/>
      <c r="J71" s="154">
        <f>J450</f>
        <v>0</v>
      </c>
      <c r="K71" s="150"/>
      <c r="L71" s="155"/>
    </row>
    <row r="72" spans="2:12" s="9" customFormat="1" ht="19.95" customHeight="1">
      <c r="B72" s="149"/>
      <c r="C72" s="150"/>
      <c r="D72" s="151" t="s">
        <v>126</v>
      </c>
      <c r="E72" s="152"/>
      <c r="F72" s="152"/>
      <c r="G72" s="152"/>
      <c r="H72" s="152"/>
      <c r="I72" s="153"/>
      <c r="J72" s="154">
        <f>J472</f>
        <v>0</v>
      </c>
      <c r="K72" s="150"/>
      <c r="L72" s="155"/>
    </row>
    <row r="73" spans="2:12" s="9" customFormat="1" ht="19.95" customHeight="1">
      <c r="B73" s="149"/>
      <c r="C73" s="150"/>
      <c r="D73" s="151" t="s">
        <v>128</v>
      </c>
      <c r="E73" s="152"/>
      <c r="F73" s="152"/>
      <c r="G73" s="152"/>
      <c r="H73" s="152"/>
      <c r="I73" s="153"/>
      <c r="J73" s="154">
        <f>J525</f>
        <v>0</v>
      </c>
      <c r="K73" s="150"/>
      <c r="L73" s="155"/>
    </row>
    <row r="74" spans="2:12" s="9" customFormat="1" ht="19.95" customHeight="1">
      <c r="B74" s="149"/>
      <c r="C74" s="150"/>
      <c r="D74" s="151" t="s">
        <v>129</v>
      </c>
      <c r="E74" s="152"/>
      <c r="F74" s="152"/>
      <c r="G74" s="152"/>
      <c r="H74" s="152"/>
      <c r="I74" s="153"/>
      <c r="J74" s="154">
        <f>J599</f>
        <v>0</v>
      </c>
      <c r="K74" s="150"/>
      <c r="L74" s="155"/>
    </row>
    <row r="75" spans="2:12" s="9" customFormat="1" ht="19.95" customHeight="1">
      <c r="B75" s="149"/>
      <c r="C75" s="150"/>
      <c r="D75" s="151" t="s">
        <v>130</v>
      </c>
      <c r="E75" s="152"/>
      <c r="F75" s="152"/>
      <c r="G75" s="152"/>
      <c r="H75" s="152"/>
      <c r="I75" s="153"/>
      <c r="J75" s="154">
        <f>J610</f>
        <v>0</v>
      </c>
      <c r="K75" s="150"/>
      <c r="L75" s="155"/>
    </row>
    <row r="76" spans="2:12" s="9" customFormat="1" ht="19.95" customHeight="1">
      <c r="B76" s="149"/>
      <c r="C76" s="150"/>
      <c r="D76" s="151" t="s">
        <v>131</v>
      </c>
      <c r="E76" s="152"/>
      <c r="F76" s="152"/>
      <c r="G76" s="152"/>
      <c r="H76" s="152"/>
      <c r="I76" s="153"/>
      <c r="J76" s="154">
        <f>J646</f>
        <v>0</v>
      </c>
      <c r="K76" s="150"/>
      <c r="L76" s="155"/>
    </row>
    <row r="77" spans="2:12" s="9" customFormat="1" ht="19.95" customHeight="1">
      <c r="B77" s="149"/>
      <c r="C77" s="150"/>
      <c r="D77" s="151" t="s">
        <v>134</v>
      </c>
      <c r="E77" s="152"/>
      <c r="F77" s="152"/>
      <c r="G77" s="152"/>
      <c r="H77" s="152"/>
      <c r="I77" s="153"/>
      <c r="J77" s="154">
        <f>J656</f>
        <v>0</v>
      </c>
      <c r="K77" s="150"/>
      <c r="L77" s="155"/>
    </row>
    <row r="78" spans="2:12" s="9" customFormat="1" ht="19.95" customHeight="1">
      <c r="B78" s="149"/>
      <c r="C78" s="150"/>
      <c r="D78" s="151" t="s">
        <v>135</v>
      </c>
      <c r="E78" s="152"/>
      <c r="F78" s="152"/>
      <c r="G78" s="152"/>
      <c r="H78" s="152"/>
      <c r="I78" s="153"/>
      <c r="J78" s="154">
        <f>J687</f>
        <v>0</v>
      </c>
      <c r="K78" s="150"/>
      <c r="L78" s="155"/>
    </row>
    <row r="79" spans="2:12" s="9" customFormat="1" ht="19.95" customHeight="1">
      <c r="B79" s="149"/>
      <c r="C79" s="150"/>
      <c r="D79" s="151" t="s">
        <v>136</v>
      </c>
      <c r="E79" s="152"/>
      <c r="F79" s="152"/>
      <c r="G79" s="152"/>
      <c r="H79" s="152"/>
      <c r="I79" s="153"/>
      <c r="J79" s="154">
        <f>J703</f>
        <v>0</v>
      </c>
      <c r="K79" s="150"/>
      <c r="L79" s="155"/>
    </row>
    <row r="80" spans="2:12" s="8" customFormat="1" ht="24.9" customHeight="1">
      <c r="B80" s="142"/>
      <c r="C80" s="143"/>
      <c r="D80" s="144" t="s">
        <v>139</v>
      </c>
      <c r="E80" s="145"/>
      <c r="F80" s="145"/>
      <c r="G80" s="145"/>
      <c r="H80" s="145"/>
      <c r="I80" s="146"/>
      <c r="J80" s="147">
        <f>J713</f>
        <v>0</v>
      </c>
      <c r="K80" s="143"/>
      <c r="L80" s="148"/>
    </row>
    <row r="81" spans="2:12" s="1" customFormat="1" ht="21.75" customHeight="1"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40"/>
    </row>
    <row r="82" spans="2:12" s="1" customFormat="1" ht="6.9" customHeight="1">
      <c r="B82" s="48"/>
      <c r="C82" s="49"/>
      <c r="D82" s="49"/>
      <c r="E82" s="49"/>
      <c r="F82" s="49"/>
      <c r="G82" s="49"/>
      <c r="H82" s="49"/>
      <c r="I82" s="133"/>
      <c r="J82" s="49"/>
      <c r="K82" s="49"/>
      <c r="L82" s="40"/>
    </row>
    <row r="86" spans="2:12" s="1" customFormat="1" ht="6.9" customHeight="1">
      <c r="B86" s="50"/>
      <c r="C86" s="51"/>
      <c r="D86" s="51"/>
      <c r="E86" s="51"/>
      <c r="F86" s="51"/>
      <c r="G86" s="51"/>
      <c r="H86" s="51"/>
      <c r="I86" s="136"/>
      <c r="J86" s="51"/>
      <c r="K86" s="51"/>
      <c r="L86" s="40"/>
    </row>
    <row r="87" spans="2:12" s="1" customFormat="1" ht="24.9" customHeight="1">
      <c r="B87" s="36"/>
      <c r="C87" s="24" t="s">
        <v>140</v>
      </c>
      <c r="D87" s="37"/>
      <c r="E87" s="37"/>
      <c r="F87" s="37"/>
      <c r="G87" s="37"/>
      <c r="H87" s="37"/>
      <c r="I87" s="109"/>
      <c r="J87" s="37"/>
      <c r="K87" s="37"/>
      <c r="L87" s="40"/>
    </row>
    <row r="88" spans="2:12" s="1" customFormat="1" ht="6.9" customHeight="1">
      <c r="B88" s="36"/>
      <c r="C88" s="37"/>
      <c r="D88" s="37"/>
      <c r="E88" s="37"/>
      <c r="F88" s="37"/>
      <c r="G88" s="37"/>
      <c r="H88" s="37"/>
      <c r="I88" s="109"/>
      <c r="J88" s="37"/>
      <c r="K88" s="37"/>
      <c r="L88" s="40"/>
    </row>
    <row r="89" spans="2:12" s="1" customFormat="1" ht="12" customHeight="1">
      <c r="B89" s="36"/>
      <c r="C89" s="30" t="s">
        <v>16</v>
      </c>
      <c r="D89" s="37"/>
      <c r="E89" s="37"/>
      <c r="F89" s="37"/>
      <c r="G89" s="37"/>
      <c r="H89" s="37"/>
      <c r="I89" s="109"/>
      <c r="J89" s="37"/>
      <c r="K89" s="37"/>
      <c r="L89" s="40"/>
    </row>
    <row r="90" spans="2:12" s="1" customFormat="1" ht="16.5" customHeight="1">
      <c r="B90" s="36"/>
      <c r="C90" s="37"/>
      <c r="D90" s="37"/>
      <c r="E90" s="377" t="str">
        <f>E7</f>
        <v>Zateplení objektů ZŠ Bruntál, Okružní 1890/38 - doplnění II</v>
      </c>
      <c r="F90" s="378"/>
      <c r="G90" s="378"/>
      <c r="H90" s="378"/>
      <c r="I90" s="109"/>
      <c r="J90" s="37"/>
      <c r="K90" s="37"/>
      <c r="L90" s="40"/>
    </row>
    <row r="91" spans="2:12" s="1" customFormat="1" ht="12" customHeight="1">
      <c r="B91" s="36"/>
      <c r="C91" s="30" t="s">
        <v>104</v>
      </c>
      <c r="D91" s="37"/>
      <c r="E91" s="37"/>
      <c r="F91" s="37"/>
      <c r="G91" s="37"/>
      <c r="H91" s="37"/>
      <c r="I91" s="109"/>
      <c r="J91" s="37"/>
      <c r="K91" s="37"/>
      <c r="L91" s="40"/>
    </row>
    <row r="92" spans="2:12" s="1" customFormat="1" ht="16.5" customHeight="1">
      <c r="B92" s="36"/>
      <c r="C92" s="37"/>
      <c r="D92" s="37"/>
      <c r="E92" s="360" t="str">
        <f>E9</f>
        <v>SO04 - SO-04 objekt - spojovací krček - doplnění II</v>
      </c>
      <c r="F92" s="376"/>
      <c r="G92" s="376"/>
      <c r="H92" s="376"/>
      <c r="I92" s="109"/>
      <c r="J92" s="37"/>
      <c r="K92" s="37"/>
      <c r="L92" s="40"/>
    </row>
    <row r="93" spans="2:12" s="1" customFormat="1" ht="6.9" customHeight="1">
      <c r="B93" s="36"/>
      <c r="C93" s="37"/>
      <c r="D93" s="37"/>
      <c r="E93" s="37"/>
      <c r="F93" s="37"/>
      <c r="G93" s="37"/>
      <c r="H93" s="37"/>
      <c r="I93" s="109"/>
      <c r="J93" s="37"/>
      <c r="K93" s="37"/>
      <c r="L93" s="40"/>
    </row>
    <row r="94" spans="2:12" s="1" customFormat="1" ht="12" customHeight="1">
      <c r="B94" s="36"/>
      <c r="C94" s="30" t="s">
        <v>22</v>
      </c>
      <c r="D94" s="37"/>
      <c r="E94" s="37"/>
      <c r="F94" s="28" t="str">
        <f>F12</f>
        <v>Bruntál</v>
      </c>
      <c r="G94" s="37"/>
      <c r="H94" s="37"/>
      <c r="I94" s="111" t="s">
        <v>24</v>
      </c>
      <c r="J94" s="60" t="str">
        <f>IF(J12="","",J12)</f>
        <v>23. 8. 2019</v>
      </c>
      <c r="K94" s="37"/>
      <c r="L94" s="40"/>
    </row>
    <row r="95" spans="2:12" s="1" customFormat="1" ht="6.9" customHeight="1">
      <c r="B95" s="36"/>
      <c r="C95" s="37"/>
      <c r="D95" s="37"/>
      <c r="E95" s="37"/>
      <c r="F95" s="37"/>
      <c r="G95" s="37"/>
      <c r="H95" s="37"/>
      <c r="I95" s="109"/>
      <c r="J95" s="37"/>
      <c r="K95" s="37"/>
      <c r="L95" s="40"/>
    </row>
    <row r="96" spans="2:12" s="1" customFormat="1" ht="15.15" customHeight="1">
      <c r="B96" s="36"/>
      <c r="C96" s="30" t="s">
        <v>30</v>
      </c>
      <c r="D96" s="37"/>
      <c r="E96" s="37"/>
      <c r="F96" s="28" t="str">
        <f>E15</f>
        <v>Město Bruntál</v>
      </c>
      <c r="G96" s="37"/>
      <c r="H96" s="37"/>
      <c r="I96" s="111" t="s">
        <v>38</v>
      </c>
      <c r="J96" s="34" t="str">
        <f>E21</f>
        <v>USCHEMER s.r.o.</v>
      </c>
      <c r="K96" s="37"/>
      <c r="L96" s="40"/>
    </row>
    <row r="97" spans="2:65" s="1" customFormat="1" ht="15.15" customHeight="1">
      <c r="B97" s="36"/>
      <c r="C97" s="30" t="s">
        <v>36</v>
      </c>
      <c r="D97" s="37"/>
      <c r="E97" s="37"/>
      <c r="F97" s="28" t="str">
        <f>IF(E18="","",E18)</f>
        <v>Vyplň údaj</v>
      </c>
      <c r="G97" s="37"/>
      <c r="H97" s="37"/>
      <c r="I97" s="111" t="s">
        <v>42</v>
      </c>
      <c r="J97" s="34" t="str">
        <f>E24</f>
        <v xml:space="preserve"> </v>
      </c>
      <c r="K97" s="37"/>
      <c r="L97" s="40"/>
    </row>
    <row r="98" spans="2:65" s="1" customFormat="1" ht="10.35" customHeight="1">
      <c r="B98" s="36"/>
      <c r="C98" s="37"/>
      <c r="D98" s="37"/>
      <c r="E98" s="37"/>
      <c r="F98" s="37"/>
      <c r="G98" s="37"/>
      <c r="H98" s="37"/>
      <c r="I98" s="109"/>
      <c r="J98" s="37"/>
      <c r="K98" s="37"/>
      <c r="L98" s="40"/>
    </row>
    <row r="99" spans="2:65" s="10" customFormat="1" ht="29.25" customHeight="1">
      <c r="B99" s="156"/>
      <c r="C99" s="157" t="s">
        <v>141</v>
      </c>
      <c r="D99" s="158" t="s">
        <v>65</v>
      </c>
      <c r="E99" s="158" t="s">
        <v>61</v>
      </c>
      <c r="F99" s="158" t="s">
        <v>62</v>
      </c>
      <c r="G99" s="158" t="s">
        <v>142</v>
      </c>
      <c r="H99" s="158" t="s">
        <v>143</v>
      </c>
      <c r="I99" s="159" t="s">
        <v>144</v>
      </c>
      <c r="J99" s="158" t="s">
        <v>108</v>
      </c>
      <c r="K99" s="160" t="s">
        <v>145</v>
      </c>
      <c r="L99" s="161"/>
      <c r="M99" s="69" t="s">
        <v>35</v>
      </c>
      <c r="N99" s="70" t="s">
        <v>50</v>
      </c>
      <c r="O99" s="70" t="s">
        <v>146</v>
      </c>
      <c r="P99" s="70" t="s">
        <v>147</v>
      </c>
      <c r="Q99" s="70" t="s">
        <v>148</v>
      </c>
      <c r="R99" s="70" t="s">
        <v>149</v>
      </c>
      <c r="S99" s="70" t="s">
        <v>150</v>
      </c>
      <c r="T99" s="71" t="s">
        <v>151</v>
      </c>
    </row>
    <row r="100" spans="2:65" s="1" customFormat="1" ht="22.95" customHeight="1">
      <c r="B100" s="36"/>
      <c r="C100" s="76" t="s">
        <v>152</v>
      </c>
      <c r="D100" s="37"/>
      <c r="E100" s="37"/>
      <c r="F100" s="37"/>
      <c r="G100" s="37"/>
      <c r="H100" s="37"/>
      <c r="I100" s="109"/>
      <c r="J100" s="162">
        <f>BK100</f>
        <v>0</v>
      </c>
      <c r="K100" s="37"/>
      <c r="L100" s="40"/>
      <c r="M100" s="72"/>
      <c r="N100" s="73"/>
      <c r="O100" s="73"/>
      <c r="P100" s="163">
        <f>P101+P384+P713</f>
        <v>0</v>
      </c>
      <c r="Q100" s="73"/>
      <c r="R100" s="163">
        <f>R101+R384+R713</f>
        <v>28.826484585360006</v>
      </c>
      <c r="S100" s="73"/>
      <c r="T100" s="164">
        <f>T101+T384+T713</f>
        <v>31.169255240000002</v>
      </c>
      <c r="AT100" s="18" t="s">
        <v>79</v>
      </c>
      <c r="AU100" s="18" t="s">
        <v>109</v>
      </c>
      <c r="BK100" s="165">
        <f>BK101+BK384+BK713</f>
        <v>0</v>
      </c>
    </row>
    <row r="101" spans="2:65" s="11" customFormat="1" ht="25.95" customHeight="1">
      <c r="B101" s="166"/>
      <c r="C101" s="167"/>
      <c r="D101" s="168" t="s">
        <v>79</v>
      </c>
      <c r="E101" s="169" t="s">
        <v>153</v>
      </c>
      <c r="F101" s="169" t="s">
        <v>154</v>
      </c>
      <c r="G101" s="167"/>
      <c r="H101" s="167"/>
      <c r="I101" s="170"/>
      <c r="J101" s="171">
        <f>BK101</f>
        <v>0</v>
      </c>
      <c r="K101" s="167"/>
      <c r="L101" s="172"/>
      <c r="M101" s="173"/>
      <c r="N101" s="174"/>
      <c r="O101" s="174"/>
      <c r="P101" s="175">
        <f>P102+P119+P138+P147+P326+P374+P382</f>
        <v>0</v>
      </c>
      <c r="Q101" s="174"/>
      <c r="R101" s="175">
        <f>R102+R119+R138+R147+R326+R374+R382</f>
        <v>17.425052243360003</v>
      </c>
      <c r="S101" s="174"/>
      <c r="T101" s="176">
        <f>T102+T119+T138+T147+T326+T374+T382</f>
        <v>24.691273000000002</v>
      </c>
      <c r="AR101" s="177" t="s">
        <v>88</v>
      </c>
      <c r="AT101" s="178" t="s">
        <v>79</v>
      </c>
      <c r="AU101" s="178" t="s">
        <v>80</v>
      </c>
      <c r="AY101" s="177" t="s">
        <v>155</v>
      </c>
      <c r="BK101" s="179">
        <f>BK102+BK119+BK138+BK147+BK326+BK374+BK382</f>
        <v>0</v>
      </c>
    </row>
    <row r="102" spans="2:65" s="11" customFormat="1" ht="22.95" customHeight="1">
      <c r="B102" s="166"/>
      <c r="C102" s="167"/>
      <c r="D102" s="168" t="s">
        <v>79</v>
      </c>
      <c r="E102" s="180" t="s">
        <v>88</v>
      </c>
      <c r="F102" s="180" t="s">
        <v>156</v>
      </c>
      <c r="G102" s="167"/>
      <c r="H102" s="167"/>
      <c r="I102" s="170"/>
      <c r="J102" s="181">
        <f>BK102</f>
        <v>0</v>
      </c>
      <c r="K102" s="167"/>
      <c r="L102" s="172"/>
      <c r="M102" s="173"/>
      <c r="N102" s="174"/>
      <c r="O102" s="174"/>
      <c r="P102" s="175">
        <f>SUM(P103:P118)</f>
        <v>0</v>
      </c>
      <c r="Q102" s="174"/>
      <c r="R102" s="175">
        <f>SUM(R103:R118)</f>
        <v>0</v>
      </c>
      <c r="S102" s="174"/>
      <c r="T102" s="176">
        <f>SUM(T103:T118)</f>
        <v>9.9012000000000011</v>
      </c>
      <c r="AR102" s="177" t="s">
        <v>88</v>
      </c>
      <c r="AT102" s="178" t="s">
        <v>79</v>
      </c>
      <c r="AU102" s="178" t="s">
        <v>88</v>
      </c>
      <c r="AY102" s="177" t="s">
        <v>155</v>
      </c>
      <c r="BK102" s="179">
        <f>SUM(BK103:BK118)</f>
        <v>0</v>
      </c>
    </row>
    <row r="103" spans="2:65" s="1" customFormat="1" ht="72" customHeight="1">
      <c r="B103" s="36"/>
      <c r="C103" s="182" t="s">
        <v>88</v>
      </c>
      <c r="D103" s="182" t="s">
        <v>157</v>
      </c>
      <c r="E103" s="183" t="s">
        <v>158</v>
      </c>
      <c r="F103" s="184" t="s">
        <v>159</v>
      </c>
      <c r="G103" s="185" t="s">
        <v>160</v>
      </c>
      <c r="H103" s="186">
        <v>14.8</v>
      </c>
      <c r="I103" s="187"/>
      <c r="J103" s="188">
        <f>ROUND(I103*H103,2)</f>
        <v>0</v>
      </c>
      <c r="K103" s="184" t="s">
        <v>161</v>
      </c>
      <c r="L103" s="40"/>
      <c r="M103" s="189" t="s">
        <v>35</v>
      </c>
      <c r="N103" s="190" t="s">
        <v>51</v>
      </c>
      <c r="O103" s="65"/>
      <c r="P103" s="191">
        <f>O103*H103</f>
        <v>0</v>
      </c>
      <c r="Q103" s="191">
        <v>0</v>
      </c>
      <c r="R103" s="191">
        <f>Q103*H103</f>
        <v>0</v>
      </c>
      <c r="S103" s="191">
        <v>0.255</v>
      </c>
      <c r="T103" s="192">
        <f>S103*H103</f>
        <v>3.7740000000000005</v>
      </c>
      <c r="AR103" s="193" t="s">
        <v>162</v>
      </c>
      <c r="AT103" s="193" t="s">
        <v>157</v>
      </c>
      <c r="AU103" s="193" t="s">
        <v>90</v>
      </c>
      <c r="AY103" s="18" t="s">
        <v>155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8" t="s">
        <v>88</v>
      </c>
      <c r="BK103" s="194">
        <f>ROUND(I103*H103,2)</f>
        <v>0</v>
      </c>
      <c r="BL103" s="18" t="s">
        <v>162</v>
      </c>
      <c r="BM103" s="193" t="s">
        <v>3873</v>
      </c>
    </row>
    <row r="104" spans="2:65" s="12" customFormat="1">
      <c r="B104" s="195"/>
      <c r="C104" s="196"/>
      <c r="D104" s="197" t="s">
        <v>164</v>
      </c>
      <c r="E104" s="198" t="s">
        <v>35</v>
      </c>
      <c r="F104" s="199" t="s">
        <v>3874</v>
      </c>
      <c r="G104" s="196"/>
      <c r="H104" s="198" t="s">
        <v>35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164</v>
      </c>
      <c r="AU104" s="205" t="s">
        <v>90</v>
      </c>
      <c r="AV104" s="12" t="s">
        <v>88</v>
      </c>
      <c r="AW104" s="12" t="s">
        <v>41</v>
      </c>
      <c r="AX104" s="12" t="s">
        <v>80</v>
      </c>
      <c r="AY104" s="205" t="s">
        <v>155</v>
      </c>
    </row>
    <row r="105" spans="2:65" s="13" customFormat="1">
      <c r="B105" s="206"/>
      <c r="C105" s="207"/>
      <c r="D105" s="197" t="s">
        <v>164</v>
      </c>
      <c r="E105" s="208" t="s">
        <v>35</v>
      </c>
      <c r="F105" s="209" t="s">
        <v>3875</v>
      </c>
      <c r="G105" s="207"/>
      <c r="H105" s="210">
        <v>14.8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164</v>
      </c>
      <c r="AU105" s="216" t="s">
        <v>90</v>
      </c>
      <c r="AV105" s="13" t="s">
        <v>90</v>
      </c>
      <c r="AW105" s="13" t="s">
        <v>41</v>
      </c>
      <c r="AX105" s="13" t="s">
        <v>88</v>
      </c>
      <c r="AY105" s="216" t="s">
        <v>155</v>
      </c>
    </row>
    <row r="106" spans="2:65" s="1" customFormat="1" ht="36" customHeight="1">
      <c r="B106" s="36"/>
      <c r="C106" s="182" t="s">
        <v>90</v>
      </c>
      <c r="D106" s="182" t="s">
        <v>157</v>
      </c>
      <c r="E106" s="183" t="s">
        <v>196</v>
      </c>
      <c r="F106" s="184" t="s">
        <v>197</v>
      </c>
      <c r="G106" s="185" t="s">
        <v>198</v>
      </c>
      <c r="H106" s="186">
        <v>1.776</v>
      </c>
      <c r="I106" s="187"/>
      <c r="J106" s="188">
        <f>ROUND(I106*H106,2)</f>
        <v>0</v>
      </c>
      <c r="K106" s="184" t="s">
        <v>161</v>
      </c>
      <c r="L106" s="40"/>
      <c r="M106" s="189" t="s">
        <v>35</v>
      </c>
      <c r="N106" s="190" t="s">
        <v>51</v>
      </c>
      <c r="O106" s="65"/>
      <c r="P106" s="191">
        <f>O106*H106</f>
        <v>0</v>
      </c>
      <c r="Q106" s="191">
        <v>0</v>
      </c>
      <c r="R106" s="191">
        <f>Q106*H106</f>
        <v>0</v>
      </c>
      <c r="S106" s="191">
        <v>1.95</v>
      </c>
      <c r="T106" s="192">
        <f>S106*H106</f>
        <v>3.4632000000000001</v>
      </c>
      <c r="AR106" s="193" t="s">
        <v>162</v>
      </c>
      <c r="AT106" s="193" t="s">
        <v>157</v>
      </c>
      <c r="AU106" s="193" t="s">
        <v>90</v>
      </c>
      <c r="AY106" s="18" t="s">
        <v>155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8" t="s">
        <v>88</v>
      </c>
      <c r="BK106" s="194">
        <f>ROUND(I106*H106,2)</f>
        <v>0</v>
      </c>
      <c r="BL106" s="18" t="s">
        <v>162</v>
      </c>
      <c r="BM106" s="193" t="s">
        <v>3876</v>
      </c>
    </row>
    <row r="107" spans="2:65" s="12" customFormat="1">
      <c r="B107" s="195"/>
      <c r="C107" s="196"/>
      <c r="D107" s="197" t="s">
        <v>164</v>
      </c>
      <c r="E107" s="198" t="s">
        <v>35</v>
      </c>
      <c r="F107" s="199" t="s">
        <v>200</v>
      </c>
      <c r="G107" s="196"/>
      <c r="H107" s="198" t="s">
        <v>35</v>
      </c>
      <c r="I107" s="200"/>
      <c r="J107" s="196"/>
      <c r="K107" s="196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164</v>
      </c>
      <c r="AU107" s="205" t="s">
        <v>90</v>
      </c>
      <c r="AV107" s="12" t="s">
        <v>88</v>
      </c>
      <c r="AW107" s="12" t="s">
        <v>41</v>
      </c>
      <c r="AX107" s="12" t="s">
        <v>80</v>
      </c>
      <c r="AY107" s="205" t="s">
        <v>155</v>
      </c>
    </row>
    <row r="108" spans="2:65" s="13" customFormat="1">
      <c r="B108" s="206"/>
      <c r="C108" s="207"/>
      <c r="D108" s="197" t="s">
        <v>164</v>
      </c>
      <c r="E108" s="208" t="s">
        <v>35</v>
      </c>
      <c r="F108" s="209" t="s">
        <v>3877</v>
      </c>
      <c r="G108" s="207"/>
      <c r="H108" s="210">
        <v>1.776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164</v>
      </c>
      <c r="AU108" s="216" t="s">
        <v>90</v>
      </c>
      <c r="AV108" s="13" t="s">
        <v>90</v>
      </c>
      <c r="AW108" s="13" t="s">
        <v>41</v>
      </c>
      <c r="AX108" s="13" t="s">
        <v>88</v>
      </c>
      <c r="AY108" s="216" t="s">
        <v>155</v>
      </c>
    </row>
    <row r="109" spans="2:65" s="1" customFormat="1" ht="48" customHeight="1">
      <c r="B109" s="36"/>
      <c r="C109" s="182" t="s">
        <v>174</v>
      </c>
      <c r="D109" s="182" t="s">
        <v>157</v>
      </c>
      <c r="E109" s="183" t="s">
        <v>209</v>
      </c>
      <c r="F109" s="184" t="s">
        <v>210</v>
      </c>
      <c r="G109" s="185" t="s">
        <v>198</v>
      </c>
      <c r="H109" s="186">
        <v>10.656000000000001</v>
      </c>
      <c r="I109" s="187"/>
      <c r="J109" s="188">
        <f>ROUND(I109*H109,2)</f>
        <v>0</v>
      </c>
      <c r="K109" s="184" t="s">
        <v>161</v>
      </c>
      <c r="L109" s="40"/>
      <c r="M109" s="189" t="s">
        <v>35</v>
      </c>
      <c r="N109" s="190" t="s">
        <v>51</v>
      </c>
      <c r="O109" s="65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93" t="s">
        <v>162</v>
      </c>
      <c r="AT109" s="193" t="s">
        <v>157</v>
      </c>
      <c r="AU109" s="193" t="s">
        <v>90</v>
      </c>
      <c r="AY109" s="18" t="s">
        <v>155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88</v>
      </c>
      <c r="BK109" s="194">
        <f>ROUND(I109*H109,2)</f>
        <v>0</v>
      </c>
      <c r="BL109" s="18" t="s">
        <v>162</v>
      </c>
      <c r="BM109" s="193" t="s">
        <v>3878</v>
      </c>
    </row>
    <row r="110" spans="2:65" s="12" customFormat="1" ht="20.399999999999999">
      <c r="B110" s="195"/>
      <c r="C110" s="196"/>
      <c r="D110" s="197" t="s">
        <v>164</v>
      </c>
      <c r="E110" s="198" t="s">
        <v>35</v>
      </c>
      <c r="F110" s="199" t="s">
        <v>3879</v>
      </c>
      <c r="G110" s="196"/>
      <c r="H110" s="198" t="s">
        <v>35</v>
      </c>
      <c r="I110" s="200"/>
      <c r="J110" s="196"/>
      <c r="K110" s="196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164</v>
      </c>
      <c r="AU110" s="205" t="s">
        <v>90</v>
      </c>
      <c r="AV110" s="12" t="s">
        <v>88</v>
      </c>
      <c r="AW110" s="12" t="s">
        <v>41</v>
      </c>
      <c r="AX110" s="12" t="s">
        <v>80</v>
      </c>
      <c r="AY110" s="205" t="s">
        <v>155</v>
      </c>
    </row>
    <row r="111" spans="2:65" s="13" customFormat="1">
      <c r="B111" s="206"/>
      <c r="C111" s="207"/>
      <c r="D111" s="197" t="s">
        <v>164</v>
      </c>
      <c r="E111" s="208" t="s">
        <v>35</v>
      </c>
      <c r="F111" s="209" t="s">
        <v>3880</v>
      </c>
      <c r="G111" s="207"/>
      <c r="H111" s="210">
        <v>10.656000000000001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164</v>
      </c>
      <c r="AU111" s="216" t="s">
        <v>90</v>
      </c>
      <c r="AV111" s="13" t="s">
        <v>90</v>
      </c>
      <c r="AW111" s="13" t="s">
        <v>41</v>
      </c>
      <c r="AX111" s="13" t="s">
        <v>88</v>
      </c>
      <c r="AY111" s="216" t="s">
        <v>155</v>
      </c>
    </row>
    <row r="112" spans="2:65" s="1" customFormat="1" ht="48" customHeight="1">
      <c r="B112" s="36"/>
      <c r="C112" s="182" t="s">
        <v>162</v>
      </c>
      <c r="D112" s="182" t="s">
        <v>157</v>
      </c>
      <c r="E112" s="183" t="s">
        <v>221</v>
      </c>
      <c r="F112" s="184" t="s">
        <v>222</v>
      </c>
      <c r="G112" s="185" t="s">
        <v>198</v>
      </c>
      <c r="H112" s="186">
        <v>10.656000000000001</v>
      </c>
      <c r="I112" s="187"/>
      <c r="J112" s="188">
        <f>ROUND(I112*H112,2)</f>
        <v>0</v>
      </c>
      <c r="K112" s="184" t="s">
        <v>161</v>
      </c>
      <c r="L112" s="40"/>
      <c r="M112" s="189" t="s">
        <v>35</v>
      </c>
      <c r="N112" s="190" t="s">
        <v>51</v>
      </c>
      <c r="O112" s="65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93" t="s">
        <v>162</v>
      </c>
      <c r="AT112" s="193" t="s">
        <v>157</v>
      </c>
      <c r="AU112" s="193" t="s">
        <v>90</v>
      </c>
      <c r="AY112" s="18" t="s">
        <v>155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88</v>
      </c>
      <c r="BK112" s="194">
        <f>ROUND(I112*H112,2)</f>
        <v>0</v>
      </c>
      <c r="BL112" s="18" t="s">
        <v>162</v>
      </c>
      <c r="BM112" s="193" t="s">
        <v>3881</v>
      </c>
    </row>
    <row r="113" spans="2:65" s="1" customFormat="1" ht="36" customHeight="1">
      <c r="B113" s="36"/>
      <c r="C113" s="182" t="s">
        <v>195</v>
      </c>
      <c r="D113" s="182" t="s">
        <v>157</v>
      </c>
      <c r="E113" s="183" t="s">
        <v>266</v>
      </c>
      <c r="F113" s="184" t="s">
        <v>267</v>
      </c>
      <c r="G113" s="185" t="s">
        <v>198</v>
      </c>
      <c r="H113" s="186">
        <v>10.656000000000001</v>
      </c>
      <c r="I113" s="187"/>
      <c r="J113" s="188">
        <f>ROUND(I113*H113,2)</f>
        <v>0</v>
      </c>
      <c r="K113" s="184" t="s">
        <v>161</v>
      </c>
      <c r="L113" s="40"/>
      <c r="M113" s="189" t="s">
        <v>35</v>
      </c>
      <c r="N113" s="190" t="s">
        <v>51</v>
      </c>
      <c r="O113" s="65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93" t="s">
        <v>162</v>
      </c>
      <c r="AT113" s="193" t="s">
        <v>157</v>
      </c>
      <c r="AU113" s="193" t="s">
        <v>90</v>
      </c>
      <c r="AY113" s="18" t="s">
        <v>155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88</v>
      </c>
      <c r="BK113" s="194">
        <f>ROUND(I113*H113,2)</f>
        <v>0</v>
      </c>
      <c r="BL113" s="18" t="s">
        <v>162</v>
      </c>
      <c r="BM113" s="193" t="s">
        <v>3882</v>
      </c>
    </row>
    <row r="114" spans="2:65" s="12" customFormat="1" ht="20.399999999999999">
      <c r="B114" s="195"/>
      <c r="C114" s="196"/>
      <c r="D114" s="197" t="s">
        <v>164</v>
      </c>
      <c r="E114" s="198" t="s">
        <v>35</v>
      </c>
      <c r="F114" s="199" t="s">
        <v>2824</v>
      </c>
      <c r="G114" s="196"/>
      <c r="H114" s="198" t="s">
        <v>35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164</v>
      </c>
      <c r="AU114" s="205" t="s">
        <v>90</v>
      </c>
      <c r="AV114" s="12" t="s">
        <v>88</v>
      </c>
      <c r="AW114" s="12" t="s">
        <v>41</v>
      </c>
      <c r="AX114" s="12" t="s">
        <v>80</v>
      </c>
      <c r="AY114" s="205" t="s">
        <v>155</v>
      </c>
    </row>
    <row r="115" spans="2:65" s="13" customFormat="1">
      <c r="B115" s="206"/>
      <c r="C115" s="207"/>
      <c r="D115" s="197" t="s">
        <v>164</v>
      </c>
      <c r="E115" s="208" t="s">
        <v>35</v>
      </c>
      <c r="F115" s="209" t="s">
        <v>3883</v>
      </c>
      <c r="G115" s="207"/>
      <c r="H115" s="210">
        <v>10.656000000000001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164</v>
      </c>
      <c r="AU115" s="216" t="s">
        <v>90</v>
      </c>
      <c r="AV115" s="13" t="s">
        <v>90</v>
      </c>
      <c r="AW115" s="13" t="s">
        <v>41</v>
      </c>
      <c r="AX115" s="13" t="s">
        <v>88</v>
      </c>
      <c r="AY115" s="216" t="s">
        <v>155</v>
      </c>
    </row>
    <row r="116" spans="2:65" s="1" customFormat="1" ht="48" customHeight="1">
      <c r="B116" s="36"/>
      <c r="C116" s="182" t="s">
        <v>208</v>
      </c>
      <c r="D116" s="182" t="s">
        <v>157</v>
      </c>
      <c r="E116" s="183" t="s">
        <v>183</v>
      </c>
      <c r="F116" s="184" t="s">
        <v>184</v>
      </c>
      <c r="G116" s="185" t="s">
        <v>160</v>
      </c>
      <c r="H116" s="186">
        <v>14.8</v>
      </c>
      <c r="I116" s="187"/>
      <c r="J116" s="188">
        <f>ROUND(I116*H116,2)</f>
        <v>0</v>
      </c>
      <c r="K116" s="184" t="s">
        <v>161</v>
      </c>
      <c r="L116" s="40"/>
      <c r="M116" s="189" t="s">
        <v>35</v>
      </c>
      <c r="N116" s="190" t="s">
        <v>51</v>
      </c>
      <c r="O116" s="65"/>
      <c r="P116" s="191">
        <f>O116*H116</f>
        <v>0</v>
      </c>
      <c r="Q116" s="191">
        <v>0</v>
      </c>
      <c r="R116" s="191">
        <f>Q116*H116</f>
        <v>0</v>
      </c>
      <c r="S116" s="191">
        <v>0.18</v>
      </c>
      <c r="T116" s="192">
        <f>S116*H116</f>
        <v>2.6640000000000001</v>
      </c>
      <c r="AR116" s="193" t="s">
        <v>162</v>
      </c>
      <c r="AT116" s="193" t="s">
        <v>157</v>
      </c>
      <c r="AU116" s="193" t="s">
        <v>90</v>
      </c>
      <c r="AY116" s="18" t="s">
        <v>155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88</v>
      </c>
      <c r="BK116" s="194">
        <f>ROUND(I116*H116,2)</f>
        <v>0</v>
      </c>
      <c r="BL116" s="18" t="s">
        <v>162</v>
      </c>
      <c r="BM116" s="193" t="s">
        <v>3884</v>
      </c>
    </row>
    <row r="117" spans="2:65" s="12" customFormat="1">
      <c r="B117" s="195"/>
      <c r="C117" s="196"/>
      <c r="D117" s="197" t="s">
        <v>164</v>
      </c>
      <c r="E117" s="198" t="s">
        <v>35</v>
      </c>
      <c r="F117" s="199" t="s">
        <v>186</v>
      </c>
      <c r="G117" s="196"/>
      <c r="H117" s="198" t="s">
        <v>35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164</v>
      </c>
      <c r="AU117" s="205" t="s">
        <v>90</v>
      </c>
      <c r="AV117" s="12" t="s">
        <v>88</v>
      </c>
      <c r="AW117" s="12" t="s">
        <v>41</v>
      </c>
      <c r="AX117" s="12" t="s">
        <v>80</v>
      </c>
      <c r="AY117" s="205" t="s">
        <v>155</v>
      </c>
    </row>
    <row r="118" spans="2:65" s="13" customFormat="1">
      <c r="B118" s="206"/>
      <c r="C118" s="207"/>
      <c r="D118" s="197" t="s">
        <v>164</v>
      </c>
      <c r="E118" s="208" t="s">
        <v>35</v>
      </c>
      <c r="F118" s="209" t="s">
        <v>3885</v>
      </c>
      <c r="G118" s="207"/>
      <c r="H118" s="210">
        <v>14.8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164</v>
      </c>
      <c r="AU118" s="216" t="s">
        <v>90</v>
      </c>
      <c r="AV118" s="13" t="s">
        <v>90</v>
      </c>
      <c r="AW118" s="13" t="s">
        <v>41</v>
      </c>
      <c r="AX118" s="13" t="s">
        <v>88</v>
      </c>
      <c r="AY118" s="216" t="s">
        <v>155</v>
      </c>
    </row>
    <row r="119" spans="2:65" s="11" customFormat="1" ht="22.95" customHeight="1">
      <c r="B119" s="166"/>
      <c r="C119" s="167"/>
      <c r="D119" s="168" t="s">
        <v>79</v>
      </c>
      <c r="E119" s="180" t="s">
        <v>174</v>
      </c>
      <c r="F119" s="180" t="s">
        <v>277</v>
      </c>
      <c r="G119" s="167"/>
      <c r="H119" s="167"/>
      <c r="I119" s="170"/>
      <c r="J119" s="181">
        <f>BK119</f>
        <v>0</v>
      </c>
      <c r="K119" s="167"/>
      <c r="L119" s="172"/>
      <c r="M119" s="173"/>
      <c r="N119" s="174"/>
      <c r="O119" s="174"/>
      <c r="P119" s="175">
        <f>SUM(P120:P137)</f>
        <v>0</v>
      </c>
      <c r="Q119" s="174"/>
      <c r="R119" s="175">
        <f>SUM(R120:R137)</f>
        <v>7.3340437600000001</v>
      </c>
      <c r="S119" s="174"/>
      <c r="T119" s="176">
        <f>SUM(T120:T137)</f>
        <v>0</v>
      </c>
      <c r="AR119" s="177" t="s">
        <v>88</v>
      </c>
      <c r="AT119" s="178" t="s">
        <v>79</v>
      </c>
      <c r="AU119" s="178" t="s">
        <v>88</v>
      </c>
      <c r="AY119" s="177" t="s">
        <v>155</v>
      </c>
      <c r="BK119" s="179">
        <f>SUM(BK120:BK137)</f>
        <v>0</v>
      </c>
    </row>
    <row r="120" spans="2:65" s="1" customFormat="1" ht="48" customHeight="1">
      <c r="B120" s="36"/>
      <c r="C120" s="182" t="s">
        <v>220</v>
      </c>
      <c r="D120" s="182" t="s">
        <v>157</v>
      </c>
      <c r="E120" s="183" t="s">
        <v>296</v>
      </c>
      <c r="F120" s="184" t="s">
        <v>297</v>
      </c>
      <c r="G120" s="185" t="s">
        <v>160</v>
      </c>
      <c r="H120" s="186">
        <v>5.84</v>
      </c>
      <c r="I120" s="187"/>
      <c r="J120" s="188">
        <f>ROUND(I120*H120,2)</f>
        <v>0</v>
      </c>
      <c r="K120" s="184" t="s">
        <v>161</v>
      </c>
      <c r="L120" s="40"/>
      <c r="M120" s="189" t="s">
        <v>35</v>
      </c>
      <c r="N120" s="190" t="s">
        <v>51</v>
      </c>
      <c r="O120" s="65"/>
      <c r="P120" s="191">
        <f>O120*H120</f>
        <v>0</v>
      </c>
      <c r="Q120" s="191">
        <v>0.17255999999999999</v>
      </c>
      <c r="R120" s="191">
        <f>Q120*H120</f>
        <v>1.0077503999999999</v>
      </c>
      <c r="S120" s="191">
        <v>0</v>
      </c>
      <c r="T120" s="192">
        <f>S120*H120</f>
        <v>0</v>
      </c>
      <c r="AR120" s="193" t="s">
        <v>162</v>
      </c>
      <c r="AT120" s="193" t="s">
        <v>157</v>
      </c>
      <c r="AU120" s="193" t="s">
        <v>90</v>
      </c>
      <c r="AY120" s="18" t="s">
        <v>155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88</v>
      </c>
      <c r="BK120" s="194">
        <f>ROUND(I120*H120,2)</f>
        <v>0</v>
      </c>
      <c r="BL120" s="18" t="s">
        <v>162</v>
      </c>
      <c r="BM120" s="193" t="s">
        <v>3886</v>
      </c>
    </row>
    <row r="121" spans="2:65" s="12" customFormat="1">
      <c r="B121" s="195"/>
      <c r="C121" s="196"/>
      <c r="D121" s="197" t="s">
        <v>164</v>
      </c>
      <c r="E121" s="198" t="s">
        <v>35</v>
      </c>
      <c r="F121" s="199" t="s">
        <v>3887</v>
      </c>
      <c r="G121" s="196"/>
      <c r="H121" s="198" t="s">
        <v>35</v>
      </c>
      <c r="I121" s="200"/>
      <c r="J121" s="196"/>
      <c r="K121" s="196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164</v>
      </c>
      <c r="AU121" s="205" t="s">
        <v>90</v>
      </c>
      <c r="AV121" s="12" t="s">
        <v>88</v>
      </c>
      <c r="AW121" s="12" t="s">
        <v>41</v>
      </c>
      <c r="AX121" s="12" t="s">
        <v>80</v>
      </c>
      <c r="AY121" s="205" t="s">
        <v>155</v>
      </c>
    </row>
    <row r="122" spans="2:65" s="13" customFormat="1">
      <c r="B122" s="206"/>
      <c r="C122" s="207"/>
      <c r="D122" s="197" t="s">
        <v>164</v>
      </c>
      <c r="E122" s="208" t="s">
        <v>35</v>
      </c>
      <c r="F122" s="209" t="s">
        <v>3888</v>
      </c>
      <c r="G122" s="207"/>
      <c r="H122" s="210">
        <v>5.84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164</v>
      </c>
      <c r="AU122" s="216" t="s">
        <v>90</v>
      </c>
      <c r="AV122" s="13" t="s">
        <v>90</v>
      </c>
      <c r="AW122" s="13" t="s">
        <v>41</v>
      </c>
      <c r="AX122" s="13" t="s">
        <v>88</v>
      </c>
      <c r="AY122" s="216" t="s">
        <v>155</v>
      </c>
    </row>
    <row r="123" spans="2:65" s="1" customFormat="1" ht="48" customHeight="1">
      <c r="B123" s="36"/>
      <c r="C123" s="182" t="s">
        <v>224</v>
      </c>
      <c r="D123" s="182" t="s">
        <v>157</v>
      </c>
      <c r="E123" s="183" t="s">
        <v>319</v>
      </c>
      <c r="F123" s="184" t="s">
        <v>320</v>
      </c>
      <c r="G123" s="185" t="s">
        <v>160</v>
      </c>
      <c r="H123" s="186">
        <v>12.96</v>
      </c>
      <c r="I123" s="187"/>
      <c r="J123" s="188">
        <f>ROUND(I123*H123,2)</f>
        <v>0</v>
      </c>
      <c r="K123" s="184" t="s">
        <v>161</v>
      </c>
      <c r="L123" s="40"/>
      <c r="M123" s="189" t="s">
        <v>35</v>
      </c>
      <c r="N123" s="190" t="s">
        <v>51</v>
      </c>
      <c r="O123" s="65"/>
      <c r="P123" s="191">
        <f>O123*H123</f>
        <v>0</v>
      </c>
      <c r="Q123" s="191">
        <v>0.20712</v>
      </c>
      <c r="R123" s="191">
        <f>Q123*H123</f>
        <v>2.6842752000000001</v>
      </c>
      <c r="S123" s="191">
        <v>0</v>
      </c>
      <c r="T123" s="192">
        <f>S123*H123</f>
        <v>0</v>
      </c>
      <c r="AR123" s="193" t="s">
        <v>162</v>
      </c>
      <c r="AT123" s="193" t="s">
        <v>157</v>
      </c>
      <c r="AU123" s="193" t="s">
        <v>90</v>
      </c>
      <c r="AY123" s="18" t="s">
        <v>155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88</v>
      </c>
      <c r="BK123" s="194">
        <f>ROUND(I123*H123,2)</f>
        <v>0</v>
      </c>
      <c r="BL123" s="18" t="s">
        <v>162</v>
      </c>
      <c r="BM123" s="193" t="s">
        <v>3889</v>
      </c>
    </row>
    <row r="124" spans="2:65" s="12" customFormat="1">
      <c r="B124" s="195"/>
      <c r="C124" s="196"/>
      <c r="D124" s="197" t="s">
        <v>164</v>
      </c>
      <c r="E124" s="198" t="s">
        <v>35</v>
      </c>
      <c r="F124" s="199" t="s">
        <v>3890</v>
      </c>
      <c r="G124" s="196"/>
      <c r="H124" s="198" t="s">
        <v>35</v>
      </c>
      <c r="I124" s="200"/>
      <c r="J124" s="196"/>
      <c r="K124" s="196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164</v>
      </c>
      <c r="AU124" s="205" t="s">
        <v>90</v>
      </c>
      <c r="AV124" s="12" t="s">
        <v>88</v>
      </c>
      <c r="AW124" s="12" t="s">
        <v>41</v>
      </c>
      <c r="AX124" s="12" t="s">
        <v>80</v>
      </c>
      <c r="AY124" s="205" t="s">
        <v>155</v>
      </c>
    </row>
    <row r="125" spans="2:65" s="13" customFormat="1">
      <c r="B125" s="206"/>
      <c r="C125" s="207"/>
      <c r="D125" s="197" t="s">
        <v>164</v>
      </c>
      <c r="E125" s="208" t="s">
        <v>35</v>
      </c>
      <c r="F125" s="209" t="s">
        <v>3891</v>
      </c>
      <c r="G125" s="207"/>
      <c r="H125" s="210">
        <v>12.96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164</v>
      </c>
      <c r="AU125" s="216" t="s">
        <v>90</v>
      </c>
      <c r="AV125" s="13" t="s">
        <v>90</v>
      </c>
      <c r="AW125" s="13" t="s">
        <v>41</v>
      </c>
      <c r="AX125" s="13" t="s">
        <v>88</v>
      </c>
      <c r="AY125" s="216" t="s">
        <v>155</v>
      </c>
    </row>
    <row r="126" spans="2:65" s="1" customFormat="1" ht="36" customHeight="1">
      <c r="B126" s="36"/>
      <c r="C126" s="182" t="s">
        <v>233</v>
      </c>
      <c r="D126" s="182" t="s">
        <v>157</v>
      </c>
      <c r="E126" s="183" t="s">
        <v>348</v>
      </c>
      <c r="F126" s="184" t="s">
        <v>349</v>
      </c>
      <c r="G126" s="185" t="s">
        <v>160</v>
      </c>
      <c r="H126" s="186">
        <v>123.288</v>
      </c>
      <c r="I126" s="187">
        <v>0</v>
      </c>
      <c r="J126" s="188">
        <f>ROUND(I126*H126,2)</f>
        <v>0</v>
      </c>
      <c r="K126" s="184" t="s">
        <v>161</v>
      </c>
      <c r="L126" s="40"/>
      <c r="M126" s="189" t="s">
        <v>35</v>
      </c>
      <c r="N126" s="190" t="s">
        <v>51</v>
      </c>
      <c r="O126" s="65"/>
      <c r="P126" s="191">
        <f>O126*H126</f>
        <v>0</v>
      </c>
      <c r="Q126" s="191">
        <v>2.8570000000000002E-2</v>
      </c>
      <c r="R126" s="191">
        <f>Q126*H126</f>
        <v>3.5223381600000003</v>
      </c>
      <c r="S126" s="191">
        <v>0</v>
      </c>
      <c r="T126" s="192">
        <f>S126*H126</f>
        <v>0</v>
      </c>
      <c r="AR126" s="193" t="s">
        <v>162</v>
      </c>
      <c r="AT126" s="193" t="s">
        <v>157</v>
      </c>
      <c r="AU126" s="193" t="s">
        <v>90</v>
      </c>
      <c r="AY126" s="18" t="s">
        <v>155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8" t="s">
        <v>88</v>
      </c>
      <c r="BK126" s="194">
        <f>ROUND(I126*H126,2)</f>
        <v>0</v>
      </c>
      <c r="BL126" s="18" t="s">
        <v>162</v>
      </c>
      <c r="BM126" s="193" t="s">
        <v>3892</v>
      </c>
    </row>
    <row r="127" spans="2:65" s="12" customFormat="1">
      <c r="B127" s="195"/>
      <c r="C127" s="196"/>
      <c r="D127" s="197" t="s">
        <v>164</v>
      </c>
      <c r="E127" s="198" t="s">
        <v>35</v>
      </c>
      <c r="F127" s="199" t="s">
        <v>3893</v>
      </c>
      <c r="G127" s="196"/>
      <c r="H127" s="198" t="s">
        <v>35</v>
      </c>
      <c r="I127" s="200"/>
      <c r="J127" s="196"/>
      <c r="K127" s="196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164</v>
      </c>
      <c r="AU127" s="205" t="s">
        <v>90</v>
      </c>
      <c r="AV127" s="12" t="s">
        <v>88</v>
      </c>
      <c r="AW127" s="12" t="s">
        <v>41</v>
      </c>
      <c r="AX127" s="12" t="s">
        <v>80</v>
      </c>
      <c r="AY127" s="205" t="s">
        <v>155</v>
      </c>
    </row>
    <row r="128" spans="2:65" s="13" customFormat="1">
      <c r="B128" s="206"/>
      <c r="C128" s="207"/>
      <c r="D128" s="197" t="s">
        <v>164</v>
      </c>
      <c r="E128" s="208" t="s">
        <v>35</v>
      </c>
      <c r="F128" s="209" t="s">
        <v>3894</v>
      </c>
      <c r="G128" s="207"/>
      <c r="H128" s="210">
        <v>105.52800000000001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164</v>
      </c>
      <c r="AU128" s="216" t="s">
        <v>90</v>
      </c>
      <c r="AV128" s="13" t="s">
        <v>90</v>
      </c>
      <c r="AW128" s="13" t="s">
        <v>41</v>
      </c>
      <c r="AX128" s="13" t="s">
        <v>80</v>
      </c>
      <c r="AY128" s="216" t="s">
        <v>155</v>
      </c>
    </row>
    <row r="129" spans="2:65" s="12" customFormat="1">
      <c r="B129" s="195"/>
      <c r="C129" s="196"/>
      <c r="D129" s="197" t="s">
        <v>164</v>
      </c>
      <c r="E129" s="198" t="s">
        <v>35</v>
      </c>
      <c r="F129" s="199" t="s">
        <v>353</v>
      </c>
      <c r="G129" s="196"/>
      <c r="H129" s="198" t="s">
        <v>35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164</v>
      </c>
      <c r="AU129" s="205" t="s">
        <v>90</v>
      </c>
      <c r="AV129" s="12" t="s">
        <v>88</v>
      </c>
      <c r="AW129" s="12" t="s">
        <v>41</v>
      </c>
      <c r="AX129" s="12" t="s">
        <v>80</v>
      </c>
      <c r="AY129" s="205" t="s">
        <v>155</v>
      </c>
    </row>
    <row r="130" spans="2:65" s="13" customFormat="1">
      <c r="B130" s="206"/>
      <c r="C130" s="207"/>
      <c r="D130" s="197" t="s">
        <v>164</v>
      </c>
      <c r="E130" s="208" t="s">
        <v>35</v>
      </c>
      <c r="F130" s="209" t="s">
        <v>3895</v>
      </c>
      <c r="G130" s="207"/>
      <c r="H130" s="210">
        <v>17.760000000000002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164</v>
      </c>
      <c r="AU130" s="216" t="s">
        <v>90</v>
      </c>
      <c r="AV130" s="13" t="s">
        <v>90</v>
      </c>
      <c r="AW130" s="13" t="s">
        <v>41</v>
      </c>
      <c r="AX130" s="13" t="s">
        <v>80</v>
      </c>
      <c r="AY130" s="216" t="s">
        <v>155</v>
      </c>
    </row>
    <row r="131" spans="2:65" s="15" customFormat="1">
      <c r="B131" s="228"/>
      <c r="C131" s="229"/>
      <c r="D131" s="197" t="s">
        <v>164</v>
      </c>
      <c r="E131" s="230" t="s">
        <v>35</v>
      </c>
      <c r="F131" s="231" t="s">
        <v>177</v>
      </c>
      <c r="G131" s="229"/>
      <c r="H131" s="232">
        <v>123.288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164</v>
      </c>
      <c r="AU131" s="238" t="s">
        <v>90</v>
      </c>
      <c r="AV131" s="15" t="s">
        <v>162</v>
      </c>
      <c r="AW131" s="15" t="s">
        <v>41</v>
      </c>
      <c r="AX131" s="15" t="s">
        <v>88</v>
      </c>
      <c r="AY131" s="238" t="s">
        <v>155</v>
      </c>
    </row>
    <row r="132" spans="2:65" s="1" customFormat="1" ht="24" customHeight="1">
      <c r="B132" s="36"/>
      <c r="C132" s="182" t="s">
        <v>239</v>
      </c>
      <c r="D132" s="182" t="s">
        <v>157</v>
      </c>
      <c r="E132" s="183" t="s">
        <v>358</v>
      </c>
      <c r="F132" s="184" t="s">
        <v>359</v>
      </c>
      <c r="G132" s="185" t="s">
        <v>360</v>
      </c>
      <c r="H132" s="186">
        <v>20.239999999999998</v>
      </c>
      <c r="I132" s="187"/>
      <c r="J132" s="188">
        <f>ROUND(I132*H132,2)</f>
        <v>0</v>
      </c>
      <c r="K132" s="184" t="s">
        <v>161</v>
      </c>
      <c r="L132" s="40"/>
      <c r="M132" s="189" t="s">
        <v>35</v>
      </c>
      <c r="N132" s="190" t="s">
        <v>51</v>
      </c>
      <c r="O132" s="65"/>
      <c r="P132" s="191">
        <f>O132*H132</f>
        <v>0</v>
      </c>
      <c r="Q132" s="191">
        <v>2.0000000000000001E-4</v>
      </c>
      <c r="R132" s="191">
        <f>Q132*H132</f>
        <v>4.0479999999999995E-3</v>
      </c>
      <c r="S132" s="191">
        <v>0</v>
      </c>
      <c r="T132" s="192">
        <f>S132*H132</f>
        <v>0</v>
      </c>
      <c r="AR132" s="193" t="s">
        <v>162</v>
      </c>
      <c r="AT132" s="193" t="s">
        <v>157</v>
      </c>
      <c r="AU132" s="193" t="s">
        <v>90</v>
      </c>
      <c r="AY132" s="18" t="s">
        <v>155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88</v>
      </c>
      <c r="BK132" s="194">
        <f>ROUND(I132*H132,2)</f>
        <v>0</v>
      </c>
      <c r="BL132" s="18" t="s">
        <v>162</v>
      </c>
      <c r="BM132" s="193" t="s">
        <v>3896</v>
      </c>
    </row>
    <row r="133" spans="2:65" s="12" customFormat="1">
      <c r="B133" s="195"/>
      <c r="C133" s="196"/>
      <c r="D133" s="197" t="s">
        <v>164</v>
      </c>
      <c r="E133" s="198" t="s">
        <v>35</v>
      </c>
      <c r="F133" s="199" t="s">
        <v>3897</v>
      </c>
      <c r="G133" s="196"/>
      <c r="H133" s="198" t="s">
        <v>35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164</v>
      </c>
      <c r="AU133" s="205" t="s">
        <v>90</v>
      </c>
      <c r="AV133" s="12" t="s">
        <v>88</v>
      </c>
      <c r="AW133" s="12" t="s">
        <v>41</v>
      </c>
      <c r="AX133" s="12" t="s">
        <v>80</v>
      </c>
      <c r="AY133" s="205" t="s">
        <v>155</v>
      </c>
    </row>
    <row r="134" spans="2:65" s="13" customFormat="1">
      <c r="B134" s="206"/>
      <c r="C134" s="207"/>
      <c r="D134" s="197" t="s">
        <v>164</v>
      </c>
      <c r="E134" s="208" t="s">
        <v>35</v>
      </c>
      <c r="F134" s="209" t="s">
        <v>3898</v>
      </c>
      <c r="G134" s="207"/>
      <c r="H134" s="210">
        <v>20.239999999999998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164</v>
      </c>
      <c r="AU134" s="216" t="s">
        <v>90</v>
      </c>
      <c r="AV134" s="13" t="s">
        <v>90</v>
      </c>
      <c r="AW134" s="13" t="s">
        <v>41</v>
      </c>
      <c r="AX134" s="13" t="s">
        <v>88</v>
      </c>
      <c r="AY134" s="216" t="s">
        <v>155</v>
      </c>
    </row>
    <row r="135" spans="2:65" s="1" customFormat="1" ht="60" customHeight="1">
      <c r="B135" s="36"/>
      <c r="C135" s="182" t="s">
        <v>244</v>
      </c>
      <c r="D135" s="182" t="s">
        <v>157</v>
      </c>
      <c r="E135" s="183" t="s">
        <v>3899</v>
      </c>
      <c r="F135" s="184" t="s">
        <v>3900</v>
      </c>
      <c r="G135" s="185" t="s">
        <v>360</v>
      </c>
      <c r="H135" s="186">
        <v>14.4</v>
      </c>
      <c r="I135" s="187"/>
      <c r="J135" s="188">
        <f>ROUND(I135*H135,2)</f>
        <v>0</v>
      </c>
      <c r="K135" s="184" t="s">
        <v>161</v>
      </c>
      <c r="L135" s="40"/>
      <c r="M135" s="189" t="s">
        <v>35</v>
      </c>
      <c r="N135" s="190" t="s">
        <v>51</v>
      </c>
      <c r="O135" s="65"/>
      <c r="P135" s="191">
        <f>O135*H135</f>
        <v>0</v>
      </c>
      <c r="Q135" s="191">
        <v>8.0300000000000007E-3</v>
      </c>
      <c r="R135" s="191">
        <f>Q135*H135</f>
        <v>0.11563200000000001</v>
      </c>
      <c r="S135" s="191">
        <v>0</v>
      </c>
      <c r="T135" s="192">
        <f>S135*H135</f>
        <v>0</v>
      </c>
      <c r="AR135" s="193" t="s">
        <v>162</v>
      </c>
      <c r="AT135" s="193" t="s">
        <v>157</v>
      </c>
      <c r="AU135" s="193" t="s">
        <v>90</v>
      </c>
      <c r="AY135" s="18" t="s">
        <v>155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88</v>
      </c>
      <c r="BK135" s="194">
        <f>ROUND(I135*H135,2)</f>
        <v>0</v>
      </c>
      <c r="BL135" s="18" t="s">
        <v>162</v>
      </c>
      <c r="BM135" s="193" t="s">
        <v>3901</v>
      </c>
    </row>
    <row r="136" spans="2:65" s="12" customFormat="1">
      <c r="B136" s="195"/>
      <c r="C136" s="196"/>
      <c r="D136" s="197" t="s">
        <v>164</v>
      </c>
      <c r="E136" s="198" t="s">
        <v>35</v>
      </c>
      <c r="F136" s="199" t="s">
        <v>3902</v>
      </c>
      <c r="G136" s="196"/>
      <c r="H136" s="198" t="s">
        <v>35</v>
      </c>
      <c r="I136" s="200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164</v>
      </c>
      <c r="AU136" s="205" t="s">
        <v>90</v>
      </c>
      <c r="AV136" s="12" t="s">
        <v>88</v>
      </c>
      <c r="AW136" s="12" t="s">
        <v>41</v>
      </c>
      <c r="AX136" s="12" t="s">
        <v>80</v>
      </c>
      <c r="AY136" s="205" t="s">
        <v>155</v>
      </c>
    </row>
    <row r="137" spans="2:65" s="13" customFormat="1">
      <c r="B137" s="206"/>
      <c r="C137" s="207"/>
      <c r="D137" s="197" t="s">
        <v>164</v>
      </c>
      <c r="E137" s="208" t="s">
        <v>35</v>
      </c>
      <c r="F137" s="209" t="s">
        <v>3903</v>
      </c>
      <c r="G137" s="207"/>
      <c r="H137" s="210">
        <v>14.4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164</v>
      </c>
      <c r="AU137" s="216" t="s">
        <v>90</v>
      </c>
      <c r="AV137" s="13" t="s">
        <v>90</v>
      </c>
      <c r="AW137" s="13" t="s">
        <v>41</v>
      </c>
      <c r="AX137" s="13" t="s">
        <v>88</v>
      </c>
      <c r="AY137" s="216" t="s">
        <v>155</v>
      </c>
    </row>
    <row r="138" spans="2:65" s="11" customFormat="1" ht="22.95" customHeight="1">
      <c r="B138" s="166"/>
      <c r="C138" s="167"/>
      <c r="D138" s="168" t="s">
        <v>79</v>
      </c>
      <c r="E138" s="180" t="s">
        <v>195</v>
      </c>
      <c r="F138" s="180" t="s">
        <v>437</v>
      </c>
      <c r="G138" s="167"/>
      <c r="H138" s="167"/>
      <c r="I138" s="170"/>
      <c r="J138" s="181">
        <f>BK138</f>
        <v>0</v>
      </c>
      <c r="K138" s="167"/>
      <c r="L138" s="172"/>
      <c r="M138" s="173"/>
      <c r="N138" s="174"/>
      <c r="O138" s="174"/>
      <c r="P138" s="175">
        <f>SUM(P139:P146)</f>
        <v>0</v>
      </c>
      <c r="Q138" s="174"/>
      <c r="R138" s="175">
        <f>SUM(R139:R146)</f>
        <v>1.9538000000000002</v>
      </c>
      <c r="S138" s="174"/>
      <c r="T138" s="176">
        <f>SUM(T139:T146)</f>
        <v>0</v>
      </c>
      <c r="AR138" s="177" t="s">
        <v>88</v>
      </c>
      <c r="AT138" s="178" t="s">
        <v>79</v>
      </c>
      <c r="AU138" s="178" t="s">
        <v>88</v>
      </c>
      <c r="AY138" s="177" t="s">
        <v>155</v>
      </c>
      <c r="BK138" s="179">
        <f>SUM(BK139:BK146)</f>
        <v>0</v>
      </c>
    </row>
    <row r="139" spans="2:65" s="1" customFormat="1" ht="60" customHeight="1">
      <c r="B139" s="36"/>
      <c r="C139" s="182" t="s">
        <v>248</v>
      </c>
      <c r="D139" s="182" t="s">
        <v>157</v>
      </c>
      <c r="E139" s="183" t="s">
        <v>448</v>
      </c>
      <c r="F139" s="184" t="s">
        <v>449</v>
      </c>
      <c r="G139" s="185" t="s">
        <v>160</v>
      </c>
      <c r="H139" s="186">
        <v>14.8</v>
      </c>
      <c r="I139" s="187"/>
      <c r="J139" s="188">
        <f>ROUND(I139*H139,2)</f>
        <v>0</v>
      </c>
      <c r="K139" s="184" t="s">
        <v>161</v>
      </c>
      <c r="L139" s="40"/>
      <c r="M139" s="189" t="s">
        <v>35</v>
      </c>
      <c r="N139" s="190" t="s">
        <v>51</v>
      </c>
      <c r="O139" s="65"/>
      <c r="P139" s="191">
        <f>O139*H139</f>
        <v>0</v>
      </c>
      <c r="Q139" s="191">
        <v>0.10100000000000001</v>
      </c>
      <c r="R139" s="191">
        <f>Q139*H139</f>
        <v>1.4948000000000001</v>
      </c>
      <c r="S139" s="191">
        <v>0</v>
      </c>
      <c r="T139" s="192">
        <f>S139*H139</f>
        <v>0</v>
      </c>
      <c r="AR139" s="193" t="s">
        <v>162</v>
      </c>
      <c r="AT139" s="193" t="s">
        <v>157</v>
      </c>
      <c r="AU139" s="193" t="s">
        <v>90</v>
      </c>
      <c r="AY139" s="18" t="s">
        <v>155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8" t="s">
        <v>88</v>
      </c>
      <c r="BK139" s="194">
        <f>ROUND(I139*H139,2)</f>
        <v>0</v>
      </c>
      <c r="BL139" s="18" t="s">
        <v>162</v>
      </c>
      <c r="BM139" s="193" t="s">
        <v>3904</v>
      </c>
    </row>
    <row r="140" spans="2:65" s="12" customFormat="1">
      <c r="B140" s="195"/>
      <c r="C140" s="196"/>
      <c r="D140" s="197" t="s">
        <v>164</v>
      </c>
      <c r="E140" s="198" t="s">
        <v>35</v>
      </c>
      <c r="F140" s="199" t="s">
        <v>3905</v>
      </c>
      <c r="G140" s="196"/>
      <c r="H140" s="198" t="s">
        <v>35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164</v>
      </c>
      <c r="AU140" s="205" t="s">
        <v>90</v>
      </c>
      <c r="AV140" s="12" t="s">
        <v>88</v>
      </c>
      <c r="AW140" s="12" t="s">
        <v>41</v>
      </c>
      <c r="AX140" s="12" t="s">
        <v>80</v>
      </c>
      <c r="AY140" s="205" t="s">
        <v>155</v>
      </c>
    </row>
    <row r="141" spans="2:65" s="13" customFormat="1">
      <c r="B141" s="206"/>
      <c r="C141" s="207"/>
      <c r="D141" s="197" t="s">
        <v>164</v>
      </c>
      <c r="E141" s="208" t="s">
        <v>35</v>
      </c>
      <c r="F141" s="209" t="s">
        <v>3875</v>
      </c>
      <c r="G141" s="207"/>
      <c r="H141" s="210">
        <v>14.8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164</v>
      </c>
      <c r="AU141" s="216" t="s">
        <v>90</v>
      </c>
      <c r="AV141" s="13" t="s">
        <v>90</v>
      </c>
      <c r="AW141" s="13" t="s">
        <v>41</v>
      </c>
      <c r="AX141" s="13" t="s">
        <v>88</v>
      </c>
      <c r="AY141" s="216" t="s">
        <v>155</v>
      </c>
    </row>
    <row r="142" spans="2:65" s="1" customFormat="1" ht="16.5" customHeight="1">
      <c r="B142" s="36"/>
      <c r="C142" s="239" t="s">
        <v>253</v>
      </c>
      <c r="D142" s="239" t="s">
        <v>455</v>
      </c>
      <c r="E142" s="240" t="s">
        <v>456</v>
      </c>
      <c r="F142" s="241" t="s">
        <v>457</v>
      </c>
      <c r="G142" s="242" t="s">
        <v>160</v>
      </c>
      <c r="H142" s="243">
        <v>4.25</v>
      </c>
      <c r="I142" s="244"/>
      <c r="J142" s="245">
        <f>ROUND(I142*H142,2)</f>
        <v>0</v>
      </c>
      <c r="K142" s="241" t="s">
        <v>161</v>
      </c>
      <c r="L142" s="246"/>
      <c r="M142" s="247" t="s">
        <v>35</v>
      </c>
      <c r="N142" s="248" t="s">
        <v>51</v>
      </c>
      <c r="O142" s="65"/>
      <c r="P142" s="191">
        <f>O142*H142</f>
        <v>0</v>
      </c>
      <c r="Q142" s="191">
        <v>0.108</v>
      </c>
      <c r="R142" s="191">
        <f>Q142*H142</f>
        <v>0.45900000000000002</v>
      </c>
      <c r="S142" s="191">
        <v>0</v>
      </c>
      <c r="T142" s="192">
        <f>S142*H142</f>
        <v>0</v>
      </c>
      <c r="AR142" s="193" t="s">
        <v>224</v>
      </c>
      <c r="AT142" s="193" t="s">
        <v>455</v>
      </c>
      <c r="AU142" s="193" t="s">
        <v>90</v>
      </c>
      <c r="AY142" s="18" t="s">
        <v>155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88</v>
      </c>
      <c r="BK142" s="194">
        <f>ROUND(I142*H142,2)</f>
        <v>0</v>
      </c>
      <c r="BL142" s="18" t="s">
        <v>162</v>
      </c>
      <c r="BM142" s="193" t="s">
        <v>3906</v>
      </c>
    </row>
    <row r="143" spans="2:65" s="12" customFormat="1">
      <c r="B143" s="195"/>
      <c r="C143" s="196"/>
      <c r="D143" s="197" t="s">
        <v>164</v>
      </c>
      <c r="E143" s="198" t="s">
        <v>35</v>
      </c>
      <c r="F143" s="199" t="s">
        <v>3907</v>
      </c>
      <c r="G143" s="196"/>
      <c r="H143" s="198" t="s">
        <v>35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164</v>
      </c>
      <c r="AU143" s="205" t="s">
        <v>90</v>
      </c>
      <c r="AV143" s="12" t="s">
        <v>88</v>
      </c>
      <c r="AW143" s="12" t="s">
        <v>41</v>
      </c>
      <c r="AX143" s="12" t="s">
        <v>80</v>
      </c>
      <c r="AY143" s="205" t="s">
        <v>155</v>
      </c>
    </row>
    <row r="144" spans="2:65" s="13" customFormat="1">
      <c r="B144" s="206"/>
      <c r="C144" s="207"/>
      <c r="D144" s="197" t="s">
        <v>164</v>
      </c>
      <c r="E144" s="208" t="s">
        <v>35</v>
      </c>
      <c r="F144" s="209" t="s">
        <v>3908</v>
      </c>
      <c r="G144" s="207"/>
      <c r="H144" s="210">
        <v>4.07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164</v>
      </c>
      <c r="AU144" s="216" t="s">
        <v>90</v>
      </c>
      <c r="AV144" s="13" t="s">
        <v>90</v>
      </c>
      <c r="AW144" s="13" t="s">
        <v>41</v>
      </c>
      <c r="AX144" s="13" t="s">
        <v>80</v>
      </c>
      <c r="AY144" s="216" t="s">
        <v>155</v>
      </c>
    </row>
    <row r="145" spans="2:65" s="12" customFormat="1">
      <c r="B145" s="195"/>
      <c r="C145" s="196"/>
      <c r="D145" s="197" t="s">
        <v>164</v>
      </c>
      <c r="E145" s="198" t="s">
        <v>35</v>
      </c>
      <c r="F145" s="199" t="s">
        <v>461</v>
      </c>
      <c r="G145" s="196"/>
      <c r="H145" s="198" t="s">
        <v>35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164</v>
      </c>
      <c r="AU145" s="205" t="s">
        <v>90</v>
      </c>
      <c r="AV145" s="12" t="s">
        <v>88</v>
      </c>
      <c r="AW145" s="12" t="s">
        <v>41</v>
      </c>
      <c r="AX145" s="12" t="s">
        <v>80</v>
      </c>
      <c r="AY145" s="205" t="s">
        <v>155</v>
      </c>
    </row>
    <row r="146" spans="2:65" s="13" customFormat="1">
      <c r="B146" s="206"/>
      <c r="C146" s="207"/>
      <c r="D146" s="197" t="s">
        <v>164</v>
      </c>
      <c r="E146" s="208" t="s">
        <v>35</v>
      </c>
      <c r="F146" s="209" t="s">
        <v>3909</v>
      </c>
      <c r="G146" s="207"/>
      <c r="H146" s="210">
        <v>4.25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164</v>
      </c>
      <c r="AU146" s="216" t="s">
        <v>90</v>
      </c>
      <c r="AV146" s="13" t="s">
        <v>90</v>
      </c>
      <c r="AW146" s="13" t="s">
        <v>41</v>
      </c>
      <c r="AX146" s="13" t="s">
        <v>88</v>
      </c>
      <c r="AY146" s="216" t="s">
        <v>155</v>
      </c>
    </row>
    <row r="147" spans="2:65" s="11" customFormat="1" ht="22.95" customHeight="1">
      <c r="B147" s="166"/>
      <c r="C147" s="167"/>
      <c r="D147" s="168" t="s">
        <v>79</v>
      </c>
      <c r="E147" s="180" t="s">
        <v>208</v>
      </c>
      <c r="F147" s="180" t="s">
        <v>474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SUM(P148:P325)</f>
        <v>0</v>
      </c>
      <c r="Q147" s="174"/>
      <c r="R147" s="175">
        <f>SUM(R148:R325)</f>
        <v>8.1254124833599999</v>
      </c>
      <c r="S147" s="174"/>
      <c r="T147" s="176">
        <f>SUM(T148:T325)</f>
        <v>0</v>
      </c>
      <c r="AR147" s="177" t="s">
        <v>88</v>
      </c>
      <c r="AT147" s="178" t="s">
        <v>79</v>
      </c>
      <c r="AU147" s="178" t="s">
        <v>88</v>
      </c>
      <c r="AY147" s="177" t="s">
        <v>155</v>
      </c>
      <c r="BK147" s="179">
        <f>SUM(BK148:BK325)</f>
        <v>0</v>
      </c>
    </row>
    <row r="148" spans="2:65" s="1" customFormat="1" ht="24" customHeight="1">
      <c r="B148" s="36"/>
      <c r="C148" s="182" t="s">
        <v>257</v>
      </c>
      <c r="D148" s="182" t="s">
        <v>157</v>
      </c>
      <c r="E148" s="183" t="s">
        <v>489</v>
      </c>
      <c r="F148" s="184" t="s">
        <v>490</v>
      </c>
      <c r="G148" s="185" t="s">
        <v>160</v>
      </c>
      <c r="H148" s="186">
        <v>31.404</v>
      </c>
      <c r="I148" s="187"/>
      <c r="J148" s="188">
        <f>ROUND(I148*H148,2)</f>
        <v>0</v>
      </c>
      <c r="K148" s="184" t="s">
        <v>161</v>
      </c>
      <c r="L148" s="40"/>
      <c r="M148" s="189" t="s">
        <v>35</v>
      </c>
      <c r="N148" s="190" t="s">
        <v>51</v>
      </c>
      <c r="O148" s="65"/>
      <c r="P148" s="191">
        <f>O148*H148</f>
        <v>0</v>
      </c>
      <c r="Q148" s="191">
        <v>2.5999999999999998E-4</v>
      </c>
      <c r="R148" s="191">
        <f>Q148*H148</f>
        <v>8.1650399999999984E-3</v>
      </c>
      <c r="S148" s="191">
        <v>0</v>
      </c>
      <c r="T148" s="192">
        <f>S148*H148</f>
        <v>0</v>
      </c>
      <c r="AR148" s="193" t="s">
        <v>162</v>
      </c>
      <c r="AT148" s="193" t="s">
        <v>157</v>
      </c>
      <c r="AU148" s="193" t="s">
        <v>90</v>
      </c>
      <c r="AY148" s="18" t="s">
        <v>155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88</v>
      </c>
      <c r="BK148" s="194">
        <f>ROUND(I148*H148,2)</f>
        <v>0</v>
      </c>
      <c r="BL148" s="18" t="s">
        <v>162</v>
      </c>
      <c r="BM148" s="193" t="s">
        <v>3910</v>
      </c>
    </row>
    <row r="149" spans="2:65" s="12" customFormat="1">
      <c r="B149" s="195"/>
      <c r="C149" s="196"/>
      <c r="D149" s="197" t="s">
        <v>164</v>
      </c>
      <c r="E149" s="198" t="s">
        <v>35</v>
      </c>
      <c r="F149" s="199" t="s">
        <v>3911</v>
      </c>
      <c r="G149" s="196"/>
      <c r="H149" s="198" t="s">
        <v>35</v>
      </c>
      <c r="I149" s="200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164</v>
      </c>
      <c r="AU149" s="205" t="s">
        <v>90</v>
      </c>
      <c r="AV149" s="12" t="s">
        <v>88</v>
      </c>
      <c r="AW149" s="12" t="s">
        <v>41</v>
      </c>
      <c r="AX149" s="12" t="s">
        <v>80</v>
      </c>
      <c r="AY149" s="205" t="s">
        <v>155</v>
      </c>
    </row>
    <row r="150" spans="2:65" s="13" customFormat="1">
      <c r="B150" s="206"/>
      <c r="C150" s="207"/>
      <c r="D150" s="197" t="s">
        <v>164</v>
      </c>
      <c r="E150" s="208" t="s">
        <v>35</v>
      </c>
      <c r="F150" s="209" t="s">
        <v>3912</v>
      </c>
      <c r="G150" s="207"/>
      <c r="H150" s="210">
        <v>6.4240000000000004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164</v>
      </c>
      <c r="AU150" s="216" t="s">
        <v>90</v>
      </c>
      <c r="AV150" s="13" t="s">
        <v>90</v>
      </c>
      <c r="AW150" s="13" t="s">
        <v>41</v>
      </c>
      <c r="AX150" s="13" t="s">
        <v>80</v>
      </c>
      <c r="AY150" s="216" t="s">
        <v>155</v>
      </c>
    </row>
    <row r="151" spans="2:65" s="12" customFormat="1" ht="20.399999999999999">
      <c r="B151" s="195"/>
      <c r="C151" s="196"/>
      <c r="D151" s="197" t="s">
        <v>164</v>
      </c>
      <c r="E151" s="198" t="s">
        <v>35</v>
      </c>
      <c r="F151" s="199" t="s">
        <v>3913</v>
      </c>
      <c r="G151" s="196"/>
      <c r="H151" s="198" t="s">
        <v>35</v>
      </c>
      <c r="I151" s="200"/>
      <c r="J151" s="196"/>
      <c r="K151" s="196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164</v>
      </c>
      <c r="AU151" s="205" t="s">
        <v>90</v>
      </c>
      <c r="AV151" s="12" t="s">
        <v>88</v>
      </c>
      <c r="AW151" s="12" t="s">
        <v>41</v>
      </c>
      <c r="AX151" s="12" t="s">
        <v>80</v>
      </c>
      <c r="AY151" s="205" t="s">
        <v>155</v>
      </c>
    </row>
    <row r="152" spans="2:65" s="13" customFormat="1">
      <c r="B152" s="206"/>
      <c r="C152" s="207"/>
      <c r="D152" s="197" t="s">
        <v>164</v>
      </c>
      <c r="E152" s="208" t="s">
        <v>35</v>
      </c>
      <c r="F152" s="209" t="s">
        <v>3914</v>
      </c>
      <c r="G152" s="207"/>
      <c r="H152" s="210">
        <v>11.36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164</v>
      </c>
      <c r="AU152" s="216" t="s">
        <v>90</v>
      </c>
      <c r="AV152" s="13" t="s">
        <v>90</v>
      </c>
      <c r="AW152" s="13" t="s">
        <v>41</v>
      </c>
      <c r="AX152" s="13" t="s">
        <v>80</v>
      </c>
      <c r="AY152" s="216" t="s">
        <v>155</v>
      </c>
    </row>
    <row r="153" spans="2:65" s="12" customFormat="1">
      <c r="B153" s="195"/>
      <c r="C153" s="196"/>
      <c r="D153" s="197" t="s">
        <v>164</v>
      </c>
      <c r="E153" s="198" t="s">
        <v>35</v>
      </c>
      <c r="F153" s="199" t="s">
        <v>3915</v>
      </c>
      <c r="G153" s="196"/>
      <c r="H153" s="198" t="s">
        <v>35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164</v>
      </c>
      <c r="AU153" s="205" t="s">
        <v>90</v>
      </c>
      <c r="AV153" s="12" t="s">
        <v>88</v>
      </c>
      <c r="AW153" s="12" t="s">
        <v>41</v>
      </c>
      <c r="AX153" s="12" t="s">
        <v>80</v>
      </c>
      <c r="AY153" s="205" t="s">
        <v>155</v>
      </c>
    </row>
    <row r="154" spans="2:65" s="13" customFormat="1">
      <c r="B154" s="206"/>
      <c r="C154" s="207"/>
      <c r="D154" s="197" t="s">
        <v>164</v>
      </c>
      <c r="E154" s="208" t="s">
        <v>35</v>
      </c>
      <c r="F154" s="209" t="s">
        <v>3916</v>
      </c>
      <c r="G154" s="207"/>
      <c r="H154" s="210">
        <v>13.62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164</v>
      </c>
      <c r="AU154" s="216" t="s">
        <v>90</v>
      </c>
      <c r="AV154" s="13" t="s">
        <v>90</v>
      </c>
      <c r="AW154" s="13" t="s">
        <v>41</v>
      </c>
      <c r="AX154" s="13" t="s">
        <v>80</v>
      </c>
      <c r="AY154" s="216" t="s">
        <v>155</v>
      </c>
    </row>
    <row r="155" spans="2:65" s="15" customFormat="1">
      <c r="B155" s="228"/>
      <c r="C155" s="229"/>
      <c r="D155" s="197" t="s">
        <v>164</v>
      </c>
      <c r="E155" s="230" t="s">
        <v>35</v>
      </c>
      <c r="F155" s="231" t="s">
        <v>177</v>
      </c>
      <c r="G155" s="229"/>
      <c r="H155" s="232">
        <v>31.404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164</v>
      </c>
      <c r="AU155" s="238" t="s">
        <v>90</v>
      </c>
      <c r="AV155" s="15" t="s">
        <v>162</v>
      </c>
      <c r="AW155" s="15" t="s">
        <v>41</v>
      </c>
      <c r="AX155" s="15" t="s">
        <v>88</v>
      </c>
      <c r="AY155" s="238" t="s">
        <v>155</v>
      </c>
    </row>
    <row r="156" spans="2:65" s="1" customFormat="1" ht="36" customHeight="1">
      <c r="B156" s="36"/>
      <c r="C156" s="182" t="s">
        <v>8</v>
      </c>
      <c r="D156" s="182" t="s">
        <v>157</v>
      </c>
      <c r="E156" s="183" t="s">
        <v>525</v>
      </c>
      <c r="F156" s="184" t="s">
        <v>526</v>
      </c>
      <c r="G156" s="185" t="s">
        <v>160</v>
      </c>
      <c r="H156" s="186">
        <v>19.244</v>
      </c>
      <c r="I156" s="187"/>
      <c r="J156" s="188">
        <f>ROUND(I156*H156,2)</f>
        <v>0</v>
      </c>
      <c r="K156" s="184" t="s">
        <v>161</v>
      </c>
      <c r="L156" s="40"/>
      <c r="M156" s="189" t="s">
        <v>35</v>
      </c>
      <c r="N156" s="190" t="s">
        <v>51</v>
      </c>
      <c r="O156" s="65"/>
      <c r="P156" s="191">
        <f>O156*H156</f>
        <v>0</v>
      </c>
      <c r="Q156" s="191">
        <v>4.3800000000000002E-3</v>
      </c>
      <c r="R156" s="191">
        <f>Q156*H156</f>
        <v>8.4288719999999998E-2</v>
      </c>
      <c r="S156" s="191">
        <v>0</v>
      </c>
      <c r="T156" s="192">
        <f>S156*H156</f>
        <v>0</v>
      </c>
      <c r="AR156" s="193" t="s">
        <v>162</v>
      </c>
      <c r="AT156" s="193" t="s">
        <v>157</v>
      </c>
      <c r="AU156" s="193" t="s">
        <v>90</v>
      </c>
      <c r="AY156" s="18" t="s">
        <v>155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88</v>
      </c>
      <c r="BK156" s="194">
        <f>ROUND(I156*H156,2)</f>
        <v>0</v>
      </c>
      <c r="BL156" s="18" t="s">
        <v>162</v>
      </c>
      <c r="BM156" s="193" t="s">
        <v>3917</v>
      </c>
    </row>
    <row r="157" spans="2:65" s="12" customFormat="1">
      <c r="B157" s="195"/>
      <c r="C157" s="196"/>
      <c r="D157" s="197" t="s">
        <v>164</v>
      </c>
      <c r="E157" s="198" t="s">
        <v>35</v>
      </c>
      <c r="F157" s="199" t="s">
        <v>3911</v>
      </c>
      <c r="G157" s="196"/>
      <c r="H157" s="198" t="s">
        <v>35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164</v>
      </c>
      <c r="AU157" s="205" t="s">
        <v>90</v>
      </c>
      <c r="AV157" s="12" t="s">
        <v>88</v>
      </c>
      <c r="AW157" s="12" t="s">
        <v>41</v>
      </c>
      <c r="AX157" s="12" t="s">
        <v>80</v>
      </c>
      <c r="AY157" s="205" t="s">
        <v>155</v>
      </c>
    </row>
    <row r="158" spans="2:65" s="13" customFormat="1">
      <c r="B158" s="206"/>
      <c r="C158" s="207"/>
      <c r="D158" s="197" t="s">
        <v>164</v>
      </c>
      <c r="E158" s="208" t="s">
        <v>35</v>
      </c>
      <c r="F158" s="209" t="s">
        <v>3912</v>
      </c>
      <c r="G158" s="207"/>
      <c r="H158" s="210">
        <v>6.4240000000000004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164</v>
      </c>
      <c r="AU158" s="216" t="s">
        <v>90</v>
      </c>
      <c r="AV158" s="13" t="s">
        <v>90</v>
      </c>
      <c r="AW158" s="13" t="s">
        <v>41</v>
      </c>
      <c r="AX158" s="13" t="s">
        <v>80</v>
      </c>
      <c r="AY158" s="216" t="s">
        <v>155</v>
      </c>
    </row>
    <row r="159" spans="2:65" s="12" customFormat="1" ht="20.399999999999999">
      <c r="B159" s="195"/>
      <c r="C159" s="196"/>
      <c r="D159" s="197" t="s">
        <v>164</v>
      </c>
      <c r="E159" s="198" t="s">
        <v>35</v>
      </c>
      <c r="F159" s="199" t="s">
        <v>3913</v>
      </c>
      <c r="G159" s="196"/>
      <c r="H159" s="198" t="s">
        <v>35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164</v>
      </c>
      <c r="AU159" s="205" t="s">
        <v>90</v>
      </c>
      <c r="AV159" s="12" t="s">
        <v>88</v>
      </c>
      <c r="AW159" s="12" t="s">
        <v>41</v>
      </c>
      <c r="AX159" s="12" t="s">
        <v>80</v>
      </c>
      <c r="AY159" s="205" t="s">
        <v>155</v>
      </c>
    </row>
    <row r="160" spans="2:65" s="13" customFormat="1">
      <c r="B160" s="206"/>
      <c r="C160" s="207"/>
      <c r="D160" s="197" t="s">
        <v>164</v>
      </c>
      <c r="E160" s="208" t="s">
        <v>35</v>
      </c>
      <c r="F160" s="209" t="s">
        <v>3914</v>
      </c>
      <c r="G160" s="207"/>
      <c r="H160" s="210">
        <v>11.36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164</v>
      </c>
      <c r="AU160" s="216" t="s">
        <v>90</v>
      </c>
      <c r="AV160" s="13" t="s">
        <v>90</v>
      </c>
      <c r="AW160" s="13" t="s">
        <v>41</v>
      </c>
      <c r="AX160" s="13" t="s">
        <v>80</v>
      </c>
      <c r="AY160" s="216" t="s">
        <v>155</v>
      </c>
    </row>
    <row r="161" spans="2:65" s="12" customFormat="1">
      <c r="B161" s="195"/>
      <c r="C161" s="196"/>
      <c r="D161" s="197" t="s">
        <v>164</v>
      </c>
      <c r="E161" s="198" t="s">
        <v>35</v>
      </c>
      <c r="F161" s="199" t="s">
        <v>3918</v>
      </c>
      <c r="G161" s="196"/>
      <c r="H161" s="198" t="s">
        <v>35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164</v>
      </c>
      <c r="AU161" s="205" t="s">
        <v>90</v>
      </c>
      <c r="AV161" s="12" t="s">
        <v>88</v>
      </c>
      <c r="AW161" s="12" t="s">
        <v>41</v>
      </c>
      <c r="AX161" s="12" t="s">
        <v>80</v>
      </c>
      <c r="AY161" s="205" t="s">
        <v>155</v>
      </c>
    </row>
    <row r="162" spans="2:65" s="13" customFormat="1">
      <c r="B162" s="206"/>
      <c r="C162" s="207"/>
      <c r="D162" s="197" t="s">
        <v>164</v>
      </c>
      <c r="E162" s="208" t="s">
        <v>35</v>
      </c>
      <c r="F162" s="209" t="s">
        <v>3919</v>
      </c>
      <c r="G162" s="207"/>
      <c r="H162" s="210">
        <v>1.46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164</v>
      </c>
      <c r="AU162" s="216" t="s">
        <v>90</v>
      </c>
      <c r="AV162" s="13" t="s">
        <v>90</v>
      </c>
      <c r="AW162" s="13" t="s">
        <v>41</v>
      </c>
      <c r="AX162" s="13" t="s">
        <v>80</v>
      </c>
      <c r="AY162" s="216" t="s">
        <v>155</v>
      </c>
    </row>
    <row r="163" spans="2:65" s="15" customFormat="1">
      <c r="B163" s="228"/>
      <c r="C163" s="229"/>
      <c r="D163" s="197" t="s">
        <v>164</v>
      </c>
      <c r="E163" s="230" t="s">
        <v>35</v>
      </c>
      <c r="F163" s="231" t="s">
        <v>177</v>
      </c>
      <c r="G163" s="229"/>
      <c r="H163" s="232">
        <v>19.244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164</v>
      </c>
      <c r="AU163" s="238" t="s">
        <v>90</v>
      </c>
      <c r="AV163" s="15" t="s">
        <v>162</v>
      </c>
      <c r="AW163" s="15" t="s">
        <v>41</v>
      </c>
      <c r="AX163" s="15" t="s">
        <v>88</v>
      </c>
      <c r="AY163" s="238" t="s">
        <v>155</v>
      </c>
    </row>
    <row r="164" spans="2:65" s="1" customFormat="1" ht="24" customHeight="1">
      <c r="B164" s="36"/>
      <c r="C164" s="182" t="s">
        <v>265</v>
      </c>
      <c r="D164" s="182" t="s">
        <v>157</v>
      </c>
      <c r="E164" s="183" t="s">
        <v>557</v>
      </c>
      <c r="F164" s="184" t="s">
        <v>558</v>
      </c>
      <c r="G164" s="185" t="s">
        <v>160</v>
      </c>
      <c r="H164" s="186">
        <v>19.244</v>
      </c>
      <c r="I164" s="187"/>
      <c r="J164" s="188">
        <f>ROUND(I164*H164,2)</f>
        <v>0</v>
      </c>
      <c r="K164" s="184" t="s">
        <v>161</v>
      </c>
      <c r="L164" s="40"/>
      <c r="M164" s="189" t="s">
        <v>35</v>
      </c>
      <c r="N164" s="190" t="s">
        <v>51</v>
      </c>
      <c r="O164" s="65"/>
      <c r="P164" s="191">
        <f>O164*H164</f>
        <v>0</v>
      </c>
      <c r="Q164" s="191">
        <v>3.0000000000000001E-3</v>
      </c>
      <c r="R164" s="191">
        <f>Q164*H164</f>
        <v>5.7731999999999999E-2</v>
      </c>
      <c r="S164" s="191">
        <v>0</v>
      </c>
      <c r="T164" s="192">
        <f>S164*H164</f>
        <v>0</v>
      </c>
      <c r="AR164" s="193" t="s">
        <v>162</v>
      </c>
      <c r="AT164" s="193" t="s">
        <v>157</v>
      </c>
      <c r="AU164" s="193" t="s">
        <v>90</v>
      </c>
      <c r="AY164" s="18" t="s">
        <v>155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8" t="s">
        <v>88</v>
      </c>
      <c r="BK164" s="194">
        <f>ROUND(I164*H164,2)</f>
        <v>0</v>
      </c>
      <c r="BL164" s="18" t="s">
        <v>162</v>
      </c>
      <c r="BM164" s="193" t="s">
        <v>3920</v>
      </c>
    </row>
    <row r="165" spans="2:65" s="12" customFormat="1">
      <c r="B165" s="195"/>
      <c r="C165" s="196"/>
      <c r="D165" s="197" t="s">
        <v>164</v>
      </c>
      <c r="E165" s="198" t="s">
        <v>35</v>
      </c>
      <c r="F165" s="199" t="s">
        <v>3911</v>
      </c>
      <c r="G165" s="196"/>
      <c r="H165" s="198" t="s">
        <v>35</v>
      </c>
      <c r="I165" s="200"/>
      <c r="J165" s="196"/>
      <c r="K165" s="196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164</v>
      </c>
      <c r="AU165" s="205" t="s">
        <v>90</v>
      </c>
      <c r="AV165" s="12" t="s">
        <v>88</v>
      </c>
      <c r="AW165" s="12" t="s">
        <v>41</v>
      </c>
      <c r="AX165" s="12" t="s">
        <v>80</v>
      </c>
      <c r="AY165" s="205" t="s">
        <v>155</v>
      </c>
    </row>
    <row r="166" spans="2:65" s="13" customFormat="1">
      <c r="B166" s="206"/>
      <c r="C166" s="207"/>
      <c r="D166" s="197" t="s">
        <v>164</v>
      </c>
      <c r="E166" s="208" t="s">
        <v>35</v>
      </c>
      <c r="F166" s="209" t="s">
        <v>3912</v>
      </c>
      <c r="G166" s="207"/>
      <c r="H166" s="210">
        <v>6.4240000000000004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164</v>
      </c>
      <c r="AU166" s="216" t="s">
        <v>90</v>
      </c>
      <c r="AV166" s="13" t="s">
        <v>90</v>
      </c>
      <c r="AW166" s="13" t="s">
        <v>41</v>
      </c>
      <c r="AX166" s="13" t="s">
        <v>80</v>
      </c>
      <c r="AY166" s="216" t="s">
        <v>155</v>
      </c>
    </row>
    <row r="167" spans="2:65" s="12" customFormat="1" ht="20.399999999999999">
      <c r="B167" s="195"/>
      <c r="C167" s="196"/>
      <c r="D167" s="197" t="s">
        <v>164</v>
      </c>
      <c r="E167" s="198" t="s">
        <v>35</v>
      </c>
      <c r="F167" s="199" t="s">
        <v>3913</v>
      </c>
      <c r="G167" s="196"/>
      <c r="H167" s="198" t="s">
        <v>35</v>
      </c>
      <c r="I167" s="200"/>
      <c r="J167" s="196"/>
      <c r="K167" s="196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164</v>
      </c>
      <c r="AU167" s="205" t="s">
        <v>90</v>
      </c>
      <c r="AV167" s="12" t="s">
        <v>88</v>
      </c>
      <c r="AW167" s="12" t="s">
        <v>41</v>
      </c>
      <c r="AX167" s="12" t="s">
        <v>80</v>
      </c>
      <c r="AY167" s="205" t="s">
        <v>155</v>
      </c>
    </row>
    <row r="168" spans="2:65" s="13" customFormat="1">
      <c r="B168" s="206"/>
      <c r="C168" s="207"/>
      <c r="D168" s="197" t="s">
        <v>164</v>
      </c>
      <c r="E168" s="208" t="s">
        <v>35</v>
      </c>
      <c r="F168" s="209" t="s">
        <v>3914</v>
      </c>
      <c r="G168" s="207"/>
      <c r="H168" s="210">
        <v>11.36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164</v>
      </c>
      <c r="AU168" s="216" t="s">
        <v>90</v>
      </c>
      <c r="AV168" s="13" t="s">
        <v>90</v>
      </c>
      <c r="AW168" s="13" t="s">
        <v>41</v>
      </c>
      <c r="AX168" s="13" t="s">
        <v>80</v>
      </c>
      <c r="AY168" s="216" t="s">
        <v>155</v>
      </c>
    </row>
    <row r="169" spans="2:65" s="12" customFormat="1">
      <c r="B169" s="195"/>
      <c r="C169" s="196"/>
      <c r="D169" s="197" t="s">
        <v>164</v>
      </c>
      <c r="E169" s="198" t="s">
        <v>35</v>
      </c>
      <c r="F169" s="199" t="s">
        <v>3918</v>
      </c>
      <c r="G169" s="196"/>
      <c r="H169" s="198" t="s">
        <v>35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164</v>
      </c>
      <c r="AU169" s="205" t="s">
        <v>90</v>
      </c>
      <c r="AV169" s="12" t="s">
        <v>88</v>
      </c>
      <c r="AW169" s="12" t="s">
        <v>41</v>
      </c>
      <c r="AX169" s="12" t="s">
        <v>80</v>
      </c>
      <c r="AY169" s="205" t="s">
        <v>155</v>
      </c>
    </row>
    <row r="170" spans="2:65" s="13" customFormat="1">
      <c r="B170" s="206"/>
      <c r="C170" s="207"/>
      <c r="D170" s="197" t="s">
        <v>164</v>
      </c>
      <c r="E170" s="208" t="s">
        <v>35</v>
      </c>
      <c r="F170" s="209" t="s">
        <v>3919</v>
      </c>
      <c r="G170" s="207"/>
      <c r="H170" s="210">
        <v>1.46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164</v>
      </c>
      <c r="AU170" s="216" t="s">
        <v>90</v>
      </c>
      <c r="AV170" s="13" t="s">
        <v>90</v>
      </c>
      <c r="AW170" s="13" t="s">
        <v>41</v>
      </c>
      <c r="AX170" s="13" t="s">
        <v>80</v>
      </c>
      <c r="AY170" s="216" t="s">
        <v>155</v>
      </c>
    </row>
    <row r="171" spans="2:65" s="15" customFormat="1">
      <c r="B171" s="228"/>
      <c r="C171" s="229"/>
      <c r="D171" s="197" t="s">
        <v>164</v>
      </c>
      <c r="E171" s="230" t="s">
        <v>35</v>
      </c>
      <c r="F171" s="231" t="s">
        <v>177</v>
      </c>
      <c r="G171" s="229"/>
      <c r="H171" s="232">
        <v>19.244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164</v>
      </c>
      <c r="AU171" s="238" t="s">
        <v>90</v>
      </c>
      <c r="AV171" s="15" t="s">
        <v>162</v>
      </c>
      <c r="AW171" s="15" t="s">
        <v>41</v>
      </c>
      <c r="AX171" s="15" t="s">
        <v>88</v>
      </c>
      <c r="AY171" s="238" t="s">
        <v>155</v>
      </c>
    </row>
    <row r="172" spans="2:65" s="1" customFormat="1" ht="24" customHeight="1">
      <c r="B172" s="36"/>
      <c r="C172" s="182" t="s">
        <v>271</v>
      </c>
      <c r="D172" s="182" t="s">
        <v>157</v>
      </c>
      <c r="E172" s="183" t="s">
        <v>563</v>
      </c>
      <c r="F172" s="184" t="s">
        <v>564</v>
      </c>
      <c r="G172" s="185" t="s">
        <v>160</v>
      </c>
      <c r="H172" s="186">
        <v>11.94</v>
      </c>
      <c r="I172" s="187"/>
      <c r="J172" s="188">
        <f>ROUND(I172*H172,2)</f>
        <v>0</v>
      </c>
      <c r="K172" s="184" t="s">
        <v>161</v>
      </c>
      <c r="L172" s="40"/>
      <c r="M172" s="189" t="s">
        <v>35</v>
      </c>
      <c r="N172" s="190" t="s">
        <v>51</v>
      </c>
      <c r="O172" s="65"/>
      <c r="P172" s="191">
        <f>O172*H172</f>
        <v>0</v>
      </c>
      <c r="Q172" s="191">
        <v>3.7999999999999999E-2</v>
      </c>
      <c r="R172" s="191">
        <f>Q172*H172</f>
        <v>0.45371999999999996</v>
      </c>
      <c r="S172" s="191">
        <v>0</v>
      </c>
      <c r="T172" s="192">
        <f>S172*H172</f>
        <v>0</v>
      </c>
      <c r="AR172" s="193" t="s">
        <v>162</v>
      </c>
      <c r="AT172" s="193" t="s">
        <v>157</v>
      </c>
      <c r="AU172" s="193" t="s">
        <v>90</v>
      </c>
      <c r="AY172" s="18" t="s">
        <v>155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88</v>
      </c>
      <c r="BK172" s="194">
        <f>ROUND(I172*H172,2)</f>
        <v>0</v>
      </c>
      <c r="BL172" s="18" t="s">
        <v>162</v>
      </c>
      <c r="BM172" s="193" t="s">
        <v>3921</v>
      </c>
    </row>
    <row r="173" spans="2:65" s="12" customFormat="1">
      <c r="B173" s="195"/>
      <c r="C173" s="196"/>
      <c r="D173" s="197" t="s">
        <v>164</v>
      </c>
      <c r="E173" s="198" t="s">
        <v>35</v>
      </c>
      <c r="F173" s="199" t="s">
        <v>3922</v>
      </c>
      <c r="G173" s="196"/>
      <c r="H173" s="198" t="s">
        <v>35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164</v>
      </c>
      <c r="AU173" s="205" t="s">
        <v>90</v>
      </c>
      <c r="AV173" s="12" t="s">
        <v>88</v>
      </c>
      <c r="AW173" s="12" t="s">
        <v>41</v>
      </c>
      <c r="AX173" s="12" t="s">
        <v>80</v>
      </c>
      <c r="AY173" s="205" t="s">
        <v>155</v>
      </c>
    </row>
    <row r="174" spans="2:65" s="13" customFormat="1">
      <c r="B174" s="206"/>
      <c r="C174" s="207"/>
      <c r="D174" s="197" t="s">
        <v>164</v>
      </c>
      <c r="E174" s="208" t="s">
        <v>35</v>
      </c>
      <c r="F174" s="209" t="s">
        <v>3923</v>
      </c>
      <c r="G174" s="207"/>
      <c r="H174" s="210">
        <v>11.94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164</v>
      </c>
      <c r="AU174" s="216" t="s">
        <v>90</v>
      </c>
      <c r="AV174" s="13" t="s">
        <v>90</v>
      </c>
      <c r="AW174" s="13" t="s">
        <v>41</v>
      </c>
      <c r="AX174" s="13" t="s">
        <v>88</v>
      </c>
      <c r="AY174" s="216" t="s">
        <v>155</v>
      </c>
    </row>
    <row r="175" spans="2:65" s="1" customFormat="1" ht="24" customHeight="1">
      <c r="B175" s="36"/>
      <c r="C175" s="182" t="s">
        <v>278</v>
      </c>
      <c r="D175" s="182" t="s">
        <v>157</v>
      </c>
      <c r="E175" s="183" t="s">
        <v>581</v>
      </c>
      <c r="F175" s="184" t="s">
        <v>582</v>
      </c>
      <c r="G175" s="185" t="s">
        <v>160</v>
      </c>
      <c r="H175" s="186">
        <v>23.22</v>
      </c>
      <c r="I175" s="187"/>
      <c r="J175" s="188">
        <f>ROUND(I175*H175,2)</f>
        <v>0</v>
      </c>
      <c r="K175" s="184" t="s">
        <v>161</v>
      </c>
      <c r="L175" s="40"/>
      <c r="M175" s="189" t="s">
        <v>35</v>
      </c>
      <c r="N175" s="190" t="s">
        <v>51</v>
      </c>
      <c r="O175" s="65"/>
      <c r="P175" s="191">
        <f>O175*H175</f>
        <v>0</v>
      </c>
      <c r="Q175" s="191">
        <v>3.3579999999999999E-2</v>
      </c>
      <c r="R175" s="191">
        <f>Q175*H175</f>
        <v>0.77972759999999997</v>
      </c>
      <c r="S175" s="191">
        <v>0</v>
      </c>
      <c r="T175" s="192">
        <f>S175*H175</f>
        <v>0</v>
      </c>
      <c r="AR175" s="193" t="s">
        <v>162</v>
      </c>
      <c r="AT175" s="193" t="s">
        <v>157</v>
      </c>
      <c r="AU175" s="193" t="s">
        <v>90</v>
      </c>
      <c r="AY175" s="18" t="s">
        <v>155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8" t="s">
        <v>88</v>
      </c>
      <c r="BK175" s="194">
        <f>ROUND(I175*H175,2)</f>
        <v>0</v>
      </c>
      <c r="BL175" s="18" t="s">
        <v>162</v>
      </c>
      <c r="BM175" s="193" t="s">
        <v>3924</v>
      </c>
    </row>
    <row r="176" spans="2:65" s="12" customFormat="1">
      <c r="B176" s="195"/>
      <c r="C176" s="196"/>
      <c r="D176" s="197" t="s">
        <v>164</v>
      </c>
      <c r="E176" s="198" t="s">
        <v>35</v>
      </c>
      <c r="F176" s="199" t="s">
        <v>3925</v>
      </c>
      <c r="G176" s="196"/>
      <c r="H176" s="198" t="s">
        <v>35</v>
      </c>
      <c r="I176" s="200"/>
      <c r="J176" s="196"/>
      <c r="K176" s="196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164</v>
      </c>
      <c r="AU176" s="205" t="s">
        <v>90</v>
      </c>
      <c r="AV176" s="12" t="s">
        <v>88</v>
      </c>
      <c r="AW176" s="12" t="s">
        <v>41</v>
      </c>
      <c r="AX176" s="12" t="s">
        <v>80</v>
      </c>
      <c r="AY176" s="205" t="s">
        <v>155</v>
      </c>
    </row>
    <row r="177" spans="2:65" s="13" customFormat="1">
      <c r="B177" s="206"/>
      <c r="C177" s="207"/>
      <c r="D177" s="197" t="s">
        <v>164</v>
      </c>
      <c r="E177" s="208" t="s">
        <v>35</v>
      </c>
      <c r="F177" s="209" t="s">
        <v>3926</v>
      </c>
      <c r="G177" s="207"/>
      <c r="H177" s="210">
        <v>23.22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164</v>
      </c>
      <c r="AU177" s="216" t="s">
        <v>90</v>
      </c>
      <c r="AV177" s="13" t="s">
        <v>90</v>
      </c>
      <c r="AW177" s="13" t="s">
        <v>41</v>
      </c>
      <c r="AX177" s="13" t="s">
        <v>88</v>
      </c>
      <c r="AY177" s="216" t="s">
        <v>155</v>
      </c>
    </row>
    <row r="178" spans="2:65" s="1" customFormat="1" ht="24" customHeight="1">
      <c r="B178" s="36"/>
      <c r="C178" s="182" t="s">
        <v>289</v>
      </c>
      <c r="D178" s="182" t="s">
        <v>157</v>
      </c>
      <c r="E178" s="183" t="s">
        <v>590</v>
      </c>
      <c r="F178" s="184" t="s">
        <v>591</v>
      </c>
      <c r="G178" s="185" t="s">
        <v>160</v>
      </c>
      <c r="H178" s="186">
        <v>87.29</v>
      </c>
      <c r="I178" s="187"/>
      <c r="J178" s="188">
        <f>ROUND(I178*H178,2)</f>
        <v>0</v>
      </c>
      <c r="K178" s="184" t="s">
        <v>161</v>
      </c>
      <c r="L178" s="40"/>
      <c r="M178" s="189" t="s">
        <v>35</v>
      </c>
      <c r="N178" s="190" t="s">
        <v>51</v>
      </c>
      <c r="O178" s="65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93" t="s">
        <v>162</v>
      </c>
      <c r="AT178" s="193" t="s">
        <v>157</v>
      </c>
      <c r="AU178" s="193" t="s">
        <v>90</v>
      </c>
      <c r="AY178" s="18" t="s">
        <v>155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8" t="s">
        <v>88</v>
      </c>
      <c r="BK178" s="194">
        <f>ROUND(I178*H178,2)</f>
        <v>0</v>
      </c>
      <c r="BL178" s="18" t="s">
        <v>162</v>
      </c>
      <c r="BM178" s="193" t="s">
        <v>3927</v>
      </c>
    </row>
    <row r="179" spans="2:65" s="12" customFormat="1">
      <c r="B179" s="195"/>
      <c r="C179" s="196"/>
      <c r="D179" s="197" t="s">
        <v>164</v>
      </c>
      <c r="E179" s="198" t="s">
        <v>35</v>
      </c>
      <c r="F179" s="199" t="s">
        <v>3467</v>
      </c>
      <c r="G179" s="196"/>
      <c r="H179" s="198" t="s">
        <v>35</v>
      </c>
      <c r="I179" s="200"/>
      <c r="J179" s="196"/>
      <c r="K179" s="196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164</v>
      </c>
      <c r="AU179" s="205" t="s">
        <v>90</v>
      </c>
      <c r="AV179" s="12" t="s">
        <v>88</v>
      </c>
      <c r="AW179" s="12" t="s">
        <v>41</v>
      </c>
      <c r="AX179" s="12" t="s">
        <v>80</v>
      </c>
      <c r="AY179" s="205" t="s">
        <v>155</v>
      </c>
    </row>
    <row r="180" spans="2:65" s="13" customFormat="1">
      <c r="B180" s="206"/>
      <c r="C180" s="207"/>
      <c r="D180" s="197" t="s">
        <v>164</v>
      </c>
      <c r="E180" s="208" t="s">
        <v>35</v>
      </c>
      <c r="F180" s="209" t="s">
        <v>3928</v>
      </c>
      <c r="G180" s="207"/>
      <c r="H180" s="210">
        <v>87.29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164</v>
      </c>
      <c r="AU180" s="216" t="s">
        <v>90</v>
      </c>
      <c r="AV180" s="13" t="s">
        <v>90</v>
      </c>
      <c r="AW180" s="13" t="s">
        <v>41</v>
      </c>
      <c r="AX180" s="13" t="s">
        <v>88</v>
      </c>
      <c r="AY180" s="216" t="s">
        <v>155</v>
      </c>
    </row>
    <row r="181" spans="2:65" s="1" customFormat="1" ht="36" customHeight="1">
      <c r="B181" s="36"/>
      <c r="C181" s="182" t="s">
        <v>295</v>
      </c>
      <c r="D181" s="182" t="s">
        <v>157</v>
      </c>
      <c r="E181" s="183" t="s">
        <v>3929</v>
      </c>
      <c r="F181" s="184" t="s">
        <v>3930</v>
      </c>
      <c r="G181" s="185" t="s">
        <v>160</v>
      </c>
      <c r="H181" s="186">
        <v>30.24</v>
      </c>
      <c r="I181" s="187"/>
      <c r="J181" s="188">
        <f>ROUND(I181*H181,2)</f>
        <v>0</v>
      </c>
      <c r="K181" s="184" t="s">
        <v>161</v>
      </c>
      <c r="L181" s="40"/>
      <c r="M181" s="189" t="s">
        <v>35</v>
      </c>
      <c r="N181" s="190" t="s">
        <v>51</v>
      </c>
      <c r="O181" s="65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93" t="s">
        <v>162</v>
      </c>
      <c r="AT181" s="193" t="s">
        <v>157</v>
      </c>
      <c r="AU181" s="193" t="s">
        <v>90</v>
      </c>
      <c r="AY181" s="18" t="s">
        <v>155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8" t="s">
        <v>88</v>
      </c>
      <c r="BK181" s="194">
        <f>ROUND(I181*H181,2)</f>
        <v>0</v>
      </c>
      <c r="BL181" s="18" t="s">
        <v>162</v>
      </c>
      <c r="BM181" s="193" t="s">
        <v>3931</v>
      </c>
    </row>
    <row r="182" spans="2:65" s="12" customFormat="1">
      <c r="B182" s="195"/>
      <c r="C182" s="196"/>
      <c r="D182" s="197" t="s">
        <v>164</v>
      </c>
      <c r="E182" s="198" t="s">
        <v>35</v>
      </c>
      <c r="F182" s="199" t="s">
        <v>3932</v>
      </c>
      <c r="G182" s="196"/>
      <c r="H182" s="198" t="s">
        <v>35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164</v>
      </c>
      <c r="AU182" s="205" t="s">
        <v>90</v>
      </c>
      <c r="AV182" s="12" t="s">
        <v>88</v>
      </c>
      <c r="AW182" s="12" t="s">
        <v>41</v>
      </c>
      <c r="AX182" s="12" t="s">
        <v>80</v>
      </c>
      <c r="AY182" s="205" t="s">
        <v>155</v>
      </c>
    </row>
    <row r="183" spans="2:65" s="13" customFormat="1">
      <c r="B183" s="206"/>
      <c r="C183" s="207"/>
      <c r="D183" s="197" t="s">
        <v>164</v>
      </c>
      <c r="E183" s="208" t="s">
        <v>35</v>
      </c>
      <c r="F183" s="209" t="s">
        <v>3933</v>
      </c>
      <c r="G183" s="207"/>
      <c r="H183" s="210">
        <v>30.24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164</v>
      </c>
      <c r="AU183" s="216" t="s">
        <v>90</v>
      </c>
      <c r="AV183" s="13" t="s">
        <v>90</v>
      </c>
      <c r="AW183" s="13" t="s">
        <v>41</v>
      </c>
      <c r="AX183" s="13" t="s">
        <v>88</v>
      </c>
      <c r="AY183" s="216" t="s">
        <v>155</v>
      </c>
    </row>
    <row r="184" spans="2:65" s="1" customFormat="1" ht="36" customHeight="1">
      <c r="B184" s="36"/>
      <c r="C184" s="182" t="s">
        <v>7</v>
      </c>
      <c r="D184" s="182" t="s">
        <v>157</v>
      </c>
      <c r="E184" s="183" t="s">
        <v>600</v>
      </c>
      <c r="F184" s="184" t="s">
        <v>601</v>
      </c>
      <c r="G184" s="185" t="s">
        <v>360</v>
      </c>
      <c r="H184" s="186">
        <v>122.48</v>
      </c>
      <c r="I184" s="187"/>
      <c r="J184" s="188">
        <f>ROUND(I184*H184,2)</f>
        <v>0</v>
      </c>
      <c r="K184" s="184" t="s">
        <v>161</v>
      </c>
      <c r="L184" s="40"/>
      <c r="M184" s="189" t="s">
        <v>35</v>
      </c>
      <c r="N184" s="190" t="s">
        <v>51</v>
      </c>
      <c r="O184" s="65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93" t="s">
        <v>162</v>
      </c>
      <c r="AT184" s="193" t="s">
        <v>157</v>
      </c>
      <c r="AU184" s="193" t="s">
        <v>90</v>
      </c>
      <c r="AY184" s="18" t="s">
        <v>155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8" t="s">
        <v>88</v>
      </c>
      <c r="BK184" s="194">
        <f>ROUND(I184*H184,2)</f>
        <v>0</v>
      </c>
      <c r="BL184" s="18" t="s">
        <v>162</v>
      </c>
      <c r="BM184" s="193" t="s">
        <v>3934</v>
      </c>
    </row>
    <row r="185" spans="2:65" s="13" customFormat="1">
      <c r="B185" s="206"/>
      <c r="C185" s="207"/>
      <c r="D185" s="197" t="s">
        <v>164</v>
      </c>
      <c r="E185" s="208" t="s">
        <v>35</v>
      </c>
      <c r="F185" s="209" t="s">
        <v>3935</v>
      </c>
      <c r="G185" s="207"/>
      <c r="H185" s="210">
        <v>122.48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164</v>
      </c>
      <c r="AU185" s="216" t="s">
        <v>90</v>
      </c>
      <c r="AV185" s="13" t="s">
        <v>90</v>
      </c>
      <c r="AW185" s="13" t="s">
        <v>41</v>
      </c>
      <c r="AX185" s="13" t="s">
        <v>88</v>
      </c>
      <c r="AY185" s="216" t="s">
        <v>155</v>
      </c>
    </row>
    <row r="186" spans="2:65" s="1" customFormat="1" ht="24" customHeight="1">
      <c r="B186" s="36"/>
      <c r="C186" s="182" t="s">
        <v>1582</v>
      </c>
      <c r="D186" s="182" t="s">
        <v>157</v>
      </c>
      <c r="E186" s="183" t="s">
        <v>625</v>
      </c>
      <c r="F186" s="184" t="s">
        <v>626</v>
      </c>
      <c r="G186" s="185" t="s">
        <v>360</v>
      </c>
      <c r="H186" s="186">
        <v>30.48</v>
      </c>
      <c r="I186" s="187"/>
      <c r="J186" s="188">
        <f>ROUND(I186*H186,2)</f>
        <v>0</v>
      </c>
      <c r="K186" s="184" t="s">
        <v>35</v>
      </c>
      <c r="L186" s="40"/>
      <c r="M186" s="189" t="s">
        <v>35</v>
      </c>
      <c r="N186" s="190" t="s">
        <v>51</v>
      </c>
      <c r="O186" s="65"/>
      <c r="P186" s="191">
        <f>O186*H186</f>
        <v>0</v>
      </c>
      <c r="Q186" s="191">
        <v>1.544E-3</v>
      </c>
      <c r="R186" s="191">
        <f>Q186*H186</f>
        <v>4.7061119999999998E-2</v>
      </c>
      <c r="S186" s="191">
        <v>0</v>
      </c>
      <c r="T186" s="192">
        <f>S186*H186</f>
        <v>0</v>
      </c>
      <c r="AR186" s="193" t="s">
        <v>162</v>
      </c>
      <c r="AT186" s="193" t="s">
        <v>157</v>
      </c>
      <c r="AU186" s="193" t="s">
        <v>90</v>
      </c>
      <c r="AY186" s="18" t="s">
        <v>155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8" t="s">
        <v>88</v>
      </c>
      <c r="BK186" s="194">
        <f>ROUND(I186*H186,2)</f>
        <v>0</v>
      </c>
      <c r="BL186" s="18" t="s">
        <v>162</v>
      </c>
      <c r="BM186" s="193" t="s">
        <v>3936</v>
      </c>
    </row>
    <row r="187" spans="2:65" s="12" customFormat="1">
      <c r="B187" s="195"/>
      <c r="C187" s="196"/>
      <c r="D187" s="197" t="s">
        <v>164</v>
      </c>
      <c r="E187" s="198" t="s">
        <v>35</v>
      </c>
      <c r="F187" s="199" t="s">
        <v>3925</v>
      </c>
      <c r="G187" s="196"/>
      <c r="H187" s="198" t="s">
        <v>35</v>
      </c>
      <c r="I187" s="200"/>
      <c r="J187" s="196"/>
      <c r="K187" s="196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164</v>
      </c>
      <c r="AU187" s="205" t="s">
        <v>90</v>
      </c>
      <c r="AV187" s="12" t="s">
        <v>88</v>
      </c>
      <c r="AW187" s="12" t="s">
        <v>41</v>
      </c>
      <c r="AX187" s="12" t="s">
        <v>80</v>
      </c>
      <c r="AY187" s="205" t="s">
        <v>155</v>
      </c>
    </row>
    <row r="188" spans="2:65" s="13" customFormat="1">
      <c r="B188" s="206"/>
      <c r="C188" s="207"/>
      <c r="D188" s="197" t="s">
        <v>164</v>
      </c>
      <c r="E188" s="208" t="s">
        <v>35</v>
      </c>
      <c r="F188" s="209" t="s">
        <v>3937</v>
      </c>
      <c r="G188" s="207"/>
      <c r="H188" s="210">
        <v>30.48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164</v>
      </c>
      <c r="AU188" s="216" t="s">
        <v>90</v>
      </c>
      <c r="AV188" s="13" t="s">
        <v>90</v>
      </c>
      <c r="AW188" s="13" t="s">
        <v>41</v>
      </c>
      <c r="AX188" s="13" t="s">
        <v>88</v>
      </c>
      <c r="AY188" s="216" t="s">
        <v>155</v>
      </c>
    </row>
    <row r="189" spans="2:65" s="1" customFormat="1" ht="24" customHeight="1">
      <c r="B189" s="36"/>
      <c r="C189" s="182" t="s">
        <v>336</v>
      </c>
      <c r="D189" s="182" t="s">
        <v>157</v>
      </c>
      <c r="E189" s="183" t="s">
        <v>653</v>
      </c>
      <c r="F189" s="184" t="s">
        <v>654</v>
      </c>
      <c r="G189" s="185" t="s">
        <v>160</v>
      </c>
      <c r="H189" s="186">
        <v>125.126</v>
      </c>
      <c r="I189" s="187"/>
      <c r="J189" s="188">
        <f>ROUND(I189*H189,2)</f>
        <v>0</v>
      </c>
      <c r="K189" s="184" t="s">
        <v>161</v>
      </c>
      <c r="L189" s="40"/>
      <c r="M189" s="189" t="s">
        <v>35</v>
      </c>
      <c r="N189" s="190" t="s">
        <v>51</v>
      </c>
      <c r="O189" s="65"/>
      <c r="P189" s="191">
        <f>O189*H189</f>
        <v>0</v>
      </c>
      <c r="Q189" s="191">
        <v>2.5999999999999998E-4</v>
      </c>
      <c r="R189" s="191">
        <f>Q189*H189</f>
        <v>3.2532760000000001E-2</v>
      </c>
      <c r="S189" s="191">
        <v>0</v>
      </c>
      <c r="T189" s="192">
        <f>S189*H189</f>
        <v>0</v>
      </c>
      <c r="AR189" s="193" t="s">
        <v>162</v>
      </c>
      <c r="AT189" s="193" t="s">
        <v>157</v>
      </c>
      <c r="AU189" s="193" t="s">
        <v>90</v>
      </c>
      <c r="AY189" s="18" t="s">
        <v>155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8" t="s">
        <v>88</v>
      </c>
      <c r="BK189" s="194">
        <f>ROUND(I189*H189,2)</f>
        <v>0</v>
      </c>
      <c r="BL189" s="18" t="s">
        <v>162</v>
      </c>
      <c r="BM189" s="193" t="s">
        <v>3938</v>
      </c>
    </row>
    <row r="190" spans="2:65" s="12" customFormat="1">
      <c r="B190" s="195"/>
      <c r="C190" s="196"/>
      <c r="D190" s="197" t="s">
        <v>164</v>
      </c>
      <c r="E190" s="198" t="s">
        <v>35</v>
      </c>
      <c r="F190" s="199" t="s">
        <v>3939</v>
      </c>
      <c r="G190" s="196"/>
      <c r="H190" s="198" t="s">
        <v>35</v>
      </c>
      <c r="I190" s="200"/>
      <c r="J190" s="196"/>
      <c r="K190" s="196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164</v>
      </c>
      <c r="AU190" s="205" t="s">
        <v>90</v>
      </c>
      <c r="AV190" s="12" t="s">
        <v>88</v>
      </c>
      <c r="AW190" s="12" t="s">
        <v>41</v>
      </c>
      <c r="AX190" s="12" t="s">
        <v>80</v>
      </c>
      <c r="AY190" s="205" t="s">
        <v>155</v>
      </c>
    </row>
    <row r="191" spans="2:65" s="13" customFormat="1">
      <c r="B191" s="206"/>
      <c r="C191" s="207"/>
      <c r="D191" s="197" t="s">
        <v>164</v>
      </c>
      <c r="E191" s="208" t="s">
        <v>35</v>
      </c>
      <c r="F191" s="209" t="s">
        <v>3940</v>
      </c>
      <c r="G191" s="207"/>
      <c r="H191" s="210">
        <v>103.212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164</v>
      </c>
      <c r="AU191" s="216" t="s">
        <v>90</v>
      </c>
      <c r="AV191" s="13" t="s">
        <v>90</v>
      </c>
      <c r="AW191" s="13" t="s">
        <v>41</v>
      </c>
      <c r="AX191" s="13" t="s">
        <v>80</v>
      </c>
      <c r="AY191" s="216" t="s">
        <v>155</v>
      </c>
    </row>
    <row r="192" spans="2:65" s="12" customFormat="1">
      <c r="B192" s="195"/>
      <c r="C192" s="196"/>
      <c r="D192" s="197" t="s">
        <v>164</v>
      </c>
      <c r="E192" s="198" t="s">
        <v>35</v>
      </c>
      <c r="F192" s="199" t="s">
        <v>677</v>
      </c>
      <c r="G192" s="196"/>
      <c r="H192" s="198" t="s">
        <v>35</v>
      </c>
      <c r="I192" s="200"/>
      <c r="J192" s="196"/>
      <c r="K192" s="196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164</v>
      </c>
      <c r="AU192" s="205" t="s">
        <v>90</v>
      </c>
      <c r="AV192" s="12" t="s">
        <v>88</v>
      </c>
      <c r="AW192" s="12" t="s">
        <v>41</v>
      </c>
      <c r="AX192" s="12" t="s">
        <v>80</v>
      </c>
      <c r="AY192" s="205" t="s">
        <v>155</v>
      </c>
    </row>
    <row r="193" spans="2:65" s="13" customFormat="1">
      <c r="B193" s="206"/>
      <c r="C193" s="207"/>
      <c r="D193" s="197" t="s">
        <v>164</v>
      </c>
      <c r="E193" s="208" t="s">
        <v>35</v>
      </c>
      <c r="F193" s="209" t="s">
        <v>3895</v>
      </c>
      <c r="G193" s="207"/>
      <c r="H193" s="210">
        <v>17.760000000000002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164</v>
      </c>
      <c r="AU193" s="216" t="s">
        <v>90</v>
      </c>
      <c r="AV193" s="13" t="s">
        <v>90</v>
      </c>
      <c r="AW193" s="13" t="s">
        <v>41</v>
      </c>
      <c r="AX193" s="13" t="s">
        <v>80</v>
      </c>
      <c r="AY193" s="216" t="s">
        <v>155</v>
      </c>
    </row>
    <row r="194" spans="2:65" s="12" customFormat="1">
      <c r="B194" s="195"/>
      <c r="C194" s="196"/>
      <c r="D194" s="197" t="s">
        <v>164</v>
      </c>
      <c r="E194" s="198" t="s">
        <v>35</v>
      </c>
      <c r="F194" s="199" t="s">
        <v>3941</v>
      </c>
      <c r="G194" s="196"/>
      <c r="H194" s="198" t="s">
        <v>35</v>
      </c>
      <c r="I194" s="200"/>
      <c r="J194" s="196"/>
      <c r="K194" s="196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164</v>
      </c>
      <c r="AU194" s="205" t="s">
        <v>90</v>
      </c>
      <c r="AV194" s="12" t="s">
        <v>88</v>
      </c>
      <c r="AW194" s="12" t="s">
        <v>41</v>
      </c>
      <c r="AX194" s="12" t="s">
        <v>80</v>
      </c>
      <c r="AY194" s="205" t="s">
        <v>155</v>
      </c>
    </row>
    <row r="195" spans="2:65" s="13" customFormat="1">
      <c r="B195" s="206"/>
      <c r="C195" s="207"/>
      <c r="D195" s="197" t="s">
        <v>164</v>
      </c>
      <c r="E195" s="208" t="s">
        <v>35</v>
      </c>
      <c r="F195" s="209" t="s">
        <v>3942</v>
      </c>
      <c r="G195" s="207"/>
      <c r="H195" s="210">
        <v>4.1539999999999999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164</v>
      </c>
      <c r="AU195" s="216" t="s">
        <v>90</v>
      </c>
      <c r="AV195" s="13" t="s">
        <v>90</v>
      </c>
      <c r="AW195" s="13" t="s">
        <v>41</v>
      </c>
      <c r="AX195" s="13" t="s">
        <v>80</v>
      </c>
      <c r="AY195" s="216" t="s">
        <v>155</v>
      </c>
    </row>
    <row r="196" spans="2:65" s="15" customFormat="1">
      <c r="B196" s="228"/>
      <c r="C196" s="229"/>
      <c r="D196" s="197" t="s">
        <v>164</v>
      </c>
      <c r="E196" s="230" t="s">
        <v>35</v>
      </c>
      <c r="F196" s="231" t="s">
        <v>177</v>
      </c>
      <c r="G196" s="229"/>
      <c r="H196" s="232">
        <v>125.126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164</v>
      </c>
      <c r="AU196" s="238" t="s">
        <v>90</v>
      </c>
      <c r="AV196" s="15" t="s">
        <v>162</v>
      </c>
      <c r="AW196" s="15" t="s">
        <v>41</v>
      </c>
      <c r="AX196" s="15" t="s">
        <v>88</v>
      </c>
      <c r="AY196" s="238" t="s">
        <v>155</v>
      </c>
    </row>
    <row r="197" spans="2:65" s="1" customFormat="1" ht="36" customHeight="1">
      <c r="B197" s="36"/>
      <c r="C197" s="182" t="s">
        <v>347</v>
      </c>
      <c r="D197" s="182" t="s">
        <v>157</v>
      </c>
      <c r="E197" s="183" t="s">
        <v>700</v>
      </c>
      <c r="F197" s="184" t="s">
        <v>701</v>
      </c>
      <c r="G197" s="185" t="s">
        <v>360</v>
      </c>
      <c r="H197" s="186">
        <v>5.84</v>
      </c>
      <c r="I197" s="187"/>
      <c r="J197" s="188">
        <f>ROUND(I197*H197,2)</f>
        <v>0</v>
      </c>
      <c r="K197" s="184" t="s">
        <v>161</v>
      </c>
      <c r="L197" s="40"/>
      <c r="M197" s="189" t="s">
        <v>35</v>
      </c>
      <c r="N197" s="190" t="s">
        <v>51</v>
      </c>
      <c r="O197" s="65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93" t="s">
        <v>162</v>
      </c>
      <c r="AT197" s="193" t="s">
        <v>157</v>
      </c>
      <c r="AU197" s="193" t="s">
        <v>90</v>
      </c>
      <c r="AY197" s="18" t="s">
        <v>155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8" t="s">
        <v>88</v>
      </c>
      <c r="BK197" s="194">
        <f>ROUND(I197*H197,2)</f>
        <v>0</v>
      </c>
      <c r="BL197" s="18" t="s">
        <v>162</v>
      </c>
      <c r="BM197" s="193" t="s">
        <v>3943</v>
      </c>
    </row>
    <row r="198" spans="2:65" s="12" customFormat="1">
      <c r="B198" s="195"/>
      <c r="C198" s="196"/>
      <c r="D198" s="197" t="s">
        <v>164</v>
      </c>
      <c r="E198" s="198" t="s">
        <v>35</v>
      </c>
      <c r="F198" s="199" t="s">
        <v>3944</v>
      </c>
      <c r="G198" s="196"/>
      <c r="H198" s="198" t="s">
        <v>35</v>
      </c>
      <c r="I198" s="200"/>
      <c r="J198" s="196"/>
      <c r="K198" s="196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164</v>
      </c>
      <c r="AU198" s="205" t="s">
        <v>90</v>
      </c>
      <c r="AV198" s="12" t="s">
        <v>88</v>
      </c>
      <c r="AW198" s="12" t="s">
        <v>41</v>
      </c>
      <c r="AX198" s="12" t="s">
        <v>80</v>
      </c>
      <c r="AY198" s="205" t="s">
        <v>155</v>
      </c>
    </row>
    <row r="199" spans="2:65" s="13" customFormat="1">
      <c r="B199" s="206"/>
      <c r="C199" s="207"/>
      <c r="D199" s="197" t="s">
        <v>164</v>
      </c>
      <c r="E199" s="208" t="s">
        <v>35</v>
      </c>
      <c r="F199" s="209" t="s">
        <v>3945</v>
      </c>
      <c r="G199" s="207"/>
      <c r="H199" s="210">
        <v>5.84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164</v>
      </c>
      <c r="AU199" s="216" t="s">
        <v>90</v>
      </c>
      <c r="AV199" s="13" t="s">
        <v>90</v>
      </c>
      <c r="AW199" s="13" t="s">
        <v>41</v>
      </c>
      <c r="AX199" s="13" t="s">
        <v>88</v>
      </c>
      <c r="AY199" s="216" t="s">
        <v>155</v>
      </c>
    </row>
    <row r="200" spans="2:65" s="1" customFormat="1" ht="16.5" customHeight="1">
      <c r="B200" s="36"/>
      <c r="C200" s="239" t="s">
        <v>357</v>
      </c>
      <c r="D200" s="239" t="s">
        <v>455</v>
      </c>
      <c r="E200" s="240" t="s">
        <v>713</v>
      </c>
      <c r="F200" s="241" t="s">
        <v>714</v>
      </c>
      <c r="G200" s="242" t="s">
        <v>360</v>
      </c>
      <c r="H200" s="243">
        <v>6.1319999999999997</v>
      </c>
      <c r="I200" s="244"/>
      <c r="J200" s="245">
        <f>ROUND(I200*H200,2)</f>
        <v>0</v>
      </c>
      <c r="K200" s="241" t="s">
        <v>161</v>
      </c>
      <c r="L200" s="246"/>
      <c r="M200" s="247" t="s">
        <v>35</v>
      </c>
      <c r="N200" s="248" t="s">
        <v>51</v>
      </c>
      <c r="O200" s="65"/>
      <c r="P200" s="191">
        <f>O200*H200</f>
        <v>0</v>
      </c>
      <c r="Q200" s="191">
        <v>3.0000000000000001E-5</v>
      </c>
      <c r="R200" s="191">
        <f>Q200*H200</f>
        <v>1.8395999999999999E-4</v>
      </c>
      <c r="S200" s="191">
        <v>0</v>
      </c>
      <c r="T200" s="192">
        <f>S200*H200</f>
        <v>0</v>
      </c>
      <c r="AR200" s="193" t="s">
        <v>224</v>
      </c>
      <c r="AT200" s="193" t="s">
        <v>455</v>
      </c>
      <c r="AU200" s="193" t="s">
        <v>90</v>
      </c>
      <c r="AY200" s="18" t="s">
        <v>155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88</v>
      </c>
      <c r="BK200" s="194">
        <f>ROUND(I200*H200,2)</f>
        <v>0</v>
      </c>
      <c r="BL200" s="18" t="s">
        <v>162</v>
      </c>
      <c r="BM200" s="193" t="s">
        <v>3946</v>
      </c>
    </row>
    <row r="201" spans="2:65" s="13" customFormat="1">
      <c r="B201" s="206"/>
      <c r="C201" s="207"/>
      <c r="D201" s="197" t="s">
        <v>164</v>
      </c>
      <c r="E201" s="208" t="s">
        <v>35</v>
      </c>
      <c r="F201" s="209" t="s">
        <v>3947</v>
      </c>
      <c r="G201" s="207"/>
      <c r="H201" s="210">
        <v>6.1319999999999997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164</v>
      </c>
      <c r="AU201" s="216" t="s">
        <v>90</v>
      </c>
      <c r="AV201" s="13" t="s">
        <v>90</v>
      </c>
      <c r="AW201" s="13" t="s">
        <v>41</v>
      </c>
      <c r="AX201" s="13" t="s">
        <v>88</v>
      </c>
      <c r="AY201" s="216" t="s">
        <v>155</v>
      </c>
    </row>
    <row r="202" spans="2:65" s="1" customFormat="1" ht="48" customHeight="1">
      <c r="B202" s="36"/>
      <c r="C202" s="182" t="s">
        <v>380</v>
      </c>
      <c r="D202" s="182" t="s">
        <v>157</v>
      </c>
      <c r="E202" s="183" t="s">
        <v>718</v>
      </c>
      <c r="F202" s="184" t="s">
        <v>719</v>
      </c>
      <c r="G202" s="185" t="s">
        <v>360</v>
      </c>
      <c r="H202" s="186">
        <v>95.08</v>
      </c>
      <c r="I202" s="187"/>
      <c r="J202" s="188">
        <f>ROUND(I202*H202,2)</f>
        <v>0</v>
      </c>
      <c r="K202" s="184" t="s">
        <v>161</v>
      </c>
      <c r="L202" s="40"/>
      <c r="M202" s="189" t="s">
        <v>35</v>
      </c>
      <c r="N202" s="190" t="s">
        <v>51</v>
      </c>
      <c r="O202" s="65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193" t="s">
        <v>162</v>
      </c>
      <c r="AT202" s="193" t="s">
        <v>157</v>
      </c>
      <c r="AU202" s="193" t="s">
        <v>90</v>
      </c>
      <c r="AY202" s="18" t="s">
        <v>155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8" t="s">
        <v>88</v>
      </c>
      <c r="BK202" s="194">
        <f>ROUND(I202*H202,2)</f>
        <v>0</v>
      </c>
      <c r="BL202" s="18" t="s">
        <v>162</v>
      </c>
      <c r="BM202" s="193" t="s">
        <v>3948</v>
      </c>
    </row>
    <row r="203" spans="2:65" s="12" customFormat="1">
      <c r="B203" s="195"/>
      <c r="C203" s="196"/>
      <c r="D203" s="197" t="s">
        <v>164</v>
      </c>
      <c r="E203" s="198" t="s">
        <v>35</v>
      </c>
      <c r="F203" s="199" t="s">
        <v>3949</v>
      </c>
      <c r="G203" s="196"/>
      <c r="H203" s="198" t="s">
        <v>35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164</v>
      </c>
      <c r="AU203" s="205" t="s">
        <v>90</v>
      </c>
      <c r="AV203" s="12" t="s">
        <v>88</v>
      </c>
      <c r="AW203" s="12" t="s">
        <v>41</v>
      </c>
      <c r="AX203" s="12" t="s">
        <v>80</v>
      </c>
      <c r="AY203" s="205" t="s">
        <v>155</v>
      </c>
    </row>
    <row r="204" spans="2:65" s="13" customFormat="1">
      <c r="B204" s="206"/>
      <c r="C204" s="207"/>
      <c r="D204" s="197" t="s">
        <v>164</v>
      </c>
      <c r="E204" s="208" t="s">
        <v>35</v>
      </c>
      <c r="F204" s="209" t="s">
        <v>3950</v>
      </c>
      <c r="G204" s="207"/>
      <c r="H204" s="210">
        <v>82.68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164</v>
      </c>
      <c r="AU204" s="216" t="s">
        <v>90</v>
      </c>
      <c r="AV204" s="13" t="s">
        <v>90</v>
      </c>
      <c r="AW204" s="13" t="s">
        <v>41</v>
      </c>
      <c r="AX204" s="13" t="s">
        <v>80</v>
      </c>
      <c r="AY204" s="216" t="s">
        <v>155</v>
      </c>
    </row>
    <row r="205" spans="2:65" s="12" customFormat="1" ht="20.399999999999999">
      <c r="B205" s="195"/>
      <c r="C205" s="196"/>
      <c r="D205" s="197" t="s">
        <v>164</v>
      </c>
      <c r="E205" s="198" t="s">
        <v>35</v>
      </c>
      <c r="F205" s="199" t="s">
        <v>3951</v>
      </c>
      <c r="G205" s="196"/>
      <c r="H205" s="198" t="s">
        <v>35</v>
      </c>
      <c r="I205" s="200"/>
      <c r="J205" s="196"/>
      <c r="K205" s="196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164</v>
      </c>
      <c r="AU205" s="205" t="s">
        <v>90</v>
      </c>
      <c r="AV205" s="12" t="s">
        <v>88</v>
      </c>
      <c r="AW205" s="12" t="s">
        <v>41</v>
      </c>
      <c r="AX205" s="12" t="s">
        <v>80</v>
      </c>
      <c r="AY205" s="205" t="s">
        <v>155</v>
      </c>
    </row>
    <row r="206" spans="2:65" s="13" customFormat="1">
      <c r="B206" s="206"/>
      <c r="C206" s="207"/>
      <c r="D206" s="197" t="s">
        <v>164</v>
      </c>
      <c r="E206" s="208" t="s">
        <v>35</v>
      </c>
      <c r="F206" s="209" t="s">
        <v>3952</v>
      </c>
      <c r="G206" s="207"/>
      <c r="H206" s="210">
        <v>12.4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164</v>
      </c>
      <c r="AU206" s="216" t="s">
        <v>90</v>
      </c>
      <c r="AV206" s="13" t="s">
        <v>90</v>
      </c>
      <c r="AW206" s="13" t="s">
        <v>41</v>
      </c>
      <c r="AX206" s="13" t="s">
        <v>80</v>
      </c>
      <c r="AY206" s="216" t="s">
        <v>155</v>
      </c>
    </row>
    <row r="207" spans="2:65" s="15" customFormat="1">
      <c r="B207" s="228"/>
      <c r="C207" s="229"/>
      <c r="D207" s="197" t="s">
        <v>164</v>
      </c>
      <c r="E207" s="230" t="s">
        <v>35</v>
      </c>
      <c r="F207" s="231" t="s">
        <v>177</v>
      </c>
      <c r="G207" s="229"/>
      <c r="H207" s="232">
        <v>95.08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164</v>
      </c>
      <c r="AU207" s="238" t="s">
        <v>90</v>
      </c>
      <c r="AV207" s="15" t="s">
        <v>162</v>
      </c>
      <c r="AW207" s="15" t="s">
        <v>41</v>
      </c>
      <c r="AX207" s="15" t="s">
        <v>88</v>
      </c>
      <c r="AY207" s="238" t="s">
        <v>155</v>
      </c>
    </row>
    <row r="208" spans="2:65" s="1" customFormat="1" ht="24" customHeight="1">
      <c r="B208" s="36"/>
      <c r="C208" s="239" t="s">
        <v>387</v>
      </c>
      <c r="D208" s="239" t="s">
        <v>455</v>
      </c>
      <c r="E208" s="240" t="s">
        <v>739</v>
      </c>
      <c r="F208" s="241" t="s">
        <v>740</v>
      </c>
      <c r="G208" s="242" t="s">
        <v>360</v>
      </c>
      <c r="H208" s="243">
        <v>104.58799999999999</v>
      </c>
      <c r="I208" s="244"/>
      <c r="J208" s="245">
        <f>ROUND(I208*H208,2)</f>
        <v>0</v>
      </c>
      <c r="K208" s="241" t="s">
        <v>161</v>
      </c>
      <c r="L208" s="246"/>
      <c r="M208" s="247" t="s">
        <v>35</v>
      </c>
      <c r="N208" s="248" t="s">
        <v>51</v>
      </c>
      <c r="O208" s="65"/>
      <c r="P208" s="191">
        <f>O208*H208</f>
        <v>0</v>
      </c>
      <c r="Q208" s="191">
        <v>4.0000000000000003E-5</v>
      </c>
      <c r="R208" s="191">
        <f>Q208*H208</f>
        <v>4.1835200000000005E-3</v>
      </c>
      <c r="S208" s="191">
        <v>0</v>
      </c>
      <c r="T208" s="192">
        <f>S208*H208</f>
        <v>0</v>
      </c>
      <c r="AR208" s="193" t="s">
        <v>224</v>
      </c>
      <c r="AT208" s="193" t="s">
        <v>455</v>
      </c>
      <c r="AU208" s="193" t="s">
        <v>90</v>
      </c>
      <c r="AY208" s="18" t="s">
        <v>155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8" t="s">
        <v>88</v>
      </c>
      <c r="BK208" s="194">
        <f>ROUND(I208*H208,2)</f>
        <v>0</v>
      </c>
      <c r="BL208" s="18" t="s">
        <v>162</v>
      </c>
      <c r="BM208" s="193" t="s">
        <v>3953</v>
      </c>
    </row>
    <row r="209" spans="2:65" s="13" customFormat="1">
      <c r="B209" s="206"/>
      <c r="C209" s="207"/>
      <c r="D209" s="197" t="s">
        <v>164</v>
      </c>
      <c r="E209" s="208" t="s">
        <v>35</v>
      </c>
      <c r="F209" s="209" t="s">
        <v>3954</v>
      </c>
      <c r="G209" s="207"/>
      <c r="H209" s="210">
        <v>104.58799999999999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164</v>
      </c>
      <c r="AU209" s="216" t="s">
        <v>90</v>
      </c>
      <c r="AV209" s="13" t="s">
        <v>90</v>
      </c>
      <c r="AW209" s="13" t="s">
        <v>41</v>
      </c>
      <c r="AX209" s="13" t="s">
        <v>88</v>
      </c>
      <c r="AY209" s="216" t="s">
        <v>155</v>
      </c>
    </row>
    <row r="210" spans="2:65" s="1" customFormat="1" ht="36" customHeight="1">
      <c r="B210" s="36"/>
      <c r="C210" s="182" t="s">
        <v>394</v>
      </c>
      <c r="D210" s="182" t="s">
        <v>157</v>
      </c>
      <c r="E210" s="183" t="s">
        <v>767</v>
      </c>
      <c r="F210" s="184" t="s">
        <v>768</v>
      </c>
      <c r="G210" s="185" t="s">
        <v>160</v>
      </c>
      <c r="H210" s="186">
        <v>129.47800000000001</v>
      </c>
      <c r="I210" s="187"/>
      <c r="J210" s="188">
        <f>ROUND(I210*H210,2)</f>
        <v>0</v>
      </c>
      <c r="K210" s="184" t="s">
        <v>161</v>
      </c>
      <c r="L210" s="40"/>
      <c r="M210" s="189" t="s">
        <v>35</v>
      </c>
      <c r="N210" s="190" t="s">
        <v>51</v>
      </c>
      <c r="O210" s="65"/>
      <c r="P210" s="191">
        <f>O210*H210</f>
        <v>0</v>
      </c>
      <c r="Q210" s="191">
        <v>8.5000000000000006E-3</v>
      </c>
      <c r="R210" s="191">
        <f>Q210*H210</f>
        <v>1.1005630000000002</v>
      </c>
      <c r="S210" s="191">
        <v>0</v>
      </c>
      <c r="T210" s="192">
        <f>S210*H210</f>
        <v>0</v>
      </c>
      <c r="AR210" s="193" t="s">
        <v>162</v>
      </c>
      <c r="AT210" s="193" t="s">
        <v>157</v>
      </c>
      <c r="AU210" s="193" t="s">
        <v>90</v>
      </c>
      <c r="AY210" s="18" t="s">
        <v>155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8" t="s">
        <v>88</v>
      </c>
      <c r="BK210" s="194">
        <f>ROUND(I210*H210,2)</f>
        <v>0</v>
      </c>
      <c r="BL210" s="18" t="s">
        <v>162</v>
      </c>
      <c r="BM210" s="193" t="s">
        <v>3955</v>
      </c>
    </row>
    <row r="211" spans="2:65" s="12" customFormat="1">
      <c r="B211" s="195"/>
      <c r="C211" s="196"/>
      <c r="D211" s="197" t="s">
        <v>164</v>
      </c>
      <c r="E211" s="198" t="s">
        <v>35</v>
      </c>
      <c r="F211" s="199" t="s">
        <v>3956</v>
      </c>
      <c r="G211" s="196"/>
      <c r="H211" s="198" t="s">
        <v>35</v>
      </c>
      <c r="I211" s="200"/>
      <c r="J211" s="196"/>
      <c r="K211" s="196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164</v>
      </c>
      <c r="AU211" s="205" t="s">
        <v>90</v>
      </c>
      <c r="AV211" s="12" t="s">
        <v>88</v>
      </c>
      <c r="AW211" s="12" t="s">
        <v>41</v>
      </c>
      <c r="AX211" s="12" t="s">
        <v>80</v>
      </c>
      <c r="AY211" s="205" t="s">
        <v>155</v>
      </c>
    </row>
    <row r="212" spans="2:65" s="13" customFormat="1">
      <c r="B212" s="206"/>
      <c r="C212" s="207"/>
      <c r="D212" s="197" t="s">
        <v>164</v>
      </c>
      <c r="E212" s="208" t="s">
        <v>35</v>
      </c>
      <c r="F212" s="209" t="s">
        <v>3957</v>
      </c>
      <c r="G212" s="207"/>
      <c r="H212" s="210">
        <v>17.760000000000002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164</v>
      </c>
      <c r="AU212" s="216" t="s">
        <v>90</v>
      </c>
      <c r="AV212" s="13" t="s">
        <v>90</v>
      </c>
      <c r="AW212" s="13" t="s">
        <v>41</v>
      </c>
      <c r="AX212" s="13" t="s">
        <v>80</v>
      </c>
      <c r="AY212" s="216" t="s">
        <v>155</v>
      </c>
    </row>
    <row r="213" spans="2:65" s="12" customFormat="1">
      <c r="B213" s="195"/>
      <c r="C213" s="196"/>
      <c r="D213" s="197" t="s">
        <v>164</v>
      </c>
      <c r="E213" s="198" t="s">
        <v>35</v>
      </c>
      <c r="F213" s="199" t="s">
        <v>3958</v>
      </c>
      <c r="G213" s="196"/>
      <c r="H213" s="198" t="s">
        <v>35</v>
      </c>
      <c r="I213" s="200"/>
      <c r="J213" s="196"/>
      <c r="K213" s="196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164</v>
      </c>
      <c r="AU213" s="205" t="s">
        <v>90</v>
      </c>
      <c r="AV213" s="12" t="s">
        <v>88</v>
      </c>
      <c r="AW213" s="12" t="s">
        <v>41</v>
      </c>
      <c r="AX213" s="12" t="s">
        <v>80</v>
      </c>
      <c r="AY213" s="205" t="s">
        <v>155</v>
      </c>
    </row>
    <row r="214" spans="2:65" s="13" customFormat="1">
      <c r="B214" s="206"/>
      <c r="C214" s="207"/>
      <c r="D214" s="197" t="s">
        <v>164</v>
      </c>
      <c r="E214" s="208" t="s">
        <v>35</v>
      </c>
      <c r="F214" s="209" t="s">
        <v>3959</v>
      </c>
      <c r="G214" s="207"/>
      <c r="H214" s="210">
        <v>5.92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164</v>
      </c>
      <c r="AU214" s="216" t="s">
        <v>90</v>
      </c>
      <c r="AV214" s="13" t="s">
        <v>90</v>
      </c>
      <c r="AW214" s="13" t="s">
        <v>41</v>
      </c>
      <c r="AX214" s="13" t="s">
        <v>80</v>
      </c>
      <c r="AY214" s="216" t="s">
        <v>155</v>
      </c>
    </row>
    <row r="215" spans="2:65" s="12" customFormat="1">
      <c r="B215" s="195"/>
      <c r="C215" s="196"/>
      <c r="D215" s="197" t="s">
        <v>164</v>
      </c>
      <c r="E215" s="198" t="s">
        <v>35</v>
      </c>
      <c r="F215" s="199" t="s">
        <v>3960</v>
      </c>
      <c r="G215" s="196"/>
      <c r="H215" s="198" t="s">
        <v>35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164</v>
      </c>
      <c r="AU215" s="205" t="s">
        <v>90</v>
      </c>
      <c r="AV215" s="12" t="s">
        <v>88</v>
      </c>
      <c r="AW215" s="12" t="s">
        <v>41</v>
      </c>
      <c r="AX215" s="12" t="s">
        <v>80</v>
      </c>
      <c r="AY215" s="205" t="s">
        <v>155</v>
      </c>
    </row>
    <row r="216" spans="2:65" s="12" customFormat="1">
      <c r="B216" s="195"/>
      <c r="C216" s="196"/>
      <c r="D216" s="197" t="s">
        <v>164</v>
      </c>
      <c r="E216" s="198" t="s">
        <v>35</v>
      </c>
      <c r="F216" s="199" t="s">
        <v>3939</v>
      </c>
      <c r="G216" s="196"/>
      <c r="H216" s="198" t="s">
        <v>35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164</v>
      </c>
      <c r="AU216" s="205" t="s">
        <v>90</v>
      </c>
      <c r="AV216" s="12" t="s">
        <v>88</v>
      </c>
      <c r="AW216" s="12" t="s">
        <v>41</v>
      </c>
      <c r="AX216" s="12" t="s">
        <v>80</v>
      </c>
      <c r="AY216" s="205" t="s">
        <v>155</v>
      </c>
    </row>
    <row r="217" spans="2:65" s="13" customFormat="1">
      <c r="B217" s="206"/>
      <c r="C217" s="207"/>
      <c r="D217" s="197" t="s">
        <v>164</v>
      </c>
      <c r="E217" s="208" t="s">
        <v>35</v>
      </c>
      <c r="F217" s="209" t="s">
        <v>3961</v>
      </c>
      <c r="G217" s="207"/>
      <c r="H217" s="210">
        <v>101.64400000000001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164</v>
      </c>
      <c r="AU217" s="216" t="s">
        <v>90</v>
      </c>
      <c r="AV217" s="13" t="s">
        <v>90</v>
      </c>
      <c r="AW217" s="13" t="s">
        <v>41</v>
      </c>
      <c r="AX217" s="13" t="s">
        <v>80</v>
      </c>
      <c r="AY217" s="216" t="s">
        <v>155</v>
      </c>
    </row>
    <row r="218" spans="2:65" s="12" customFormat="1">
      <c r="B218" s="195"/>
      <c r="C218" s="196"/>
      <c r="D218" s="197" t="s">
        <v>164</v>
      </c>
      <c r="E218" s="198" t="s">
        <v>35</v>
      </c>
      <c r="F218" s="199" t="s">
        <v>3941</v>
      </c>
      <c r="G218" s="196"/>
      <c r="H218" s="198" t="s">
        <v>35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164</v>
      </c>
      <c r="AU218" s="205" t="s">
        <v>90</v>
      </c>
      <c r="AV218" s="12" t="s">
        <v>88</v>
      </c>
      <c r="AW218" s="12" t="s">
        <v>41</v>
      </c>
      <c r="AX218" s="12" t="s">
        <v>80</v>
      </c>
      <c r="AY218" s="205" t="s">
        <v>155</v>
      </c>
    </row>
    <row r="219" spans="2:65" s="13" customFormat="1">
      <c r="B219" s="206"/>
      <c r="C219" s="207"/>
      <c r="D219" s="197" t="s">
        <v>164</v>
      </c>
      <c r="E219" s="208" t="s">
        <v>35</v>
      </c>
      <c r="F219" s="209" t="s">
        <v>3942</v>
      </c>
      <c r="G219" s="207"/>
      <c r="H219" s="210">
        <v>4.1539999999999999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164</v>
      </c>
      <c r="AU219" s="216" t="s">
        <v>90</v>
      </c>
      <c r="AV219" s="13" t="s">
        <v>90</v>
      </c>
      <c r="AW219" s="13" t="s">
        <v>41</v>
      </c>
      <c r="AX219" s="13" t="s">
        <v>80</v>
      </c>
      <c r="AY219" s="216" t="s">
        <v>155</v>
      </c>
    </row>
    <row r="220" spans="2:65" s="15" customFormat="1">
      <c r="B220" s="228"/>
      <c r="C220" s="229"/>
      <c r="D220" s="197" t="s">
        <v>164</v>
      </c>
      <c r="E220" s="230" t="s">
        <v>35</v>
      </c>
      <c r="F220" s="231" t="s">
        <v>177</v>
      </c>
      <c r="G220" s="229"/>
      <c r="H220" s="232">
        <v>129.47800000000001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164</v>
      </c>
      <c r="AU220" s="238" t="s">
        <v>90</v>
      </c>
      <c r="AV220" s="15" t="s">
        <v>162</v>
      </c>
      <c r="AW220" s="15" t="s">
        <v>41</v>
      </c>
      <c r="AX220" s="15" t="s">
        <v>88</v>
      </c>
      <c r="AY220" s="238" t="s">
        <v>155</v>
      </c>
    </row>
    <row r="221" spans="2:65" s="1" customFormat="1" ht="16.5" customHeight="1">
      <c r="B221" s="36"/>
      <c r="C221" s="239" t="s">
        <v>400</v>
      </c>
      <c r="D221" s="239" t="s">
        <v>455</v>
      </c>
      <c r="E221" s="240" t="s">
        <v>809</v>
      </c>
      <c r="F221" s="241" t="s">
        <v>810</v>
      </c>
      <c r="G221" s="242" t="s">
        <v>160</v>
      </c>
      <c r="H221" s="243">
        <v>111.08799999999999</v>
      </c>
      <c r="I221" s="244"/>
      <c r="J221" s="245">
        <f>ROUND(I221*H221,2)</f>
        <v>0</v>
      </c>
      <c r="K221" s="241" t="s">
        <v>161</v>
      </c>
      <c r="L221" s="246"/>
      <c r="M221" s="247" t="s">
        <v>35</v>
      </c>
      <c r="N221" s="248" t="s">
        <v>51</v>
      </c>
      <c r="O221" s="65"/>
      <c r="P221" s="191">
        <f>O221*H221</f>
        <v>0</v>
      </c>
      <c r="Q221" s="191">
        <v>2.3999999999999998E-3</v>
      </c>
      <c r="R221" s="191">
        <f>Q221*H221</f>
        <v>0.26661119999999994</v>
      </c>
      <c r="S221" s="191">
        <v>0</v>
      </c>
      <c r="T221" s="192">
        <f>S221*H221</f>
        <v>0</v>
      </c>
      <c r="AR221" s="193" t="s">
        <v>224</v>
      </c>
      <c r="AT221" s="193" t="s">
        <v>455</v>
      </c>
      <c r="AU221" s="193" t="s">
        <v>90</v>
      </c>
      <c r="AY221" s="18" t="s">
        <v>155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88</v>
      </c>
      <c r="BK221" s="194">
        <f>ROUND(I221*H221,2)</f>
        <v>0</v>
      </c>
      <c r="BL221" s="18" t="s">
        <v>162</v>
      </c>
      <c r="BM221" s="193" t="s">
        <v>3962</v>
      </c>
    </row>
    <row r="222" spans="2:65" s="12" customFormat="1">
      <c r="B222" s="195"/>
      <c r="C222" s="196"/>
      <c r="D222" s="197" t="s">
        <v>164</v>
      </c>
      <c r="E222" s="198" t="s">
        <v>35</v>
      </c>
      <c r="F222" s="199" t="s">
        <v>3963</v>
      </c>
      <c r="G222" s="196"/>
      <c r="H222" s="198" t="s">
        <v>35</v>
      </c>
      <c r="I222" s="200"/>
      <c r="J222" s="196"/>
      <c r="K222" s="196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164</v>
      </c>
      <c r="AU222" s="205" t="s">
        <v>90</v>
      </c>
      <c r="AV222" s="12" t="s">
        <v>88</v>
      </c>
      <c r="AW222" s="12" t="s">
        <v>41</v>
      </c>
      <c r="AX222" s="12" t="s">
        <v>80</v>
      </c>
      <c r="AY222" s="205" t="s">
        <v>155</v>
      </c>
    </row>
    <row r="223" spans="2:65" s="12" customFormat="1">
      <c r="B223" s="195"/>
      <c r="C223" s="196"/>
      <c r="D223" s="197" t="s">
        <v>164</v>
      </c>
      <c r="E223" s="198" t="s">
        <v>35</v>
      </c>
      <c r="F223" s="199" t="s">
        <v>3939</v>
      </c>
      <c r="G223" s="196"/>
      <c r="H223" s="198" t="s">
        <v>35</v>
      </c>
      <c r="I223" s="200"/>
      <c r="J223" s="196"/>
      <c r="K223" s="196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164</v>
      </c>
      <c r="AU223" s="205" t="s">
        <v>90</v>
      </c>
      <c r="AV223" s="12" t="s">
        <v>88</v>
      </c>
      <c r="AW223" s="12" t="s">
        <v>41</v>
      </c>
      <c r="AX223" s="12" t="s">
        <v>80</v>
      </c>
      <c r="AY223" s="205" t="s">
        <v>155</v>
      </c>
    </row>
    <row r="224" spans="2:65" s="13" customFormat="1">
      <c r="B224" s="206"/>
      <c r="C224" s="207"/>
      <c r="D224" s="197" t="s">
        <v>164</v>
      </c>
      <c r="E224" s="208" t="s">
        <v>35</v>
      </c>
      <c r="F224" s="209" t="s">
        <v>3964</v>
      </c>
      <c r="G224" s="207"/>
      <c r="H224" s="210">
        <v>106.726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164</v>
      </c>
      <c r="AU224" s="216" t="s">
        <v>90</v>
      </c>
      <c r="AV224" s="13" t="s">
        <v>90</v>
      </c>
      <c r="AW224" s="13" t="s">
        <v>41</v>
      </c>
      <c r="AX224" s="13" t="s">
        <v>80</v>
      </c>
      <c r="AY224" s="216" t="s">
        <v>155</v>
      </c>
    </row>
    <row r="225" spans="2:65" s="12" customFormat="1">
      <c r="B225" s="195"/>
      <c r="C225" s="196"/>
      <c r="D225" s="197" t="s">
        <v>164</v>
      </c>
      <c r="E225" s="198" t="s">
        <v>35</v>
      </c>
      <c r="F225" s="199" t="s">
        <v>3941</v>
      </c>
      <c r="G225" s="196"/>
      <c r="H225" s="198" t="s">
        <v>35</v>
      </c>
      <c r="I225" s="200"/>
      <c r="J225" s="196"/>
      <c r="K225" s="196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164</v>
      </c>
      <c r="AU225" s="205" t="s">
        <v>90</v>
      </c>
      <c r="AV225" s="12" t="s">
        <v>88</v>
      </c>
      <c r="AW225" s="12" t="s">
        <v>41</v>
      </c>
      <c r="AX225" s="12" t="s">
        <v>80</v>
      </c>
      <c r="AY225" s="205" t="s">
        <v>155</v>
      </c>
    </row>
    <row r="226" spans="2:65" s="13" customFormat="1">
      <c r="B226" s="206"/>
      <c r="C226" s="207"/>
      <c r="D226" s="197" t="s">
        <v>164</v>
      </c>
      <c r="E226" s="208" t="s">
        <v>35</v>
      </c>
      <c r="F226" s="209" t="s">
        <v>3965</v>
      </c>
      <c r="G226" s="207"/>
      <c r="H226" s="210">
        <v>4.3620000000000001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164</v>
      </c>
      <c r="AU226" s="216" t="s">
        <v>90</v>
      </c>
      <c r="AV226" s="13" t="s">
        <v>90</v>
      </c>
      <c r="AW226" s="13" t="s">
        <v>41</v>
      </c>
      <c r="AX226" s="13" t="s">
        <v>80</v>
      </c>
      <c r="AY226" s="216" t="s">
        <v>155</v>
      </c>
    </row>
    <row r="227" spans="2:65" s="15" customFormat="1">
      <c r="B227" s="228"/>
      <c r="C227" s="229"/>
      <c r="D227" s="197" t="s">
        <v>164</v>
      </c>
      <c r="E227" s="230" t="s">
        <v>35</v>
      </c>
      <c r="F227" s="231" t="s">
        <v>177</v>
      </c>
      <c r="G227" s="229"/>
      <c r="H227" s="232">
        <v>111.08799999999999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164</v>
      </c>
      <c r="AU227" s="238" t="s">
        <v>90</v>
      </c>
      <c r="AV227" s="15" t="s">
        <v>162</v>
      </c>
      <c r="AW227" s="15" t="s">
        <v>41</v>
      </c>
      <c r="AX227" s="15" t="s">
        <v>88</v>
      </c>
      <c r="AY227" s="238" t="s">
        <v>155</v>
      </c>
    </row>
    <row r="228" spans="2:65" s="1" customFormat="1" ht="24" customHeight="1">
      <c r="B228" s="36"/>
      <c r="C228" s="239" t="s">
        <v>404</v>
      </c>
      <c r="D228" s="239" t="s">
        <v>455</v>
      </c>
      <c r="E228" s="240" t="s">
        <v>818</v>
      </c>
      <c r="F228" s="241" t="s">
        <v>4576</v>
      </c>
      <c r="G228" s="242" t="s">
        <v>160</v>
      </c>
      <c r="H228" s="243">
        <v>24.864000000000001</v>
      </c>
      <c r="I228" s="244"/>
      <c r="J228" s="245">
        <f>ROUND(I228*H228,2)</f>
        <v>0</v>
      </c>
      <c r="K228" s="241" t="s">
        <v>35</v>
      </c>
      <c r="L228" s="246"/>
      <c r="M228" s="247" t="s">
        <v>35</v>
      </c>
      <c r="N228" s="248" t="s">
        <v>51</v>
      </c>
      <c r="O228" s="65"/>
      <c r="P228" s="191">
        <f>O228*H228</f>
        <v>0</v>
      </c>
      <c r="Q228" s="191">
        <v>4.8999999999999998E-3</v>
      </c>
      <c r="R228" s="191">
        <f>Q228*H228</f>
        <v>0.1218336</v>
      </c>
      <c r="S228" s="191">
        <v>0</v>
      </c>
      <c r="T228" s="192">
        <f>S228*H228</f>
        <v>0</v>
      </c>
      <c r="AR228" s="193" t="s">
        <v>224</v>
      </c>
      <c r="AT228" s="193" t="s">
        <v>455</v>
      </c>
      <c r="AU228" s="193" t="s">
        <v>90</v>
      </c>
      <c r="AY228" s="18" t="s">
        <v>155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88</v>
      </c>
      <c r="BK228" s="194">
        <f>ROUND(I228*H228,2)</f>
        <v>0</v>
      </c>
      <c r="BL228" s="18" t="s">
        <v>162</v>
      </c>
      <c r="BM228" s="193" t="s">
        <v>3966</v>
      </c>
    </row>
    <row r="229" spans="2:65" s="12" customFormat="1">
      <c r="B229" s="195"/>
      <c r="C229" s="196"/>
      <c r="D229" s="197" t="s">
        <v>164</v>
      </c>
      <c r="E229" s="198" t="s">
        <v>35</v>
      </c>
      <c r="F229" s="199" t="s">
        <v>3956</v>
      </c>
      <c r="G229" s="196"/>
      <c r="H229" s="198" t="s">
        <v>35</v>
      </c>
      <c r="I229" s="200"/>
      <c r="J229" s="196"/>
      <c r="K229" s="196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164</v>
      </c>
      <c r="AU229" s="205" t="s">
        <v>90</v>
      </c>
      <c r="AV229" s="12" t="s">
        <v>88</v>
      </c>
      <c r="AW229" s="12" t="s">
        <v>41</v>
      </c>
      <c r="AX229" s="12" t="s">
        <v>80</v>
      </c>
      <c r="AY229" s="205" t="s">
        <v>155</v>
      </c>
    </row>
    <row r="230" spans="2:65" s="13" customFormat="1">
      <c r="B230" s="206"/>
      <c r="C230" s="207"/>
      <c r="D230" s="197" t="s">
        <v>164</v>
      </c>
      <c r="E230" s="208" t="s">
        <v>35</v>
      </c>
      <c r="F230" s="209" t="s">
        <v>3967</v>
      </c>
      <c r="G230" s="207"/>
      <c r="H230" s="210">
        <v>18.648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164</v>
      </c>
      <c r="AU230" s="216" t="s">
        <v>90</v>
      </c>
      <c r="AV230" s="13" t="s">
        <v>90</v>
      </c>
      <c r="AW230" s="13" t="s">
        <v>41</v>
      </c>
      <c r="AX230" s="13" t="s">
        <v>80</v>
      </c>
      <c r="AY230" s="216" t="s">
        <v>155</v>
      </c>
    </row>
    <row r="231" spans="2:65" s="12" customFormat="1">
      <c r="B231" s="195"/>
      <c r="C231" s="196"/>
      <c r="D231" s="197" t="s">
        <v>164</v>
      </c>
      <c r="E231" s="198" t="s">
        <v>35</v>
      </c>
      <c r="F231" s="199" t="s">
        <v>3958</v>
      </c>
      <c r="G231" s="196"/>
      <c r="H231" s="198" t="s">
        <v>35</v>
      </c>
      <c r="I231" s="200"/>
      <c r="J231" s="196"/>
      <c r="K231" s="196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164</v>
      </c>
      <c r="AU231" s="205" t="s">
        <v>90</v>
      </c>
      <c r="AV231" s="12" t="s">
        <v>88</v>
      </c>
      <c r="AW231" s="12" t="s">
        <v>41</v>
      </c>
      <c r="AX231" s="12" t="s">
        <v>80</v>
      </c>
      <c r="AY231" s="205" t="s">
        <v>155</v>
      </c>
    </row>
    <row r="232" spans="2:65" s="13" customFormat="1">
      <c r="B232" s="206"/>
      <c r="C232" s="207"/>
      <c r="D232" s="197" t="s">
        <v>164</v>
      </c>
      <c r="E232" s="208" t="s">
        <v>35</v>
      </c>
      <c r="F232" s="209" t="s">
        <v>3968</v>
      </c>
      <c r="G232" s="207"/>
      <c r="H232" s="210">
        <v>6.2160000000000002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164</v>
      </c>
      <c r="AU232" s="216" t="s">
        <v>90</v>
      </c>
      <c r="AV232" s="13" t="s">
        <v>90</v>
      </c>
      <c r="AW232" s="13" t="s">
        <v>41</v>
      </c>
      <c r="AX232" s="13" t="s">
        <v>80</v>
      </c>
      <c r="AY232" s="216" t="s">
        <v>155</v>
      </c>
    </row>
    <row r="233" spans="2:65" s="15" customFormat="1">
      <c r="B233" s="228"/>
      <c r="C233" s="229"/>
      <c r="D233" s="197" t="s">
        <v>164</v>
      </c>
      <c r="E233" s="230" t="s">
        <v>35</v>
      </c>
      <c r="F233" s="231" t="s">
        <v>177</v>
      </c>
      <c r="G233" s="229"/>
      <c r="H233" s="232">
        <v>24.864000000000001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164</v>
      </c>
      <c r="AU233" s="238" t="s">
        <v>90</v>
      </c>
      <c r="AV233" s="15" t="s">
        <v>162</v>
      </c>
      <c r="AW233" s="15" t="s">
        <v>41</v>
      </c>
      <c r="AX233" s="15" t="s">
        <v>88</v>
      </c>
      <c r="AY233" s="238" t="s">
        <v>155</v>
      </c>
    </row>
    <row r="234" spans="2:65" s="1" customFormat="1" ht="24" customHeight="1">
      <c r="B234" s="36"/>
      <c r="C234" s="182" t="s">
        <v>413</v>
      </c>
      <c r="D234" s="182" t="s">
        <v>157</v>
      </c>
      <c r="E234" s="183" t="s">
        <v>822</v>
      </c>
      <c r="F234" s="184" t="s">
        <v>823</v>
      </c>
      <c r="G234" s="185" t="s">
        <v>160</v>
      </c>
      <c r="H234" s="186">
        <v>23.68</v>
      </c>
      <c r="I234" s="187"/>
      <c r="J234" s="188">
        <f>ROUND(I234*H234,2)</f>
        <v>0</v>
      </c>
      <c r="K234" s="184" t="s">
        <v>35</v>
      </c>
      <c r="L234" s="40"/>
      <c r="M234" s="189" t="s">
        <v>35</v>
      </c>
      <c r="N234" s="190" t="s">
        <v>51</v>
      </c>
      <c r="O234" s="65"/>
      <c r="P234" s="191">
        <f>O234*H234</f>
        <v>0</v>
      </c>
      <c r="Q234" s="191">
        <v>-2E-3</v>
      </c>
      <c r="R234" s="191">
        <f>Q234*H234</f>
        <v>-4.7359999999999999E-2</v>
      </c>
      <c r="S234" s="191">
        <v>0</v>
      </c>
      <c r="T234" s="192">
        <f>S234*H234</f>
        <v>0</v>
      </c>
      <c r="AR234" s="193" t="s">
        <v>162</v>
      </c>
      <c r="AT234" s="193" t="s">
        <v>157</v>
      </c>
      <c r="AU234" s="193" t="s">
        <v>90</v>
      </c>
      <c r="AY234" s="18" t="s">
        <v>155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8" t="s">
        <v>88</v>
      </c>
      <c r="BK234" s="194">
        <f>ROUND(I234*H234,2)</f>
        <v>0</v>
      </c>
      <c r="BL234" s="18" t="s">
        <v>162</v>
      </c>
      <c r="BM234" s="193" t="s">
        <v>3969</v>
      </c>
    </row>
    <row r="235" spans="2:65" s="12" customFormat="1">
      <c r="B235" s="195"/>
      <c r="C235" s="196"/>
      <c r="D235" s="197" t="s">
        <v>164</v>
      </c>
      <c r="E235" s="198" t="s">
        <v>35</v>
      </c>
      <c r="F235" s="199" t="s">
        <v>1503</v>
      </c>
      <c r="G235" s="196"/>
      <c r="H235" s="198" t="s">
        <v>35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164</v>
      </c>
      <c r="AU235" s="205" t="s">
        <v>90</v>
      </c>
      <c r="AV235" s="12" t="s">
        <v>88</v>
      </c>
      <c r="AW235" s="12" t="s">
        <v>41</v>
      </c>
      <c r="AX235" s="12" t="s">
        <v>80</v>
      </c>
      <c r="AY235" s="205" t="s">
        <v>155</v>
      </c>
    </row>
    <row r="236" spans="2:65" s="13" customFormat="1">
      <c r="B236" s="206"/>
      <c r="C236" s="207"/>
      <c r="D236" s="197" t="s">
        <v>164</v>
      </c>
      <c r="E236" s="208" t="s">
        <v>35</v>
      </c>
      <c r="F236" s="209" t="s">
        <v>3895</v>
      </c>
      <c r="G236" s="207"/>
      <c r="H236" s="210">
        <v>17.760000000000002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164</v>
      </c>
      <c r="AU236" s="216" t="s">
        <v>90</v>
      </c>
      <c r="AV236" s="13" t="s">
        <v>90</v>
      </c>
      <c r="AW236" s="13" t="s">
        <v>41</v>
      </c>
      <c r="AX236" s="13" t="s">
        <v>80</v>
      </c>
      <c r="AY236" s="216" t="s">
        <v>155</v>
      </c>
    </row>
    <row r="237" spans="2:65" s="12" customFormat="1">
      <c r="B237" s="195"/>
      <c r="C237" s="196"/>
      <c r="D237" s="197" t="s">
        <v>164</v>
      </c>
      <c r="E237" s="198" t="s">
        <v>35</v>
      </c>
      <c r="F237" s="199" t="s">
        <v>3508</v>
      </c>
      <c r="G237" s="196"/>
      <c r="H237" s="198" t="s">
        <v>35</v>
      </c>
      <c r="I237" s="200"/>
      <c r="J237" s="196"/>
      <c r="K237" s="196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164</v>
      </c>
      <c r="AU237" s="205" t="s">
        <v>90</v>
      </c>
      <c r="AV237" s="12" t="s">
        <v>88</v>
      </c>
      <c r="AW237" s="12" t="s">
        <v>41</v>
      </c>
      <c r="AX237" s="12" t="s">
        <v>80</v>
      </c>
      <c r="AY237" s="205" t="s">
        <v>155</v>
      </c>
    </row>
    <row r="238" spans="2:65" s="13" customFormat="1">
      <c r="B238" s="206"/>
      <c r="C238" s="207"/>
      <c r="D238" s="197" t="s">
        <v>164</v>
      </c>
      <c r="E238" s="208" t="s">
        <v>35</v>
      </c>
      <c r="F238" s="209" t="s">
        <v>3970</v>
      </c>
      <c r="G238" s="207"/>
      <c r="H238" s="210">
        <v>5.92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164</v>
      </c>
      <c r="AU238" s="216" t="s">
        <v>90</v>
      </c>
      <c r="AV238" s="13" t="s">
        <v>90</v>
      </c>
      <c r="AW238" s="13" t="s">
        <v>41</v>
      </c>
      <c r="AX238" s="13" t="s">
        <v>80</v>
      </c>
      <c r="AY238" s="216" t="s">
        <v>155</v>
      </c>
    </row>
    <row r="239" spans="2:65" s="15" customFormat="1">
      <c r="B239" s="228"/>
      <c r="C239" s="229"/>
      <c r="D239" s="197" t="s">
        <v>164</v>
      </c>
      <c r="E239" s="230" t="s">
        <v>35</v>
      </c>
      <c r="F239" s="231" t="s">
        <v>177</v>
      </c>
      <c r="G239" s="229"/>
      <c r="H239" s="232">
        <v>23.68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164</v>
      </c>
      <c r="AU239" s="238" t="s">
        <v>90</v>
      </c>
      <c r="AV239" s="15" t="s">
        <v>162</v>
      </c>
      <c r="AW239" s="15" t="s">
        <v>41</v>
      </c>
      <c r="AX239" s="15" t="s">
        <v>88</v>
      </c>
      <c r="AY239" s="238" t="s">
        <v>155</v>
      </c>
    </row>
    <row r="240" spans="2:65" s="1" customFormat="1" ht="24" customHeight="1">
      <c r="B240" s="36"/>
      <c r="C240" s="182" t="s">
        <v>419</v>
      </c>
      <c r="D240" s="182" t="s">
        <v>157</v>
      </c>
      <c r="E240" s="183" t="s">
        <v>826</v>
      </c>
      <c r="F240" s="184" t="s">
        <v>827</v>
      </c>
      <c r="G240" s="185" t="s">
        <v>160</v>
      </c>
      <c r="H240" s="186">
        <v>111.718</v>
      </c>
      <c r="I240" s="187"/>
      <c r="J240" s="188">
        <f>ROUND(I240*H240,2)</f>
        <v>0</v>
      </c>
      <c r="K240" s="184" t="s">
        <v>35</v>
      </c>
      <c r="L240" s="40"/>
      <c r="M240" s="189" t="s">
        <v>35</v>
      </c>
      <c r="N240" s="190" t="s">
        <v>51</v>
      </c>
      <c r="O240" s="65"/>
      <c r="P240" s="191">
        <f>O240*H240</f>
        <v>0</v>
      </c>
      <c r="Q240" s="191">
        <v>2.0000000000000001E-4</v>
      </c>
      <c r="R240" s="191">
        <f>Q240*H240</f>
        <v>2.2343600000000002E-2</v>
      </c>
      <c r="S240" s="191">
        <v>0</v>
      </c>
      <c r="T240" s="192">
        <f>S240*H240</f>
        <v>0</v>
      </c>
      <c r="AR240" s="193" t="s">
        <v>162</v>
      </c>
      <c r="AT240" s="193" t="s">
        <v>157</v>
      </c>
      <c r="AU240" s="193" t="s">
        <v>90</v>
      </c>
      <c r="AY240" s="18" t="s">
        <v>155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88</v>
      </c>
      <c r="BK240" s="194">
        <f>ROUND(I240*H240,2)</f>
        <v>0</v>
      </c>
      <c r="BL240" s="18" t="s">
        <v>162</v>
      </c>
      <c r="BM240" s="193" t="s">
        <v>3971</v>
      </c>
    </row>
    <row r="241" spans="2:65" s="12" customFormat="1">
      <c r="B241" s="195"/>
      <c r="C241" s="196"/>
      <c r="D241" s="197" t="s">
        <v>164</v>
      </c>
      <c r="E241" s="198" t="s">
        <v>35</v>
      </c>
      <c r="F241" s="199" t="s">
        <v>829</v>
      </c>
      <c r="G241" s="196"/>
      <c r="H241" s="198" t="s">
        <v>35</v>
      </c>
      <c r="I241" s="200"/>
      <c r="J241" s="196"/>
      <c r="K241" s="196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164</v>
      </c>
      <c r="AU241" s="205" t="s">
        <v>90</v>
      </c>
      <c r="AV241" s="12" t="s">
        <v>88</v>
      </c>
      <c r="AW241" s="12" t="s">
        <v>41</v>
      </c>
      <c r="AX241" s="12" t="s">
        <v>80</v>
      </c>
      <c r="AY241" s="205" t="s">
        <v>155</v>
      </c>
    </row>
    <row r="242" spans="2:65" s="12" customFormat="1">
      <c r="B242" s="195"/>
      <c r="C242" s="196"/>
      <c r="D242" s="197" t="s">
        <v>164</v>
      </c>
      <c r="E242" s="198" t="s">
        <v>35</v>
      </c>
      <c r="F242" s="199" t="s">
        <v>3958</v>
      </c>
      <c r="G242" s="196"/>
      <c r="H242" s="198" t="s">
        <v>35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164</v>
      </c>
      <c r="AU242" s="205" t="s">
        <v>90</v>
      </c>
      <c r="AV242" s="12" t="s">
        <v>88</v>
      </c>
      <c r="AW242" s="12" t="s">
        <v>41</v>
      </c>
      <c r="AX242" s="12" t="s">
        <v>80</v>
      </c>
      <c r="AY242" s="205" t="s">
        <v>155</v>
      </c>
    </row>
    <row r="243" spans="2:65" s="13" customFormat="1">
      <c r="B243" s="206"/>
      <c r="C243" s="207"/>
      <c r="D243" s="197" t="s">
        <v>164</v>
      </c>
      <c r="E243" s="208" t="s">
        <v>35</v>
      </c>
      <c r="F243" s="209" t="s">
        <v>3959</v>
      </c>
      <c r="G243" s="207"/>
      <c r="H243" s="210">
        <v>5.92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164</v>
      </c>
      <c r="AU243" s="216" t="s">
        <v>90</v>
      </c>
      <c r="AV243" s="13" t="s">
        <v>90</v>
      </c>
      <c r="AW243" s="13" t="s">
        <v>41</v>
      </c>
      <c r="AX243" s="13" t="s">
        <v>80</v>
      </c>
      <c r="AY243" s="216" t="s">
        <v>155</v>
      </c>
    </row>
    <row r="244" spans="2:65" s="12" customFormat="1">
      <c r="B244" s="195"/>
      <c r="C244" s="196"/>
      <c r="D244" s="197" t="s">
        <v>164</v>
      </c>
      <c r="E244" s="198" t="s">
        <v>35</v>
      </c>
      <c r="F244" s="199" t="s">
        <v>3960</v>
      </c>
      <c r="G244" s="196"/>
      <c r="H244" s="198" t="s">
        <v>35</v>
      </c>
      <c r="I244" s="200"/>
      <c r="J244" s="196"/>
      <c r="K244" s="196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164</v>
      </c>
      <c r="AU244" s="205" t="s">
        <v>90</v>
      </c>
      <c r="AV244" s="12" t="s">
        <v>88</v>
      </c>
      <c r="AW244" s="12" t="s">
        <v>41</v>
      </c>
      <c r="AX244" s="12" t="s">
        <v>80</v>
      </c>
      <c r="AY244" s="205" t="s">
        <v>155</v>
      </c>
    </row>
    <row r="245" spans="2:65" s="12" customFormat="1">
      <c r="B245" s="195"/>
      <c r="C245" s="196"/>
      <c r="D245" s="197" t="s">
        <v>164</v>
      </c>
      <c r="E245" s="198" t="s">
        <v>35</v>
      </c>
      <c r="F245" s="199" t="s">
        <v>3939</v>
      </c>
      <c r="G245" s="196"/>
      <c r="H245" s="198" t="s">
        <v>35</v>
      </c>
      <c r="I245" s="200"/>
      <c r="J245" s="196"/>
      <c r="K245" s="196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164</v>
      </c>
      <c r="AU245" s="205" t="s">
        <v>90</v>
      </c>
      <c r="AV245" s="12" t="s">
        <v>88</v>
      </c>
      <c r="AW245" s="12" t="s">
        <v>41</v>
      </c>
      <c r="AX245" s="12" t="s">
        <v>80</v>
      </c>
      <c r="AY245" s="205" t="s">
        <v>155</v>
      </c>
    </row>
    <row r="246" spans="2:65" s="13" customFormat="1">
      <c r="B246" s="206"/>
      <c r="C246" s="207"/>
      <c r="D246" s="197" t="s">
        <v>164</v>
      </c>
      <c r="E246" s="208" t="s">
        <v>35</v>
      </c>
      <c r="F246" s="209" t="s">
        <v>3961</v>
      </c>
      <c r="G246" s="207"/>
      <c r="H246" s="210">
        <v>101.64400000000001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164</v>
      </c>
      <c r="AU246" s="216" t="s">
        <v>90</v>
      </c>
      <c r="AV246" s="13" t="s">
        <v>90</v>
      </c>
      <c r="AW246" s="13" t="s">
        <v>41</v>
      </c>
      <c r="AX246" s="13" t="s">
        <v>80</v>
      </c>
      <c r="AY246" s="216" t="s">
        <v>155</v>
      </c>
    </row>
    <row r="247" spans="2:65" s="12" customFormat="1">
      <c r="B247" s="195"/>
      <c r="C247" s="196"/>
      <c r="D247" s="197" t="s">
        <v>164</v>
      </c>
      <c r="E247" s="198" t="s">
        <v>35</v>
      </c>
      <c r="F247" s="199" t="s">
        <v>3941</v>
      </c>
      <c r="G247" s="196"/>
      <c r="H247" s="198" t="s">
        <v>35</v>
      </c>
      <c r="I247" s="200"/>
      <c r="J247" s="196"/>
      <c r="K247" s="196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164</v>
      </c>
      <c r="AU247" s="205" t="s">
        <v>90</v>
      </c>
      <c r="AV247" s="12" t="s">
        <v>88</v>
      </c>
      <c r="AW247" s="12" t="s">
        <v>41</v>
      </c>
      <c r="AX247" s="12" t="s">
        <v>80</v>
      </c>
      <c r="AY247" s="205" t="s">
        <v>155</v>
      </c>
    </row>
    <row r="248" spans="2:65" s="13" customFormat="1">
      <c r="B248" s="206"/>
      <c r="C248" s="207"/>
      <c r="D248" s="197" t="s">
        <v>164</v>
      </c>
      <c r="E248" s="208" t="s">
        <v>35</v>
      </c>
      <c r="F248" s="209" t="s">
        <v>3942</v>
      </c>
      <c r="G248" s="207"/>
      <c r="H248" s="210">
        <v>4.1539999999999999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164</v>
      </c>
      <c r="AU248" s="216" t="s">
        <v>90</v>
      </c>
      <c r="AV248" s="13" t="s">
        <v>90</v>
      </c>
      <c r="AW248" s="13" t="s">
        <v>41</v>
      </c>
      <c r="AX248" s="13" t="s">
        <v>80</v>
      </c>
      <c r="AY248" s="216" t="s">
        <v>155</v>
      </c>
    </row>
    <row r="249" spans="2:65" s="15" customFormat="1">
      <c r="B249" s="228"/>
      <c r="C249" s="229"/>
      <c r="D249" s="197" t="s">
        <v>164</v>
      </c>
      <c r="E249" s="230" t="s">
        <v>35</v>
      </c>
      <c r="F249" s="231" t="s">
        <v>177</v>
      </c>
      <c r="G249" s="229"/>
      <c r="H249" s="232">
        <v>111.718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164</v>
      </c>
      <c r="AU249" s="238" t="s">
        <v>90</v>
      </c>
      <c r="AV249" s="15" t="s">
        <v>162</v>
      </c>
      <c r="AW249" s="15" t="s">
        <v>41</v>
      </c>
      <c r="AX249" s="15" t="s">
        <v>88</v>
      </c>
      <c r="AY249" s="238" t="s">
        <v>155</v>
      </c>
    </row>
    <row r="250" spans="2:65" s="1" customFormat="1" ht="36" customHeight="1">
      <c r="B250" s="36"/>
      <c r="C250" s="182" t="s">
        <v>425</v>
      </c>
      <c r="D250" s="182" t="s">
        <v>157</v>
      </c>
      <c r="E250" s="183" t="s">
        <v>870</v>
      </c>
      <c r="F250" s="184" t="s">
        <v>871</v>
      </c>
      <c r="G250" s="185" t="s">
        <v>160</v>
      </c>
      <c r="H250" s="186">
        <v>111.08799999999999</v>
      </c>
      <c r="I250" s="187"/>
      <c r="J250" s="188">
        <f>ROUND(I250*H250,2)</f>
        <v>0</v>
      </c>
      <c r="K250" s="184" t="s">
        <v>161</v>
      </c>
      <c r="L250" s="40"/>
      <c r="M250" s="189" t="s">
        <v>35</v>
      </c>
      <c r="N250" s="190" t="s">
        <v>51</v>
      </c>
      <c r="O250" s="65"/>
      <c r="P250" s="191">
        <f>O250*H250</f>
        <v>0</v>
      </c>
      <c r="Q250" s="191">
        <v>6.0000000000000002E-5</v>
      </c>
      <c r="R250" s="191">
        <f>Q250*H250</f>
        <v>6.66528E-3</v>
      </c>
      <c r="S250" s="191">
        <v>0</v>
      </c>
      <c r="T250" s="192">
        <f>S250*H250</f>
        <v>0</v>
      </c>
      <c r="AR250" s="193" t="s">
        <v>162</v>
      </c>
      <c r="AT250" s="193" t="s">
        <v>157</v>
      </c>
      <c r="AU250" s="193" t="s">
        <v>90</v>
      </c>
      <c r="AY250" s="18" t="s">
        <v>155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88</v>
      </c>
      <c r="BK250" s="194">
        <f>ROUND(I250*H250,2)</f>
        <v>0</v>
      </c>
      <c r="BL250" s="18" t="s">
        <v>162</v>
      </c>
      <c r="BM250" s="193" t="s">
        <v>3972</v>
      </c>
    </row>
    <row r="251" spans="2:65" s="12" customFormat="1">
      <c r="B251" s="195"/>
      <c r="C251" s="196"/>
      <c r="D251" s="197" t="s">
        <v>164</v>
      </c>
      <c r="E251" s="198" t="s">
        <v>35</v>
      </c>
      <c r="F251" s="199" t="s">
        <v>3963</v>
      </c>
      <c r="G251" s="196"/>
      <c r="H251" s="198" t="s">
        <v>35</v>
      </c>
      <c r="I251" s="200"/>
      <c r="J251" s="196"/>
      <c r="K251" s="196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164</v>
      </c>
      <c r="AU251" s="205" t="s">
        <v>90</v>
      </c>
      <c r="AV251" s="12" t="s">
        <v>88</v>
      </c>
      <c r="AW251" s="12" t="s">
        <v>41</v>
      </c>
      <c r="AX251" s="12" t="s">
        <v>80</v>
      </c>
      <c r="AY251" s="205" t="s">
        <v>155</v>
      </c>
    </row>
    <row r="252" spans="2:65" s="12" customFormat="1">
      <c r="B252" s="195"/>
      <c r="C252" s="196"/>
      <c r="D252" s="197" t="s">
        <v>164</v>
      </c>
      <c r="E252" s="198" t="s">
        <v>35</v>
      </c>
      <c r="F252" s="199" t="s">
        <v>3939</v>
      </c>
      <c r="G252" s="196"/>
      <c r="H252" s="198" t="s">
        <v>35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164</v>
      </c>
      <c r="AU252" s="205" t="s">
        <v>90</v>
      </c>
      <c r="AV252" s="12" t="s">
        <v>88</v>
      </c>
      <c r="AW252" s="12" t="s">
        <v>41</v>
      </c>
      <c r="AX252" s="12" t="s">
        <v>80</v>
      </c>
      <c r="AY252" s="205" t="s">
        <v>155</v>
      </c>
    </row>
    <row r="253" spans="2:65" s="13" customFormat="1">
      <c r="B253" s="206"/>
      <c r="C253" s="207"/>
      <c r="D253" s="197" t="s">
        <v>164</v>
      </c>
      <c r="E253" s="208" t="s">
        <v>35</v>
      </c>
      <c r="F253" s="209" t="s">
        <v>3964</v>
      </c>
      <c r="G253" s="207"/>
      <c r="H253" s="210">
        <v>106.726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164</v>
      </c>
      <c r="AU253" s="216" t="s">
        <v>90</v>
      </c>
      <c r="AV253" s="13" t="s">
        <v>90</v>
      </c>
      <c r="AW253" s="13" t="s">
        <v>41</v>
      </c>
      <c r="AX253" s="13" t="s">
        <v>80</v>
      </c>
      <c r="AY253" s="216" t="s">
        <v>155</v>
      </c>
    </row>
    <row r="254" spans="2:65" s="12" customFormat="1">
      <c r="B254" s="195"/>
      <c r="C254" s="196"/>
      <c r="D254" s="197" t="s">
        <v>164</v>
      </c>
      <c r="E254" s="198" t="s">
        <v>35</v>
      </c>
      <c r="F254" s="199" t="s">
        <v>3941</v>
      </c>
      <c r="G254" s="196"/>
      <c r="H254" s="198" t="s">
        <v>35</v>
      </c>
      <c r="I254" s="200"/>
      <c r="J254" s="196"/>
      <c r="K254" s="196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164</v>
      </c>
      <c r="AU254" s="205" t="s">
        <v>90</v>
      </c>
      <c r="AV254" s="12" t="s">
        <v>88</v>
      </c>
      <c r="AW254" s="12" t="s">
        <v>41</v>
      </c>
      <c r="AX254" s="12" t="s">
        <v>80</v>
      </c>
      <c r="AY254" s="205" t="s">
        <v>155</v>
      </c>
    </row>
    <row r="255" spans="2:65" s="13" customFormat="1">
      <c r="B255" s="206"/>
      <c r="C255" s="207"/>
      <c r="D255" s="197" t="s">
        <v>164</v>
      </c>
      <c r="E255" s="208" t="s">
        <v>35</v>
      </c>
      <c r="F255" s="209" t="s">
        <v>3965</v>
      </c>
      <c r="G255" s="207"/>
      <c r="H255" s="210">
        <v>4.3620000000000001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164</v>
      </c>
      <c r="AU255" s="216" t="s">
        <v>90</v>
      </c>
      <c r="AV255" s="13" t="s">
        <v>90</v>
      </c>
      <c r="AW255" s="13" t="s">
        <v>41</v>
      </c>
      <c r="AX255" s="13" t="s">
        <v>80</v>
      </c>
      <c r="AY255" s="216" t="s">
        <v>155</v>
      </c>
    </row>
    <row r="256" spans="2:65" s="15" customFormat="1">
      <c r="B256" s="228"/>
      <c r="C256" s="229"/>
      <c r="D256" s="197" t="s">
        <v>164</v>
      </c>
      <c r="E256" s="230" t="s">
        <v>35</v>
      </c>
      <c r="F256" s="231" t="s">
        <v>177</v>
      </c>
      <c r="G256" s="229"/>
      <c r="H256" s="232">
        <v>111.08799999999999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164</v>
      </c>
      <c r="AU256" s="238" t="s">
        <v>90</v>
      </c>
      <c r="AV256" s="15" t="s">
        <v>162</v>
      </c>
      <c r="AW256" s="15" t="s">
        <v>41</v>
      </c>
      <c r="AX256" s="15" t="s">
        <v>88</v>
      </c>
      <c r="AY256" s="238" t="s">
        <v>155</v>
      </c>
    </row>
    <row r="257" spans="2:65" s="1" customFormat="1" ht="24" customHeight="1">
      <c r="B257" s="36"/>
      <c r="C257" s="182" t="s">
        <v>433</v>
      </c>
      <c r="D257" s="182" t="s">
        <v>157</v>
      </c>
      <c r="E257" s="183" t="s">
        <v>896</v>
      </c>
      <c r="F257" s="184" t="s">
        <v>897</v>
      </c>
      <c r="G257" s="185" t="s">
        <v>360</v>
      </c>
      <c r="H257" s="186">
        <v>158.6</v>
      </c>
      <c r="I257" s="187"/>
      <c r="J257" s="188">
        <f>ROUND(I257*H257,2)</f>
        <v>0</v>
      </c>
      <c r="K257" s="184" t="s">
        <v>161</v>
      </c>
      <c r="L257" s="40"/>
      <c r="M257" s="189" t="s">
        <v>35</v>
      </c>
      <c r="N257" s="190" t="s">
        <v>51</v>
      </c>
      <c r="O257" s="65"/>
      <c r="P257" s="191">
        <f>O257*H257</f>
        <v>0</v>
      </c>
      <c r="Q257" s="191">
        <v>2.5000000000000001E-4</v>
      </c>
      <c r="R257" s="191">
        <f>Q257*H257</f>
        <v>3.9649999999999998E-2</v>
      </c>
      <c r="S257" s="191">
        <v>0</v>
      </c>
      <c r="T257" s="192">
        <f>S257*H257</f>
        <v>0</v>
      </c>
      <c r="AR257" s="193" t="s">
        <v>162</v>
      </c>
      <c r="AT257" s="193" t="s">
        <v>157</v>
      </c>
      <c r="AU257" s="193" t="s">
        <v>90</v>
      </c>
      <c r="AY257" s="18" t="s">
        <v>155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8" t="s">
        <v>88</v>
      </c>
      <c r="BK257" s="194">
        <f>ROUND(I257*H257,2)</f>
        <v>0</v>
      </c>
      <c r="BL257" s="18" t="s">
        <v>162</v>
      </c>
      <c r="BM257" s="193" t="s">
        <v>3973</v>
      </c>
    </row>
    <row r="258" spans="2:65" s="12" customFormat="1">
      <c r="B258" s="195"/>
      <c r="C258" s="196"/>
      <c r="D258" s="197" t="s">
        <v>164</v>
      </c>
      <c r="E258" s="198" t="s">
        <v>35</v>
      </c>
      <c r="F258" s="199" t="s">
        <v>3974</v>
      </c>
      <c r="G258" s="196"/>
      <c r="H258" s="198" t="s">
        <v>35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164</v>
      </c>
      <c r="AU258" s="205" t="s">
        <v>90</v>
      </c>
      <c r="AV258" s="12" t="s">
        <v>88</v>
      </c>
      <c r="AW258" s="12" t="s">
        <v>41</v>
      </c>
      <c r="AX258" s="12" t="s">
        <v>80</v>
      </c>
      <c r="AY258" s="205" t="s">
        <v>155</v>
      </c>
    </row>
    <row r="259" spans="2:65" s="13" customFormat="1">
      <c r="B259" s="206"/>
      <c r="C259" s="207"/>
      <c r="D259" s="197" t="s">
        <v>164</v>
      </c>
      <c r="E259" s="208" t="s">
        <v>35</v>
      </c>
      <c r="F259" s="209" t="s">
        <v>3975</v>
      </c>
      <c r="G259" s="207"/>
      <c r="H259" s="210">
        <v>39.36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164</v>
      </c>
      <c r="AU259" s="216" t="s">
        <v>90</v>
      </c>
      <c r="AV259" s="13" t="s">
        <v>90</v>
      </c>
      <c r="AW259" s="13" t="s">
        <v>41</v>
      </c>
      <c r="AX259" s="13" t="s">
        <v>80</v>
      </c>
      <c r="AY259" s="216" t="s">
        <v>155</v>
      </c>
    </row>
    <row r="260" spans="2:65" s="12" customFormat="1">
      <c r="B260" s="195"/>
      <c r="C260" s="196"/>
      <c r="D260" s="197" t="s">
        <v>164</v>
      </c>
      <c r="E260" s="198" t="s">
        <v>35</v>
      </c>
      <c r="F260" s="199" t="s">
        <v>3976</v>
      </c>
      <c r="G260" s="196"/>
      <c r="H260" s="198" t="s">
        <v>35</v>
      </c>
      <c r="I260" s="200"/>
      <c r="J260" s="196"/>
      <c r="K260" s="196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164</v>
      </c>
      <c r="AU260" s="205" t="s">
        <v>90</v>
      </c>
      <c r="AV260" s="12" t="s">
        <v>88</v>
      </c>
      <c r="AW260" s="12" t="s">
        <v>41</v>
      </c>
      <c r="AX260" s="12" t="s">
        <v>80</v>
      </c>
      <c r="AY260" s="205" t="s">
        <v>155</v>
      </c>
    </row>
    <row r="261" spans="2:65" s="13" customFormat="1">
      <c r="B261" s="206"/>
      <c r="C261" s="207"/>
      <c r="D261" s="197" t="s">
        <v>164</v>
      </c>
      <c r="E261" s="208" t="s">
        <v>35</v>
      </c>
      <c r="F261" s="209" t="s">
        <v>3977</v>
      </c>
      <c r="G261" s="207"/>
      <c r="H261" s="210">
        <v>43.32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164</v>
      </c>
      <c r="AU261" s="216" t="s">
        <v>90</v>
      </c>
      <c r="AV261" s="13" t="s">
        <v>90</v>
      </c>
      <c r="AW261" s="13" t="s">
        <v>41</v>
      </c>
      <c r="AX261" s="13" t="s">
        <v>80</v>
      </c>
      <c r="AY261" s="216" t="s">
        <v>155</v>
      </c>
    </row>
    <row r="262" spans="2:65" s="12" customFormat="1">
      <c r="B262" s="195"/>
      <c r="C262" s="196"/>
      <c r="D262" s="197" t="s">
        <v>164</v>
      </c>
      <c r="E262" s="198" t="s">
        <v>35</v>
      </c>
      <c r="F262" s="199" t="s">
        <v>3978</v>
      </c>
      <c r="G262" s="196"/>
      <c r="H262" s="198" t="s">
        <v>35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164</v>
      </c>
      <c r="AU262" s="205" t="s">
        <v>90</v>
      </c>
      <c r="AV262" s="12" t="s">
        <v>88</v>
      </c>
      <c r="AW262" s="12" t="s">
        <v>41</v>
      </c>
      <c r="AX262" s="12" t="s">
        <v>80</v>
      </c>
      <c r="AY262" s="205" t="s">
        <v>155</v>
      </c>
    </row>
    <row r="263" spans="2:65" s="13" customFormat="1">
      <c r="B263" s="206"/>
      <c r="C263" s="207"/>
      <c r="D263" s="197" t="s">
        <v>164</v>
      </c>
      <c r="E263" s="208" t="s">
        <v>35</v>
      </c>
      <c r="F263" s="209" t="s">
        <v>3979</v>
      </c>
      <c r="G263" s="207"/>
      <c r="H263" s="210">
        <v>39.72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164</v>
      </c>
      <c r="AU263" s="216" t="s">
        <v>90</v>
      </c>
      <c r="AV263" s="13" t="s">
        <v>90</v>
      </c>
      <c r="AW263" s="13" t="s">
        <v>41</v>
      </c>
      <c r="AX263" s="13" t="s">
        <v>80</v>
      </c>
      <c r="AY263" s="216" t="s">
        <v>155</v>
      </c>
    </row>
    <row r="264" spans="2:65" s="12" customFormat="1">
      <c r="B264" s="195"/>
      <c r="C264" s="196"/>
      <c r="D264" s="197" t="s">
        <v>164</v>
      </c>
      <c r="E264" s="198" t="s">
        <v>35</v>
      </c>
      <c r="F264" s="199" t="s">
        <v>3980</v>
      </c>
      <c r="G264" s="196"/>
      <c r="H264" s="198" t="s">
        <v>35</v>
      </c>
      <c r="I264" s="200"/>
      <c r="J264" s="196"/>
      <c r="K264" s="196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164</v>
      </c>
      <c r="AU264" s="205" t="s">
        <v>90</v>
      </c>
      <c r="AV264" s="12" t="s">
        <v>88</v>
      </c>
      <c r="AW264" s="12" t="s">
        <v>41</v>
      </c>
      <c r="AX264" s="12" t="s">
        <v>80</v>
      </c>
      <c r="AY264" s="205" t="s">
        <v>155</v>
      </c>
    </row>
    <row r="265" spans="2:65" s="13" customFormat="1">
      <c r="B265" s="206"/>
      <c r="C265" s="207"/>
      <c r="D265" s="197" t="s">
        <v>164</v>
      </c>
      <c r="E265" s="208" t="s">
        <v>35</v>
      </c>
      <c r="F265" s="209" t="s">
        <v>3981</v>
      </c>
      <c r="G265" s="207"/>
      <c r="H265" s="210">
        <v>36.200000000000003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164</v>
      </c>
      <c r="AU265" s="216" t="s">
        <v>90</v>
      </c>
      <c r="AV265" s="13" t="s">
        <v>90</v>
      </c>
      <c r="AW265" s="13" t="s">
        <v>41</v>
      </c>
      <c r="AX265" s="13" t="s">
        <v>80</v>
      </c>
      <c r="AY265" s="216" t="s">
        <v>155</v>
      </c>
    </row>
    <row r="266" spans="2:65" s="15" customFormat="1">
      <c r="B266" s="228"/>
      <c r="C266" s="229"/>
      <c r="D266" s="197" t="s">
        <v>164</v>
      </c>
      <c r="E266" s="230" t="s">
        <v>35</v>
      </c>
      <c r="F266" s="231" t="s">
        <v>177</v>
      </c>
      <c r="G266" s="229"/>
      <c r="H266" s="232">
        <v>158.6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164</v>
      </c>
      <c r="AU266" s="238" t="s">
        <v>90</v>
      </c>
      <c r="AV266" s="15" t="s">
        <v>162</v>
      </c>
      <c r="AW266" s="15" t="s">
        <v>41</v>
      </c>
      <c r="AX266" s="15" t="s">
        <v>88</v>
      </c>
      <c r="AY266" s="238" t="s">
        <v>155</v>
      </c>
    </row>
    <row r="267" spans="2:65" s="1" customFormat="1" ht="16.5" customHeight="1">
      <c r="B267" s="36"/>
      <c r="C267" s="239" t="s">
        <v>438</v>
      </c>
      <c r="D267" s="239" t="s">
        <v>455</v>
      </c>
      <c r="E267" s="240" t="s">
        <v>713</v>
      </c>
      <c r="F267" s="241" t="s">
        <v>714</v>
      </c>
      <c r="G267" s="242" t="s">
        <v>360</v>
      </c>
      <c r="H267" s="243">
        <v>41.328000000000003</v>
      </c>
      <c r="I267" s="244"/>
      <c r="J267" s="245">
        <f>ROUND(I267*H267,2)</f>
        <v>0</v>
      </c>
      <c r="K267" s="241" t="s">
        <v>161</v>
      </c>
      <c r="L267" s="246"/>
      <c r="M267" s="247" t="s">
        <v>35</v>
      </c>
      <c r="N267" s="248" t="s">
        <v>51</v>
      </c>
      <c r="O267" s="65"/>
      <c r="P267" s="191">
        <f>O267*H267</f>
        <v>0</v>
      </c>
      <c r="Q267" s="191">
        <v>3.0000000000000001E-5</v>
      </c>
      <c r="R267" s="191">
        <f>Q267*H267</f>
        <v>1.2398400000000001E-3</v>
      </c>
      <c r="S267" s="191">
        <v>0</v>
      </c>
      <c r="T267" s="192">
        <f>S267*H267</f>
        <v>0</v>
      </c>
      <c r="AR267" s="193" t="s">
        <v>224</v>
      </c>
      <c r="AT267" s="193" t="s">
        <v>455</v>
      </c>
      <c r="AU267" s="193" t="s">
        <v>90</v>
      </c>
      <c r="AY267" s="18" t="s">
        <v>155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18" t="s">
        <v>88</v>
      </c>
      <c r="BK267" s="194">
        <f>ROUND(I267*H267,2)</f>
        <v>0</v>
      </c>
      <c r="BL267" s="18" t="s">
        <v>162</v>
      </c>
      <c r="BM267" s="193" t="s">
        <v>3982</v>
      </c>
    </row>
    <row r="268" spans="2:65" s="12" customFormat="1">
      <c r="B268" s="195"/>
      <c r="C268" s="196"/>
      <c r="D268" s="197" t="s">
        <v>164</v>
      </c>
      <c r="E268" s="198" t="s">
        <v>35</v>
      </c>
      <c r="F268" s="199" t="s">
        <v>3974</v>
      </c>
      <c r="G268" s="196"/>
      <c r="H268" s="198" t="s">
        <v>35</v>
      </c>
      <c r="I268" s="200"/>
      <c r="J268" s="196"/>
      <c r="K268" s="196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164</v>
      </c>
      <c r="AU268" s="205" t="s">
        <v>90</v>
      </c>
      <c r="AV268" s="12" t="s">
        <v>88</v>
      </c>
      <c r="AW268" s="12" t="s">
        <v>41</v>
      </c>
      <c r="AX268" s="12" t="s">
        <v>80</v>
      </c>
      <c r="AY268" s="205" t="s">
        <v>155</v>
      </c>
    </row>
    <row r="269" spans="2:65" s="13" customFormat="1">
      <c r="B269" s="206"/>
      <c r="C269" s="207"/>
      <c r="D269" s="197" t="s">
        <v>164</v>
      </c>
      <c r="E269" s="208" t="s">
        <v>35</v>
      </c>
      <c r="F269" s="209" t="s">
        <v>3983</v>
      </c>
      <c r="G269" s="207"/>
      <c r="H269" s="210">
        <v>41.328000000000003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164</v>
      </c>
      <c r="AU269" s="216" t="s">
        <v>90</v>
      </c>
      <c r="AV269" s="13" t="s">
        <v>90</v>
      </c>
      <c r="AW269" s="13" t="s">
        <v>41</v>
      </c>
      <c r="AX269" s="13" t="s">
        <v>88</v>
      </c>
      <c r="AY269" s="216" t="s">
        <v>155</v>
      </c>
    </row>
    <row r="270" spans="2:65" s="1" customFormat="1" ht="16.5" customHeight="1">
      <c r="B270" s="36"/>
      <c r="C270" s="239" t="s">
        <v>442</v>
      </c>
      <c r="D270" s="239" t="s">
        <v>455</v>
      </c>
      <c r="E270" s="240" t="s">
        <v>3984</v>
      </c>
      <c r="F270" s="241" t="s">
        <v>3985</v>
      </c>
      <c r="G270" s="242" t="s">
        <v>360</v>
      </c>
      <c r="H270" s="243">
        <v>38.01</v>
      </c>
      <c r="I270" s="244"/>
      <c r="J270" s="245">
        <f>ROUND(I270*H270,2)</f>
        <v>0</v>
      </c>
      <c r="K270" s="241" t="s">
        <v>161</v>
      </c>
      <c r="L270" s="246"/>
      <c r="M270" s="247" t="s">
        <v>35</v>
      </c>
      <c r="N270" s="248" t="s">
        <v>51</v>
      </c>
      <c r="O270" s="65"/>
      <c r="P270" s="191">
        <f>O270*H270</f>
        <v>0</v>
      </c>
      <c r="Q270" s="191">
        <v>5.0000000000000001E-4</v>
      </c>
      <c r="R270" s="191">
        <f>Q270*H270</f>
        <v>1.9005000000000001E-2</v>
      </c>
      <c r="S270" s="191">
        <v>0</v>
      </c>
      <c r="T270" s="192">
        <f>S270*H270</f>
        <v>0</v>
      </c>
      <c r="AR270" s="193" t="s">
        <v>224</v>
      </c>
      <c r="AT270" s="193" t="s">
        <v>455</v>
      </c>
      <c r="AU270" s="193" t="s">
        <v>90</v>
      </c>
      <c r="AY270" s="18" t="s">
        <v>155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8" t="s">
        <v>88</v>
      </c>
      <c r="BK270" s="194">
        <f>ROUND(I270*H270,2)</f>
        <v>0</v>
      </c>
      <c r="BL270" s="18" t="s">
        <v>162</v>
      </c>
      <c r="BM270" s="193" t="s">
        <v>3986</v>
      </c>
    </row>
    <row r="271" spans="2:65" s="12" customFormat="1">
      <c r="B271" s="195"/>
      <c r="C271" s="196"/>
      <c r="D271" s="197" t="s">
        <v>164</v>
      </c>
      <c r="E271" s="198" t="s">
        <v>35</v>
      </c>
      <c r="F271" s="199" t="s">
        <v>3980</v>
      </c>
      <c r="G271" s="196"/>
      <c r="H271" s="198" t="s">
        <v>35</v>
      </c>
      <c r="I271" s="200"/>
      <c r="J271" s="196"/>
      <c r="K271" s="196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164</v>
      </c>
      <c r="AU271" s="205" t="s">
        <v>90</v>
      </c>
      <c r="AV271" s="12" t="s">
        <v>88</v>
      </c>
      <c r="AW271" s="12" t="s">
        <v>41</v>
      </c>
      <c r="AX271" s="12" t="s">
        <v>80</v>
      </c>
      <c r="AY271" s="205" t="s">
        <v>155</v>
      </c>
    </row>
    <row r="272" spans="2:65" s="13" customFormat="1">
      <c r="B272" s="206"/>
      <c r="C272" s="207"/>
      <c r="D272" s="197" t="s">
        <v>164</v>
      </c>
      <c r="E272" s="208" t="s">
        <v>35</v>
      </c>
      <c r="F272" s="209" t="s">
        <v>3987</v>
      </c>
      <c r="G272" s="207"/>
      <c r="H272" s="210">
        <v>38.01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164</v>
      </c>
      <c r="AU272" s="216" t="s">
        <v>90</v>
      </c>
      <c r="AV272" s="13" t="s">
        <v>90</v>
      </c>
      <c r="AW272" s="13" t="s">
        <v>41</v>
      </c>
      <c r="AX272" s="13" t="s">
        <v>88</v>
      </c>
      <c r="AY272" s="216" t="s">
        <v>155</v>
      </c>
    </row>
    <row r="273" spans="2:65" s="1" customFormat="1" ht="24" customHeight="1">
      <c r="B273" s="36"/>
      <c r="C273" s="239" t="s">
        <v>447</v>
      </c>
      <c r="D273" s="239" t="s">
        <v>455</v>
      </c>
      <c r="E273" s="240" t="s">
        <v>952</v>
      </c>
      <c r="F273" s="241" t="s">
        <v>953</v>
      </c>
      <c r="G273" s="242" t="s">
        <v>360</v>
      </c>
      <c r="H273" s="243">
        <v>45.485999999999997</v>
      </c>
      <c r="I273" s="244"/>
      <c r="J273" s="245">
        <f>ROUND(I273*H273,2)</f>
        <v>0</v>
      </c>
      <c r="K273" s="241" t="s">
        <v>161</v>
      </c>
      <c r="L273" s="246"/>
      <c r="M273" s="247" t="s">
        <v>35</v>
      </c>
      <c r="N273" s="248" t="s">
        <v>51</v>
      </c>
      <c r="O273" s="65"/>
      <c r="P273" s="191">
        <f>O273*H273</f>
        <v>0</v>
      </c>
      <c r="Q273" s="191">
        <v>2.9999999999999997E-4</v>
      </c>
      <c r="R273" s="191">
        <f>Q273*H273</f>
        <v>1.3645799999999998E-2</v>
      </c>
      <c r="S273" s="191">
        <v>0</v>
      </c>
      <c r="T273" s="192">
        <f>S273*H273</f>
        <v>0</v>
      </c>
      <c r="AR273" s="193" t="s">
        <v>224</v>
      </c>
      <c r="AT273" s="193" t="s">
        <v>455</v>
      </c>
      <c r="AU273" s="193" t="s">
        <v>90</v>
      </c>
      <c r="AY273" s="18" t="s">
        <v>155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8" t="s">
        <v>88</v>
      </c>
      <c r="BK273" s="194">
        <f>ROUND(I273*H273,2)</f>
        <v>0</v>
      </c>
      <c r="BL273" s="18" t="s">
        <v>162</v>
      </c>
      <c r="BM273" s="193" t="s">
        <v>3988</v>
      </c>
    </row>
    <row r="274" spans="2:65" s="12" customFormat="1">
      <c r="B274" s="195"/>
      <c r="C274" s="196"/>
      <c r="D274" s="197" t="s">
        <v>164</v>
      </c>
      <c r="E274" s="198" t="s">
        <v>35</v>
      </c>
      <c r="F274" s="199" t="s">
        <v>3976</v>
      </c>
      <c r="G274" s="196"/>
      <c r="H274" s="198" t="s">
        <v>35</v>
      </c>
      <c r="I274" s="200"/>
      <c r="J274" s="196"/>
      <c r="K274" s="196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164</v>
      </c>
      <c r="AU274" s="205" t="s">
        <v>90</v>
      </c>
      <c r="AV274" s="12" t="s">
        <v>88</v>
      </c>
      <c r="AW274" s="12" t="s">
        <v>41</v>
      </c>
      <c r="AX274" s="12" t="s">
        <v>80</v>
      </c>
      <c r="AY274" s="205" t="s">
        <v>155</v>
      </c>
    </row>
    <row r="275" spans="2:65" s="13" customFormat="1">
      <c r="B275" s="206"/>
      <c r="C275" s="207"/>
      <c r="D275" s="197" t="s">
        <v>164</v>
      </c>
      <c r="E275" s="208" t="s">
        <v>35</v>
      </c>
      <c r="F275" s="209" t="s">
        <v>3989</v>
      </c>
      <c r="G275" s="207"/>
      <c r="H275" s="210">
        <v>45.485999999999997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164</v>
      </c>
      <c r="AU275" s="216" t="s">
        <v>90</v>
      </c>
      <c r="AV275" s="13" t="s">
        <v>90</v>
      </c>
      <c r="AW275" s="13" t="s">
        <v>41</v>
      </c>
      <c r="AX275" s="13" t="s">
        <v>88</v>
      </c>
      <c r="AY275" s="216" t="s">
        <v>155</v>
      </c>
    </row>
    <row r="276" spans="2:65" s="1" customFormat="1" ht="24" customHeight="1">
      <c r="B276" s="36"/>
      <c r="C276" s="239" t="s">
        <v>454</v>
      </c>
      <c r="D276" s="239" t="s">
        <v>455</v>
      </c>
      <c r="E276" s="240" t="s">
        <v>958</v>
      </c>
      <c r="F276" s="241" t="s">
        <v>959</v>
      </c>
      <c r="G276" s="242" t="s">
        <v>360</v>
      </c>
      <c r="H276" s="243">
        <v>41.706000000000003</v>
      </c>
      <c r="I276" s="244"/>
      <c r="J276" s="245">
        <f>ROUND(I276*H276,2)</f>
        <v>0</v>
      </c>
      <c r="K276" s="241" t="s">
        <v>161</v>
      </c>
      <c r="L276" s="246"/>
      <c r="M276" s="247" t="s">
        <v>35</v>
      </c>
      <c r="N276" s="248" t="s">
        <v>51</v>
      </c>
      <c r="O276" s="65"/>
      <c r="P276" s="191">
        <f>O276*H276</f>
        <v>0</v>
      </c>
      <c r="Q276" s="191">
        <v>2.0000000000000001E-4</v>
      </c>
      <c r="R276" s="191">
        <f>Q276*H276</f>
        <v>8.3412000000000017E-3</v>
      </c>
      <c r="S276" s="191">
        <v>0</v>
      </c>
      <c r="T276" s="192">
        <f>S276*H276</f>
        <v>0</v>
      </c>
      <c r="AR276" s="193" t="s">
        <v>224</v>
      </c>
      <c r="AT276" s="193" t="s">
        <v>455</v>
      </c>
      <c r="AU276" s="193" t="s">
        <v>90</v>
      </c>
      <c r="AY276" s="18" t="s">
        <v>155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8" t="s">
        <v>88</v>
      </c>
      <c r="BK276" s="194">
        <f>ROUND(I276*H276,2)</f>
        <v>0</v>
      </c>
      <c r="BL276" s="18" t="s">
        <v>162</v>
      </c>
      <c r="BM276" s="193" t="s">
        <v>3990</v>
      </c>
    </row>
    <row r="277" spans="2:65" s="12" customFormat="1">
      <c r="B277" s="195"/>
      <c r="C277" s="196"/>
      <c r="D277" s="197" t="s">
        <v>164</v>
      </c>
      <c r="E277" s="198" t="s">
        <v>35</v>
      </c>
      <c r="F277" s="199" t="s">
        <v>3978</v>
      </c>
      <c r="G277" s="196"/>
      <c r="H277" s="198" t="s">
        <v>35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164</v>
      </c>
      <c r="AU277" s="205" t="s">
        <v>90</v>
      </c>
      <c r="AV277" s="12" t="s">
        <v>88</v>
      </c>
      <c r="AW277" s="12" t="s">
        <v>41</v>
      </c>
      <c r="AX277" s="12" t="s">
        <v>80</v>
      </c>
      <c r="AY277" s="205" t="s">
        <v>155</v>
      </c>
    </row>
    <row r="278" spans="2:65" s="13" customFormat="1">
      <c r="B278" s="206"/>
      <c r="C278" s="207"/>
      <c r="D278" s="197" t="s">
        <v>164</v>
      </c>
      <c r="E278" s="208" t="s">
        <v>35</v>
      </c>
      <c r="F278" s="209" t="s">
        <v>3991</v>
      </c>
      <c r="G278" s="207"/>
      <c r="H278" s="210">
        <v>41.706000000000003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164</v>
      </c>
      <c r="AU278" s="216" t="s">
        <v>90</v>
      </c>
      <c r="AV278" s="13" t="s">
        <v>90</v>
      </c>
      <c r="AW278" s="13" t="s">
        <v>41</v>
      </c>
      <c r="AX278" s="13" t="s">
        <v>88</v>
      </c>
      <c r="AY278" s="216" t="s">
        <v>155</v>
      </c>
    </row>
    <row r="279" spans="2:65" s="1" customFormat="1" ht="36" customHeight="1">
      <c r="B279" s="36"/>
      <c r="C279" s="182" t="s">
        <v>463</v>
      </c>
      <c r="D279" s="182" t="s">
        <v>157</v>
      </c>
      <c r="E279" s="183" t="s">
        <v>964</v>
      </c>
      <c r="F279" s="184" t="s">
        <v>965</v>
      </c>
      <c r="G279" s="185" t="s">
        <v>160</v>
      </c>
      <c r="H279" s="186">
        <v>18.8</v>
      </c>
      <c r="I279" s="187"/>
      <c r="J279" s="188">
        <f>ROUND(I279*H279,2)</f>
        <v>0</v>
      </c>
      <c r="K279" s="184" t="s">
        <v>161</v>
      </c>
      <c r="L279" s="40"/>
      <c r="M279" s="189" t="s">
        <v>35</v>
      </c>
      <c r="N279" s="190" t="s">
        <v>51</v>
      </c>
      <c r="O279" s="65"/>
      <c r="P279" s="191">
        <f>O279*H279</f>
        <v>0</v>
      </c>
      <c r="Q279" s="191">
        <v>6.5599999999999999E-3</v>
      </c>
      <c r="R279" s="191">
        <f>Q279*H279</f>
        <v>0.12332800000000001</v>
      </c>
      <c r="S279" s="191">
        <v>0</v>
      </c>
      <c r="T279" s="192">
        <f>S279*H279</f>
        <v>0</v>
      </c>
      <c r="AR279" s="193" t="s">
        <v>162</v>
      </c>
      <c r="AT279" s="193" t="s">
        <v>157</v>
      </c>
      <c r="AU279" s="193" t="s">
        <v>90</v>
      </c>
      <c r="AY279" s="18" t="s">
        <v>155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8" t="s">
        <v>88</v>
      </c>
      <c r="BK279" s="194">
        <f>ROUND(I279*H279,2)</f>
        <v>0</v>
      </c>
      <c r="BL279" s="18" t="s">
        <v>162</v>
      </c>
      <c r="BM279" s="193" t="s">
        <v>3992</v>
      </c>
    </row>
    <row r="280" spans="2:65" s="12" customFormat="1">
      <c r="B280" s="195"/>
      <c r="C280" s="196"/>
      <c r="D280" s="197" t="s">
        <v>164</v>
      </c>
      <c r="E280" s="198" t="s">
        <v>35</v>
      </c>
      <c r="F280" s="199" t="s">
        <v>3887</v>
      </c>
      <c r="G280" s="196"/>
      <c r="H280" s="198" t="s">
        <v>35</v>
      </c>
      <c r="I280" s="200"/>
      <c r="J280" s="196"/>
      <c r="K280" s="196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164</v>
      </c>
      <c r="AU280" s="205" t="s">
        <v>90</v>
      </c>
      <c r="AV280" s="12" t="s">
        <v>88</v>
      </c>
      <c r="AW280" s="12" t="s">
        <v>41</v>
      </c>
      <c r="AX280" s="12" t="s">
        <v>80</v>
      </c>
      <c r="AY280" s="205" t="s">
        <v>155</v>
      </c>
    </row>
    <row r="281" spans="2:65" s="13" customFormat="1">
      <c r="B281" s="206"/>
      <c r="C281" s="207"/>
      <c r="D281" s="197" t="s">
        <v>164</v>
      </c>
      <c r="E281" s="208" t="s">
        <v>35</v>
      </c>
      <c r="F281" s="209" t="s">
        <v>3888</v>
      </c>
      <c r="G281" s="207"/>
      <c r="H281" s="210">
        <v>5.84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164</v>
      </c>
      <c r="AU281" s="216" t="s">
        <v>90</v>
      </c>
      <c r="AV281" s="13" t="s">
        <v>90</v>
      </c>
      <c r="AW281" s="13" t="s">
        <v>41</v>
      </c>
      <c r="AX281" s="13" t="s">
        <v>80</v>
      </c>
      <c r="AY281" s="216" t="s">
        <v>155</v>
      </c>
    </row>
    <row r="282" spans="2:65" s="12" customFormat="1">
      <c r="B282" s="195"/>
      <c r="C282" s="196"/>
      <c r="D282" s="197" t="s">
        <v>164</v>
      </c>
      <c r="E282" s="198" t="s">
        <v>35</v>
      </c>
      <c r="F282" s="199" t="s">
        <v>3890</v>
      </c>
      <c r="G282" s="196"/>
      <c r="H282" s="198" t="s">
        <v>35</v>
      </c>
      <c r="I282" s="200"/>
      <c r="J282" s="196"/>
      <c r="K282" s="196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164</v>
      </c>
      <c r="AU282" s="205" t="s">
        <v>90</v>
      </c>
      <c r="AV282" s="12" t="s">
        <v>88</v>
      </c>
      <c r="AW282" s="12" t="s">
        <v>41</v>
      </c>
      <c r="AX282" s="12" t="s">
        <v>80</v>
      </c>
      <c r="AY282" s="205" t="s">
        <v>155</v>
      </c>
    </row>
    <row r="283" spans="2:65" s="13" customFormat="1">
      <c r="B283" s="206"/>
      <c r="C283" s="207"/>
      <c r="D283" s="197" t="s">
        <v>164</v>
      </c>
      <c r="E283" s="208" t="s">
        <v>35</v>
      </c>
      <c r="F283" s="209" t="s">
        <v>3891</v>
      </c>
      <c r="G283" s="207"/>
      <c r="H283" s="210">
        <v>12.96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164</v>
      </c>
      <c r="AU283" s="216" t="s">
        <v>90</v>
      </c>
      <c r="AV283" s="13" t="s">
        <v>90</v>
      </c>
      <c r="AW283" s="13" t="s">
        <v>41</v>
      </c>
      <c r="AX283" s="13" t="s">
        <v>80</v>
      </c>
      <c r="AY283" s="216" t="s">
        <v>155</v>
      </c>
    </row>
    <row r="284" spans="2:65" s="15" customFormat="1">
      <c r="B284" s="228"/>
      <c r="C284" s="229"/>
      <c r="D284" s="197" t="s">
        <v>164</v>
      </c>
      <c r="E284" s="230" t="s">
        <v>35</v>
      </c>
      <c r="F284" s="231" t="s">
        <v>177</v>
      </c>
      <c r="G284" s="229"/>
      <c r="H284" s="232">
        <v>18.8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164</v>
      </c>
      <c r="AU284" s="238" t="s">
        <v>90</v>
      </c>
      <c r="AV284" s="15" t="s">
        <v>162</v>
      </c>
      <c r="AW284" s="15" t="s">
        <v>41</v>
      </c>
      <c r="AX284" s="15" t="s">
        <v>88</v>
      </c>
      <c r="AY284" s="238" t="s">
        <v>155</v>
      </c>
    </row>
    <row r="285" spans="2:65" s="1" customFormat="1" ht="36" customHeight="1">
      <c r="B285" s="36"/>
      <c r="C285" s="182" t="s">
        <v>468</v>
      </c>
      <c r="D285" s="182" t="s">
        <v>157</v>
      </c>
      <c r="E285" s="183" t="s">
        <v>982</v>
      </c>
      <c r="F285" s="184" t="s">
        <v>983</v>
      </c>
      <c r="G285" s="185" t="s">
        <v>160</v>
      </c>
      <c r="H285" s="186">
        <v>9.0719999999999992</v>
      </c>
      <c r="I285" s="187"/>
      <c r="J285" s="188">
        <f>ROUND(I285*H285,2)</f>
        <v>0</v>
      </c>
      <c r="K285" s="184" t="s">
        <v>161</v>
      </c>
      <c r="L285" s="40"/>
      <c r="M285" s="189" t="s">
        <v>35</v>
      </c>
      <c r="N285" s="190" t="s">
        <v>51</v>
      </c>
      <c r="O285" s="65"/>
      <c r="P285" s="191">
        <f>O285*H285</f>
        <v>0</v>
      </c>
      <c r="Q285" s="191">
        <v>6.28E-3</v>
      </c>
      <c r="R285" s="191">
        <f>Q285*H285</f>
        <v>5.6972159999999994E-2</v>
      </c>
      <c r="S285" s="191">
        <v>0</v>
      </c>
      <c r="T285" s="192">
        <f>S285*H285</f>
        <v>0</v>
      </c>
      <c r="AR285" s="193" t="s">
        <v>162</v>
      </c>
      <c r="AT285" s="193" t="s">
        <v>157</v>
      </c>
      <c r="AU285" s="193" t="s">
        <v>90</v>
      </c>
      <c r="AY285" s="18" t="s">
        <v>155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8" t="s">
        <v>88</v>
      </c>
      <c r="BK285" s="194">
        <f>ROUND(I285*H285,2)</f>
        <v>0</v>
      </c>
      <c r="BL285" s="18" t="s">
        <v>162</v>
      </c>
      <c r="BM285" s="193" t="s">
        <v>3993</v>
      </c>
    </row>
    <row r="286" spans="2:65" s="12" customFormat="1">
      <c r="B286" s="195"/>
      <c r="C286" s="196"/>
      <c r="D286" s="197" t="s">
        <v>164</v>
      </c>
      <c r="E286" s="198" t="s">
        <v>35</v>
      </c>
      <c r="F286" s="199" t="s">
        <v>3994</v>
      </c>
      <c r="G286" s="196"/>
      <c r="H286" s="198" t="s">
        <v>35</v>
      </c>
      <c r="I286" s="200"/>
      <c r="J286" s="196"/>
      <c r="K286" s="196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164</v>
      </c>
      <c r="AU286" s="205" t="s">
        <v>90</v>
      </c>
      <c r="AV286" s="12" t="s">
        <v>88</v>
      </c>
      <c r="AW286" s="12" t="s">
        <v>41</v>
      </c>
      <c r="AX286" s="12" t="s">
        <v>80</v>
      </c>
      <c r="AY286" s="205" t="s">
        <v>155</v>
      </c>
    </row>
    <row r="287" spans="2:65" s="13" customFormat="1">
      <c r="B287" s="206"/>
      <c r="C287" s="207"/>
      <c r="D287" s="197" t="s">
        <v>164</v>
      </c>
      <c r="E287" s="208" t="s">
        <v>35</v>
      </c>
      <c r="F287" s="209" t="s">
        <v>3995</v>
      </c>
      <c r="G287" s="207"/>
      <c r="H287" s="210">
        <v>8.8800000000000008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164</v>
      </c>
      <c r="AU287" s="216" t="s">
        <v>90</v>
      </c>
      <c r="AV287" s="13" t="s">
        <v>90</v>
      </c>
      <c r="AW287" s="13" t="s">
        <v>41</v>
      </c>
      <c r="AX287" s="13" t="s">
        <v>80</v>
      </c>
      <c r="AY287" s="216" t="s">
        <v>155</v>
      </c>
    </row>
    <row r="288" spans="2:65" s="12" customFormat="1">
      <c r="B288" s="195"/>
      <c r="C288" s="196"/>
      <c r="D288" s="197" t="s">
        <v>164</v>
      </c>
      <c r="E288" s="198" t="s">
        <v>35</v>
      </c>
      <c r="F288" s="199" t="s">
        <v>3996</v>
      </c>
      <c r="G288" s="196"/>
      <c r="H288" s="198" t="s">
        <v>35</v>
      </c>
      <c r="I288" s="200"/>
      <c r="J288" s="196"/>
      <c r="K288" s="196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164</v>
      </c>
      <c r="AU288" s="205" t="s">
        <v>90</v>
      </c>
      <c r="AV288" s="12" t="s">
        <v>88</v>
      </c>
      <c r="AW288" s="12" t="s">
        <v>41</v>
      </c>
      <c r="AX288" s="12" t="s">
        <v>80</v>
      </c>
      <c r="AY288" s="205" t="s">
        <v>155</v>
      </c>
    </row>
    <row r="289" spans="2:65" s="13" customFormat="1">
      <c r="B289" s="206"/>
      <c r="C289" s="207"/>
      <c r="D289" s="197" t="s">
        <v>164</v>
      </c>
      <c r="E289" s="208" t="s">
        <v>35</v>
      </c>
      <c r="F289" s="209" t="s">
        <v>3997</v>
      </c>
      <c r="G289" s="207"/>
      <c r="H289" s="210">
        <v>0.192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164</v>
      </c>
      <c r="AU289" s="216" t="s">
        <v>90</v>
      </c>
      <c r="AV289" s="13" t="s">
        <v>90</v>
      </c>
      <c r="AW289" s="13" t="s">
        <v>41</v>
      </c>
      <c r="AX289" s="13" t="s">
        <v>80</v>
      </c>
      <c r="AY289" s="216" t="s">
        <v>155</v>
      </c>
    </row>
    <row r="290" spans="2:65" s="15" customFormat="1">
      <c r="B290" s="228"/>
      <c r="C290" s="229"/>
      <c r="D290" s="197" t="s">
        <v>164</v>
      </c>
      <c r="E290" s="230" t="s">
        <v>35</v>
      </c>
      <c r="F290" s="231" t="s">
        <v>177</v>
      </c>
      <c r="G290" s="229"/>
      <c r="H290" s="232">
        <v>9.0719999999999992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164</v>
      </c>
      <c r="AU290" s="238" t="s">
        <v>90</v>
      </c>
      <c r="AV290" s="15" t="s">
        <v>162</v>
      </c>
      <c r="AW290" s="15" t="s">
        <v>41</v>
      </c>
      <c r="AX290" s="15" t="s">
        <v>88</v>
      </c>
      <c r="AY290" s="238" t="s">
        <v>155</v>
      </c>
    </row>
    <row r="291" spans="2:65" s="1" customFormat="1" ht="36" customHeight="1">
      <c r="B291" s="36"/>
      <c r="C291" s="182" t="s">
        <v>475</v>
      </c>
      <c r="D291" s="182" t="s">
        <v>157</v>
      </c>
      <c r="E291" s="183" t="s">
        <v>1000</v>
      </c>
      <c r="F291" s="184" t="s">
        <v>1001</v>
      </c>
      <c r="G291" s="185" t="s">
        <v>160</v>
      </c>
      <c r="H291" s="186">
        <v>123.395</v>
      </c>
      <c r="I291" s="187"/>
      <c r="J291" s="188">
        <f>ROUND(I291*H291,2)</f>
        <v>0</v>
      </c>
      <c r="K291" s="184" t="s">
        <v>161</v>
      </c>
      <c r="L291" s="40"/>
      <c r="M291" s="189" t="s">
        <v>35</v>
      </c>
      <c r="N291" s="190" t="s">
        <v>51</v>
      </c>
      <c r="O291" s="65"/>
      <c r="P291" s="191">
        <f>O291*H291</f>
        <v>0</v>
      </c>
      <c r="Q291" s="191">
        <v>3.48E-3</v>
      </c>
      <c r="R291" s="191">
        <f>Q291*H291</f>
        <v>0.42941459999999998</v>
      </c>
      <c r="S291" s="191">
        <v>0</v>
      </c>
      <c r="T291" s="192">
        <f>S291*H291</f>
        <v>0</v>
      </c>
      <c r="AR291" s="193" t="s">
        <v>162</v>
      </c>
      <c r="AT291" s="193" t="s">
        <v>157</v>
      </c>
      <c r="AU291" s="193" t="s">
        <v>90</v>
      </c>
      <c r="AY291" s="18" t="s">
        <v>155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8" t="s">
        <v>88</v>
      </c>
      <c r="BK291" s="194">
        <f>ROUND(I291*H291,2)</f>
        <v>0</v>
      </c>
      <c r="BL291" s="18" t="s">
        <v>162</v>
      </c>
      <c r="BM291" s="193" t="s">
        <v>3998</v>
      </c>
    </row>
    <row r="292" spans="2:65" s="12" customFormat="1">
      <c r="B292" s="195"/>
      <c r="C292" s="196"/>
      <c r="D292" s="197" t="s">
        <v>164</v>
      </c>
      <c r="E292" s="198" t="s">
        <v>35</v>
      </c>
      <c r="F292" s="199" t="s">
        <v>3963</v>
      </c>
      <c r="G292" s="196"/>
      <c r="H292" s="198" t="s">
        <v>35</v>
      </c>
      <c r="I292" s="200"/>
      <c r="J292" s="196"/>
      <c r="K292" s="196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164</v>
      </c>
      <c r="AU292" s="205" t="s">
        <v>90</v>
      </c>
      <c r="AV292" s="12" t="s">
        <v>88</v>
      </c>
      <c r="AW292" s="12" t="s">
        <v>41</v>
      </c>
      <c r="AX292" s="12" t="s">
        <v>80</v>
      </c>
      <c r="AY292" s="205" t="s">
        <v>155</v>
      </c>
    </row>
    <row r="293" spans="2:65" s="12" customFormat="1">
      <c r="B293" s="195"/>
      <c r="C293" s="196"/>
      <c r="D293" s="197" t="s">
        <v>164</v>
      </c>
      <c r="E293" s="198" t="s">
        <v>35</v>
      </c>
      <c r="F293" s="199" t="s">
        <v>3939</v>
      </c>
      <c r="G293" s="196"/>
      <c r="H293" s="198" t="s">
        <v>35</v>
      </c>
      <c r="I293" s="200"/>
      <c r="J293" s="196"/>
      <c r="K293" s="196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164</v>
      </c>
      <c r="AU293" s="205" t="s">
        <v>90</v>
      </c>
      <c r="AV293" s="12" t="s">
        <v>88</v>
      </c>
      <c r="AW293" s="12" t="s">
        <v>41</v>
      </c>
      <c r="AX293" s="12" t="s">
        <v>80</v>
      </c>
      <c r="AY293" s="205" t="s">
        <v>155</v>
      </c>
    </row>
    <row r="294" spans="2:65" s="13" customFormat="1">
      <c r="B294" s="206"/>
      <c r="C294" s="207"/>
      <c r="D294" s="197" t="s">
        <v>164</v>
      </c>
      <c r="E294" s="208" t="s">
        <v>35</v>
      </c>
      <c r="F294" s="209" t="s">
        <v>3999</v>
      </c>
      <c r="G294" s="207"/>
      <c r="H294" s="210">
        <v>101.64400000000001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164</v>
      </c>
      <c r="AU294" s="216" t="s">
        <v>90</v>
      </c>
      <c r="AV294" s="13" t="s">
        <v>90</v>
      </c>
      <c r="AW294" s="13" t="s">
        <v>41</v>
      </c>
      <c r="AX294" s="13" t="s">
        <v>80</v>
      </c>
      <c r="AY294" s="216" t="s">
        <v>155</v>
      </c>
    </row>
    <row r="295" spans="2:65" s="12" customFormat="1">
      <c r="B295" s="195"/>
      <c r="C295" s="196"/>
      <c r="D295" s="197" t="s">
        <v>164</v>
      </c>
      <c r="E295" s="198" t="s">
        <v>35</v>
      </c>
      <c r="F295" s="199" t="s">
        <v>3941</v>
      </c>
      <c r="G295" s="196"/>
      <c r="H295" s="198" t="s">
        <v>35</v>
      </c>
      <c r="I295" s="200"/>
      <c r="J295" s="196"/>
      <c r="K295" s="196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164</v>
      </c>
      <c r="AU295" s="205" t="s">
        <v>90</v>
      </c>
      <c r="AV295" s="12" t="s">
        <v>88</v>
      </c>
      <c r="AW295" s="12" t="s">
        <v>41</v>
      </c>
      <c r="AX295" s="12" t="s">
        <v>80</v>
      </c>
      <c r="AY295" s="205" t="s">
        <v>155</v>
      </c>
    </row>
    <row r="296" spans="2:65" s="13" customFormat="1">
      <c r="B296" s="206"/>
      <c r="C296" s="207"/>
      <c r="D296" s="197" t="s">
        <v>164</v>
      </c>
      <c r="E296" s="208" t="s">
        <v>35</v>
      </c>
      <c r="F296" s="209" t="s">
        <v>3965</v>
      </c>
      <c r="G296" s="207"/>
      <c r="H296" s="210">
        <v>4.3620000000000001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164</v>
      </c>
      <c r="AU296" s="216" t="s">
        <v>90</v>
      </c>
      <c r="AV296" s="13" t="s">
        <v>90</v>
      </c>
      <c r="AW296" s="13" t="s">
        <v>41</v>
      </c>
      <c r="AX296" s="13" t="s">
        <v>80</v>
      </c>
      <c r="AY296" s="216" t="s">
        <v>155</v>
      </c>
    </row>
    <row r="297" spans="2:65" s="12" customFormat="1">
      <c r="B297" s="195"/>
      <c r="C297" s="196"/>
      <c r="D297" s="197" t="s">
        <v>164</v>
      </c>
      <c r="E297" s="198" t="s">
        <v>35</v>
      </c>
      <c r="F297" s="199" t="s">
        <v>4000</v>
      </c>
      <c r="G297" s="196"/>
      <c r="H297" s="198" t="s">
        <v>35</v>
      </c>
      <c r="I297" s="200"/>
      <c r="J297" s="196"/>
      <c r="K297" s="196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164</v>
      </c>
      <c r="AU297" s="205" t="s">
        <v>90</v>
      </c>
      <c r="AV297" s="12" t="s">
        <v>88</v>
      </c>
      <c r="AW297" s="12" t="s">
        <v>41</v>
      </c>
      <c r="AX297" s="12" t="s">
        <v>80</v>
      </c>
      <c r="AY297" s="205" t="s">
        <v>155</v>
      </c>
    </row>
    <row r="298" spans="2:65" s="13" customFormat="1" ht="20.399999999999999">
      <c r="B298" s="206"/>
      <c r="C298" s="207"/>
      <c r="D298" s="197" t="s">
        <v>164</v>
      </c>
      <c r="E298" s="208" t="s">
        <v>35</v>
      </c>
      <c r="F298" s="209" t="s">
        <v>4001</v>
      </c>
      <c r="G298" s="207"/>
      <c r="H298" s="210">
        <v>15.404999999999999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164</v>
      </c>
      <c r="AU298" s="216" t="s">
        <v>90</v>
      </c>
      <c r="AV298" s="13" t="s">
        <v>90</v>
      </c>
      <c r="AW298" s="13" t="s">
        <v>41</v>
      </c>
      <c r="AX298" s="13" t="s">
        <v>80</v>
      </c>
      <c r="AY298" s="216" t="s">
        <v>155</v>
      </c>
    </row>
    <row r="299" spans="2:65" s="13" customFormat="1">
      <c r="B299" s="206"/>
      <c r="C299" s="207"/>
      <c r="D299" s="197" t="s">
        <v>164</v>
      </c>
      <c r="E299" s="208" t="s">
        <v>35</v>
      </c>
      <c r="F299" s="209" t="s">
        <v>4002</v>
      </c>
      <c r="G299" s="207"/>
      <c r="H299" s="210">
        <v>1.984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164</v>
      </c>
      <c r="AU299" s="216" t="s">
        <v>90</v>
      </c>
      <c r="AV299" s="13" t="s">
        <v>90</v>
      </c>
      <c r="AW299" s="13" t="s">
        <v>41</v>
      </c>
      <c r="AX299" s="13" t="s">
        <v>80</v>
      </c>
      <c r="AY299" s="216" t="s">
        <v>155</v>
      </c>
    </row>
    <row r="300" spans="2:65" s="15" customFormat="1">
      <c r="B300" s="228"/>
      <c r="C300" s="229"/>
      <c r="D300" s="197" t="s">
        <v>164</v>
      </c>
      <c r="E300" s="230" t="s">
        <v>35</v>
      </c>
      <c r="F300" s="231" t="s">
        <v>177</v>
      </c>
      <c r="G300" s="229"/>
      <c r="H300" s="232">
        <v>123.395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164</v>
      </c>
      <c r="AU300" s="238" t="s">
        <v>90</v>
      </c>
      <c r="AV300" s="15" t="s">
        <v>162</v>
      </c>
      <c r="AW300" s="15" t="s">
        <v>41</v>
      </c>
      <c r="AX300" s="15" t="s">
        <v>88</v>
      </c>
      <c r="AY300" s="238" t="s">
        <v>155</v>
      </c>
    </row>
    <row r="301" spans="2:65" s="1" customFormat="1" ht="16.5" customHeight="1">
      <c r="B301" s="36"/>
      <c r="C301" s="182" t="s">
        <v>484</v>
      </c>
      <c r="D301" s="182" t="s">
        <v>157</v>
      </c>
      <c r="E301" s="183" t="s">
        <v>1036</v>
      </c>
      <c r="F301" s="184" t="s">
        <v>1037</v>
      </c>
      <c r="G301" s="185" t="s">
        <v>160</v>
      </c>
      <c r="H301" s="186">
        <v>123.395</v>
      </c>
      <c r="I301" s="187"/>
      <c r="J301" s="188">
        <f>ROUND(I301*H301,2)</f>
        <v>0</v>
      </c>
      <c r="K301" s="184" t="s">
        <v>35</v>
      </c>
      <c r="L301" s="40"/>
      <c r="M301" s="189" t="s">
        <v>35</v>
      </c>
      <c r="N301" s="190" t="s">
        <v>51</v>
      </c>
      <c r="O301" s="65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AR301" s="193" t="s">
        <v>162</v>
      </c>
      <c r="AT301" s="193" t="s">
        <v>157</v>
      </c>
      <c r="AU301" s="193" t="s">
        <v>90</v>
      </c>
      <c r="AY301" s="18" t="s">
        <v>155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8" t="s">
        <v>88</v>
      </c>
      <c r="BK301" s="194">
        <f>ROUND(I301*H301,2)</f>
        <v>0</v>
      </c>
      <c r="BL301" s="18" t="s">
        <v>162</v>
      </c>
      <c r="BM301" s="193" t="s">
        <v>4003</v>
      </c>
    </row>
    <row r="302" spans="2:65" s="12" customFormat="1">
      <c r="B302" s="195"/>
      <c r="C302" s="196"/>
      <c r="D302" s="197" t="s">
        <v>164</v>
      </c>
      <c r="E302" s="198" t="s">
        <v>35</v>
      </c>
      <c r="F302" s="199" t="s">
        <v>1039</v>
      </c>
      <c r="G302" s="196"/>
      <c r="H302" s="198" t="s">
        <v>35</v>
      </c>
      <c r="I302" s="200"/>
      <c r="J302" s="196"/>
      <c r="K302" s="196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164</v>
      </c>
      <c r="AU302" s="205" t="s">
        <v>90</v>
      </c>
      <c r="AV302" s="12" t="s">
        <v>88</v>
      </c>
      <c r="AW302" s="12" t="s">
        <v>41</v>
      </c>
      <c r="AX302" s="12" t="s">
        <v>80</v>
      </c>
      <c r="AY302" s="205" t="s">
        <v>155</v>
      </c>
    </row>
    <row r="303" spans="2:65" s="13" customFormat="1">
      <c r="B303" s="206"/>
      <c r="C303" s="207"/>
      <c r="D303" s="197" t="s">
        <v>164</v>
      </c>
      <c r="E303" s="208" t="s">
        <v>35</v>
      </c>
      <c r="F303" s="209" t="s">
        <v>4004</v>
      </c>
      <c r="G303" s="207"/>
      <c r="H303" s="210">
        <v>123.395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164</v>
      </c>
      <c r="AU303" s="216" t="s">
        <v>90</v>
      </c>
      <c r="AV303" s="13" t="s">
        <v>90</v>
      </c>
      <c r="AW303" s="13" t="s">
        <v>41</v>
      </c>
      <c r="AX303" s="13" t="s">
        <v>88</v>
      </c>
      <c r="AY303" s="216" t="s">
        <v>155</v>
      </c>
    </row>
    <row r="304" spans="2:65" s="1" customFormat="1" ht="36" customHeight="1">
      <c r="B304" s="36"/>
      <c r="C304" s="182" t="s">
        <v>1587</v>
      </c>
      <c r="D304" s="182" t="s">
        <v>157</v>
      </c>
      <c r="E304" s="183" t="s">
        <v>1042</v>
      </c>
      <c r="F304" s="184" t="s">
        <v>1043</v>
      </c>
      <c r="G304" s="185" t="s">
        <v>160</v>
      </c>
      <c r="H304" s="186">
        <v>37.537999999999997</v>
      </c>
      <c r="I304" s="187"/>
      <c r="J304" s="188">
        <f>ROUND(I304*H304,2)</f>
        <v>0</v>
      </c>
      <c r="K304" s="184" t="s">
        <v>35</v>
      </c>
      <c r="L304" s="40"/>
      <c r="M304" s="189" t="s">
        <v>35</v>
      </c>
      <c r="N304" s="190" t="s">
        <v>51</v>
      </c>
      <c r="O304" s="65"/>
      <c r="P304" s="191">
        <f>O304*H304</f>
        <v>0</v>
      </c>
      <c r="Q304" s="191">
        <v>6.5127199999999996E-3</v>
      </c>
      <c r="R304" s="191">
        <f>Q304*H304</f>
        <v>0.24447448335999997</v>
      </c>
      <c r="S304" s="191">
        <v>0</v>
      </c>
      <c r="T304" s="192">
        <f>S304*H304</f>
        <v>0</v>
      </c>
      <c r="AR304" s="193" t="s">
        <v>162</v>
      </c>
      <c r="AT304" s="193" t="s">
        <v>157</v>
      </c>
      <c r="AU304" s="193" t="s">
        <v>90</v>
      </c>
      <c r="AY304" s="18" t="s">
        <v>155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8" t="s">
        <v>88</v>
      </c>
      <c r="BK304" s="194">
        <f>ROUND(I304*H304,2)</f>
        <v>0</v>
      </c>
      <c r="BL304" s="18" t="s">
        <v>162</v>
      </c>
      <c r="BM304" s="193" t="s">
        <v>4005</v>
      </c>
    </row>
    <row r="305" spans="2:65" s="12" customFormat="1">
      <c r="B305" s="195"/>
      <c r="C305" s="196"/>
      <c r="D305" s="197" t="s">
        <v>164</v>
      </c>
      <c r="E305" s="198" t="s">
        <v>35</v>
      </c>
      <c r="F305" s="199" t="s">
        <v>1045</v>
      </c>
      <c r="G305" s="196"/>
      <c r="H305" s="198" t="s">
        <v>35</v>
      </c>
      <c r="I305" s="200"/>
      <c r="J305" s="196"/>
      <c r="K305" s="196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164</v>
      </c>
      <c r="AU305" s="205" t="s">
        <v>90</v>
      </c>
      <c r="AV305" s="12" t="s">
        <v>88</v>
      </c>
      <c r="AW305" s="12" t="s">
        <v>41</v>
      </c>
      <c r="AX305" s="12" t="s">
        <v>80</v>
      </c>
      <c r="AY305" s="205" t="s">
        <v>155</v>
      </c>
    </row>
    <row r="306" spans="2:65" s="13" customFormat="1">
      <c r="B306" s="206"/>
      <c r="C306" s="207"/>
      <c r="D306" s="197" t="s">
        <v>164</v>
      </c>
      <c r="E306" s="208" t="s">
        <v>35</v>
      </c>
      <c r="F306" s="209" t="s">
        <v>4006</v>
      </c>
      <c r="G306" s="207"/>
      <c r="H306" s="210">
        <v>37.537999999999997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164</v>
      </c>
      <c r="AU306" s="216" t="s">
        <v>90</v>
      </c>
      <c r="AV306" s="13" t="s">
        <v>90</v>
      </c>
      <c r="AW306" s="13" t="s">
        <v>41</v>
      </c>
      <c r="AX306" s="13" t="s">
        <v>88</v>
      </c>
      <c r="AY306" s="216" t="s">
        <v>155</v>
      </c>
    </row>
    <row r="307" spans="2:65" s="1" customFormat="1" ht="36" customHeight="1">
      <c r="B307" s="36"/>
      <c r="C307" s="182" t="s">
        <v>488</v>
      </c>
      <c r="D307" s="182" t="s">
        <v>157</v>
      </c>
      <c r="E307" s="183" t="s">
        <v>1052</v>
      </c>
      <c r="F307" s="184" t="s">
        <v>1053</v>
      </c>
      <c r="G307" s="185" t="s">
        <v>360</v>
      </c>
      <c r="H307" s="186">
        <v>39.72</v>
      </c>
      <c r="I307" s="187"/>
      <c r="J307" s="188">
        <f>ROUND(I307*H307,2)</f>
        <v>0</v>
      </c>
      <c r="K307" s="184" t="s">
        <v>161</v>
      </c>
      <c r="L307" s="40"/>
      <c r="M307" s="189" t="s">
        <v>35</v>
      </c>
      <c r="N307" s="190" t="s">
        <v>51</v>
      </c>
      <c r="O307" s="65"/>
      <c r="P307" s="191">
        <f>O307*H307</f>
        <v>0</v>
      </c>
      <c r="Q307" s="191">
        <v>2.0650000000000002E-2</v>
      </c>
      <c r="R307" s="191">
        <f>Q307*H307</f>
        <v>0.820218</v>
      </c>
      <c r="S307" s="191">
        <v>0</v>
      </c>
      <c r="T307" s="192">
        <f>S307*H307</f>
        <v>0</v>
      </c>
      <c r="AR307" s="193" t="s">
        <v>162</v>
      </c>
      <c r="AT307" s="193" t="s">
        <v>157</v>
      </c>
      <c r="AU307" s="193" t="s">
        <v>90</v>
      </c>
      <c r="AY307" s="18" t="s">
        <v>155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8" t="s">
        <v>88</v>
      </c>
      <c r="BK307" s="194">
        <f>ROUND(I307*H307,2)</f>
        <v>0</v>
      </c>
      <c r="BL307" s="18" t="s">
        <v>162</v>
      </c>
      <c r="BM307" s="193" t="s">
        <v>4007</v>
      </c>
    </row>
    <row r="308" spans="2:65" s="12" customFormat="1">
      <c r="B308" s="195"/>
      <c r="C308" s="196"/>
      <c r="D308" s="197" t="s">
        <v>164</v>
      </c>
      <c r="E308" s="198" t="s">
        <v>35</v>
      </c>
      <c r="F308" s="199" t="s">
        <v>4008</v>
      </c>
      <c r="G308" s="196"/>
      <c r="H308" s="198" t="s">
        <v>35</v>
      </c>
      <c r="I308" s="200"/>
      <c r="J308" s="196"/>
      <c r="K308" s="196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164</v>
      </c>
      <c r="AU308" s="205" t="s">
        <v>90</v>
      </c>
      <c r="AV308" s="12" t="s">
        <v>88</v>
      </c>
      <c r="AW308" s="12" t="s">
        <v>41</v>
      </c>
      <c r="AX308" s="12" t="s">
        <v>80</v>
      </c>
      <c r="AY308" s="205" t="s">
        <v>155</v>
      </c>
    </row>
    <row r="309" spans="2:65" s="13" customFormat="1">
      <c r="B309" s="206"/>
      <c r="C309" s="207"/>
      <c r="D309" s="197" t="s">
        <v>164</v>
      </c>
      <c r="E309" s="208" t="s">
        <v>35</v>
      </c>
      <c r="F309" s="209" t="s">
        <v>3979</v>
      </c>
      <c r="G309" s="207"/>
      <c r="H309" s="210">
        <v>39.72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164</v>
      </c>
      <c r="AU309" s="216" t="s">
        <v>90</v>
      </c>
      <c r="AV309" s="13" t="s">
        <v>90</v>
      </c>
      <c r="AW309" s="13" t="s">
        <v>41</v>
      </c>
      <c r="AX309" s="13" t="s">
        <v>88</v>
      </c>
      <c r="AY309" s="216" t="s">
        <v>155</v>
      </c>
    </row>
    <row r="310" spans="2:65" s="1" customFormat="1" ht="36" customHeight="1">
      <c r="B310" s="36"/>
      <c r="C310" s="182" t="s">
        <v>524</v>
      </c>
      <c r="D310" s="182" t="s">
        <v>157</v>
      </c>
      <c r="E310" s="183" t="s">
        <v>1057</v>
      </c>
      <c r="F310" s="184" t="s">
        <v>1058</v>
      </c>
      <c r="G310" s="185" t="s">
        <v>160</v>
      </c>
      <c r="H310" s="186">
        <v>67.027000000000001</v>
      </c>
      <c r="I310" s="187"/>
      <c r="J310" s="188">
        <f>ROUND(I310*H310,2)</f>
        <v>0</v>
      </c>
      <c r="K310" s="184" t="s">
        <v>161</v>
      </c>
      <c r="L310" s="40"/>
      <c r="M310" s="189" t="s">
        <v>35</v>
      </c>
      <c r="N310" s="190" t="s">
        <v>51</v>
      </c>
      <c r="O310" s="65"/>
      <c r="P310" s="191">
        <f>O310*H310</f>
        <v>0</v>
      </c>
      <c r="Q310" s="191">
        <v>0</v>
      </c>
      <c r="R310" s="191">
        <f>Q310*H310</f>
        <v>0</v>
      </c>
      <c r="S310" s="191">
        <v>0</v>
      </c>
      <c r="T310" s="192">
        <f>S310*H310</f>
        <v>0</v>
      </c>
      <c r="AR310" s="193" t="s">
        <v>162</v>
      </c>
      <c r="AT310" s="193" t="s">
        <v>157</v>
      </c>
      <c r="AU310" s="193" t="s">
        <v>90</v>
      </c>
      <c r="AY310" s="18" t="s">
        <v>155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8" t="s">
        <v>88</v>
      </c>
      <c r="BK310" s="194">
        <f>ROUND(I310*H310,2)</f>
        <v>0</v>
      </c>
      <c r="BL310" s="18" t="s">
        <v>162</v>
      </c>
      <c r="BM310" s="193" t="s">
        <v>4009</v>
      </c>
    </row>
    <row r="311" spans="2:65" s="13" customFormat="1">
      <c r="B311" s="206"/>
      <c r="C311" s="207"/>
      <c r="D311" s="197" t="s">
        <v>164</v>
      </c>
      <c r="E311" s="208" t="s">
        <v>35</v>
      </c>
      <c r="F311" s="209" t="s">
        <v>4010</v>
      </c>
      <c r="G311" s="207"/>
      <c r="H311" s="210">
        <v>67.027000000000001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164</v>
      </c>
      <c r="AU311" s="216" t="s">
        <v>90</v>
      </c>
      <c r="AV311" s="13" t="s">
        <v>90</v>
      </c>
      <c r="AW311" s="13" t="s">
        <v>41</v>
      </c>
      <c r="AX311" s="13" t="s">
        <v>88</v>
      </c>
      <c r="AY311" s="216" t="s">
        <v>155</v>
      </c>
    </row>
    <row r="312" spans="2:65" s="1" customFormat="1" ht="16.5" customHeight="1">
      <c r="B312" s="36"/>
      <c r="C312" s="182" t="s">
        <v>556</v>
      </c>
      <c r="D312" s="182" t="s">
        <v>157</v>
      </c>
      <c r="E312" s="183" t="s">
        <v>1083</v>
      </c>
      <c r="F312" s="184" t="s">
        <v>1084</v>
      </c>
      <c r="G312" s="185" t="s">
        <v>160</v>
      </c>
      <c r="H312" s="186">
        <v>107.45399999999999</v>
      </c>
      <c r="I312" s="187"/>
      <c r="J312" s="188">
        <f>ROUND(I312*H312,2)</f>
        <v>0</v>
      </c>
      <c r="K312" s="184" t="s">
        <v>161</v>
      </c>
      <c r="L312" s="40"/>
      <c r="M312" s="189" t="s">
        <v>35</v>
      </c>
      <c r="N312" s="190" t="s">
        <v>51</v>
      </c>
      <c r="O312" s="65"/>
      <c r="P312" s="191">
        <f>O312*H312</f>
        <v>0</v>
      </c>
      <c r="Q312" s="191">
        <v>0</v>
      </c>
      <c r="R312" s="191">
        <f>Q312*H312</f>
        <v>0</v>
      </c>
      <c r="S312" s="191">
        <v>0</v>
      </c>
      <c r="T312" s="192">
        <f>S312*H312</f>
        <v>0</v>
      </c>
      <c r="AR312" s="193" t="s">
        <v>162</v>
      </c>
      <c r="AT312" s="193" t="s">
        <v>157</v>
      </c>
      <c r="AU312" s="193" t="s">
        <v>90</v>
      </c>
      <c r="AY312" s="18" t="s">
        <v>155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8" t="s">
        <v>88</v>
      </c>
      <c r="BK312" s="194">
        <f>ROUND(I312*H312,2)</f>
        <v>0</v>
      </c>
      <c r="BL312" s="18" t="s">
        <v>162</v>
      </c>
      <c r="BM312" s="193" t="s">
        <v>4011</v>
      </c>
    </row>
    <row r="313" spans="2:65" s="12" customFormat="1">
      <c r="B313" s="195"/>
      <c r="C313" s="196"/>
      <c r="D313" s="197" t="s">
        <v>164</v>
      </c>
      <c r="E313" s="198" t="s">
        <v>35</v>
      </c>
      <c r="F313" s="199" t="s">
        <v>4012</v>
      </c>
      <c r="G313" s="196"/>
      <c r="H313" s="198" t="s">
        <v>35</v>
      </c>
      <c r="I313" s="200"/>
      <c r="J313" s="196"/>
      <c r="K313" s="196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164</v>
      </c>
      <c r="AU313" s="205" t="s">
        <v>90</v>
      </c>
      <c r="AV313" s="12" t="s">
        <v>88</v>
      </c>
      <c r="AW313" s="12" t="s">
        <v>41</v>
      </c>
      <c r="AX313" s="12" t="s">
        <v>80</v>
      </c>
      <c r="AY313" s="205" t="s">
        <v>155</v>
      </c>
    </row>
    <row r="314" spans="2:65" s="13" customFormat="1">
      <c r="B314" s="206"/>
      <c r="C314" s="207"/>
      <c r="D314" s="197" t="s">
        <v>164</v>
      </c>
      <c r="E314" s="208" t="s">
        <v>35</v>
      </c>
      <c r="F314" s="209" t="s">
        <v>4013</v>
      </c>
      <c r="G314" s="207"/>
      <c r="H314" s="210">
        <v>85.54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164</v>
      </c>
      <c r="AU314" s="216" t="s">
        <v>90</v>
      </c>
      <c r="AV314" s="13" t="s">
        <v>90</v>
      </c>
      <c r="AW314" s="13" t="s">
        <v>41</v>
      </c>
      <c r="AX314" s="13" t="s">
        <v>80</v>
      </c>
      <c r="AY314" s="216" t="s">
        <v>155</v>
      </c>
    </row>
    <row r="315" spans="2:65" s="12" customFormat="1">
      <c r="B315" s="195"/>
      <c r="C315" s="196"/>
      <c r="D315" s="197" t="s">
        <v>164</v>
      </c>
      <c r="E315" s="198" t="s">
        <v>35</v>
      </c>
      <c r="F315" s="199" t="s">
        <v>677</v>
      </c>
      <c r="G315" s="196"/>
      <c r="H315" s="198" t="s">
        <v>35</v>
      </c>
      <c r="I315" s="200"/>
      <c r="J315" s="196"/>
      <c r="K315" s="196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164</v>
      </c>
      <c r="AU315" s="205" t="s">
        <v>90</v>
      </c>
      <c r="AV315" s="12" t="s">
        <v>88</v>
      </c>
      <c r="AW315" s="12" t="s">
        <v>41</v>
      </c>
      <c r="AX315" s="12" t="s">
        <v>80</v>
      </c>
      <c r="AY315" s="205" t="s">
        <v>155</v>
      </c>
    </row>
    <row r="316" spans="2:65" s="13" customFormat="1">
      <c r="B316" s="206"/>
      <c r="C316" s="207"/>
      <c r="D316" s="197" t="s">
        <v>164</v>
      </c>
      <c r="E316" s="208" t="s">
        <v>35</v>
      </c>
      <c r="F316" s="209" t="s">
        <v>3895</v>
      </c>
      <c r="G316" s="207"/>
      <c r="H316" s="210">
        <v>17.760000000000002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164</v>
      </c>
      <c r="AU316" s="216" t="s">
        <v>90</v>
      </c>
      <c r="AV316" s="13" t="s">
        <v>90</v>
      </c>
      <c r="AW316" s="13" t="s">
        <v>41</v>
      </c>
      <c r="AX316" s="13" t="s">
        <v>80</v>
      </c>
      <c r="AY316" s="216" t="s">
        <v>155</v>
      </c>
    </row>
    <row r="317" spans="2:65" s="12" customFormat="1">
      <c r="B317" s="195"/>
      <c r="C317" s="196"/>
      <c r="D317" s="197" t="s">
        <v>164</v>
      </c>
      <c r="E317" s="198" t="s">
        <v>35</v>
      </c>
      <c r="F317" s="199" t="s">
        <v>3941</v>
      </c>
      <c r="G317" s="196"/>
      <c r="H317" s="198" t="s">
        <v>35</v>
      </c>
      <c r="I317" s="200"/>
      <c r="J317" s="196"/>
      <c r="K317" s="196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164</v>
      </c>
      <c r="AU317" s="205" t="s">
        <v>90</v>
      </c>
      <c r="AV317" s="12" t="s">
        <v>88</v>
      </c>
      <c r="AW317" s="12" t="s">
        <v>41</v>
      </c>
      <c r="AX317" s="12" t="s">
        <v>80</v>
      </c>
      <c r="AY317" s="205" t="s">
        <v>155</v>
      </c>
    </row>
    <row r="318" spans="2:65" s="13" customFormat="1">
      <c r="B318" s="206"/>
      <c r="C318" s="207"/>
      <c r="D318" s="197" t="s">
        <v>164</v>
      </c>
      <c r="E318" s="208" t="s">
        <v>35</v>
      </c>
      <c r="F318" s="209" t="s">
        <v>3942</v>
      </c>
      <c r="G318" s="207"/>
      <c r="H318" s="210">
        <v>4.1539999999999999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164</v>
      </c>
      <c r="AU318" s="216" t="s">
        <v>90</v>
      </c>
      <c r="AV318" s="13" t="s">
        <v>90</v>
      </c>
      <c r="AW318" s="13" t="s">
        <v>41</v>
      </c>
      <c r="AX318" s="13" t="s">
        <v>80</v>
      </c>
      <c r="AY318" s="216" t="s">
        <v>155</v>
      </c>
    </row>
    <row r="319" spans="2:65" s="15" customFormat="1">
      <c r="B319" s="228"/>
      <c r="C319" s="229"/>
      <c r="D319" s="197" t="s">
        <v>164</v>
      </c>
      <c r="E319" s="230" t="s">
        <v>35</v>
      </c>
      <c r="F319" s="231" t="s">
        <v>177</v>
      </c>
      <c r="G319" s="229"/>
      <c r="H319" s="232">
        <v>107.45399999999999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164</v>
      </c>
      <c r="AU319" s="238" t="s">
        <v>90</v>
      </c>
      <c r="AV319" s="15" t="s">
        <v>162</v>
      </c>
      <c r="AW319" s="15" t="s">
        <v>41</v>
      </c>
      <c r="AX319" s="15" t="s">
        <v>88</v>
      </c>
      <c r="AY319" s="238" t="s">
        <v>155</v>
      </c>
    </row>
    <row r="320" spans="2:65" s="1" customFormat="1" ht="24" customHeight="1">
      <c r="B320" s="36"/>
      <c r="C320" s="182" t="s">
        <v>562</v>
      </c>
      <c r="D320" s="182" t="s">
        <v>157</v>
      </c>
      <c r="E320" s="183" t="s">
        <v>1088</v>
      </c>
      <c r="F320" s="184" t="s">
        <v>1089</v>
      </c>
      <c r="G320" s="185" t="s">
        <v>160</v>
      </c>
      <c r="H320" s="186">
        <v>7.944</v>
      </c>
      <c r="I320" s="187"/>
      <c r="J320" s="188">
        <f>ROUND(I320*H320,2)</f>
        <v>0</v>
      </c>
      <c r="K320" s="184" t="s">
        <v>161</v>
      </c>
      <c r="L320" s="40"/>
      <c r="M320" s="189" t="s">
        <v>35</v>
      </c>
      <c r="N320" s="190" t="s">
        <v>51</v>
      </c>
      <c r="O320" s="65"/>
      <c r="P320" s="191">
        <f>O320*H320</f>
        <v>0</v>
      </c>
      <c r="Q320" s="191">
        <v>6.3E-2</v>
      </c>
      <c r="R320" s="191">
        <f>Q320*H320</f>
        <v>0.50047200000000003</v>
      </c>
      <c r="S320" s="191">
        <v>0</v>
      </c>
      <c r="T320" s="192">
        <f>S320*H320</f>
        <v>0</v>
      </c>
      <c r="AR320" s="193" t="s">
        <v>162</v>
      </c>
      <c r="AT320" s="193" t="s">
        <v>157</v>
      </c>
      <c r="AU320" s="193" t="s">
        <v>90</v>
      </c>
      <c r="AY320" s="18" t="s">
        <v>155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8" t="s">
        <v>88</v>
      </c>
      <c r="BK320" s="194">
        <f>ROUND(I320*H320,2)</f>
        <v>0</v>
      </c>
      <c r="BL320" s="18" t="s">
        <v>162</v>
      </c>
      <c r="BM320" s="193" t="s">
        <v>4014</v>
      </c>
    </row>
    <row r="321" spans="2:65" s="12" customFormat="1">
      <c r="B321" s="195"/>
      <c r="C321" s="196"/>
      <c r="D321" s="197" t="s">
        <v>164</v>
      </c>
      <c r="E321" s="198" t="s">
        <v>35</v>
      </c>
      <c r="F321" s="199" t="s">
        <v>1091</v>
      </c>
      <c r="G321" s="196"/>
      <c r="H321" s="198" t="s">
        <v>35</v>
      </c>
      <c r="I321" s="200"/>
      <c r="J321" s="196"/>
      <c r="K321" s="196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164</v>
      </c>
      <c r="AU321" s="205" t="s">
        <v>90</v>
      </c>
      <c r="AV321" s="12" t="s">
        <v>88</v>
      </c>
      <c r="AW321" s="12" t="s">
        <v>41</v>
      </c>
      <c r="AX321" s="12" t="s">
        <v>80</v>
      </c>
      <c r="AY321" s="205" t="s">
        <v>155</v>
      </c>
    </row>
    <row r="322" spans="2:65" s="13" customFormat="1">
      <c r="B322" s="206"/>
      <c r="C322" s="207"/>
      <c r="D322" s="197" t="s">
        <v>164</v>
      </c>
      <c r="E322" s="208" t="s">
        <v>35</v>
      </c>
      <c r="F322" s="209" t="s">
        <v>4015</v>
      </c>
      <c r="G322" s="207"/>
      <c r="H322" s="210">
        <v>7.944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164</v>
      </c>
      <c r="AU322" s="216" t="s">
        <v>90</v>
      </c>
      <c r="AV322" s="13" t="s">
        <v>90</v>
      </c>
      <c r="AW322" s="13" t="s">
        <v>41</v>
      </c>
      <c r="AX322" s="13" t="s">
        <v>88</v>
      </c>
      <c r="AY322" s="216" t="s">
        <v>155</v>
      </c>
    </row>
    <row r="323" spans="2:65" s="1" customFormat="1" ht="24" customHeight="1">
      <c r="B323" s="36"/>
      <c r="C323" s="182" t="s">
        <v>580</v>
      </c>
      <c r="D323" s="182" t="s">
        <v>157</v>
      </c>
      <c r="E323" s="183" t="s">
        <v>1109</v>
      </c>
      <c r="F323" s="184" t="s">
        <v>1110</v>
      </c>
      <c r="G323" s="185" t="s">
        <v>198</v>
      </c>
      <c r="H323" s="186">
        <v>1.48</v>
      </c>
      <c r="I323" s="187"/>
      <c r="J323" s="188">
        <f>ROUND(I323*H323,2)</f>
        <v>0</v>
      </c>
      <c r="K323" s="184" t="s">
        <v>161</v>
      </c>
      <c r="L323" s="40"/>
      <c r="M323" s="189" t="s">
        <v>35</v>
      </c>
      <c r="N323" s="190" t="s">
        <v>51</v>
      </c>
      <c r="O323" s="65"/>
      <c r="P323" s="191">
        <f>O323*H323</f>
        <v>0</v>
      </c>
      <c r="Q323" s="191">
        <v>1.98</v>
      </c>
      <c r="R323" s="191">
        <f>Q323*H323</f>
        <v>2.9304000000000001</v>
      </c>
      <c r="S323" s="191">
        <v>0</v>
      </c>
      <c r="T323" s="192">
        <f>S323*H323</f>
        <v>0</v>
      </c>
      <c r="AR323" s="193" t="s">
        <v>162</v>
      </c>
      <c r="AT323" s="193" t="s">
        <v>157</v>
      </c>
      <c r="AU323" s="193" t="s">
        <v>90</v>
      </c>
      <c r="AY323" s="18" t="s">
        <v>155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8" t="s">
        <v>88</v>
      </c>
      <c r="BK323" s="194">
        <f>ROUND(I323*H323,2)</f>
        <v>0</v>
      </c>
      <c r="BL323" s="18" t="s">
        <v>162</v>
      </c>
      <c r="BM323" s="193" t="s">
        <v>4016</v>
      </c>
    </row>
    <row r="324" spans="2:65" s="12" customFormat="1">
      <c r="B324" s="195"/>
      <c r="C324" s="196"/>
      <c r="D324" s="197" t="s">
        <v>164</v>
      </c>
      <c r="E324" s="198" t="s">
        <v>35</v>
      </c>
      <c r="F324" s="199" t="s">
        <v>4017</v>
      </c>
      <c r="G324" s="196"/>
      <c r="H324" s="198" t="s">
        <v>35</v>
      </c>
      <c r="I324" s="200"/>
      <c r="J324" s="196"/>
      <c r="K324" s="196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164</v>
      </c>
      <c r="AU324" s="205" t="s">
        <v>90</v>
      </c>
      <c r="AV324" s="12" t="s">
        <v>88</v>
      </c>
      <c r="AW324" s="12" t="s">
        <v>41</v>
      </c>
      <c r="AX324" s="12" t="s">
        <v>80</v>
      </c>
      <c r="AY324" s="205" t="s">
        <v>155</v>
      </c>
    </row>
    <row r="325" spans="2:65" s="13" customFormat="1">
      <c r="B325" s="206"/>
      <c r="C325" s="207"/>
      <c r="D325" s="197" t="s">
        <v>164</v>
      </c>
      <c r="E325" s="208" t="s">
        <v>35</v>
      </c>
      <c r="F325" s="209" t="s">
        <v>4018</v>
      </c>
      <c r="G325" s="207"/>
      <c r="H325" s="210">
        <v>1.48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164</v>
      </c>
      <c r="AU325" s="216" t="s">
        <v>90</v>
      </c>
      <c r="AV325" s="13" t="s">
        <v>90</v>
      </c>
      <c r="AW325" s="13" t="s">
        <v>41</v>
      </c>
      <c r="AX325" s="13" t="s">
        <v>88</v>
      </c>
      <c r="AY325" s="216" t="s">
        <v>155</v>
      </c>
    </row>
    <row r="326" spans="2:65" s="11" customFormat="1" ht="22.95" customHeight="1">
      <c r="B326" s="166"/>
      <c r="C326" s="167"/>
      <c r="D326" s="168" t="s">
        <v>79</v>
      </c>
      <c r="E326" s="180" t="s">
        <v>233</v>
      </c>
      <c r="F326" s="180" t="s">
        <v>1119</v>
      </c>
      <c r="G326" s="167"/>
      <c r="H326" s="167"/>
      <c r="I326" s="170"/>
      <c r="J326" s="181">
        <f>BK326</f>
        <v>0</v>
      </c>
      <c r="K326" s="167"/>
      <c r="L326" s="172"/>
      <c r="M326" s="173"/>
      <c r="N326" s="174"/>
      <c r="O326" s="174"/>
      <c r="P326" s="175">
        <f>SUM(P327:P373)</f>
        <v>0</v>
      </c>
      <c r="Q326" s="174"/>
      <c r="R326" s="175">
        <f>SUM(R327:R373)</f>
        <v>1.1796000000000001E-2</v>
      </c>
      <c r="S326" s="174"/>
      <c r="T326" s="176">
        <f>SUM(T327:T373)</f>
        <v>14.790073000000001</v>
      </c>
      <c r="AR326" s="177" t="s">
        <v>88</v>
      </c>
      <c r="AT326" s="178" t="s">
        <v>79</v>
      </c>
      <c r="AU326" s="178" t="s">
        <v>88</v>
      </c>
      <c r="AY326" s="177" t="s">
        <v>155</v>
      </c>
      <c r="BK326" s="179">
        <f>SUM(BK327:BK373)</f>
        <v>0</v>
      </c>
    </row>
    <row r="327" spans="2:65" s="1" customFormat="1" ht="36" customHeight="1">
      <c r="B327" s="36"/>
      <c r="C327" s="182" t="s">
        <v>589</v>
      </c>
      <c r="D327" s="182" t="s">
        <v>157</v>
      </c>
      <c r="E327" s="183" t="s">
        <v>2938</v>
      </c>
      <c r="F327" s="184" t="s">
        <v>2939</v>
      </c>
      <c r="G327" s="185" t="s">
        <v>160</v>
      </c>
      <c r="H327" s="186">
        <v>207.2</v>
      </c>
      <c r="I327" s="187"/>
      <c r="J327" s="188">
        <f>ROUND(I327*H327,2)</f>
        <v>0</v>
      </c>
      <c r="K327" s="184" t="s">
        <v>161</v>
      </c>
      <c r="L327" s="40"/>
      <c r="M327" s="189" t="s">
        <v>35</v>
      </c>
      <c r="N327" s="190" t="s">
        <v>51</v>
      </c>
      <c r="O327" s="65"/>
      <c r="P327" s="191">
        <f>O327*H327</f>
        <v>0</v>
      </c>
      <c r="Q327" s="191">
        <v>0</v>
      </c>
      <c r="R327" s="191">
        <f>Q327*H327</f>
        <v>0</v>
      </c>
      <c r="S327" s="191">
        <v>0</v>
      </c>
      <c r="T327" s="192">
        <f>S327*H327</f>
        <v>0</v>
      </c>
      <c r="AR327" s="193" t="s">
        <v>162</v>
      </c>
      <c r="AT327" s="193" t="s">
        <v>157</v>
      </c>
      <c r="AU327" s="193" t="s">
        <v>90</v>
      </c>
      <c r="AY327" s="18" t="s">
        <v>155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18" t="s">
        <v>88</v>
      </c>
      <c r="BK327" s="194">
        <f>ROUND(I327*H327,2)</f>
        <v>0</v>
      </c>
      <c r="BL327" s="18" t="s">
        <v>162</v>
      </c>
      <c r="BM327" s="193" t="s">
        <v>4019</v>
      </c>
    </row>
    <row r="328" spans="2:65" s="13" customFormat="1">
      <c r="B328" s="206"/>
      <c r="C328" s="207"/>
      <c r="D328" s="197" t="s">
        <v>164</v>
      </c>
      <c r="E328" s="208" t="s">
        <v>35</v>
      </c>
      <c r="F328" s="209" t="s">
        <v>4020</v>
      </c>
      <c r="G328" s="207"/>
      <c r="H328" s="210">
        <v>207.2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164</v>
      </c>
      <c r="AU328" s="216" t="s">
        <v>90</v>
      </c>
      <c r="AV328" s="13" t="s">
        <v>90</v>
      </c>
      <c r="AW328" s="13" t="s">
        <v>41</v>
      </c>
      <c r="AX328" s="13" t="s">
        <v>88</v>
      </c>
      <c r="AY328" s="216" t="s">
        <v>155</v>
      </c>
    </row>
    <row r="329" spans="2:65" s="1" customFormat="1" ht="48" customHeight="1">
      <c r="B329" s="36"/>
      <c r="C329" s="182" t="s">
        <v>599</v>
      </c>
      <c r="D329" s="182" t="s">
        <v>157</v>
      </c>
      <c r="E329" s="183" t="s">
        <v>2943</v>
      </c>
      <c r="F329" s="184" t="s">
        <v>2944</v>
      </c>
      <c r="G329" s="185" t="s">
        <v>160</v>
      </c>
      <c r="H329" s="186">
        <v>6216</v>
      </c>
      <c r="I329" s="187"/>
      <c r="J329" s="188">
        <f>ROUND(I329*H329,2)</f>
        <v>0</v>
      </c>
      <c r="K329" s="184" t="s">
        <v>161</v>
      </c>
      <c r="L329" s="40"/>
      <c r="M329" s="189" t="s">
        <v>35</v>
      </c>
      <c r="N329" s="190" t="s">
        <v>51</v>
      </c>
      <c r="O329" s="65"/>
      <c r="P329" s="191">
        <f>O329*H329</f>
        <v>0</v>
      </c>
      <c r="Q329" s="191">
        <v>0</v>
      </c>
      <c r="R329" s="191">
        <f>Q329*H329</f>
        <v>0</v>
      </c>
      <c r="S329" s="191">
        <v>0</v>
      </c>
      <c r="T329" s="192">
        <f>S329*H329</f>
        <v>0</v>
      </c>
      <c r="AR329" s="193" t="s">
        <v>162</v>
      </c>
      <c r="AT329" s="193" t="s">
        <v>157</v>
      </c>
      <c r="AU329" s="193" t="s">
        <v>90</v>
      </c>
      <c r="AY329" s="18" t="s">
        <v>155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8" t="s">
        <v>88</v>
      </c>
      <c r="BK329" s="194">
        <f>ROUND(I329*H329,2)</f>
        <v>0</v>
      </c>
      <c r="BL329" s="18" t="s">
        <v>162</v>
      </c>
      <c r="BM329" s="193" t="s">
        <v>4021</v>
      </c>
    </row>
    <row r="330" spans="2:65" s="13" customFormat="1">
      <c r="B330" s="206"/>
      <c r="C330" s="207"/>
      <c r="D330" s="197" t="s">
        <v>164</v>
      </c>
      <c r="E330" s="208" t="s">
        <v>35</v>
      </c>
      <c r="F330" s="209" t="s">
        <v>4022</v>
      </c>
      <c r="G330" s="207"/>
      <c r="H330" s="210">
        <v>6216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164</v>
      </c>
      <c r="AU330" s="216" t="s">
        <v>90</v>
      </c>
      <c r="AV330" s="13" t="s">
        <v>90</v>
      </c>
      <c r="AW330" s="13" t="s">
        <v>41</v>
      </c>
      <c r="AX330" s="13" t="s">
        <v>88</v>
      </c>
      <c r="AY330" s="216" t="s">
        <v>155</v>
      </c>
    </row>
    <row r="331" spans="2:65" s="1" customFormat="1" ht="36" customHeight="1">
      <c r="B331" s="36"/>
      <c r="C331" s="182" t="s">
        <v>2935</v>
      </c>
      <c r="D331" s="182" t="s">
        <v>157</v>
      </c>
      <c r="E331" s="183" t="s">
        <v>2947</v>
      </c>
      <c r="F331" s="184" t="s">
        <v>2948</v>
      </c>
      <c r="G331" s="185" t="s">
        <v>160</v>
      </c>
      <c r="H331" s="186">
        <v>207.2</v>
      </c>
      <c r="I331" s="187"/>
      <c r="J331" s="188">
        <f>ROUND(I331*H331,2)</f>
        <v>0</v>
      </c>
      <c r="K331" s="184" t="s">
        <v>161</v>
      </c>
      <c r="L331" s="40"/>
      <c r="M331" s="189" t="s">
        <v>35</v>
      </c>
      <c r="N331" s="190" t="s">
        <v>51</v>
      </c>
      <c r="O331" s="65"/>
      <c r="P331" s="191">
        <f>O331*H331</f>
        <v>0</v>
      </c>
      <c r="Q331" s="191">
        <v>0</v>
      </c>
      <c r="R331" s="191">
        <f>Q331*H331</f>
        <v>0</v>
      </c>
      <c r="S331" s="191">
        <v>0</v>
      </c>
      <c r="T331" s="192">
        <f>S331*H331</f>
        <v>0</v>
      </c>
      <c r="AR331" s="193" t="s">
        <v>162</v>
      </c>
      <c r="AT331" s="193" t="s">
        <v>157</v>
      </c>
      <c r="AU331" s="193" t="s">
        <v>90</v>
      </c>
      <c r="AY331" s="18" t="s">
        <v>155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88</v>
      </c>
      <c r="BK331" s="194">
        <f>ROUND(I331*H331,2)</f>
        <v>0</v>
      </c>
      <c r="BL331" s="18" t="s">
        <v>162</v>
      </c>
      <c r="BM331" s="193" t="s">
        <v>4023</v>
      </c>
    </row>
    <row r="332" spans="2:65" s="1" customFormat="1" ht="24" customHeight="1">
      <c r="B332" s="36"/>
      <c r="C332" s="182" t="s">
        <v>646</v>
      </c>
      <c r="D332" s="182" t="s">
        <v>157</v>
      </c>
      <c r="E332" s="183" t="s">
        <v>1146</v>
      </c>
      <c r="F332" s="184" t="s">
        <v>1147</v>
      </c>
      <c r="G332" s="185" t="s">
        <v>160</v>
      </c>
      <c r="H332" s="186">
        <v>207.2</v>
      </c>
      <c r="I332" s="187"/>
      <c r="J332" s="188">
        <f>ROUND(I332*H332,2)</f>
        <v>0</v>
      </c>
      <c r="K332" s="184" t="s">
        <v>161</v>
      </c>
      <c r="L332" s="40"/>
      <c r="M332" s="189" t="s">
        <v>35</v>
      </c>
      <c r="N332" s="190" t="s">
        <v>51</v>
      </c>
      <c r="O332" s="65"/>
      <c r="P332" s="191">
        <f>O332*H332</f>
        <v>0</v>
      </c>
      <c r="Q332" s="191">
        <v>0</v>
      </c>
      <c r="R332" s="191">
        <f>Q332*H332</f>
        <v>0</v>
      </c>
      <c r="S332" s="191">
        <v>0</v>
      </c>
      <c r="T332" s="192">
        <f>S332*H332</f>
        <v>0</v>
      </c>
      <c r="AR332" s="193" t="s">
        <v>162</v>
      </c>
      <c r="AT332" s="193" t="s">
        <v>157</v>
      </c>
      <c r="AU332" s="193" t="s">
        <v>90</v>
      </c>
      <c r="AY332" s="18" t="s">
        <v>155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8" t="s">
        <v>88</v>
      </c>
      <c r="BK332" s="194">
        <f>ROUND(I332*H332,2)</f>
        <v>0</v>
      </c>
      <c r="BL332" s="18" t="s">
        <v>162</v>
      </c>
      <c r="BM332" s="193" t="s">
        <v>4024</v>
      </c>
    </row>
    <row r="333" spans="2:65" s="12" customFormat="1">
      <c r="B333" s="195"/>
      <c r="C333" s="196"/>
      <c r="D333" s="197" t="s">
        <v>164</v>
      </c>
      <c r="E333" s="198" t="s">
        <v>35</v>
      </c>
      <c r="F333" s="199" t="s">
        <v>1149</v>
      </c>
      <c r="G333" s="196"/>
      <c r="H333" s="198" t="s">
        <v>35</v>
      </c>
      <c r="I333" s="200"/>
      <c r="J333" s="196"/>
      <c r="K333" s="196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164</v>
      </c>
      <c r="AU333" s="205" t="s">
        <v>90</v>
      </c>
      <c r="AV333" s="12" t="s">
        <v>88</v>
      </c>
      <c r="AW333" s="12" t="s">
        <v>41</v>
      </c>
      <c r="AX333" s="12" t="s">
        <v>80</v>
      </c>
      <c r="AY333" s="205" t="s">
        <v>155</v>
      </c>
    </row>
    <row r="334" spans="2:65" s="13" customFormat="1">
      <c r="B334" s="206"/>
      <c r="C334" s="207"/>
      <c r="D334" s="197" t="s">
        <v>164</v>
      </c>
      <c r="E334" s="208" t="s">
        <v>35</v>
      </c>
      <c r="F334" s="209" t="s">
        <v>4025</v>
      </c>
      <c r="G334" s="207"/>
      <c r="H334" s="210">
        <v>207.2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164</v>
      </c>
      <c r="AU334" s="216" t="s">
        <v>90</v>
      </c>
      <c r="AV334" s="13" t="s">
        <v>90</v>
      </c>
      <c r="AW334" s="13" t="s">
        <v>41</v>
      </c>
      <c r="AX334" s="13" t="s">
        <v>88</v>
      </c>
      <c r="AY334" s="216" t="s">
        <v>155</v>
      </c>
    </row>
    <row r="335" spans="2:65" s="1" customFormat="1" ht="24" customHeight="1">
      <c r="B335" s="36"/>
      <c r="C335" s="182" t="s">
        <v>652</v>
      </c>
      <c r="D335" s="182" t="s">
        <v>157</v>
      </c>
      <c r="E335" s="183" t="s">
        <v>1152</v>
      </c>
      <c r="F335" s="184" t="s">
        <v>1153</v>
      </c>
      <c r="G335" s="185" t="s">
        <v>160</v>
      </c>
      <c r="H335" s="186">
        <v>6216</v>
      </c>
      <c r="I335" s="187"/>
      <c r="J335" s="188">
        <f>ROUND(I335*H335,2)</f>
        <v>0</v>
      </c>
      <c r="K335" s="184" t="s">
        <v>161</v>
      </c>
      <c r="L335" s="40"/>
      <c r="M335" s="189" t="s">
        <v>35</v>
      </c>
      <c r="N335" s="190" t="s">
        <v>51</v>
      </c>
      <c r="O335" s="65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AR335" s="193" t="s">
        <v>162</v>
      </c>
      <c r="AT335" s="193" t="s">
        <v>157</v>
      </c>
      <c r="AU335" s="193" t="s">
        <v>90</v>
      </c>
      <c r="AY335" s="18" t="s">
        <v>155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18" t="s">
        <v>88</v>
      </c>
      <c r="BK335" s="194">
        <f>ROUND(I335*H335,2)</f>
        <v>0</v>
      </c>
      <c r="BL335" s="18" t="s">
        <v>162</v>
      </c>
      <c r="BM335" s="193" t="s">
        <v>4026</v>
      </c>
    </row>
    <row r="336" spans="2:65" s="1" customFormat="1" ht="24" customHeight="1">
      <c r="B336" s="36"/>
      <c r="C336" s="182" t="s">
        <v>681</v>
      </c>
      <c r="D336" s="182" t="s">
        <v>157</v>
      </c>
      <c r="E336" s="183" t="s">
        <v>1156</v>
      </c>
      <c r="F336" s="184" t="s">
        <v>1157</v>
      </c>
      <c r="G336" s="185" t="s">
        <v>160</v>
      </c>
      <c r="H336" s="186">
        <v>207.2</v>
      </c>
      <c r="I336" s="187"/>
      <c r="J336" s="188">
        <f>ROUND(I336*H336,2)</f>
        <v>0</v>
      </c>
      <c r="K336" s="184" t="s">
        <v>161</v>
      </c>
      <c r="L336" s="40"/>
      <c r="M336" s="189" t="s">
        <v>35</v>
      </c>
      <c r="N336" s="190" t="s">
        <v>51</v>
      </c>
      <c r="O336" s="65"/>
      <c r="P336" s="191">
        <f>O336*H336</f>
        <v>0</v>
      </c>
      <c r="Q336" s="191">
        <v>0</v>
      </c>
      <c r="R336" s="191">
        <f>Q336*H336</f>
        <v>0</v>
      </c>
      <c r="S336" s="191">
        <v>0</v>
      </c>
      <c r="T336" s="192">
        <f>S336*H336</f>
        <v>0</v>
      </c>
      <c r="AR336" s="193" t="s">
        <v>162</v>
      </c>
      <c r="AT336" s="193" t="s">
        <v>157</v>
      </c>
      <c r="AU336" s="193" t="s">
        <v>90</v>
      </c>
      <c r="AY336" s="18" t="s">
        <v>155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88</v>
      </c>
      <c r="BK336" s="194">
        <f>ROUND(I336*H336,2)</f>
        <v>0</v>
      </c>
      <c r="BL336" s="18" t="s">
        <v>162</v>
      </c>
      <c r="BM336" s="193" t="s">
        <v>4027</v>
      </c>
    </row>
    <row r="337" spans="2:65" s="1" customFormat="1" ht="36" customHeight="1">
      <c r="B337" s="36"/>
      <c r="C337" s="182" t="s">
        <v>687</v>
      </c>
      <c r="D337" s="182" t="s">
        <v>157</v>
      </c>
      <c r="E337" s="183" t="s">
        <v>1160</v>
      </c>
      <c r="F337" s="184" t="s">
        <v>1161</v>
      </c>
      <c r="G337" s="185" t="s">
        <v>160</v>
      </c>
      <c r="H337" s="186">
        <v>63.88</v>
      </c>
      <c r="I337" s="187"/>
      <c r="J337" s="188">
        <f>ROUND(I337*H337,2)</f>
        <v>0</v>
      </c>
      <c r="K337" s="184" t="s">
        <v>161</v>
      </c>
      <c r="L337" s="40"/>
      <c r="M337" s="189" t="s">
        <v>35</v>
      </c>
      <c r="N337" s="190" t="s">
        <v>51</v>
      </c>
      <c r="O337" s="65"/>
      <c r="P337" s="191">
        <f>O337*H337</f>
        <v>0</v>
      </c>
      <c r="Q337" s="191">
        <v>1.2999999999999999E-4</v>
      </c>
      <c r="R337" s="191">
        <f>Q337*H337</f>
        <v>8.3044E-3</v>
      </c>
      <c r="S337" s="191">
        <v>0</v>
      </c>
      <c r="T337" s="192">
        <f>S337*H337</f>
        <v>0</v>
      </c>
      <c r="AR337" s="193" t="s">
        <v>162</v>
      </c>
      <c r="AT337" s="193" t="s">
        <v>157</v>
      </c>
      <c r="AU337" s="193" t="s">
        <v>90</v>
      </c>
      <c r="AY337" s="18" t="s">
        <v>155</v>
      </c>
      <c r="BE337" s="194">
        <f>IF(N337="základní",J337,0)</f>
        <v>0</v>
      </c>
      <c r="BF337" s="194">
        <f>IF(N337="snížená",J337,0)</f>
        <v>0</v>
      </c>
      <c r="BG337" s="194">
        <f>IF(N337="zákl. přenesená",J337,0)</f>
        <v>0</v>
      </c>
      <c r="BH337" s="194">
        <f>IF(N337="sníž. přenesená",J337,0)</f>
        <v>0</v>
      </c>
      <c r="BI337" s="194">
        <f>IF(N337="nulová",J337,0)</f>
        <v>0</v>
      </c>
      <c r="BJ337" s="18" t="s">
        <v>88</v>
      </c>
      <c r="BK337" s="194">
        <f>ROUND(I337*H337,2)</f>
        <v>0</v>
      </c>
      <c r="BL337" s="18" t="s">
        <v>162</v>
      </c>
      <c r="BM337" s="193" t="s">
        <v>4028</v>
      </c>
    </row>
    <row r="338" spans="2:65" s="12" customFormat="1">
      <c r="B338" s="195"/>
      <c r="C338" s="196"/>
      <c r="D338" s="197" t="s">
        <v>164</v>
      </c>
      <c r="E338" s="198" t="s">
        <v>35</v>
      </c>
      <c r="F338" s="199" t="s">
        <v>368</v>
      </c>
      <c r="G338" s="196"/>
      <c r="H338" s="198" t="s">
        <v>35</v>
      </c>
      <c r="I338" s="200"/>
      <c r="J338" s="196"/>
      <c r="K338" s="196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164</v>
      </c>
      <c r="AU338" s="205" t="s">
        <v>90</v>
      </c>
      <c r="AV338" s="12" t="s">
        <v>88</v>
      </c>
      <c r="AW338" s="12" t="s">
        <v>41</v>
      </c>
      <c r="AX338" s="12" t="s">
        <v>80</v>
      </c>
      <c r="AY338" s="205" t="s">
        <v>155</v>
      </c>
    </row>
    <row r="339" spans="2:65" s="13" customFormat="1">
      <c r="B339" s="206"/>
      <c r="C339" s="207"/>
      <c r="D339" s="197" t="s">
        <v>164</v>
      </c>
      <c r="E339" s="208" t="s">
        <v>35</v>
      </c>
      <c r="F339" s="209" t="s">
        <v>4029</v>
      </c>
      <c r="G339" s="207"/>
      <c r="H339" s="210">
        <v>18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164</v>
      </c>
      <c r="AU339" s="216" t="s">
        <v>90</v>
      </c>
      <c r="AV339" s="13" t="s">
        <v>90</v>
      </c>
      <c r="AW339" s="13" t="s">
        <v>41</v>
      </c>
      <c r="AX339" s="13" t="s">
        <v>80</v>
      </c>
      <c r="AY339" s="216" t="s">
        <v>155</v>
      </c>
    </row>
    <row r="340" spans="2:65" s="12" customFormat="1">
      <c r="B340" s="195"/>
      <c r="C340" s="196"/>
      <c r="D340" s="197" t="s">
        <v>164</v>
      </c>
      <c r="E340" s="198" t="s">
        <v>35</v>
      </c>
      <c r="F340" s="199" t="s">
        <v>373</v>
      </c>
      <c r="G340" s="196"/>
      <c r="H340" s="198" t="s">
        <v>35</v>
      </c>
      <c r="I340" s="200"/>
      <c r="J340" s="196"/>
      <c r="K340" s="196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164</v>
      </c>
      <c r="AU340" s="205" t="s">
        <v>90</v>
      </c>
      <c r="AV340" s="12" t="s">
        <v>88</v>
      </c>
      <c r="AW340" s="12" t="s">
        <v>41</v>
      </c>
      <c r="AX340" s="12" t="s">
        <v>80</v>
      </c>
      <c r="AY340" s="205" t="s">
        <v>155</v>
      </c>
    </row>
    <row r="341" spans="2:65" s="13" customFormat="1">
      <c r="B341" s="206"/>
      <c r="C341" s="207"/>
      <c r="D341" s="197" t="s">
        <v>164</v>
      </c>
      <c r="E341" s="208" t="s">
        <v>35</v>
      </c>
      <c r="F341" s="209" t="s">
        <v>4030</v>
      </c>
      <c r="G341" s="207"/>
      <c r="H341" s="210">
        <v>45.88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164</v>
      </c>
      <c r="AU341" s="216" t="s">
        <v>90</v>
      </c>
      <c r="AV341" s="13" t="s">
        <v>90</v>
      </c>
      <c r="AW341" s="13" t="s">
        <v>41</v>
      </c>
      <c r="AX341" s="13" t="s">
        <v>80</v>
      </c>
      <c r="AY341" s="216" t="s">
        <v>155</v>
      </c>
    </row>
    <row r="342" spans="2:65" s="15" customFormat="1">
      <c r="B342" s="228"/>
      <c r="C342" s="229"/>
      <c r="D342" s="197" t="s">
        <v>164</v>
      </c>
      <c r="E342" s="230" t="s">
        <v>35</v>
      </c>
      <c r="F342" s="231" t="s">
        <v>177</v>
      </c>
      <c r="G342" s="229"/>
      <c r="H342" s="232">
        <v>63.88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164</v>
      </c>
      <c r="AU342" s="238" t="s">
        <v>90</v>
      </c>
      <c r="AV342" s="15" t="s">
        <v>162</v>
      </c>
      <c r="AW342" s="15" t="s">
        <v>41</v>
      </c>
      <c r="AX342" s="15" t="s">
        <v>88</v>
      </c>
      <c r="AY342" s="238" t="s">
        <v>155</v>
      </c>
    </row>
    <row r="343" spans="2:65" s="1" customFormat="1" ht="36" customHeight="1">
      <c r="B343" s="36"/>
      <c r="C343" s="182" t="s">
        <v>694</v>
      </c>
      <c r="D343" s="182" t="s">
        <v>157</v>
      </c>
      <c r="E343" s="183" t="s">
        <v>1171</v>
      </c>
      <c r="F343" s="184" t="s">
        <v>1172</v>
      </c>
      <c r="G343" s="185" t="s">
        <v>160</v>
      </c>
      <c r="H343" s="186">
        <v>87.29</v>
      </c>
      <c r="I343" s="187"/>
      <c r="J343" s="188">
        <f>ROUND(I343*H343,2)</f>
        <v>0</v>
      </c>
      <c r="K343" s="184" t="s">
        <v>161</v>
      </c>
      <c r="L343" s="40"/>
      <c r="M343" s="189" t="s">
        <v>35</v>
      </c>
      <c r="N343" s="190" t="s">
        <v>51</v>
      </c>
      <c r="O343" s="65"/>
      <c r="P343" s="191">
        <f>O343*H343</f>
        <v>0</v>
      </c>
      <c r="Q343" s="191">
        <v>4.0000000000000003E-5</v>
      </c>
      <c r="R343" s="191">
        <f>Q343*H343</f>
        <v>3.4916000000000005E-3</v>
      </c>
      <c r="S343" s="191">
        <v>0</v>
      </c>
      <c r="T343" s="192">
        <f>S343*H343</f>
        <v>0</v>
      </c>
      <c r="AR343" s="193" t="s">
        <v>162</v>
      </c>
      <c r="AT343" s="193" t="s">
        <v>157</v>
      </c>
      <c r="AU343" s="193" t="s">
        <v>90</v>
      </c>
      <c r="AY343" s="18" t="s">
        <v>155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88</v>
      </c>
      <c r="BK343" s="194">
        <f>ROUND(I343*H343,2)</f>
        <v>0</v>
      </c>
      <c r="BL343" s="18" t="s">
        <v>162</v>
      </c>
      <c r="BM343" s="193" t="s">
        <v>4031</v>
      </c>
    </row>
    <row r="344" spans="2:65" s="13" customFormat="1">
      <c r="B344" s="206"/>
      <c r="C344" s="207"/>
      <c r="D344" s="197" t="s">
        <v>164</v>
      </c>
      <c r="E344" s="208" t="s">
        <v>35</v>
      </c>
      <c r="F344" s="209" t="s">
        <v>3928</v>
      </c>
      <c r="G344" s="207"/>
      <c r="H344" s="210">
        <v>87.29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164</v>
      </c>
      <c r="AU344" s="216" t="s">
        <v>90</v>
      </c>
      <c r="AV344" s="13" t="s">
        <v>90</v>
      </c>
      <c r="AW344" s="13" t="s">
        <v>41</v>
      </c>
      <c r="AX344" s="13" t="s">
        <v>88</v>
      </c>
      <c r="AY344" s="216" t="s">
        <v>155</v>
      </c>
    </row>
    <row r="345" spans="2:65" s="1" customFormat="1" ht="36" customHeight="1">
      <c r="B345" s="36"/>
      <c r="C345" s="182" t="s">
        <v>699</v>
      </c>
      <c r="D345" s="182" t="s">
        <v>157</v>
      </c>
      <c r="E345" s="183" t="s">
        <v>3587</v>
      </c>
      <c r="F345" s="184" t="s">
        <v>3588</v>
      </c>
      <c r="G345" s="185" t="s">
        <v>160</v>
      </c>
      <c r="H345" s="186">
        <v>42.661000000000001</v>
      </c>
      <c r="I345" s="187"/>
      <c r="J345" s="188">
        <f>ROUND(I345*H345,2)</f>
        <v>0</v>
      </c>
      <c r="K345" s="184" t="s">
        <v>161</v>
      </c>
      <c r="L345" s="40"/>
      <c r="M345" s="189" t="s">
        <v>35</v>
      </c>
      <c r="N345" s="190" t="s">
        <v>51</v>
      </c>
      <c r="O345" s="65"/>
      <c r="P345" s="191">
        <f>O345*H345</f>
        <v>0</v>
      </c>
      <c r="Q345" s="191">
        <v>0</v>
      </c>
      <c r="R345" s="191">
        <f>Q345*H345</f>
        <v>0</v>
      </c>
      <c r="S345" s="191">
        <v>6.0999999999999999E-2</v>
      </c>
      <c r="T345" s="192">
        <f>S345*H345</f>
        <v>2.6023209999999999</v>
      </c>
      <c r="AR345" s="193" t="s">
        <v>162</v>
      </c>
      <c r="AT345" s="193" t="s">
        <v>157</v>
      </c>
      <c r="AU345" s="193" t="s">
        <v>90</v>
      </c>
      <c r="AY345" s="18" t="s">
        <v>155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8" t="s">
        <v>88</v>
      </c>
      <c r="BK345" s="194">
        <f>ROUND(I345*H345,2)</f>
        <v>0</v>
      </c>
      <c r="BL345" s="18" t="s">
        <v>162</v>
      </c>
      <c r="BM345" s="193" t="s">
        <v>4032</v>
      </c>
    </row>
    <row r="346" spans="2:65" s="12" customFormat="1">
      <c r="B346" s="195"/>
      <c r="C346" s="196"/>
      <c r="D346" s="197" t="s">
        <v>164</v>
      </c>
      <c r="E346" s="198" t="s">
        <v>35</v>
      </c>
      <c r="F346" s="199" t="s">
        <v>4033</v>
      </c>
      <c r="G346" s="196"/>
      <c r="H346" s="198" t="s">
        <v>35</v>
      </c>
      <c r="I346" s="200"/>
      <c r="J346" s="196"/>
      <c r="K346" s="196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164</v>
      </c>
      <c r="AU346" s="205" t="s">
        <v>90</v>
      </c>
      <c r="AV346" s="12" t="s">
        <v>88</v>
      </c>
      <c r="AW346" s="12" t="s">
        <v>41</v>
      </c>
      <c r="AX346" s="12" t="s">
        <v>80</v>
      </c>
      <c r="AY346" s="205" t="s">
        <v>155</v>
      </c>
    </row>
    <row r="347" spans="2:65" s="13" customFormat="1">
      <c r="B347" s="206"/>
      <c r="C347" s="207"/>
      <c r="D347" s="197" t="s">
        <v>164</v>
      </c>
      <c r="E347" s="208" t="s">
        <v>35</v>
      </c>
      <c r="F347" s="209" t="s">
        <v>4034</v>
      </c>
      <c r="G347" s="207"/>
      <c r="H347" s="210">
        <v>42.661000000000001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164</v>
      </c>
      <c r="AU347" s="216" t="s">
        <v>90</v>
      </c>
      <c r="AV347" s="13" t="s">
        <v>90</v>
      </c>
      <c r="AW347" s="13" t="s">
        <v>41</v>
      </c>
      <c r="AX347" s="13" t="s">
        <v>88</v>
      </c>
      <c r="AY347" s="216" t="s">
        <v>155</v>
      </c>
    </row>
    <row r="348" spans="2:65" s="1" customFormat="1" ht="36" customHeight="1">
      <c r="B348" s="36"/>
      <c r="C348" s="182" t="s">
        <v>712</v>
      </c>
      <c r="D348" s="182" t="s">
        <v>157</v>
      </c>
      <c r="E348" s="183" t="s">
        <v>4035</v>
      </c>
      <c r="F348" s="184" t="s">
        <v>4036</v>
      </c>
      <c r="G348" s="185" t="s">
        <v>160</v>
      </c>
      <c r="H348" s="186">
        <v>33.840000000000003</v>
      </c>
      <c r="I348" s="187"/>
      <c r="J348" s="188">
        <f>ROUND(I348*H348,2)</f>
        <v>0</v>
      </c>
      <c r="K348" s="184" t="s">
        <v>161</v>
      </c>
      <c r="L348" s="40"/>
      <c r="M348" s="189" t="s">
        <v>35</v>
      </c>
      <c r="N348" s="190" t="s">
        <v>51</v>
      </c>
      <c r="O348" s="65"/>
      <c r="P348" s="191">
        <f>O348*H348</f>
        <v>0</v>
      </c>
      <c r="Q348" s="191">
        <v>0</v>
      </c>
      <c r="R348" s="191">
        <f>Q348*H348</f>
        <v>0</v>
      </c>
      <c r="S348" s="191">
        <v>0.05</v>
      </c>
      <c r="T348" s="192">
        <f>S348*H348</f>
        <v>1.6920000000000002</v>
      </c>
      <c r="AR348" s="193" t="s">
        <v>162</v>
      </c>
      <c r="AT348" s="193" t="s">
        <v>157</v>
      </c>
      <c r="AU348" s="193" t="s">
        <v>90</v>
      </c>
      <c r="AY348" s="18" t="s">
        <v>155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18" t="s">
        <v>88</v>
      </c>
      <c r="BK348" s="194">
        <f>ROUND(I348*H348,2)</f>
        <v>0</v>
      </c>
      <c r="BL348" s="18" t="s">
        <v>162</v>
      </c>
      <c r="BM348" s="193" t="s">
        <v>4037</v>
      </c>
    </row>
    <row r="349" spans="2:65" s="12" customFormat="1">
      <c r="B349" s="195"/>
      <c r="C349" s="196"/>
      <c r="D349" s="197" t="s">
        <v>164</v>
      </c>
      <c r="E349" s="198" t="s">
        <v>35</v>
      </c>
      <c r="F349" s="199" t="s">
        <v>4038</v>
      </c>
      <c r="G349" s="196"/>
      <c r="H349" s="198" t="s">
        <v>35</v>
      </c>
      <c r="I349" s="200"/>
      <c r="J349" s="196"/>
      <c r="K349" s="196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164</v>
      </c>
      <c r="AU349" s="205" t="s">
        <v>90</v>
      </c>
      <c r="AV349" s="12" t="s">
        <v>88</v>
      </c>
      <c r="AW349" s="12" t="s">
        <v>41</v>
      </c>
      <c r="AX349" s="12" t="s">
        <v>80</v>
      </c>
      <c r="AY349" s="205" t="s">
        <v>155</v>
      </c>
    </row>
    <row r="350" spans="2:65" s="13" customFormat="1">
      <c r="B350" s="206"/>
      <c r="C350" s="207"/>
      <c r="D350" s="197" t="s">
        <v>164</v>
      </c>
      <c r="E350" s="208" t="s">
        <v>35</v>
      </c>
      <c r="F350" s="209" t="s">
        <v>4039</v>
      </c>
      <c r="G350" s="207"/>
      <c r="H350" s="210">
        <v>33.840000000000003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164</v>
      </c>
      <c r="AU350" s="216" t="s">
        <v>90</v>
      </c>
      <c r="AV350" s="13" t="s">
        <v>90</v>
      </c>
      <c r="AW350" s="13" t="s">
        <v>41</v>
      </c>
      <c r="AX350" s="13" t="s">
        <v>88</v>
      </c>
      <c r="AY350" s="216" t="s">
        <v>155</v>
      </c>
    </row>
    <row r="351" spans="2:65" s="1" customFormat="1" ht="36" customHeight="1">
      <c r="B351" s="36"/>
      <c r="C351" s="182" t="s">
        <v>717</v>
      </c>
      <c r="D351" s="182" t="s">
        <v>157</v>
      </c>
      <c r="E351" s="183" t="s">
        <v>1320</v>
      </c>
      <c r="F351" s="184" t="s">
        <v>1321</v>
      </c>
      <c r="G351" s="185" t="s">
        <v>160</v>
      </c>
      <c r="H351" s="186">
        <v>8.64</v>
      </c>
      <c r="I351" s="187"/>
      <c r="J351" s="188">
        <f>ROUND(I351*H351,2)</f>
        <v>0</v>
      </c>
      <c r="K351" s="184" t="s">
        <v>161</v>
      </c>
      <c r="L351" s="40"/>
      <c r="M351" s="189" t="s">
        <v>35</v>
      </c>
      <c r="N351" s="190" t="s">
        <v>51</v>
      </c>
      <c r="O351" s="65"/>
      <c r="P351" s="191">
        <f>O351*H351</f>
        <v>0</v>
      </c>
      <c r="Q351" s="191">
        <v>0</v>
      </c>
      <c r="R351" s="191">
        <f>Q351*H351</f>
        <v>0</v>
      </c>
      <c r="S351" s="191">
        <v>6.3E-2</v>
      </c>
      <c r="T351" s="192">
        <f>S351*H351</f>
        <v>0.54432000000000003</v>
      </c>
      <c r="AR351" s="193" t="s">
        <v>162</v>
      </c>
      <c r="AT351" s="193" t="s">
        <v>157</v>
      </c>
      <c r="AU351" s="193" t="s">
        <v>90</v>
      </c>
      <c r="AY351" s="18" t="s">
        <v>155</v>
      </c>
      <c r="BE351" s="194">
        <f>IF(N351="základní",J351,0)</f>
        <v>0</v>
      </c>
      <c r="BF351" s="194">
        <f>IF(N351="snížená",J351,0)</f>
        <v>0</v>
      </c>
      <c r="BG351" s="194">
        <f>IF(N351="zákl. přenesená",J351,0)</f>
        <v>0</v>
      </c>
      <c r="BH351" s="194">
        <f>IF(N351="sníž. přenesená",J351,0)</f>
        <v>0</v>
      </c>
      <c r="BI351" s="194">
        <f>IF(N351="nulová",J351,0)</f>
        <v>0</v>
      </c>
      <c r="BJ351" s="18" t="s">
        <v>88</v>
      </c>
      <c r="BK351" s="194">
        <f>ROUND(I351*H351,2)</f>
        <v>0</v>
      </c>
      <c r="BL351" s="18" t="s">
        <v>162</v>
      </c>
      <c r="BM351" s="193" t="s">
        <v>4040</v>
      </c>
    </row>
    <row r="352" spans="2:65" s="12" customFormat="1">
      <c r="B352" s="195"/>
      <c r="C352" s="196"/>
      <c r="D352" s="197" t="s">
        <v>164</v>
      </c>
      <c r="E352" s="198" t="s">
        <v>35</v>
      </c>
      <c r="F352" s="199" t="s">
        <v>4041</v>
      </c>
      <c r="G352" s="196"/>
      <c r="H352" s="198" t="s">
        <v>35</v>
      </c>
      <c r="I352" s="200"/>
      <c r="J352" s="196"/>
      <c r="K352" s="196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164</v>
      </c>
      <c r="AU352" s="205" t="s">
        <v>90</v>
      </c>
      <c r="AV352" s="12" t="s">
        <v>88</v>
      </c>
      <c r="AW352" s="12" t="s">
        <v>41</v>
      </c>
      <c r="AX352" s="12" t="s">
        <v>80</v>
      </c>
      <c r="AY352" s="205" t="s">
        <v>155</v>
      </c>
    </row>
    <row r="353" spans="2:65" s="13" customFormat="1">
      <c r="B353" s="206"/>
      <c r="C353" s="207"/>
      <c r="D353" s="197" t="s">
        <v>164</v>
      </c>
      <c r="E353" s="208" t="s">
        <v>35</v>
      </c>
      <c r="F353" s="209" t="s">
        <v>4042</v>
      </c>
      <c r="G353" s="207"/>
      <c r="H353" s="210">
        <v>8.64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164</v>
      </c>
      <c r="AU353" s="216" t="s">
        <v>90</v>
      </c>
      <c r="AV353" s="13" t="s">
        <v>90</v>
      </c>
      <c r="AW353" s="13" t="s">
        <v>41</v>
      </c>
      <c r="AX353" s="13" t="s">
        <v>88</v>
      </c>
      <c r="AY353" s="216" t="s">
        <v>155</v>
      </c>
    </row>
    <row r="354" spans="2:65" s="1" customFormat="1" ht="36" customHeight="1">
      <c r="B354" s="36"/>
      <c r="C354" s="182" t="s">
        <v>738</v>
      </c>
      <c r="D354" s="182" t="s">
        <v>157</v>
      </c>
      <c r="E354" s="183" t="s">
        <v>1361</v>
      </c>
      <c r="F354" s="184" t="s">
        <v>1362</v>
      </c>
      <c r="G354" s="185" t="s">
        <v>160</v>
      </c>
      <c r="H354" s="186">
        <v>105.52800000000001</v>
      </c>
      <c r="I354" s="187"/>
      <c r="J354" s="188">
        <f>ROUND(I354*H354,2)</f>
        <v>0</v>
      </c>
      <c r="K354" s="184" t="s">
        <v>161</v>
      </c>
      <c r="L354" s="40"/>
      <c r="M354" s="189" t="s">
        <v>35</v>
      </c>
      <c r="N354" s="190" t="s">
        <v>51</v>
      </c>
      <c r="O354" s="65"/>
      <c r="P354" s="191">
        <f>O354*H354</f>
        <v>0</v>
      </c>
      <c r="Q354" s="191">
        <v>0</v>
      </c>
      <c r="R354" s="191">
        <f>Q354*H354</f>
        <v>0</v>
      </c>
      <c r="S354" s="191">
        <v>8.8999999999999996E-2</v>
      </c>
      <c r="T354" s="192">
        <f>S354*H354</f>
        <v>9.3919920000000001</v>
      </c>
      <c r="AR354" s="193" t="s">
        <v>162</v>
      </c>
      <c r="AT354" s="193" t="s">
        <v>157</v>
      </c>
      <c r="AU354" s="193" t="s">
        <v>90</v>
      </c>
      <c r="AY354" s="18" t="s">
        <v>155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88</v>
      </c>
      <c r="BK354" s="194">
        <f>ROUND(I354*H354,2)</f>
        <v>0</v>
      </c>
      <c r="BL354" s="18" t="s">
        <v>162</v>
      </c>
      <c r="BM354" s="193" t="s">
        <v>4043</v>
      </c>
    </row>
    <row r="355" spans="2:65" s="12" customFormat="1">
      <c r="B355" s="195"/>
      <c r="C355" s="196"/>
      <c r="D355" s="197" t="s">
        <v>164</v>
      </c>
      <c r="E355" s="198" t="s">
        <v>35</v>
      </c>
      <c r="F355" s="199" t="s">
        <v>4044</v>
      </c>
      <c r="G355" s="196"/>
      <c r="H355" s="198" t="s">
        <v>35</v>
      </c>
      <c r="I355" s="200"/>
      <c r="J355" s="196"/>
      <c r="K355" s="196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164</v>
      </c>
      <c r="AU355" s="205" t="s">
        <v>90</v>
      </c>
      <c r="AV355" s="12" t="s">
        <v>88</v>
      </c>
      <c r="AW355" s="12" t="s">
        <v>41</v>
      </c>
      <c r="AX355" s="12" t="s">
        <v>80</v>
      </c>
      <c r="AY355" s="205" t="s">
        <v>155</v>
      </c>
    </row>
    <row r="356" spans="2:65" s="13" customFormat="1">
      <c r="B356" s="206"/>
      <c r="C356" s="207"/>
      <c r="D356" s="197" t="s">
        <v>164</v>
      </c>
      <c r="E356" s="208" t="s">
        <v>35</v>
      </c>
      <c r="F356" s="209" t="s">
        <v>4045</v>
      </c>
      <c r="G356" s="207"/>
      <c r="H356" s="210">
        <v>84.8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164</v>
      </c>
      <c r="AU356" s="216" t="s">
        <v>90</v>
      </c>
      <c r="AV356" s="13" t="s">
        <v>90</v>
      </c>
      <c r="AW356" s="13" t="s">
        <v>41</v>
      </c>
      <c r="AX356" s="13" t="s">
        <v>80</v>
      </c>
      <c r="AY356" s="216" t="s">
        <v>155</v>
      </c>
    </row>
    <row r="357" spans="2:65" s="12" customFormat="1">
      <c r="B357" s="195"/>
      <c r="C357" s="196"/>
      <c r="D357" s="197" t="s">
        <v>164</v>
      </c>
      <c r="E357" s="198" t="s">
        <v>35</v>
      </c>
      <c r="F357" s="199" t="s">
        <v>4046</v>
      </c>
      <c r="G357" s="196"/>
      <c r="H357" s="198" t="s">
        <v>35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164</v>
      </c>
      <c r="AU357" s="205" t="s">
        <v>90</v>
      </c>
      <c r="AV357" s="12" t="s">
        <v>88</v>
      </c>
      <c r="AW357" s="12" t="s">
        <v>41</v>
      </c>
      <c r="AX357" s="12" t="s">
        <v>80</v>
      </c>
      <c r="AY357" s="205" t="s">
        <v>155</v>
      </c>
    </row>
    <row r="358" spans="2:65" s="13" customFormat="1">
      <c r="B358" s="206"/>
      <c r="C358" s="207"/>
      <c r="D358" s="197" t="s">
        <v>164</v>
      </c>
      <c r="E358" s="208" t="s">
        <v>35</v>
      </c>
      <c r="F358" s="209" t="s">
        <v>4047</v>
      </c>
      <c r="G358" s="207"/>
      <c r="H358" s="210">
        <v>19.899999999999999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164</v>
      </c>
      <c r="AU358" s="216" t="s">
        <v>90</v>
      </c>
      <c r="AV358" s="13" t="s">
        <v>90</v>
      </c>
      <c r="AW358" s="13" t="s">
        <v>41</v>
      </c>
      <c r="AX358" s="13" t="s">
        <v>80</v>
      </c>
      <c r="AY358" s="216" t="s">
        <v>155</v>
      </c>
    </row>
    <row r="359" spans="2:65" s="12" customFormat="1">
      <c r="B359" s="195"/>
      <c r="C359" s="196"/>
      <c r="D359" s="197" t="s">
        <v>164</v>
      </c>
      <c r="E359" s="198" t="s">
        <v>35</v>
      </c>
      <c r="F359" s="199" t="s">
        <v>4048</v>
      </c>
      <c r="G359" s="196"/>
      <c r="H359" s="198" t="s">
        <v>35</v>
      </c>
      <c r="I359" s="200"/>
      <c r="J359" s="196"/>
      <c r="K359" s="196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164</v>
      </c>
      <c r="AU359" s="205" t="s">
        <v>90</v>
      </c>
      <c r="AV359" s="12" t="s">
        <v>88</v>
      </c>
      <c r="AW359" s="12" t="s">
        <v>41</v>
      </c>
      <c r="AX359" s="12" t="s">
        <v>80</v>
      </c>
      <c r="AY359" s="205" t="s">
        <v>155</v>
      </c>
    </row>
    <row r="360" spans="2:65" s="13" customFormat="1">
      <c r="B360" s="206"/>
      <c r="C360" s="207"/>
      <c r="D360" s="197" t="s">
        <v>164</v>
      </c>
      <c r="E360" s="208" t="s">
        <v>35</v>
      </c>
      <c r="F360" s="209" t="s">
        <v>4049</v>
      </c>
      <c r="G360" s="207"/>
      <c r="H360" s="210">
        <v>0.82799999999999996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164</v>
      </c>
      <c r="AU360" s="216" t="s">
        <v>90</v>
      </c>
      <c r="AV360" s="13" t="s">
        <v>90</v>
      </c>
      <c r="AW360" s="13" t="s">
        <v>41</v>
      </c>
      <c r="AX360" s="13" t="s">
        <v>80</v>
      </c>
      <c r="AY360" s="216" t="s">
        <v>155</v>
      </c>
    </row>
    <row r="361" spans="2:65" s="15" customFormat="1">
      <c r="B361" s="228"/>
      <c r="C361" s="229"/>
      <c r="D361" s="197" t="s">
        <v>164</v>
      </c>
      <c r="E361" s="230" t="s">
        <v>35</v>
      </c>
      <c r="F361" s="231" t="s">
        <v>177</v>
      </c>
      <c r="G361" s="229"/>
      <c r="H361" s="232">
        <v>105.52800000000001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164</v>
      </c>
      <c r="AU361" s="238" t="s">
        <v>90</v>
      </c>
      <c r="AV361" s="15" t="s">
        <v>162</v>
      </c>
      <c r="AW361" s="15" t="s">
        <v>41</v>
      </c>
      <c r="AX361" s="15" t="s">
        <v>88</v>
      </c>
      <c r="AY361" s="238" t="s">
        <v>155</v>
      </c>
    </row>
    <row r="362" spans="2:65" s="1" customFormat="1" ht="60" customHeight="1">
      <c r="B362" s="36"/>
      <c r="C362" s="182" t="s">
        <v>743</v>
      </c>
      <c r="D362" s="182" t="s">
        <v>157</v>
      </c>
      <c r="E362" s="183" t="s">
        <v>1409</v>
      </c>
      <c r="F362" s="184" t="s">
        <v>1410</v>
      </c>
      <c r="G362" s="185" t="s">
        <v>160</v>
      </c>
      <c r="H362" s="186">
        <v>10.55</v>
      </c>
      <c r="I362" s="187"/>
      <c r="J362" s="188">
        <f>ROUND(I362*H362,2)</f>
        <v>0</v>
      </c>
      <c r="K362" s="184" t="s">
        <v>161</v>
      </c>
      <c r="L362" s="40"/>
      <c r="M362" s="189" t="s">
        <v>35</v>
      </c>
      <c r="N362" s="190" t="s">
        <v>51</v>
      </c>
      <c r="O362" s="65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AR362" s="193" t="s">
        <v>162</v>
      </c>
      <c r="AT362" s="193" t="s">
        <v>157</v>
      </c>
      <c r="AU362" s="193" t="s">
        <v>90</v>
      </c>
      <c r="AY362" s="18" t="s">
        <v>155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8" t="s">
        <v>88</v>
      </c>
      <c r="BK362" s="194">
        <f>ROUND(I362*H362,2)</f>
        <v>0</v>
      </c>
      <c r="BL362" s="18" t="s">
        <v>162</v>
      </c>
      <c r="BM362" s="193" t="s">
        <v>4050</v>
      </c>
    </row>
    <row r="363" spans="2:65" s="12" customFormat="1">
      <c r="B363" s="195"/>
      <c r="C363" s="196"/>
      <c r="D363" s="197" t="s">
        <v>164</v>
      </c>
      <c r="E363" s="198" t="s">
        <v>35</v>
      </c>
      <c r="F363" s="199" t="s">
        <v>1412</v>
      </c>
      <c r="G363" s="196"/>
      <c r="H363" s="198" t="s">
        <v>35</v>
      </c>
      <c r="I363" s="200"/>
      <c r="J363" s="196"/>
      <c r="K363" s="196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164</v>
      </c>
      <c r="AU363" s="205" t="s">
        <v>90</v>
      </c>
      <c r="AV363" s="12" t="s">
        <v>88</v>
      </c>
      <c r="AW363" s="12" t="s">
        <v>41</v>
      </c>
      <c r="AX363" s="12" t="s">
        <v>80</v>
      </c>
      <c r="AY363" s="205" t="s">
        <v>155</v>
      </c>
    </row>
    <row r="364" spans="2:65" s="13" customFormat="1">
      <c r="B364" s="206"/>
      <c r="C364" s="207"/>
      <c r="D364" s="197" t="s">
        <v>164</v>
      </c>
      <c r="E364" s="208" t="s">
        <v>35</v>
      </c>
      <c r="F364" s="209" t="s">
        <v>3885</v>
      </c>
      <c r="G364" s="207"/>
      <c r="H364" s="210">
        <v>14.8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164</v>
      </c>
      <c r="AU364" s="216" t="s">
        <v>90</v>
      </c>
      <c r="AV364" s="13" t="s">
        <v>90</v>
      </c>
      <c r="AW364" s="13" t="s">
        <v>41</v>
      </c>
      <c r="AX364" s="13" t="s">
        <v>80</v>
      </c>
      <c r="AY364" s="216" t="s">
        <v>155</v>
      </c>
    </row>
    <row r="365" spans="2:65" s="12" customFormat="1">
      <c r="B365" s="195"/>
      <c r="C365" s="196"/>
      <c r="D365" s="197" t="s">
        <v>164</v>
      </c>
      <c r="E365" s="198" t="s">
        <v>35</v>
      </c>
      <c r="F365" s="199" t="s">
        <v>1413</v>
      </c>
      <c r="G365" s="196"/>
      <c r="H365" s="198" t="s">
        <v>35</v>
      </c>
      <c r="I365" s="200"/>
      <c r="J365" s="196"/>
      <c r="K365" s="196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164</v>
      </c>
      <c r="AU365" s="205" t="s">
        <v>90</v>
      </c>
      <c r="AV365" s="12" t="s">
        <v>88</v>
      </c>
      <c r="AW365" s="12" t="s">
        <v>41</v>
      </c>
      <c r="AX365" s="12" t="s">
        <v>80</v>
      </c>
      <c r="AY365" s="205" t="s">
        <v>155</v>
      </c>
    </row>
    <row r="366" spans="2:65" s="13" customFormat="1">
      <c r="B366" s="206"/>
      <c r="C366" s="207"/>
      <c r="D366" s="197" t="s">
        <v>164</v>
      </c>
      <c r="E366" s="208" t="s">
        <v>35</v>
      </c>
      <c r="F366" s="209" t="s">
        <v>4051</v>
      </c>
      <c r="G366" s="207"/>
      <c r="H366" s="210">
        <v>-4.25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164</v>
      </c>
      <c r="AU366" s="216" t="s">
        <v>90</v>
      </c>
      <c r="AV366" s="13" t="s">
        <v>90</v>
      </c>
      <c r="AW366" s="13" t="s">
        <v>41</v>
      </c>
      <c r="AX366" s="13" t="s">
        <v>80</v>
      </c>
      <c r="AY366" s="216" t="s">
        <v>155</v>
      </c>
    </row>
    <row r="367" spans="2:65" s="15" customFormat="1">
      <c r="B367" s="228"/>
      <c r="C367" s="229"/>
      <c r="D367" s="197" t="s">
        <v>164</v>
      </c>
      <c r="E367" s="230" t="s">
        <v>35</v>
      </c>
      <c r="F367" s="231" t="s">
        <v>177</v>
      </c>
      <c r="G367" s="229"/>
      <c r="H367" s="232">
        <v>10.55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164</v>
      </c>
      <c r="AU367" s="238" t="s">
        <v>90</v>
      </c>
      <c r="AV367" s="15" t="s">
        <v>162</v>
      </c>
      <c r="AW367" s="15" t="s">
        <v>41</v>
      </c>
      <c r="AX367" s="15" t="s">
        <v>88</v>
      </c>
      <c r="AY367" s="238" t="s">
        <v>155</v>
      </c>
    </row>
    <row r="368" spans="2:65" s="1" customFormat="1" ht="16.5" customHeight="1">
      <c r="B368" s="36"/>
      <c r="C368" s="182" t="s">
        <v>749</v>
      </c>
      <c r="D368" s="182" t="s">
        <v>157</v>
      </c>
      <c r="E368" s="183" t="s">
        <v>1420</v>
      </c>
      <c r="F368" s="184" t="s">
        <v>1421</v>
      </c>
      <c r="G368" s="185" t="s">
        <v>160</v>
      </c>
      <c r="H368" s="186">
        <v>8.8800000000000008</v>
      </c>
      <c r="I368" s="187"/>
      <c r="J368" s="188">
        <f>ROUND(I368*H368,2)</f>
        <v>0</v>
      </c>
      <c r="K368" s="184" t="s">
        <v>161</v>
      </c>
      <c r="L368" s="40"/>
      <c r="M368" s="189" t="s">
        <v>35</v>
      </c>
      <c r="N368" s="190" t="s">
        <v>51</v>
      </c>
      <c r="O368" s="65"/>
      <c r="P368" s="191">
        <f>O368*H368</f>
        <v>0</v>
      </c>
      <c r="Q368" s="191">
        <v>0</v>
      </c>
      <c r="R368" s="191">
        <f>Q368*H368</f>
        <v>0</v>
      </c>
      <c r="S368" s="191">
        <v>6.3E-2</v>
      </c>
      <c r="T368" s="192">
        <f>S368*H368</f>
        <v>0.55944000000000005</v>
      </c>
      <c r="AR368" s="193" t="s">
        <v>162</v>
      </c>
      <c r="AT368" s="193" t="s">
        <v>157</v>
      </c>
      <c r="AU368" s="193" t="s">
        <v>90</v>
      </c>
      <c r="AY368" s="18" t="s">
        <v>155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18" t="s">
        <v>88</v>
      </c>
      <c r="BK368" s="194">
        <f>ROUND(I368*H368,2)</f>
        <v>0</v>
      </c>
      <c r="BL368" s="18" t="s">
        <v>162</v>
      </c>
      <c r="BM368" s="193" t="s">
        <v>4052</v>
      </c>
    </row>
    <row r="369" spans="2:65" s="12" customFormat="1">
      <c r="B369" s="195"/>
      <c r="C369" s="196"/>
      <c r="D369" s="197" t="s">
        <v>164</v>
      </c>
      <c r="E369" s="198" t="s">
        <v>35</v>
      </c>
      <c r="F369" s="199" t="s">
        <v>1423</v>
      </c>
      <c r="G369" s="196"/>
      <c r="H369" s="198" t="s">
        <v>35</v>
      </c>
      <c r="I369" s="200"/>
      <c r="J369" s="196"/>
      <c r="K369" s="196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164</v>
      </c>
      <c r="AU369" s="205" t="s">
        <v>90</v>
      </c>
      <c r="AV369" s="12" t="s">
        <v>88</v>
      </c>
      <c r="AW369" s="12" t="s">
        <v>41</v>
      </c>
      <c r="AX369" s="12" t="s">
        <v>80</v>
      </c>
      <c r="AY369" s="205" t="s">
        <v>155</v>
      </c>
    </row>
    <row r="370" spans="2:65" s="13" customFormat="1">
      <c r="B370" s="206"/>
      <c r="C370" s="207"/>
      <c r="D370" s="197" t="s">
        <v>164</v>
      </c>
      <c r="E370" s="208" t="s">
        <v>35</v>
      </c>
      <c r="F370" s="209" t="s">
        <v>4053</v>
      </c>
      <c r="G370" s="207"/>
      <c r="H370" s="210">
        <v>8.8800000000000008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164</v>
      </c>
      <c r="AU370" s="216" t="s">
        <v>90</v>
      </c>
      <c r="AV370" s="13" t="s">
        <v>90</v>
      </c>
      <c r="AW370" s="13" t="s">
        <v>41</v>
      </c>
      <c r="AX370" s="13" t="s">
        <v>88</v>
      </c>
      <c r="AY370" s="216" t="s">
        <v>155</v>
      </c>
    </row>
    <row r="371" spans="2:65" s="1" customFormat="1" ht="24" customHeight="1">
      <c r="B371" s="36"/>
      <c r="C371" s="182" t="s">
        <v>754</v>
      </c>
      <c r="D371" s="182" t="s">
        <v>157</v>
      </c>
      <c r="E371" s="183" t="s">
        <v>1428</v>
      </c>
      <c r="F371" s="184" t="s">
        <v>1429</v>
      </c>
      <c r="G371" s="185" t="s">
        <v>160</v>
      </c>
      <c r="H371" s="186">
        <v>17.760000000000002</v>
      </c>
      <c r="I371" s="187"/>
      <c r="J371" s="188">
        <f>ROUND(I371*H371,2)</f>
        <v>0</v>
      </c>
      <c r="K371" s="184" t="s">
        <v>161</v>
      </c>
      <c r="L371" s="40"/>
      <c r="M371" s="189" t="s">
        <v>35</v>
      </c>
      <c r="N371" s="190" t="s">
        <v>51</v>
      </c>
      <c r="O371" s="65"/>
      <c r="P371" s="191">
        <f>O371*H371</f>
        <v>0</v>
      </c>
      <c r="Q371" s="191">
        <v>0</v>
      </c>
      <c r="R371" s="191">
        <f>Q371*H371</f>
        <v>0</v>
      </c>
      <c r="S371" s="191">
        <v>0</v>
      </c>
      <c r="T371" s="192">
        <f>S371*H371</f>
        <v>0</v>
      </c>
      <c r="AR371" s="193" t="s">
        <v>162</v>
      </c>
      <c r="AT371" s="193" t="s">
        <v>157</v>
      </c>
      <c r="AU371" s="193" t="s">
        <v>90</v>
      </c>
      <c r="AY371" s="18" t="s">
        <v>155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88</v>
      </c>
      <c r="BK371" s="194">
        <f>ROUND(I371*H371,2)</f>
        <v>0</v>
      </c>
      <c r="BL371" s="18" t="s">
        <v>162</v>
      </c>
      <c r="BM371" s="193" t="s">
        <v>4054</v>
      </c>
    </row>
    <row r="372" spans="2:65" s="12" customFormat="1">
      <c r="B372" s="195"/>
      <c r="C372" s="196"/>
      <c r="D372" s="197" t="s">
        <v>164</v>
      </c>
      <c r="E372" s="198" t="s">
        <v>35</v>
      </c>
      <c r="F372" s="199" t="s">
        <v>4055</v>
      </c>
      <c r="G372" s="196"/>
      <c r="H372" s="198" t="s">
        <v>35</v>
      </c>
      <c r="I372" s="200"/>
      <c r="J372" s="196"/>
      <c r="K372" s="196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164</v>
      </c>
      <c r="AU372" s="205" t="s">
        <v>90</v>
      </c>
      <c r="AV372" s="12" t="s">
        <v>88</v>
      </c>
      <c r="AW372" s="12" t="s">
        <v>41</v>
      </c>
      <c r="AX372" s="12" t="s">
        <v>80</v>
      </c>
      <c r="AY372" s="205" t="s">
        <v>155</v>
      </c>
    </row>
    <row r="373" spans="2:65" s="13" customFormat="1">
      <c r="B373" s="206"/>
      <c r="C373" s="207"/>
      <c r="D373" s="197" t="s">
        <v>164</v>
      </c>
      <c r="E373" s="208" t="s">
        <v>35</v>
      </c>
      <c r="F373" s="209" t="s">
        <v>3895</v>
      </c>
      <c r="G373" s="207"/>
      <c r="H373" s="210">
        <v>17.760000000000002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164</v>
      </c>
      <c r="AU373" s="216" t="s">
        <v>90</v>
      </c>
      <c r="AV373" s="13" t="s">
        <v>90</v>
      </c>
      <c r="AW373" s="13" t="s">
        <v>41</v>
      </c>
      <c r="AX373" s="13" t="s">
        <v>88</v>
      </c>
      <c r="AY373" s="216" t="s">
        <v>155</v>
      </c>
    </row>
    <row r="374" spans="2:65" s="11" customFormat="1" ht="22.95" customHeight="1">
      <c r="B374" s="166"/>
      <c r="C374" s="167"/>
      <c r="D374" s="168" t="s">
        <v>79</v>
      </c>
      <c r="E374" s="180" t="s">
        <v>1440</v>
      </c>
      <c r="F374" s="180" t="s">
        <v>1441</v>
      </c>
      <c r="G374" s="167"/>
      <c r="H374" s="167"/>
      <c r="I374" s="170"/>
      <c r="J374" s="181">
        <f>BK374</f>
        <v>0</v>
      </c>
      <c r="K374" s="167"/>
      <c r="L374" s="172"/>
      <c r="M374" s="173"/>
      <c r="N374" s="174"/>
      <c r="O374" s="174"/>
      <c r="P374" s="175">
        <f>SUM(P375:P381)</f>
        <v>0</v>
      </c>
      <c r="Q374" s="174"/>
      <c r="R374" s="175">
        <f>SUM(R375:R381)</f>
        <v>0</v>
      </c>
      <c r="S374" s="174"/>
      <c r="T374" s="176">
        <f>SUM(T375:T381)</f>
        <v>0</v>
      </c>
      <c r="AR374" s="177" t="s">
        <v>88</v>
      </c>
      <c r="AT374" s="178" t="s">
        <v>79</v>
      </c>
      <c r="AU374" s="178" t="s">
        <v>88</v>
      </c>
      <c r="AY374" s="177" t="s">
        <v>155</v>
      </c>
      <c r="BK374" s="179">
        <f>SUM(BK375:BK381)</f>
        <v>0</v>
      </c>
    </row>
    <row r="375" spans="2:65" s="1" customFormat="1" ht="24" customHeight="1">
      <c r="B375" s="36"/>
      <c r="C375" s="182" t="s">
        <v>761</v>
      </c>
      <c r="D375" s="182" t="s">
        <v>157</v>
      </c>
      <c r="E375" s="183" t="s">
        <v>1443</v>
      </c>
      <c r="F375" s="184" t="s">
        <v>1444</v>
      </c>
      <c r="G375" s="185" t="s">
        <v>263</v>
      </c>
      <c r="H375" s="186">
        <v>31.169</v>
      </c>
      <c r="I375" s="187"/>
      <c r="J375" s="188">
        <f>ROUND(I375*H375,2)</f>
        <v>0</v>
      </c>
      <c r="K375" s="184" t="s">
        <v>161</v>
      </c>
      <c r="L375" s="40"/>
      <c r="M375" s="189" t="s">
        <v>35</v>
      </c>
      <c r="N375" s="190" t="s">
        <v>51</v>
      </c>
      <c r="O375" s="65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AR375" s="193" t="s">
        <v>162</v>
      </c>
      <c r="AT375" s="193" t="s">
        <v>157</v>
      </c>
      <c r="AU375" s="193" t="s">
        <v>90</v>
      </c>
      <c r="AY375" s="18" t="s">
        <v>155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88</v>
      </c>
      <c r="BK375" s="194">
        <f>ROUND(I375*H375,2)</f>
        <v>0</v>
      </c>
      <c r="BL375" s="18" t="s">
        <v>162</v>
      </c>
      <c r="BM375" s="193" t="s">
        <v>4056</v>
      </c>
    </row>
    <row r="376" spans="2:65" s="1" customFormat="1" ht="36" customHeight="1">
      <c r="B376" s="36"/>
      <c r="C376" s="182" t="s">
        <v>766</v>
      </c>
      <c r="D376" s="182" t="s">
        <v>157</v>
      </c>
      <c r="E376" s="183" t="s">
        <v>4057</v>
      </c>
      <c r="F376" s="184" t="s">
        <v>4058</v>
      </c>
      <c r="G376" s="185" t="s">
        <v>263</v>
      </c>
      <c r="H376" s="186">
        <v>31.169</v>
      </c>
      <c r="I376" s="187"/>
      <c r="J376" s="188">
        <f>ROUND(I376*H376,2)</f>
        <v>0</v>
      </c>
      <c r="K376" s="184" t="s">
        <v>161</v>
      </c>
      <c r="L376" s="40"/>
      <c r="M376" s="189" t="s">
        <v>35</v>
      </c>
      <c r="N376" s="190" t="s">
        <v>51</v>
      </c>
      <c r="O376" s="65"/>
      <c r="P376" s="191">
        <f>O376*H376</f>
        <v>0</v>
      </c>
      <c r="Q376" s="191">
        <v>0</v>
      </c>
      <c r="R376" s="191">
        <f>Q376*H376</f>
        <v>0</v>
      </c>
      <c r="S376" s="191">
        <v>0</v>
      </c>
      <c r="T376" s="192">
        <f>S376*H376</f>
        <v>0</v>
      </c>
      <c r="AR376" s="193" t="s">
        <v>162</v>
      </c>
      <c r="AT376" s="193" t="s">
        <v>157</v>
      </c>
      <c r="AU376" s="193" t="s">
        <v>90</v>
      </c>
      <c r="AY376" s="18" t="s">
        <v>155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8" t="s">
        <v>88</v>
      </c>
      <c r="BK376" s="194">
        <f>ROUND(I376*H376,2)</f>
        <v>0</v>
      </c>
      <c r="BL376" s="18" t="s">
        <v>162</v>
      </c>
      <c r="BM376" s="193" t="s">
        <v>4059</v>
      </c>
    </row>
    <row r="377" spans="2:65" s="1" customFormat="1" ht="24" customHeight="1">
      <c r="B377" s="36"/>
      <c r="C377" s="182" t="s">
        <v>802</v>
      </c>
      <c r="D377" s="182" t="s">
        <v>157</v>
      </c>
      <c r="E377" s="183" t="s">
        <v>1451</v>
      </c>
      <c r="F377" s="184" t="s">
        <v>1452</v>
      </c>
      <c r="G377" s="185" t="s">
        <v>263</v>
      </c>
      <c r="H377" s="186">
        <v>31.169</v>
      </c>
      <c r="I377" s="187"/>
      <c r="J377" s="188">
        <f>ROUND(I377*H377,2)</f>
        <v>0</v>
      </c>
      <c r="K377" s="184" t="s">
        <v>161</v>
      </c>
      <c r="L377" s="40"/>
      <c r="M377" s="189" t="s">
        <v>35</v>
      </c>
      <c r="N377" s="190" t="s">
        <v>51</v>
      </c>
      <c r="O377" s="65"/>
      <c r="P377" s="191">
        <f>O377*H377</f>
        <v>0</v>
      </c>
      <c r="Q377" s="191">
        <v>0</v>
      </c>
      <c r="R377" s="191">
        <f>Q377*H377</f>
        <v>0</v>
      </c>
      <c r="S377" s="191">
        <v>0</v>
      </c>
      <c r="T377" s="192">
        <f>S377*H377</f>
        <v>0</v>
      </c>
      <c r="AR377" s="193" t="s">
        <v>162</v>
      </c>
      <c r="AT377" s="193" t="s">
        <v>157</v>
      </c>
      <c r="AU377" s="193" t="s">
        <v>90</v>
      </c>
      <c r="AY377" s="18" t="s">
        <v>155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8" t="s">
        <v>88</v>
      </c>
      <c r="BK377" s="194">
        <f>ROUND(I377*H377,2)</f>
        <v>0</v>
      </c>
      <c r="BL377" s="18" t="s">
        <v>162</v>
      </c>
      <c r="BM377" s="193" t="s">
        <v>4060</v>
      </c>
    </row>
    <row r="378" spans="2:65" s="1" customFormat="1" ht="36" customHeight="1">
      <c r="B378" s="36"/>
      <c r="C378" s="182" t="s">
        <v>808</v>
      </c>
      <c r="D378" s="182" t="s">
        <v>157</v>
      </c>
      <c r="E378" s="183" t="s">
        <v>1455</v>
      </c>
      <c r="F378" s="184" t="s">
        <v>1456</v>
      </c>
      <c r="G378" s="185" t="s">
        <v>263</v>
      </c>
      <c r="H378" s="186">
        <v>623.38</v>
      </c>
      <c r="I378" s="187"/>
      <c r="J378" s="188">
        <f>ROUND(I378*H378,2)</f>
        <v>0</v>
      </c>
      <c r="K378" s="184" t="s">
        <v>161</v>
      </c>
      <c r="L378" s="40"/>
      <c r="M378" s="189" t="s">
        <v>35</v>
      </c>
      <c r="N378" s="190" t="s">
        <v>51</v>
      </c>
      <c r="O378" s="65"/>
      <c r="P378" s="191">
        <f>O378*H378</f>
        <v>0</v>
      </c>
      <c r="Q378" s="191">
        <v>0</v>
      </c>
      <c r="R378" s="191">
        <f>Q378*H378</f>
        <v>0</v>
      </c>
      <c r="S378" s="191">
        <v>0</v>
      </c>
      <c r="T378" s="192">
        <f>S378*H378</f>
        <v>0</v>
      </c>
      <c r="AR378" s="193" t="s">
        <v>162</v>
      </c>
      <c r="AT378" s="193" t="s">
        <v>157</v>
      </c>
      <c r="AU378" s="193" t="s">
        <v>90</v>
      </c>
      <c r="AY378" s="18" t="s">
        <v>155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88</v>
      </c>
      <c r="BK378" s="194">
        <f>ROUND(I378*H378,2)</f>
        <v>0</v>
      </c>
      <c r="BL378" s="18" t="s">
        <v>162</v>
      </c>
      <c r="BM378" s="193" t="s">
        <v>4061</v>
      </c>
    </row>
    <row r="379" spans="2:65" s="13" customFormat="1">
      <c r="B379" s="206"/>
      <c r="C379" s="207"/>
      <c r="D379" s="197" t="s">
        <v>164</v>
      </c>
      <c r="E379" s="207"/>
      <c r="F379" s="209" t="s">
        <v>4062</v>
      </c>
      <c r="G379" s="207"/>
      <c r="H379" s="210">
        <v>623.38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164</v>
      </c>
      <c r="AU379" s="216" t="s">
        <v>90</v>
      </c>
      <c r="AV379" s="13" t="s">
        <v>90</v>
      </c>
      <c r="AW379" s="13" t="s">
        <v>4</v>
      </c>
      <c r="AX379" s="13" t="s">
        <v>88</v>
      </c>
      <c r="AY379" s="216" t="s">
        <v>155</v>
      </c>
    </row>
    <row r="380" spans="2:65" s="1" customFormat="1" ht="36" customHeight="1">
      <c r="B380" s="36"/>
      <c r="C380" s="182" t="s">
        <v>817</v>
      </c>
      <c r="D380" s="182" t="s">
        <v>157</v>
      </c>
      <c r="E380" s="183" t="s">
        <v>4063</v>
      </c>
      <c r="F380" s="184" t="s">
        <v>4064</v>
      </c>
      <c r="G380" s="185" t="s">
        <v>263</v>
      </c>
      <c r="H380" s="186">
        <v>1.1919999999999999</v>
      </c>
      <c r="I380" s="187"/>
      <c r="J380" s="188">
        <f>ROUND(I380*H380,2)</f>
        <v>0</v>
      </c>
      <c r="K380" s="184" t="s">
        <v>161</v>
      </c>
      <c r="L380" s="40"/>
      <c r="M380" s="189" t="s">
        <v>35</v>
      </c>
      <c r="N380" s="190" t="s">
        <v>51</v>
      </c>
      <c r="O380" s="65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193" t="s">
        <v>162</v>
      </c>
      <c r="AT380" s="193" t="s">
        <v>157</v>
      </c>
      <c r="AU380" s="193" t="s">
        <v>90</v>
      </c>
      <c r="AY380" s="18" t="s">
        <v>155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8" t="s">
        <v>88</v>
      </c>
      <c r="BK380" s="194">
        <f>ROUND(I380*H380,2)</f>
        <v>0</v>
      </c>
      <c r="BL380" s="18" t="s">
        <v>162</v>
      </c>
      <c r="BM380" s="193" t="s">
        <v>4065</v>
      </c>
    </row>
    <row r="381" spans="2:65" s="1" customFormat="1" ht="36" customHeight="1">
      <c r="B381" s="36"/>
      <c r="C381" s="182" t="s">
        <v>821</v>
      </c>
      <c r="D381" s="182" t="s">
        <v>157</v>
      </c>
      <c r="E381" s="183" t="s">
        <v>1460</v>
      </c>
      <c r="F381" s="184" t="s">
        <v>1461</v>
      </c>
      <c r="G381" s="185" t="s">
        <v>263</v>
      </c>
      <c r="H381" s="186">
        <v>29.977</v>
      </c>
      <c r="I381" s="187"/>
      <c r="J381" s="188">
        <f>ROUND(I381*H381,2)</f>
        <v>0</v>
      </c>
      <c r="K381" s="184" t="s">
        <v>161</v>
      </c>
      <c r="L381" s="40"/>
      <c r="M381" s="189" t="s">
        <v>35</v>
      </c>
      <c r="N381" s="190" t="s">
        <v>51</v>
      </c>
      <c r="O381" s="65"/>
      <c r="P381" s="191">
        <f>O381*H381</f>
        <v>0</v>
      </c>
      <c r="Q381" s="191">
        <v>0</v>
      </c>
      <c r="R381" s="191">
        <f>Q381*H381</f>
        <v>0</v>
      </c>
      <c r="S381" s="191">
        <v>0</v>
      </c>
      <c r="T381" s="192">
        <f>S381*H381</f>
        <v>0</v>
      </c>
      <c r="AR381" s="193" t="s">
        <v>162</v>
      </c>
      <c r="AT381" s="193" t="s">
        <v>157</v>
      </c>
      <c r="AU381" s="193" t="s">
        <v>90</v>
      </c>
      <c r="AY381" s="18" t="s">
        <v>155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8" t="s">
        <v>88</v>
      </c>
      <c r="BK381" s="194">
        <f>ROUND(I381*H381,2)</f>
        <v>0</v>
      </c>
      <c r="BL381" s="18" t="s">
        <v>162</v>
      </c>
      <c r="BM381" s="193" t="s">
        <v>4066</v>
      </c>
    </row>
    <row r="382" spans="2:65" s="11" customFormat="1" ht="22.95" customHeight="1">
      <c r="B382" s="166"/>
      <c r="C382" s="167"/>
      <c r="D382" s="168" t="s">
        <v>79</v>
      </c>
      <c r="E382" s="180" t="s">
        <v>1463</v>
      </c>
      <c r="F382" s="180" t="s">
        <v>1464</v>
      </c>
      <c r="G382" s="167"/>
      <c r="H382" s="167"/>
      <c r="I382" s="170"/>
      <c r="J382" s="181">
        <f>BK382</f>
        <v>0</v>
      </c>
      <c r="K382" s="167"/>
      <c r="L382" s="172"/>
      <c r="M382" s="173"/>
      <c r="N382" s="174"/>
      <c r="O382" s="174"/>
      <c r="P382" s="175">
        <f>P383</f>
        <v>0</v>
      </c>
      <c r="Q382" s="174"/>
      <c r="R382" s="175">
        <f>R383</f>
        <v>0</v>
      </c>
      <c r="S382" s="174"/>
      <c r="T382" s="176">
        <f>T383</f>
        <v>0</v>
      </c>
      <c r="AR382" s="177" t="s">
        <v>88</v>
      </c>
      <c r="AT382" s="178" t="s">
        <v>79</v>
      </c>
      <c r="AU382" s="178" t="s">
        <v>88</v>
      </c>
      <c r="AY382" s="177" t="s">
        <v>155</v>
      </c>
      <c r="BK382" s="179">
        <f>BK383</f>
        <v>0</v>
      </c>
    </row>
    <row r="383" spans="2:65" s="1" customFormat="1" ht="72" customHeight="1">
      <c r="B383" s="36"/>
      <c r="C383" s="182" t="s">
        <v>825</v>
      </c>
      <c r="D383" s="182" t="s">
        <v>157</v>
      </c>
      <c r="E383" s="183" t="s">
        <v>2996</v>
      </c>
      <c r="F383" s="184" t="s">
        <v>2997</v>
      </c>
      <c r="G383" s="185" t="s">
        <v>263</v>
      </c>
      <c r="H383" s="186">
        <v>17.425000000000001</v>
      </c>
      <c r="I383" s="187"/>
      <c r="J383" s="188">
        <f>ROUND(I383*H383,2)</f>
        <v>0</v>
      </c>
      <c r="K383" s="184" t="s">
        <v>161</v>
      </c>
      <c r="L383" s="40"/>
      <c r="M383" s="189" t="s">
        <v>35</v>
      </c>
      <c r="N383" s="190" t="s">
        <v>51</v>
      </c>
      <c r="O383" s="65"/>
      <c r="P383" s="191">
        <f>O383*H383</f>
        <v>0</v>
      </c>
      <c r="Q383" s="191">
        <v>0</v>
      </c>
      <c r="R383" s="191">
        <f>Q383*H383</f>
        <v>0</v>
      </c>
      <c r="S383" s="191">
        <v>0</v>
      </c>
      <c r="T383" s="192">
        <f>S383*H383</f>
        <v>0</v>
      </c>
      <c r="AR383" s="193" t="s">
        <v>162</v>
      </c>
      <c r="AT383" s="193" t="s">
        <v>157</v>
      </c>
      <c r="AU383" s="193" t="s">
        <v>90</v>
      </c>
      <c r="AY383" s="18" t="s">
        <v>155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18" t="s">
        <v>88</v>
      </c>
      <c r="BK383" s="194">
        <f>ROUND(I383*H383,2)</f>
        <v>0</v>
      </c>
      <c r="BL383" s="18" t="s">
        <v>162</v>
      </c>
      <c r="BM383" s="193" t="s">
        <v>4067</v>
      </c>
    </row>
    <row r="384" spans="2:65" s="11" customFormat="1" ht="25.95" customHeight="1">
      <c r="B384" s="166"/>
      <c r="C384" s="167"/>
      <c r="D384" s="168" t="s">
        <v>79</v>
      </c>
      <c r="E384" s="169" t="s">
        <v>1469</v>
      </c>
      <c r="F384" s="169" t="s">
        <v>1470</v>
      </c>
      <c r="G384" s="167"/>
      <c r="H384" s="167"/>
      <c r="I384" s="170"/>
      <c r="J384" s="171">
        <f>BK384</f>
        <v>0</v>
      </c>
      <c r="K384" s="167"/>
      <c r="L384" s="172"/>
      <c r="M384" s="173"/>
      <c r="N384" s="174"/>
      <c r="O384" s="174"/>
      <c r="P384" s="175">
        <f>P385+P411+P450+P472+P525+P599+P610+P646+P656+P687+P703</f>
        <v>0</v>
      </c>
      <c r="Q384" s="174"/>
      <c r="R384" s="175">
        <f>R385+R411+R450+R472+R525+R599+R610+R646+R656+R687+R703</f>
        <v>11.401432342000003</v>
      </c>
      <c r="S384" s="174"/>
      <c r="T384" s="176">
        <f>T385+T411+T450+T472+T525+T599+T610+T646+T656+T687+T703</f>
        <v>6.4779822400000002</v>
      </c>
      <c r="AR384" s="177" t="s">
        <v>90</v>
      </c>
      <c r="AT384" s="178" t="s">
        <v>79</v>
      </c>
      <c r="AU384" s="178" t="s">
        <v>80</v>
      </c>
      <c r="AY384" s="177" t="s">
        <v>155</v>
      </c>
      <c r="BK384" s="179">
        <f>BK385+BK411+BK450+BK472+BK525+BK599+BK610+BK646+BK656+BK687+BK703</f>
        <v>0</v>
      </c>
    </row>
    <row r="385" spans="2:65" s="11" customFormat="1" ht="22.95" customHeight="1">
      <c r="B385" s="166"/>
      <c r="C385" s="167"/>
      <c r="D385" s="168" t="s">
        <v>79</v>
      </c>
      <c r="E385" s="180" t="s">
        <v>1471</v>
      </c>
      <c r="F385" s="180" t="s">
        <v>1472</v>
      </c>
      <c r="G385" s="167"/>
      <c r="H385" s="167"/>
      <c r="I385" s="170"/>
      <c r="J385" s="181">
        <f>BK385</f>
        <v>0</v>
      </c>
      <c r="K385" s="167"/>
      <c r="L385" s="172"/>
      <c r="M385" s="173"/>
      <c r="N385" s="174"/>
      <c r="O385" s="174"/>
      <c r="P385" s="175">
        <f>SUM(P386:P410)</f>
        <v>0</v>
      </c>
      <c r="Q385" s="174"/>
      <c r="R385" s="175">
        <f>SUM(R386:R410)</f>
        <v>0.2282768</v>
      </c>
      <c r="S385" s="174"/>
      <c r="T385" s="176">
        <f>SUM(T386:T410)</f>
        <v>0</v>
      </c>
      <c r="AR385" s="177" t="s">
        <v>90</v>
      </c>
      <c r="AT385" s="178" t="s">
        <v>79</v>
      </c>
      <c r="AU385" s="178" t="s">
        <v>88</v>
      </c>
      <c r="AY385" s="177" t="s">
        <v>155</v>
      </c>
      <c r="BK385" s="179">
        <f>SUM(BK386:BK410)</f>
        <v>0</v>
      </c>
    </row>
    <row r="386" spans="2:65" s="1" customFormat="1" ht="24" customHeight="1">
      <c r="B386" s="36"/>
      <c r="C386" s="182" t="s">
        <v>840</v>
      </c>
      <c r="D386" s="182" t="s">
        <v>157</v>
      </c>
      <c r="E386" s="183" t="s">
        <v>1474</v>
      </c>
      <c r="F386" s="184" t="s">
        <v>1475</v>
      </c>
      <c r="G386" s="185" t="s">
        <v>160</v>
      </c>
      <c r="H386" s="186">
        <v>23.68</v>
      </c>
      <c r="I386" s="187"/>
      <c r="J386" s="188">
        <f>ROUND(I386*H386,2)</f>
        <v>0</v>
      </c>
      <c r="K386" s="184" t="s">
        <v>161</v>
      </c>
      <c r="L386" s="40"/>
      <c r="M386" s="189" t="s">
        <v>35</v>
      </c>
      <c r="N386" s="190" t="s">
        <v>51</v>
      </c>
      <c r="O386" s="65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AR386" s="193" t="s">
        <v>265</v>
      </c>
      <c r="AT386" s="193" t="s">
        <v>157</v>
      </c>
      <c r="AU386" s="193" t="s">
        <v>90</v>
      </c>
      <c r="AY386" s="18" t="s">
        <v>155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8" t="s">
        <v>88</v>
      </c>
      <c r="BK386" s="194">
        <f>ROUND(I386*H386,2)</f>
        <v>0</v>
      </c>
      <c r="BL386" s="18" t="s">
        <v>265</v>
      </c>
      <c r="BM386" s="193" t="s">
        <v>4068</v>
      </c>
    </row>
    <row r="387" spans="2:65" s="12" customFormat="1">
      <c r="B387" s="195"/>
      <c r="C387" s="196"/>
      <c r="D387" s="197" t="s">
        <v>164</v>
      </c>
      <c r="E387" s="198" t="s">
        <v>35</v>
      </c>
      <c r="F387" s="199" t="s">
        <v>1503</v>
      </c>
      <c r="G387" s="196"/>
      <c r="H387" s="198" t="s">
        <v>35</v>
      </c>
      <c r="I387" s="200"/>
      <c r="J387" s="196"/>
      <c r="K387" s="196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164</v>
      </c>
      <c r="AU387" s="205" t="s">
        <v>90</v>
      </c>
      <c r="AV387" s="12" t="s">
        <v>88</v>
      </c>
      <c r="AW387" s="12" t="s">
        <v>41</v>
      </c>
      <c r="AX387" s="12" t="s">
        <v>80</v>
      </c>
      <c r="AY387" s="205" t="s">
        <v>155</v>
      </c>
    </row>
    <row r="388" spans="2:65" s="13" customFormat="1">
      <c r="B388" s="206"/>
      <c r="C388" s="207"/>
      <c r="D388" s="197" t="s">
        <v>164</v>
      </c>
      <c r="E388" s="208" t="s">
        <v>35</v>
      </c>
      <c r="F388" s="209" t="s">
        <v>3895</v>
      </c>
      <c r="G388" s="207"/>
      <c r="H388" s="210">
        <v>17.760000000000002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164</v>
      </c>
      <c r="AU388" s="216" t="s">
        <v>90</v>
      </c>
      <c r="AV388" s="13" t="s">
        <v>90</v>
      </c>
      <c r="AW388" s="13" t="s">
        <v>41</v>
      </c>
      <c r="AX388" s="13" t="s">
        <v>80</v>
      </c>
      <c r="AY388" s="216" t="s">
        <v>155</v>
      </c>
    </row>
    <row r="389" spans="2:65" s="12" customFormat="1">
      <c r="B389" s="195"/>
      <c r="C389" s="196"/>
      <c r="D389" s="197" t="s">
        <v>164</v>
      </c>
      <c r="E389" s="198" t="s">
        <v>35</v>
      </c>
      <c r="F389" s="199" t="s">
        <v>3508</v>
      </c>
      <c r="G389" s="196"/>
      <c r="H389" s="198" t="s">
        <v>35</v>
      </c>
      <c r="I389" s="200"/>
      <c r="J389" s="196"/>
      <c r="K389" s="196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164</v>
      </c>
      <c r="AU389" s="205" t="s">
        <v>90</v>
      </c>
      <c r="AV389" s="12" t="s">
        <v>88</v>
      </c>
      <c r="AW389" s="12" t="s">
        <v>41</v>
      </c>
      <c r="AX389" s="12" t="s">
        <v>80</v>
      </c>
      <c r="AY389" s="205" t="s">
        <v>155</v>
      </c>
    </row>
    <row r="390" spans="2:65" s="13" customFormat="1">
      <c r="B390" s="206"/>
      <c r="C390" s="207"/>
      <c r="D390" s="197" t="s">
        <v>164</v>
      </c>
      <c r="E390" s="208" t="s">
        <v>35</v>
      </c>
      <c r="F390" s="209" t="s">
        <v>3970</v>
      </c>
      <c r="G390" s="207"/>
      <c r="H390" s="210">
        <v>5.92</v>
      </c>
      <c r="I390" s="211"/>
      <c r="J390" s="207"/>
      <c r="K390" s="207"/>
      <c r="L390" s="212"/>
      <c r="M390" s="213"/>
      <c r="N390" s="214"/>
      <c r="O390" s="214"/>
      <c r="P390" s="214"/>
      <c r="Q390" s="214"/>
      <c r="R390" s="214"/>
      <c r="S390" s="214"/>
      <c r="T390" s="215"/>
      <c r="AT390" s="216" t="s">
        <v>164</v>
      </c>
      <c r="AU390" s="216" t="s">
        <v>90</v>
      </c>
      <c r="AV390" s="13" t="s">
        <v>90</v>
      </c>
      <c r="AW390" s="13" t="s">
        <v>41</v>
      </c>
      <c r="AX390" s="13" t="s">
        <v>80</v>
      </c>
      <c r="AY390" s="216" t="s">
        <v>155</v>
      </c>
    </row>
    <row r="391" spans="2:65" s="15" customFormat="1">
      <c r="B391" s="228"/>
      <c r="C391" s="229"/>
      <c r="D391" s="197" t="s">
        <v>164</v>
      </c>
      <c r="E391" s="230" t="s">
        <v>35</v>
      </c>
      <c r="F391" s="231" t="s">
        <v>177</v>
      </c>
      <c r="G391" s="229"/>
      <c r="H391" s="232">
        <v>23.68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164</v>
      </c>
      <c r="AU391" s="238" t="s">
        <v>90</v>
      </c>
      <c r="AV391" s="15" t="s">
        <v>162</v>
      </c>
      <c r="AW391" s="15" t="s">
        <v>41</v>
      </c>
      <c r="AX391" s="15" t="s">
        <v>88</v>
      </c>
      <c r="AY391" s="238" t="s">
        <v>155</v>
      </c>
    </row>
    <row r="392" spans="2:65" s="1" customFormat="1" ht="16.5" customHeight="1">
      <c r="B392" s="36"/>
      <c r="C392" s="239" t="s">
        <v>848</v>
      </c>
      <c r="D392" s="239" t="s">
        <v>455</v>
      </c>
      <c r="E392" s="240" t="s">
        <v>1478</v>
      </c>
      <c r="F392" s="241" t="s">
        <v>1479</v>
      </c>
      <c r="G392" s="242" t="s">
        <v>263</v>
      </c>
      <c r="H392" s="243">
        <v>8.9999999999999993E-3</v>
      </c>
      <c r="I392" s="244"/>
      <c r="J392" s="245">
        <f>ROUND(I392*H392,2)</f>
        <v>0</v>
      </c>
      <c r="K392" s="241" t="s">
        <v>161</v>
      </c>
      <c r="L392" s="246"/>
      <c r="M392" s="247" t="s">
        <v>35</v>
      </c>
      <c r="N392" s="248" t="s">
        <v>51</v>
      </c>
      <c r="O392" s="65"/>
      <c r="P392" s="191">
        <f>O392*H392</f>
        <v>0</v>
      </c>
      <c r="Q392" s="191">
        <v>1</v>
      </c>
      <c r="R392" s="191">
        <f>Q392*H392</f>
        <v>8.9999999999999993E-3</v>
      </c>
      <c r="S392" s="191">
        <v>0</v>
      </c>
      <c r="T392" s="192">
        <f>S392*H392</f>
        <v>0</v>
      </c>
      <c r="AR392" s="193" t="s">
        <v>419</v>
      </c>
      <c r="AT392" s="193" t="s">
        <v>455</v>
      </c>
      <c r="AU392" s="193" t="s">
        <v>90</v>
      </c>
      <c r="AY392" s="18" t="s">
        <v>155</v>
      </c>
      <c r="BE392" s="194">
        <f>IF(N392="základní",J392,0)</f>
        <v>0</v>
      </c>
      <c r="BF392" s="194">
        <f>IF(N392="snížená",J392,0)</f>
        <v>0</v>
      </c>
      <c r="BG392" s="194">
        <f>IF(N392="zákl. přenesená",J392,0)</f>
        <v>0</v>
      </c>
      <c r="BH392" s="194">
        <f>IF(N392="sníž. přenesená",J392,0)</f>
        <v>0</v>
      </c>
      <c r="BI392" s="194">
        <f>IF(N392="nulová",J392,0)</f>
        <v>0</v>
      </c>
      <c r="BJ392" s="18" t="s">
        <v>88</v>
      </c>
      <c r="BK392" s="194">
        <f>ROUND(I392*H392,2)</f>
        <v>0</v>
      </c>
      <c r="BL392" s="18" t="s">
        <v>265</v>
      </c>
      <c r="BM392" s="193" t="s">
        <v>4069</v>
      </c>
    </row>
    <row r="393" spans="2:65" s="13" customFormat="1">
      <c r="B393" s="206"/>
      <c r="C393" s="207"/>
      <c r="D393" s="197" t="s">
        <v>164</v>
      </c>
      <c r="E393" s="208" t="s">
        <v>35</v>
      </c>
      <c r="F393" s="209" t="s">
        <v>4070</v>
      </c>
      <c r="G393" s="207"/>
      <c r="H393" s="210">
        <v>8.9999999999999993E-3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164</v>
      </c>
      <c r="AU393" s="216" t="s">
        <v>90</v>
      </c>
      <c r="AV393" s="13" t="s">
        <v>90</v>
      </c>
      <c r="AW393" s="13" t="s">
        <v>41</v>
      </c>
      <c r="AX393" s="13" t="s">
        <v>88</v>
      </c>
      <c r="AY393" s="216" t="s">
        <v>155</v>
      </c>
    </row>
    <row r="394" spans="2:65" s="1" customFormat="1" ht="24" customHeight="1">
      <c r="B394" s="36"/>
      <c r="C394" s="182" t="s">
        <v>851</v>
      </c>
      <c r="D394" s="182" t="s">
        <v>157</v>
      </c>
      <c r="E394" s="183" t="s">
        <v>1483</v>
      </c>
      <c r="F394" s="184" t="s">
        <v>1484</v>
      </c>
      <c r="G394" s="185" t="s">
        <v>160</v>
      </c>
      <c r="H394" s="186">
        <v>23.68</v>
      </c>
      <c r="I394" s="187"/>
      <c r="J394" s="188">
        <f>ROUND(I394*H394,2)</f>
        <v>0</v>
      </c>
      <c r="K394" s="184" t="s">
        <v>161</v>
      </c>
      <c r="L394" s="40"/>
      <c r="M394" s="189" t="s">
        <v>35</v>
      </c>
      <c r="N394" s="190" t="s">
        <v>51</v>
      </c>
      <c r="O394" s="65"/>
      <c r="P394" s="191">
        <f>O394*H394</f>
        <v>0</v>
      </c>
      <c r="Q394" s="191">
        <v>4.0000000000000002E-4</v>
      </c>
      <c r="R394" s="191">
        <f>Q394*H394</f>
        <v>9.4719999999999995E-3</v>
      </c>
      <c r="S394" s="191">
        <v>0</v>
      </c>
      <c r="T394" s="192">
        <f>S394*H394</f>
        <v>0</v>
      </c>
      <c r="AR394" s="193" t="s">
        <v>265</v>
      </c>
      <c r="AT394" s="193" t="s">
        <v>157</v>
      </c>
      <c r="AU394" s="193" t="s">
        <v>90</v>
      </c>
      <c r="AY394" s="18" t="s">
        <v>155</v>
      </c>
      <c r="BE394" s="194">
        <f>IF(N394="základní",J394,0)</f>
        <v>0</v>
      </c>
      <c r="BF394" s="194">
        <f>IF(N394="snížená",J394,0)</f>
        <v>0</v>
      </c>
      <c r="BG394" s="194">
        <f>IF(N394="zákl. přenesená",J394,0)</f>
        <v>0</v>
      </c>
      <c r="BH394" s="194">
        <f>IF(N394="sníž. přenesená",J394,0)</f>
        <v>0</v>
      </c>
      <c r="BI394" s="194">
        <f>IF(N394="nulová",J394,0)</f>
        <v>0</v>
      </c>
      <c r="BJ394" s="18" t="s">
        <v>88</v>
      </c>
      <c r="BK394" s="194">
        <f>ROUND(I394*H394,2)</f>
        <v>0</v>
      </c>
      <c r="BL394" s="18" t="s">
        <v>265</v>
      </c>
      <c r="BM394" s="193" t="s">
        <v>4071</v>
      </c>
    </row>
    <row r="395" spans="2:65" s="12" customFormat="1">
      <c r="B395" s="195"/>
      <c r="C395" s="196"/>
      <c r="D395" s="197" t="s">
        <v>164</v>
      </c>
      <c r="E395" s="198" t="s">
        <v>35</v>
      </c>
      <c r="F395" s="199" t="s">
        <v>1503</v>
      </c>
      <c r="G395" s="196"/>
      <c r="H395" s="198" t="s">
        <v>35</v>
      </c>
      <c r="I395" s="200"/>
      <c r="J395" s="196"/>
      <c r="K395" s="196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164</v>
      </c>
      <c r="AU395" s="205" t="s">
        <v>90</v>
      </c>
      <c r="AV395" s="12" t="s">
        <v>88</v>
      </c>
      <c r="AW395" s="12" t="s">
        <v>41</v>
      </c>
      <c r="AX395" s="12" t="s">
        <v>80</v>
      </c>
      <c r="AY395" s="205" t="s">
        <v>155</v>
      </c>
    </row>
    <row r="396" spans="2:65" s="13" customFormat="1">
      <c r="B396" s="206"/>
      <c r="C396" s="207"/>
      <c r="D396" s="197" t="s">
        <v>164</v>
      </c>
      <c r="E396" s="208" t="s">
        <v>35</v>
      </c>
      <c r="F396" s="209" t="s">
        <v>3895</v>
      </c>
      <c r="G396" s="207"/>
      <c r="H396" s="210">
        <v>17.760000000000002</v>
      </c>
      <c r="I396" s="211"/>
      <c r="J396" s="207"/>
      <c r="K396" s="207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164</v>
      </c>
      <c r="AU396" s="216" t="s">
        <v>90</v>
      </c>
      <c r="AV396" s="13" t="s">
        <v>90</v>
      </c>
      <c r="AW396" s="13" t="s">
        <v>41</v>
      </c>
      <c r="AX396" s="13" t="s">
        <v>80</v>
      </c>
      <c r="AY396" s="216" t="s">
        <v>155</v>
      </c>
    </row>
    <row r="397" spans="2:65" s="12" customFormat="1">
      <c r="B397" s="195"/>
      <c r="C397" s="196"/>
      <c r="D397" s="197" t="s">
        <v>164</v>
      </c>
      <c r="E397" s="198" t="s">
        <v>35</v>
      </c>
      <c r="F397" s="199" t="s">
        <v>3508</v>
      </c>
      <c r="G397" s="196"/>
      <c r="H397" s="198" t="s">
        <v>35</v>
      </c>
      <c r="I397" s="200"/>
      <c r="J397" s="196"/>
      <c r="K397" s="196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164</v>
      </c>
      <c r="AU397" s="205" t="s">
        <v>90</v>
      </c>
      <c r="AV397" s="12" t="s">
        <v>88</v>
      </c>
      <c r="AW397" s="12" t="s">
        <v>41</v>
      </c>
      <c r="AX397" s="12" t="s">
        <v>80</v>
      </c>
      <c r="AY397" s="205" t="s">
        <v>155</v>
      </c>
    </row>
    <row r="398" spans="2:65" s="13" customFormat="1">
      <c r="B398" s="206"/>
      <c r="C398" s="207"/>
      <c r="D398" s="197" t="s">
        <v>164</v>
      </c>
      <c r="E398" s="208" t="s">
        <v>35</v>
      </c>
      <c r="F398" s="209" t="s">
        <v>3970</v>
      </c>
      <c r="G398" s="207"/>
      <c r="H398" s="210">
        <v>5.92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164</v>
      </c>
      <c r="AU398" s="216" t="s">
        <v>90</v>
      </c>
      <c r="AV398" s="13" t="s">
        <v>90</v>
      </c>
      <c r="AW398" s="13" t="s">
        <v>41</v>
      </c>
      <c r="AX398" s="13" t="s">
        <v>80</v>
      </c>
      <c r="AY398" s="216" t="s">
        <v>155</v>
      </c>
    </row>
    <row r="399" spans="2:65" s="15" customFormat="1">
      <c r="B399" s="228"/>
      <c r="C399" s="229"/>
      <c r="D399" s="197" t="s">
        <v>164</v>
      </c>
      <c r="E399" s="230" t="s">
        <v>35</v>
      </c>
      <c r="F399" s="231" t="s">
        <v>177</v>
      </c>
      <c r="G399" s="229"/>
      <c r="H399" s="232">
        <v>23.68</v>
      </c>
      <c r="I399" s="233"/>
      <c r="J399" s="229"/>
      <c r="K399" s="229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164</v>
      </c>
      <c r="AU399" s="238" t="s">
        <v>90</v>
      </c>
      <c r="AV399" s="15" t="s">
        <v>162</v>
      </c>
      <c r="AW399" s="15" t="s">
        <v>41</v>
      </c>
      <c r="AX399" s="15" t="s">
        <v>88</v>
      </c>
      <c r="AY399" s="238" t="s">
        <v>155</v>
      </c>
    </row>
    <row r="400" spans="2:65" s="1" customFormat="1" ht="24" customHeight="1">
      <c r="B400" s="36"/>
      <c r="C400" s="239" t="s">
        <v>855</v>
      </c>
      <c r="D400" s="239" t="s">
        <v>455</v>
      </c>
      <c r="E400" s="240" t="s">
        <v>1487</v>
      </c>
      <c r="F400" s="241" t="s">
        <v>1488</v>
      </c>
      <c r="G400" s="242" t="s">
        <v>160</v>
      </c>
      <c r="H400" s="243">
        <v>28.416</v>
      </c>
      <c r="I400" s="244"/>
      <c r="J400" s="245">
        <f>ROUND(I400*H400,2)</f>
        <v>0</v>
      </c>
      <c r="K400" s="241" t="s">
        <v>161</v>
      </c>
      <c r="L400" s="246"/>
      <c r="M400" s="247" t="s">
        <v>35</v>
      </c>
      <c r="N400" s="248" t="s">
        <v>51</v>
      </c>
      <c r="O400" s="65"/>
      <c r="P400" s="191">
        <f>O400*H400</f>
        <v>0</v>
      </c>
      <c r="Q400" s="191">
        <v>6.1000000000000004E-3</v>
      </c>
      <c r="R400" s="191">
        <f>Q400*H400</f>
        <v>0.17333760000000001</v>
      </c>
      <c r="S400" s="191">
        <v>0</v>
      </c>
      <c r="T400" s="192">
        <f>S400*H400</f>
        <v>0</v>
      </c>
      <c r="AR400" s="193" t="s">
        <v>419</v>
      </c>
      <c r="AT400" s="193" t="s">
        <v>455</v>
      </c>
      <c r="AU400" s="193" t="s">
        <v>90</v>
      </c>
      <c r="AY400" s="18" t="s">
        <v>155</v>
      </c>
      <c r="BE400" s="194">
        <f>IF(N400="základní",J400,0)</f>
        <v>0</v>
      </c>
      <c r="BF400" s="194">
        <f>IF(N400="snížená",J400,0)</f>
        <v>0</v>
      </c>
      <c r="BG400" s="194">
        <f>IF(N400="zákl. přenesená",J400,0)</f>
        <v>0</v>
      </c>
      <c r="BH400" s="194">
        <f>IF(N400="sníž. přenesená",J400,0)</f>
        <v>0</v>
      </c>
      <c r="BI400" s="194">
        <f>IF(N400="nulová",J400,0)</f>
        <v>0</v>
      </c>
      <c r="BJ400" s="18" t="s">
        <v>88</v>
      </c>
      <c r="BK400" s="194">
        <f>ROUND(I400*H400,2)</f>
        <v>0</v>
      </c>
      <c r="BL400" s="18" t="s">
        <v>265</v>
      </c>
      <c r="BM400" s="193" t="s">
        <v>4072</v>
      </c>
    </row>
    <row r="401" spans="2:65" s="13" customFormat="1">
      <c r="B401" s="206"/>
      <c r="C401" s="207"/>
      <c r="D401" s="197" t="s">
        <v>164</v>
      </c>
      <c r="E401" s="208" t="s">
        <v>35</v>
      </c>
      <c r="F401" s="209" t="s">
        <v>4073</v>
      </c>
      <c r="G401" s="207"/>
      <c r="H401" s="210">
        <v>28.416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164</v>
      </c>
      <c r="AU401" s="216" t="s">
        <v>90</v>
      </c>
      <c r="AV401" s="13" t="s">
        <v>90</v>
      </c>
      <c r="AW401" s="13" t="s">
        <v>41</v>
      </c>
      <c r="AX401" s="13" t="s">
        <v>88</v>
      </c>
      <c r="AY401" s="216" t="s">
        <v>155</v>
      </c>
    </row>
    <row r="402" spans="2:65" s="1" customFormat="1" ht="48" customHeight="1">
      <c r="B402" s="36"/>
      <c r="C402" s="182" t="s">
        <v>864</v>
      </c>
      <c r="D402" s="182" t="s">
        <v>157</v>
      </c>
      <c r="E402" s="183" t="s">
        <v>1492</v>
      </c>
      <c r="F402" s="184" t="s">
        <v>1493</v>
      </c>
      <c r="G402" s="185" t="s">
        <v>160</v>
      </c>
      <c r="H402" s="186">
        <v>17.760000000000002</v>
      </c>
      <c r="I402" s="187"/>
      <c r="J402" s="188">
        <f>ROUND(I402*H402,2)</f>
        <v>0</v>
      </c>
      <c r="K402" s="184" t="s">
        <v>161</v>
      </c>
      <c r="L402" s="40"/>
      <c r="M402" s="189" t="s">
        <v>35</v>
      </c>
      <c r="N402" s="190" t="s">
        <v>51</v>
      </c>
      <c r="O402" s="65"/>
      <c r="P402" s="191">
        <f>O402*H402</f>
        <v>0</v>
      </c>
      <c r="Q402" s="191">
        <v>7.5000000000000002E-4</v>
      </c>
      <c r="R402" s="191">
        <f>Q402*H402</f>
        <v>1.3320000000000002E-2</v>
      </c>
      <c r="S402" s="191">
        <v>0</v>
      </c>
      <c r="T402" s="192">
        <f>S402*H402</f>
        <v>0</v>
      </c>
      <c r="AR402" s="193" t="s">
        <v>265</v>
      </c>
      <c r="AT402" s="193" t="s">
        <v>157</v>
      </c>
      <c r="AU402" s="193" t="s">
        <v>90</v>
      </c>
      <c r="AY402" s="18" t="s">
        <v>155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8" t="s">
        <v>88</v>
      </c>
      <c r="BK402" s="194">
        <f>ROUND(I402*H402,2)</f>
        <v>0</v>
      </c>
      <c r="BL402" s="18" t="s">
        <v>265</v>
      </c>
      <c r="BM402" s="193" t="s">
        <v>4074</v>
      </c>
    </row>
    <row r="403" spans="2:65" s="12" customFormat="1">
      <c r="B403" s="195"/>
      <c r="C403" s="196"/>
      <c r="D403" s="197" t="s">
        <v>164</v>
      </c>
      <c r="E403" s="198" t="s">
        <v>35</v>
      </c>
      <c r="F403" s="199" t="s">
        <v>1495</v>
      </c>
      <c r="G403" s="196"/>
      <c r="H403" s="198" t="s">
        <v>35</v>
      </c>
      <c r="I403" s="200"/>
      <c r="J403" s="196"/>
      <c r="K403" s="196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164</v>
      </c>
      <c r="AU403" s="205" t="s">
        <v>90</v>
      </c>
      <c r="AV403" s="12" t="s">
        <v>88</v>
      </c>
      <c r="AW403" s="12" t="s">
        <v>41</v>
      </c>
      <c r="AX403" s="12" t="s">
        <v>80</v>
      </c>
      <c r="AY403" s="205" t="s">
        <v>155</v>
      </c>
    </row>
    <row r="404" spans="2:65" s="13" customFormat="1">
      <c r="B404" s="206"/>
      <c r="C404" s="207"/>
      <c r="D404" s="197" t="s">
        <v>164</v>
      </c>
      <c r="E404" s="208" t="s">
        <v>35</v>
      </c>
      <c r="F404" s="209" t="s">
        <v>3895</v>
      </c>
      <c r="G404" s="207"/>
      <c r="H404" s="210">
        <v>17.760000000000002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164</v>
      </c>
      <c r="AU404" s="216" t="s">
        <v>90</v>
      </c>
      <c r="AV404" s="13" t="s">
        <v>90</v>
      </c>
      <c r="AW404" s="13" t="s">
        <v>41</v>
      </c>
      <c r="AX404" s="13" t="s">
        <v>88</v>
      </c>
      <c r="AY404" s="216" t="s">
        <v>155</v>
      </c>
    </row>
    <row r="405" spans="2:65" s="1" customFormat="1" ht="48" customHeight="1">
      <c r="B405" s="36"/>
      <c r="C405" s="182" t="s">
        <v>869</v>
      </c>
      <c r="D405" s="182" t="s">
        <v>157</v>
      </c>
      <c r="E405" s="183" t="s">
        <v>1500</v>
      </c>
      <c r="F405" s="184" t="s">
        <v>1501</v>
      </c>
      <c r="G405" s="185" t="s">
        <v>160</v>
      </c>
      <c r="H405" s="186">
        <v>17.760000000000002</v>
      </c>
      <c r="I405" s="187"/>
      <c r="J405" s="188">
        <f>ROUND(I405*H405,2)</f>
        <v>0</v>
      </c>
      <c r="K405" s="184" t="s">
        <v>161</v>
      </c>
      <c r="L405" s="40"/>
      <c r="M405" s="189" t="s">
        <v>35</v>
      </c>
      <c r="N405" s="190" t="s">
        <v>51</v>
      </c>
      <c r="O405" s="65"/>
      <c r="P405" s="191">
        <f>O405*H405</f>
        <v>0</v>
      </c>
      <c r="Q405" s="191">
        <v>8.7000000000000001E-4</v>
      </c>
      <c r="R405" s="191">
        <f>Q405*H405</f>
        <v>1.5451200000000002E-2</v>
      </c>
      <c r="S405" s="191">
        <v>0</v>
      </c>
      <c r="T405" s="192">
        <f>S405*H405</f>
        <v>0</v>
      </c>
      <c r="AR405" s="193" t="s">
        <v>265</v>
      </c>
      <c r="AT405" s="193" t="s">
        <v>157</v>
      </c>
      <c r="AU405" s="193" t="s">
        <v>90</v>
      </c>
      <c r="AY405" s="18" t="s">
        <v>155</v>
      </c>
      <c r="BE405" s="194">
        <f>IF(N405="základní",J405,0)</f>
        <v>0</v>
      </c>
      <c r="BF405" s="194">
        <f>IF(N405="snížená",J405,0)</f>
        <v>0</v>
      </c>
      <c r="BG405" s="194">
        <f>IF(N405="zákl. přenesená",J405,0)</f>
        <v>0</v>
      </c>
      <c r="BH405" s="194">
        <f>IF(N405="sníž. přenesená",J405,0)</f>
        <v>0</v>
      </c>
      <c r="BI405" s="194">
        <f>IF(N405="nulová",J405,0)</f>
        <v>0</v>
      </c>
      <c r="BJ405" s="18" t="s">
        <v>88</v>
      </c>
      <c r="BK405" s="194">
        <f>ROUND(I405*H405,2)</f>
        <v>0</v>
      </c>
      <c r="BL405" s="18" t="s">
        <v>265</v>
      </c>
      <c r="BM405" s="193" t="s">
        <v>4075</v>
      </c>
    </row>
    <row r="406" spans="2:65" s="12" customFormat="1">
      <c r="B406" s="195"/>
      <c r="C406" s="196"/>
      <c r="D406" s="197" t="s">
        <v>164</v>
      </c>
      <c r="E406" s="198" t="s">
        <v>35</v>
      </c>
      <c r="F406" s="199" t="s">
        <v>1503</v>
      </c>
      <c r="G406" s="196"/>
      <c r="H406" s="198" t="s">
        <v>35</v>
      </c>
      <c r="I406" s="200"/>
      <c r="J406" s="196"/>
      <c r="K406" s="196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164</v>
      </c>
      <c r="AU406" s="205" t="s">
        <v>90</v>
      </c>
      <c r="AV406" s="12" t="s">
        <v>88</v>
      </c>
      <c r="AW406" s="12" t="s">
        <v>41</v>
      </c>
      <c r="AX406" s="12" t="s">
        <v>80</v>
      </c>
      <c r="AY406" s="205" t="s">
        <v>155</v>
      </c>
    </row>
    <row r="407" spans="2:65" s="13" customFormat="1">
      <c r="B407" s="206"/>
      <c r="C407" s="207"/>
      <c r="D407" s="197" t="s">
        <v>164</v>
      </c>
      <c r="E407" s="208" t="s">
        <v>35</v>
      </c>
      <c r="F407" s="209" t="s">
        <v>3895</v>
      </c>
      <c r="G407" s="207"/>
      <c r="H407" s="210">
        <v>17.760000000000002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164</v>
      </c>
      <c r="AU407" s="216" t="s">
        <v>90</v>
      </c>
      <c r="AV407" s="13" t="s">
        <v>90</v>
      </c>
      <c r="AW407" s="13" t="s">
        <v>41</v>
      </c>
      <c r="AX407" s="13" t="s">
        <v>88</v>
      </c>
      <c r="AY407" s="216" t="s">
        <v>155</v>
      </c>
    </row>
    <row r="408" spans="2:65" s="1" customFormat="1" ht="24" customHeight="1">
      <c r="B408" s="36"/>
      <c r="C408" s="182" t="s">
        <v>873</v>
      </c>
      <c r="D408" s="182" t="s">
        <v>157</v>
      </c>
      <c r="E408" s="183" t="s">
        <v>1505</v>
      </c>
      <c r="F408" s="184" t="s">
        <v>1506</v>
      </c>
      <c r="G408" s="185" t="s">
        <v>360</v>
      </c>
      <c r="H408" s="186">
        <v>29.6</v>
      </c>
      <c r="I408" s="187"/>
      <c r="J408" s="188">
        <f>ROUND(I408*H408,2)</f>
        <v>0</v>
      </c>
      <c r="K408" s="184" t="s">
        <v>161</v>
      </c>
      <c r="L408" s="40"/>
      <c r="M408" s="189" t="s">
        <v>35</v>
      </c>
      <c r="N408" s="190" t="s">
        <v>51</v>
      </c>
      <c r="O408" s="65"/>
      <c r="P408" s="191">
        <f>O408*H408</f>
        <v>0</v>
      </c>
      <c r="Q408" s="191">
        <v>2.5999999999999998E-4</v>
      </c>
      <c r="R408" s="191">
        <f>Q408*H408</f>
        <v>7.6959999999999997E-3</v>
      </c>
      <c r="S408" s="191">
        <v>0</v>
      </c>
      <c r="T408" s="192">
        <f>S408*H408</f>
        <v>0</v>
      </c>
      <c r="AR408" s="193" t="s">
        <v>265</v>
      </c>
      <c r="AT408" s="193" t="s">
        <v>157</v>
      </c>
      <c r="AU408" s="193" t="s">
        <v>90</v>
      </c>
      <c r="AY408" s="18" t="s">
        <v>155</v>
      </c>
      <c r="BE408" s="194">
        <f>IF(N408="základní",J408,0)</f>
        <v>0</v>
      </c>
      <c r="BF408" s="194">
        <f>IF(N408="snížená",J408,0)</f>
        <v>0</v>
      </c>
      <c r="BG408" s="194">
        <f>IF(N408="zákl. přenesená",J408,0)</f>
        <v>0</v>
      </c>
      <c r="BH408" s="194">
        <f>IF(N408="sníž. přenesená",J408,0)</f>
        <v>0</v>
      </c>
      <c r="BI408" s="194">
        <f>IF(N408="nulová",J408,0)</f>
        <v>0</v>
      </c>
      <c r="BJ408" s="18" t="s">
        <v>88</v>
      </c>
      <c r="BK408" s="194">
        <f>ROUND(I408*H408,2)</f>
        <v>0</v>
      </c>
      <c r="BL408" s="18" t="s">
        <v>265</v>
      </c>
      <c r="BM408" s="193" t="s">
        <v>4076</v>
      </c>
    </row>
    <row r="409" spans="2:65" s="13" customFormat="1">
      <c r="B409" s="206"/>
      <c r="C409" s="207"/>
      <c r="D409" s="197" t="s">
        <v>164</v>
      </c>
      <c r="E409" s="208" t="s">
        <v>35</v>
      </c>
      <c r="F409" s="209" t="s">
        <v>4077</v>
      </c>
      <c r="G409" s="207"/>
      <c r="H409" s="210">
        <v>29.6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164</v>
      </c>
      <c r="AU409" s="216" t="s">
        <v>90</v>
      </c>
      <c r="AV409" s="13" t="s">
        <v>90</v>
      </c>
      <c r="AW409" s="13" t="s">
        <v>41</v>
      </c>
      <c r="AX409" s="13" t="s">
        <v>88</v>
      </c>
      <c r="AY409" s="216" t="s">
        <v>155</v>
      </c>
    </row>
    <row r="410" spans="2:65" s="1" customFormat="1" ht="36" customHeight="1">
      <c r="B410" s="36"/>
      <c r="C410" s="182" t="s">
        <v>877</v>
      </c>
      <c r="D410" s="182" t="s">
        <v>157</v>
      </c>
      <c r="E410" s="183" t="s">
        <v>1512</v>
      </c>
      <c r="F410" s="184" t="s">
        <v>1513</v>
      </c>
      <c r="G410" s="185" t="s">
        <v>1514</v>
      </c>
      <c r="H410" s="249"/>
      <c r="I410" s="187"/>
      <c r="J410" s="188">
        <f>ROUND(I410*H410,2)</f>
        <v>0</v>
      </c>
      <c r="K410" s="184" t="s">
        <v>161</v>
      </c>
      <c r="L410" s="40"/>
      <c r="M410" s="189" t="s">
        <v>35</v>
      </c>
      <c r="N410" s="190" t="s">
        <v>51</v>
      </c>
      <c r="O410" s="65"/>
      <c r="P410" s="191">
        <f>O410*H410</f>
        <v>0</v>
      </c>
      <c r="Q410" s="191">
        <v>0</v>
      </c>
      <c r="R410" s="191">
        <f>Q410*H410</f>
        <v>0</v>
      </c>
      <c r="S410" s="191">
        <v>0</v>
      </c>
      <c r="T410" s="192">
        <f>S410*H410</f>
        <v>0</v>
      </c>
      <c r="AR410" s="193" t="s">
        <v>265</v>
      </c>
      <c r="AT410" s="193" t="s">
        <v>157</v>
      </c>
      <c r="AU410" s="193" t="s">
        <v>90</v>
      </c>
      <c r="AY410" s="18" t="s">
        <v>155</v>
      </c>
      <c r="BE410" s="194">
        <f>IF(N410="základní",J410,0)</f>
        <v>0</v>
      </c>
      <c r="BF410" s="194">
        <f>IF(N410="snížená",J410,0)</f>
        <v>0</v>
      </c>
      <c r="BG410" s="194">
        <f>IF(N410="zákl. přenesená",J410,0)</f>
        <v>0</v>
      </c>
      <c r="BH410" s="194">
        <f>IF(N410="sníž. přenesená",J410,0)</f>
        <v>0</v>
      </c>
      <c r="BI410" s="194">
        <f>IF(N410="nulová",J410,0)</f>
        <v>0</v>
      </c>
      <c r="BJ410" s="18" t="s">
        <v>88</v>
      </c>
      <c r="BK410" s="194">
        <f>ROUND(I410*H410,2)</f>
        <v>0</v>
      </c>
      <c r="BL410" s="18" t="s">
        <v>265</v>
      </c>
      <c r="BM410" s="193" t="s">
        <v>4078</v>
      </c>
    </row>
    <row r="411" spans="2:65" s="11" customFormat="1" ht="22.95" customHeight="1">
      <c r="B411" s="166"/>
      <c r="C411" s="167"/>
      <c r="D411" s="168" t="s">
        <v>79</v>
      </c>
      <c r="E411" s="180" t="s">
        <v>1516</v>
      </c>
      <c r="F411" s="180" t="s">
        <v>1517</v>
      </c>
      <c r="G411" s="167"/>
      <c r="H411" s="167"/>
      <c r="I411" s="170"/>
      <c r="J411" s="181">
        <f>BK411</f>
        <v>0</v>
      </c>
      <c r="K411" s="167"/>
      <c r="L411" s="172"/>
      <c r="M411" s="173"/>
      <c r="N411" s="174"/>
      <c r="O411" s="174"/>
      <c r="P411" s="175">
        <f>SUM(P412:P449)</f>
        <v>0</v>
      </c>
      <c r="Q411" s="174"/>
      <c r="R411" s="175">
        <f>SUM(R412:R449)</f>
        <v>2.3554876200000003</v>
      </c>
      <c r="S411" s="174"/>
      <c r="T411" s="176">
        <f>SUM(T412:T449)</f>
        <v>0.90395999999999999</v>
      </c>
      <c r="AR411" s="177" t="s">
        <v>90</v>
      </c>
      <c r="AT411" s="178" t="s">
        <v>79</v>
      </c>
      <c r="AU411" s="178" t="s">
        <v>88</v>
      </c>
      <c r="AY411" s="177" t="s">
        <v>155</v>
      </c>
      <c r="BK411" s="179">
        <f>SUM(BK412:BK449)</f>
        <v>0</v>
      </c>
    </row>
    <row r="412" spans="2:65" s="1" customFormat="1" ht="24" customHeight="1">
      <c r="B412" s="36"/>
      <c r="C412" s="182" t="s">
        <v>885</v>
      </c>
      <c r="D412" s="182" t="s">
        <v>157</v>
      </c>
      <c r="E412" s="183" t="s">
        <v>1568</v>
      </c>
      <c r="F412" s="184" t="s">
        <v>1569</v>
      </c>
      <c r="G412" s="185" t="s">
        <v>160</v>
      </c>
      <c r="H412" s="186">
        <v>150.66</v>
      </c>
      <c r="I412" s="187"/>
      <c r="J412" s="188">
        <f>ROUND(I412*H412,2)</f>
        <v>0</v>
      </c>
      <c r="K412" s="184" t="s">
        <v>161</v>
      </c>
      <c r="L412" s="40"/>
      <c r="M412" s="189" t="s">
        <v>35</v>
      </c>
      <c r="N412" s="190" t="s">
        <v>51</v>
      </c>
      <c r="O412" s="65"/>
      <c r="P412" s="191">
        <f>O412*H412</f>
        <v>0</v>
      </c>
      <c r="Q412" s="191">
        <v>0</v>
      </c>
      <c r="R412" s="191">
        <f>Q412*H412</f>
        <v>0</v>
      </c>
      <c r="S412" s="191">
        <v>6.0000000000000001E-3</v>
      </c>
      <c r="T412" s="192">
        <f>S412*H412</f>
        <v>0.90395999999999999</v>
      </c>
      <c r="AR412" s="193" t="s">
        <v>265</v>
      </c>
      <c r="AT412" s="193" t="s">
        <v>157</v>
      </c>
      <c r="AU412" s="193" t="s">
        <v>90</v>
      </c>
      <c r="AY412" s="18" t="s">
        <v>155</v>
      </c>
      <c r="BE412" s="194">
        <f>IF(N412="základní",J412,0)</f>
        <v>0</v>
      </c>
      <c r="BF412" s="194">
        <f>IF(N412="snížená",J412,0)</f>
        <v>0</v>
      </c>
      <c r="BG412" s="194">
        <f>IF(N412="zákl. přenesená",J412,0)</f>
        <v>0</v>
      </c>
      <c r="BH412" s="194">
        <f>IF(N412="sníž. přenesená",J412,0)</f>
        <v>0</v>
      </c>
      <c r="BI412" s="194">
        <f>IF(N412="nulová",J412,0)</f>
        <v>0</v>
      </c>
      <c r="BJ412" s="18" t="s">
        <v>88</v>
      </c>
      <c r="BK412" s="194">
        <f>ROUND(I412*H412,2)</f>
        <v>0</v>
      </c>
      <c r="BL412" s="18" t="s">
        <v>265</v>
      </c>
      <c r="BM412" s="193" t="s">
        <v>4079</v>
      </c>
    </row>
    <row r="413" spans="2:65" s="12" customFormat="1">
      <c r="B413" s="195"/>
      <c r="C413" s="196"/>
      <c r="D413" s="197" t="s">
        <v>164</v>
      </c>
      <c r="E413" s="198" t="s">
        <v>35</v>
      </c>
      <c r="F413" s="199" t="s">
        <v>4080</v>
      </c>
      <c r="G413" s="196"/>
      <c r="H413" s="198" t="s">
        <v>35</v>
      </c>
      <c r="I413" s="200"/>
      <c r="J413" s="196"/>
      <c r="K413" s="196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164</v>
      </c>
      <c r="AU413" s="205" t="s">
        <v>90</v>
      </c>
      <c r="AV413" s="12" t="s">
        <v>88</v>
      </c>
      <c r="AW413" s="12" t="s">
        <v>41</v>
      </c>
      <c r="AX413" s="12" t="s">
        <v>80</v>
      </c>
      <c r="AY413" s="205" t="s">
        <v>155</v>
      </c>
    </row>
    <row r="414" spans="2:65" s="13" customFormat="1">
      <c r="B414" s="206"/>
      <c r="C414" s="207"/>
      <c r="D414" s="197" t="s">
        <v>164</v>
      </c>
      <c r="E414" s="208" t="s">
        <v>35</v>
      </c>
      <c r="F414" s="209" t="s">
        <v>4081</v>
      </c>
      <c r="G414" s="207"/>
      <c r="H414" s="210">
        <v>78.3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164</v>
      </c>
      <c r="AU414" s="216" t="s">
        <v>90</v>
      </c>
      <c r="AV414" s="13" t="s">
        <v>90</v>
      </c>
      <c r="AW414" s="13" t="s">
        <v>41</v>
      </c>
      <c r="AX414" s="13" t="s">
        <v>80</v>
      </c>
      <c r="AY414" s="216" t="s">
        <v>155</v>
      </c>
    </row>
    <row r="415" spans="2:65" s="13" customFormat="1">
      <c r="B415" s="206"/>
      <c r="C415" s="207"/>
      <c r="D415" s="197" t="s">
        <v>164</v>
      </c>
      <c r="E415" s="208" t="s">
        <v>35</v>
      </c>
      <c r="F415" s="209" t="s">
        <v>4082</v>
      </c>
      <c r="G415" s="207"/>
      <c r="H415" s="210">
        <v>72.36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164</v>
      </c>
      <c r="AU415" s="216" t="s">
        <v>90</v>
      </c>
      <c r="AV415" s="13" t="s">
        <v>90</v>
      </c>
      <c r="AW415" s="13" t="s">
        <v>41</v>
      </c>
      <c r="AX415" s="13" t="s">
        <v>80</v>
      </c>
      <c r="AY415" s="216" t="s">
        <v>155</v>
      </c>
    </row>
    <row r="416" spans="2:65" s="15" customFormat="1">
      <c r="B416" s="228"/>
      <c r="C416" s="229"/>
      <c r="D416" s="197" t="s">
        <v>164</v>
      </c>
      <c r="E416" s="230" t="s">
        <v>35</v>
      </c>
      <c r="F416" s="231" t="s">
        <v>177</v>
      </c>
      <c r="G416" s="229"/>
      <c r="H416" s="232">
        <v>150.66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164</v>
      </c>
      <c r="AU416" s="238" t="s">
        <v>90</v>
      </c>
      <c r="AV416" s="15" t="s">
        <v>162</v>
      </c>
      <c r="AW416" s="15" t="s">
        <v>41</v>
      </c>
      <c r="AX416" s="15" t="s">
        <v>88</v>
      </c>
      <c r="AY416" s="238" t="s">
        <v>155</v>
      </c>
    </row>
    <row r="417" spans="2:65" s="1" customFormat="1" ht="36" customHeight="1">
      <c r="B417" s="36"/>
      <c r="C417" s="182" t="s">
        <v>890</v>
      </c>
      <c r="D417" s="182" t="s">
        <v>157</v>
      </c>
      <c r="E417" s="183" t="s">
        <v>1577</v>
      </c>
      <c r="F417" s="184" t="s">
        <v>1578</v>
      </c>
      <c r="G417" s="185" t="s">
        <v>160</v>
      </c>
      <c r="H417" s="186">
        <v>300.24</v>
      </c>
      <c r="I417" s="187"/>
      <c r="J417" s="188">
        <f>ROUND(I417*H417,2)</f>
        <v>0</v>
      </c>
      <c r="K417" s="184" t="s">
        <v>161</v>
      </c>
      <c r="L417" s="40"/>
      <c r="M417" s="189" t="s">
        <v>35</v>
      </c>
      <c r="N417" s="190" t="s">
        <v>51</v>
      </c>
      <c r="O417" s="65"/>
      <c r="P417" s="191">
        <f>O417*H417</f>
        <v>0</v>
      </c>
      <c r="Q417" s="191">
        <v>0</v>
      </c>
      <c r="R417" s="191">
        <f>Q417*H417</f>
        <v>0</v>
      </c>
      <c r="S417" s="191">
        <v>0</v>
      </c>
      <c r="T417" s="192">
        <f>S417*H417</f>
        <v>0</v>
      </c>
      <c r="AR417" s="193" t="s">
        <v>265</v>
      </c>
      <c r="AT417" s="193" t="s">
        <v>157</v>
      </c>
      <c r="AU417" s="193" t="s">
        <v>90</v>
      </c>
      <c r="AY417" s="18" t="s">
        <v>155</v>
      </c>
      <c r="BE417" s="194">
        <f>IF(N417="základní",J417,0)</f>
        <v>0</v>
      </c>
      <c r="BF417" s="194">
        <f>IF(N417="snížená",J417,0)</f>
        <v>0</v>
      </c>
      <c r="BG417" s="194">
        <f>IF(N417="zákl. přenesená",J417,0)</f>
        <v>0</v>
      </c>
      <c r="BH417" s="194">
        <f>IF(N417="sníž. přenesená",J417,0)</f>
        <v>0</v>
      </c>
      <c r="BI417" s="194">
        <f>IF(N417="nulová",J417,0)</f>
        <v>0</v>
      </c>
      <c r="BJ417" s="18" t="s">
        <v>88</v>
      </c>
      <c r="BK417" s="194">
        <f>ROUND(I417*H417,2)</f>
        <v>0</v>
      </c>
      <c r="BL417" s="18" t="s">
        <v>265</v>
      </c>
      <c r="BM417" s="193" t="s">
        <v>4083</v>
      </c>
    </row>
    <row r="418" spans="2:65" s="12" customFormat="1">
      <c r="B418" s="195"/>
      <c r="C418" s="196"/>
      <c r="D418" s="197" t="s">
        <v>164</v>
      </c>
      <c r="E418" s="198" t="s">
        <v>35</v>
      </c>
      <c r="F418" s="199" t="s">
        <v>4084</v>
      </c>
      <c r="G418" s="196"/>
      <c r="H418" s="198" t="s">
        <v>35</v>
      </c>
      <c r="I418" s="200"/>
      <c r="J418" s="196"/>
      <c r="K418" s="196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164</v>
      </c>
      <c r="AU418" s="205" t="s">
        <v>90</v>
      </c>
      <c r="AV418" s="12" t="s">
        <v>88</v>
      </c>
      <c r="AW418" s="12" t="s">
        <v>41</v>
      </c>
      <c r="AX418" s="12" t="s">
        <v>80</v>
      </c>
      <c r="AY418" s="205" t="s">
        <v>155</v>
      </c>
    </row>
    <row r="419" spans="2:65" s="12" customFormat="1">
      <c r="B419" s="195"/>
      <c r="C419" s="196"/>
      <c r="D419" s="197" t="s">
        <v>164</v>
      </c>
      <c r="E419" s="198" t="s">
        <v>35</v>
      </c>
      <c r="F419" s="199" t="s">
        <v>4085</v>
      </c>
      <c r="G419" s="196"/>
      <c r="H419" s="198" t="s">
        <v>35</v>
      </c>
      <c r="I419" s="200"/>
      <c r="J419" s="196"/>
      <c r="K419" s="196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164</v>
      </c>
      <c r="AU419" s="205" t="s">
        <v>90</v>
      </c>
      <c r="AV419" s="12" t="s">
        <v>88</v>
      </c>
      <c r="AW419" s="12" t="s">
        <v>41</v>
      </c>
      <c r="AX419" s="12" t="s">
        <v>80</v>
      </c>
      <c r="AY419" s="205" t="s">
        <v>155</v>
      </c>
    </row>
    <row r="420" spans="2:65" s="13" customFormat="1">
      <c r="B420" s="206"/>
      <c r="C420" s="207"/>
      <c r="D420" s="197" t="s">
        <v>164</v>
      </c>
      <c r="E420" s="208" t="s">
        <v>35</v>
      </c>
      <c r="F420" s="209" t="s">
        <v>4086</v>
      </c>
      <c r="G420" s="207"/>
      <c r="H420" s="210">
        <v>150.12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164</v>
      </c>
      <c r="AU420" s="216" t="s">
        <v>90</v>
      </c>
      <c r="AV420" s="13" t="s">
        <v>90</v>
      </c>
      <c r="AW420" s="13" t="s">
        <v>41</v>
      </c>
      <c r="AX420" s="13" t="s">
        <v>80</v>
      </c>
      <c r="AY420" s="216" t="s">
        <v>155</v>
      </c>
    </row>
    <row r="421" spans="2:65" s="12" customFormat="1">
      <c r="B421" s="195"/>
      <c r="C421" s="196"/>
      <c r="D421" s="197" t="s">
        <v>164</v>
      </c>
      <c r="E421" s="198" t="s">
        <v>35</v>
      </c>
      <c r="F421" s="199" t="s">
        <v>4087</v>
      </c>
      <c r="G421" s="196"/>
      <c r="H421" s="198" t="s">
        <v>35</v>
      </c>
      <c r="I421" s="200"/>
      <c r="J421" s="196"/>
      <c r="K421" s="196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164</v>
      </c>
      <c r="AU421" s="205" t="s">
        <v>90</v>
      </c>
      <c r="AV421" s="12" t="s">
        <v>88</v>
      </c>
      <c r="AW421" s="12" t="s">
        <v>41</v>
      </c>
      <c r="AX421" s="12" t="s">
        <v>80</v>
      </c>
      <c r="AY421" s="205" t="s">
        <v>155</v>
      </c>
    </row>
    <row r="422" spans="2:65" s="13" customFormat="1">
      <c r="B422" s="206"/>
      <c r="C422" s="207"/>
      <c r="D422" s="197" t="s">
        <v>164</v>
      </c>
      <c r="E422" s="208" t="s">
        <v>35</v>
      </c>
      <c r="F422" s="209" t="s">
        <v>4086</v>
      </c>
      <c r="G422" s="207"/>
      <c r="H422" s="210">
        <v>150.12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164</v>
      </c>
      <c r="AU422" s="216" t="s">
        <v>90</v>
      </c>
      <c r="AV422" s="13" t="s">
        <v>90</v>
      </c>
      <c r="AW422" s="13" t="s">
        <v>41</v>
      </c>
      <c r="AX422" s="13" t="s">
        <v>80</v>
      </c>
      <c r="AY422" s="216" t="s">
        <v>155</v>
      </c>
    </row>
    <row r="423" spans="2:65" s="15" customFormat="1">
      <c r="B423" s="228"/>
      <c r="C423" s="229"/>
      <c r="D423" s="197" t="s">
        <v>164</v>
      </c>
      <c r="E423" s="230" t="s">
        <v>35</v>
      </c>
      <c r="F423" s="231" t="s">
        <v>177</v>
      </c>
      <c r="G423" s="229"/>
      <c r="H423" s="232">
        <v>300.24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164</v>
      </c>
      <c r="AU423" s="238" t="s">
        <v>90</v>
      </c>
      <c r="AV423" s="15" t="s">
        <v>162</v>
      </c>
      <c r="AW423" s="15" t="s">
        <v>41</v>
      </c>
      <c r="AX423" s="15" t="s">
        <v>88</v>
      </c>
      <c r="AY423" s="238" t="s">
        <v>155</v>
      </c>
    </row>
    <row r="424" spans="2:65" s="1" customFormat="1" ht="24" customHeight="1">
      <c r="B424" s="36"/>
      <c r="C424" s="239" t="s">
        <v>895</v>
      </c>
      <c r="D424" s="239" t="s">
        <v>455</v>
      </c>
      <c r="E424" s="240" t="s">
        <v>1545</v>
      </c>
      <c r="F424" s="241" t="s">
        <v>1546</v>
      </c>
      <c r="G424" s="242" t="s">
        <v>160</v>
      </c>
      <c r="H424" s="243">
        <v>181.29599999999999</v>
      </c>
      <c r="I424" s="244"/>
      <c r="J424" s="245">
        <f>ROUND(I424*H424,2)</f>
        <v>0</v>
      </c>
      <c r="K424" s="241" t="s">
        <v>161</v>
      </c>
      <c r="L424" s="246"/>
      <c r="M424" s="247" t="s">
        <v>35</v>
      </c>
      <c r="N424" s="248" t="s">
        <v>51</v>
      </c>
      <c r="O424" s="65"/>
      <c r="P424" s="191">
        <f>O424*H424</f>
        <v>0</v>
      </c>
      <c r="Q424" s="191">
        <v>3.0000000000000001E-3</v>
      </c>
      <c r="R424" s="191">
        <f>Q424*H424</f>
        <v>0.54388800000000004</v>
      </c>
      <c r="S424" s="191">
        <v>0</v>
      </c>
      <c r="T424" s="192">
        <f>S424*H424</f>
        <v>0</v>
      </c>
      <c r="AR424" s="193" t="s">
        <v>419</v>
      </c>
      <c r="AT424" s="193" t="s">
        <v>455</v>
      </c>
      <c r="AU424" s="193" t="s">
        <v>90</v>
      </c>
      <c r="AY424" s="18" t="s">
        <v>155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18" t="s">
        <v>88</v>
      </c>
      <c r="BK424" s="194">
        <f>ROUND(I424*H424,2)</f>
        <v>0</v>
      </c>
      <c r="BL424" s="18" t="s">
        <v>265</v>
      </c>
      <c r="BM424" s="193" t="s">
        <v>4088</v>
      </c>
    </row>
    <row r="425" spans="2:65" s="12" customFormat="1">
      <c r="B425" s="195"/>
      <c r="C425" s="196"/>
      <c r="D425" s="197" t="s">
        <v>164</v>
      </c>
      <c r="E425" s="198" t="s">
        <v>35</v>
      </c>
      <c r="F425" s="199" t="s">
        <v>4084</v>
      </c>
      <c r="G425" s="196"/>
      <c r="H425" s="198" t="s">
        <v>35</v>
      </c>
      <c r="I425" s="200"/>
      <c r="J425" s="196"/>
      <c r="K425" s="196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164</v>
      </c>
      <c r="AU425" s="205" t="s">
        <v>90</v>
      </c>
      <c r="AV425" s="12" t="s">
        <v>88</v>
      </c>
      <c r="AW425" s="12" t="s">
        <v>41</v>
      </c>
      <c r="AX425" s="12" t="s">
        <v>80</v>
      </c>
      <c r="AY425" s="205" t="s">
        <v>155</v>
      </c>
    </row>
    <row r="426" spans="2:65" s="12" customFormat="1">
      <c r="B426" s="195"/>
      <c r="C426" s="196"/>
      <c r="D426" s="197" t="s">
        <v>164</v>
      </c>
      <c r="E426" s="198" t="s">
        <v>35</v>
      </c>
      <c r="F426" s="199" t="s">
        <v>4085</v>
      </c>
      <c r="G426" s="196"/>
      <c r="H426" s="198" t="s">
        <v>35</v>
      </c>
      <c r="I426" s="200"/>
      <c r="J426" s="196"/>
      <c r="K426" s="196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164</v>
      </c>
      <c r="AU426" s="205" t="s">
        <v>90</v>
      </c>
      <c r="AV426" s="12" t="s">
        <v>88</v>
      </c>
      <c r="AW426" s="12" t="s">
        <v>41</v>
      </c>
      <c r="AX426" s="12" t="s">
        <v>80</v>
      </c>
      <c r="AY426" s="205" t="s">
        <v>155</v>
      </c>
    </row>
    <row r="427" spans="2:65" s="13" customFormat="1">
      <c r="B427" s="206"/>
      <c r="C427" s="207"/>
      <c r="D427" s="197" t="s">
        <v>164</v>
      </c>
      <c r="E427" s="208" t="s">
        <v>35</v>
      </c>
      <c r="F427" s="209" t="s">
        <v>4089</v>
      </c>
      <c r="G427" s="207"/>
      <c r="H427" s="210">
        <v>172.63800000000001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164</v>
      </c>
      <c r="AU427" s="216" t="s">
        <v>90</v>
      </c>
      <c r="AV427" s="13" t="s">
        <v>90</v>
      </c>
      <c r="AW427" s="13" t="s">
        <v>41</v>
      </c>
      <c r="AX427" s="13" t="s">
        <v>80</v>
      </c>
      <c r="AY427" s="216" t="s">
        <v>155</v>
      </c>
    </row>
    <row r="428" spans="2:65" s="12" customFormat="1">
      <c r="B428" s="195"/>
      <c r="C428" s="196"/>
      <c r="D428" s="197" t="s">
        <v>164</v>
      </c>
      <c r="E428" s="198" t="s">
        <v>35</v>
      </c>
      <c r="F428" s="199" t="s">
        <v>4090</v>
      </c>
      <c r="G428" s="196"/>
      <c r="H428" s="198" t="s">
        <v>35</v>
      </c>
      <c r="I428" s="200"/>
      <c r="J428" s="196"/>
      <c r="K428" s="196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164</v>
      </c>
      <c r="AU428" s="205" t="s">
        <v>90</v>
      </c>
      <c r="AV428" s="12" t="s">
        <v>88</v>
      </c>
      <c r="AW428" s="12" t="s">
        <v>41</v>
      </c>
      <c r="AX428" s="12" t="s">
        <v>80</v>
      </c>
      <c r="AY428" s="205" t="s">
        <v>155</v>
      </c>
    </row>
    <row r="429" spans="2:65" s="13" customFormat="1">
      <c r="B429" s="206"/>
      <c r="C429" s="207"/>
      <c r="D429" s="197" t="s">
        <v>164</v>
      </c>
      <c r="E429" s="208" t="s">
        <v>35</v>
      </c>
      <c r="F429" s="209" t="s">
        <v>4091</v>
      </c>
      <c r="G429" s="207"/>
      <c r="H429" s="210">
        <v>8.6579999999999995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164</v>
      </c>
      <c r="AU429" s="216" t="s">
        <v>90</v>
      </c>
      <c r="AV429" s="13" t="s">
        <v>90</v>
      </c>
      <c r="AW429" s="13" t="s">
        <v>41</v>
      </c>
      <c r="AX429" s="13" t="s">
        <v>80</v>
      </c>
      <c r="AY429" s="216" t="s">
        <v>155</v>
      </c>
    </row>
    <row r="430" spans="2:65" s="15" customFormat="1">
      <c r="B430" s="228"/>
      <c r="C430" s="229"/>
      <c r="D430" s="197" t="s">
        <v>164</v>
      </c>
      <c r="E430" s="230" t="s">
        <v>35</v>
      </c>
      <c r="F430" s="231" t="s">
        <v>177</v>
      </c>
      <c r="G430" s="229"/>
      <c r="H430" s="232">
        <v>181.29599999999999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164</v>
      </c>
      <c r="AU430" s="238" t="s">
        <v>90</v>
      </c>
      <c r="AV430" s="15" t="s">
        <v>162</v>
      </c>
      <c r="AW430" s="15" t="s">
        <v>41</v>
      </c>
      <c r="AX430" s="15" t="s">
        <v>88</v>
      </c>
      <c r="AY430" s="238" t="s">
        <v>155</v>
      </c>
    </row>
    <row r="431" spans="2:65" s="1" customFormat="1" ht="36" customHeight="1">
      <c r="B431" s="36"/>
      <c r="C431" s="239" t="s">
        <v>947</v>
      </c>
      <c r="D431" s="239" t="s">
        <v>455</v>
      </c>
      <c r="E431" s="240" t="s">
        <v>4092</v>
      </c>
      <c r="F431" s="241" t="s">
        <v>4093</v>
      </c>
      <c r="G431" s="242" t="s">
        <v>160</v>
      </c>
      <c r="H431" s="243">
        <v>172.63800000000001</v>
      </c>
      <c r="I431" s="244"/>
      <c r="J431" s="245">
        <f>ROUND(I431*H431,2)</f>
        <v>0</v>
      </c>
      <c r="K431" s="241" t="s">
        <v>161</v>
      </c>
      <c r="L431" s="246"/>
      <c r="M431" s="247" t="s">
        <v>35</v>
      </c>
      <c r="N431" s="248" t="s">
        <v>51</v>
      </c>
      <c r="O431" s="65"/>
      <c r="P431" s="191">
        <f>O431*H431</f>
        <v>0</v>
      </c>
      <c r="Q431" s="191">
        <v>3.0000000000000001E-3</v>
      </c>
      <c r="R431" s="191">
        <f>Q431*H431</f>
        <v>0.51791399999999999</v>
      </c>
      <c r="S431" s="191">
        <v>0</v>
      </c>
      <c r="T431" s="192">
        <f>S431*H431</f>
        <v>0</v>
      </c>
      <c r="AR431" s="193" t="s">
        <v>419</v>
      </c>
      <c r="AT431" s="193" t="s">
        <v>455</v>
      </c>
      <c r="AU431" s="193" t="s">
        <v>90</v>
      </c>
      <c r="AY431" s="18" t="s">
        <v>155</v>
      </c>
      <c r="BE431" s="194">
        <f>IF(N431="základní",J431,0)</f>
        <v>0</v>
      </c>
      <c r="BF431" s="194">
        <f>IF(N431="snížená",J431,0)</f>
        <v>0</v>
      </c>
      <c r="BG431" s="194">
        <f>IF(N431="zákl. přenesená",J431,0)</f>
        <v>0</v>
      </c>
      <c r="BH431" s="194">
        <f>IF(N431="sníž. přenesená",J431,0)</f>
        <v>0</v>
      </c>
      <c r="BI431" s="194">
        <f>IF(N431="nulová",J431,0)</f>
        <v>0</v>
      </c>
      <c r="BJ431" s="18" t="s">
        <v>88</v>
      </c>
      <c r="BK431" s="194">
        <f>ROUND(I431*H431,2)</f>
        <v>0</v>
      </c>
      <c r="BL431" s="18" t="s">
        <v>265</v>
      </c>
      <c r="BM431" s="193" t="s">
        <v>4094</v>
      </c>
    </row>
    <row r="432" spans="2:65" s="12" customFormat="1">
      <c r="B432" s="195"/>
      <c r="C432" s="196"/>
      <c r="D432" s="197" t="s">
        <v>164</v>
      </c>
      <c r="E432" s="198" t="s">
        <v>35</v>
      </c>
      <c r="F432" s="199" t="s">
        <v>4087</v>
      </c>
      <c r="G432" s="196"/>
      <c r="H432" s="198" t="s">
        <v>35</v>
      </c>
      <c r="I432" s="200"/>
      <c r="J432" s="196"/>
      <c r="K432" s="196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164</v>
      </c>
      <c r="AU432" s="205" t="s">
        <v>90</v>
      </c>
      <c r="AV432" s="12" t="s">
        <v>88</v>
      </c>
      <c r="AW432" s="12" t="s">
        <v>41</v>
      </c>
      <c r="AX432" s="12" t="s">
        <v>80</v>
      </c>
      <c r="AY432" s="205" t="s">
        <v>155</v>
      </c>
    </row>
    <row r="433" spans="2:65" s="13" customFormat="1">
      <c r="B433" s="206"/>
      <c r="C433" s="207"/>
      <c r="D433" s="197" t="s">
        <v>164</v>
      </c>
      <c r="E433" s="208" t="s">
        <v>35</v>
      </c>
      <c r="F433" s="209" t="s">
        <v>4089</v>
      </c>
      <c r="G433" s="207"/>
      <c r="H433" s="210">
        <v>172.63800000000001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164</v>
      </c>
      <c r="AU433" s="216" t="s">
        <v>90</v>
      </c>
      <c r="AV433" s="13" t="s">
        <v>90</v>
      </c>
      <c r="AW433" s="13" t="s">
        <v>41</v>
      </c>
      <c r="AX433" s="13" t="s">
        <v>88</v>
      </c>
      <c r="AY433" s="216" t="s">
        <v>155</v>
      </c>
    </row>
    <row r="434" spans="2:65" s="1" customFormat="1" ht="24" customHeight="1">
      <c r="B434" s="36"/>
      <c r="C434" s="182" t="s">
        <v>951</v>
      </c>
      <c r="D434" s="182" t="s">
        <v>157</v>
      </c>
      <c r="E434" s="183" t="s">
        <v>1588</v>
      </c>
      <c r="F434" s="184" t="s">
        <v>1589</v>
      </c>
      <c r="G434" s="185" t="s">
        <v>160</v>
      </c>
      <c r="H434" s="186">
        <v>150.12</v>
      </c>
      <c r="I434" s="187"/>
      <c r="J434" s="188">
        <f>ROUND(I434*H434,2)</f>
        <v>0</v>
      </c>
      <c r="K434" s="184" t="s">
        <v>161</v>
      </c>
      <c r="L434" s="40"/>
      <c r="M434" s="189" t="s">
        <v>35</v>
      </c>
      <c r="N434" s="190" t="s">
        <v>51</v>
      </c>
      <c r="O434" s="65"/>
      <c r="P434" s="191">
        <f>O434*H434</f>
        <v>0</v>
      </c>
      <c r="Q434" s="191">
        <v>9.3999999999999997E-4</v>
      </c>
      <c r="R434" s="191">
        <f>Q434*H434</f>
        <v>0.14111280000000001</v>
      </c>
      <c r="S434" s="191">
        <v>0</v>
      </c>
      <c r="T434" s="192">
        <f>S434*H434</f>
        <v>0</v>
      </c>
      <c r="AR434" s="193" t="s">
        <v>265</v>
      </c>
      <c r="AT434" s="193" t="s">
        <v>157</v>
      </c>
      <c r="AU434" s="193" t="s">
        <v>90</v>
      </c>
      <c r="AY434" s="18" t="s">
        <v>155</v>
      </c>
      <c r="BE434" s="194">
        <f>IF(N434="základní",J434,0)</f>
        <v>0</v>
      </c>
      <c r="BF434" s="194">
        <f>IF(N434="snížená",J434,0)</f>
        <v>0</v>
      </c>
      <c r="BG434" s="194">
        <f>IF(N434="zákl. přenesená",J434,0)</f>
        <v>0</v>
      </c>
      <c r="BH434" s="194">
        <f>IF(N434="sníž. přenesená",J434,0)</f>
        <v>0</v>
      </c>
      <c r="BI434" s="194">
        <f>IF(N434="nulová",J434,0)</f>
        <v>0</v>
      </c>
      <c r="BJ434" s="18" t="s">
        <v>88</v>
      </c>
      <c r="BK434" s="194">
        <f>ROUND(I434*H434,2)</f>
        <v>0</v>
      </c>
      <c r="BL434" s="18" t="s">
        <v>265</v>
      </c>
      <c r="BM434" s="193" t="s">
        <v>4095</v>
      </c>
    </row>
    <row r="435" spans="2:65" s="12" customFormat="1">
      <c r="B435" s="195"/>
      <c r="C435" s="196"/>
      <c r="D435" s="197" t="s">
        <v>164</v>
      </c>
      <c r="E435" s="198" t="s">
        <v>35</v>
      </c>
      <c r="F435" s="199" t="s">
        <v>4084</v>
      </c>
      <c r="G435" s="196"/>
      <c r="H435" s="198" t="s">
        <v>35</v>
      </c>
      <c r="I435" s="200"/>
      <c r="J435" s="196"/>
      <c r="K435" s="196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164</v>
      </c>
      <c r="AU435" s="205" t="s">
        <v>90</v>
      </c>
      <c r="AV435" s="12" t="s">
        <v>88</v>
      </c>
      <c r="AW435" s="12" t="s">
        <v>41</v>
      </c>
      <c r="AX435" s="12" t="s">
        <v>80</v>
      </c>
      <c r="AY435" s="205" t="s">
        <v>155</v>
      </c>
    </row>
    <row r="436" spans="2:65" s="13" customFormat="1">
      <c r="B436" s="206"/>
      <c r="C436" s="207"/>
      <c r="D436" s="197" t="s">
        <v>164</v>
      </c>
      <c r="E436" s="208" t="s">
        <v>35</v>
      </c>
      <c r="F436" s="209" t="s">
        <v>4086</v>
      </c>
      <c r="G436" s="207"/>
      <c r="H436" s="210">
        <v>150.12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164</v>
      </c>
      <c r="AU436" s="216" t="s">
        <v>90</v>
      </c>
      <c r="AV436" s="13" t="s">
        <v>90</v>
      </c>
      <c r="AW436" s="13" t="s">
        <v>41</v>
      </c>
      <c r="AX436" s="13" t="s">
        <v>88</v>
      </c>
      <c r="AY436" s="216" t="s">
        <v>155</v>
      </c>
    </row>
    <row r="437" spans="2:65" s="1" customFormat="1" ht="24" customHeight="1">
      <c r="B437" s="36"/>
      <c r="C437" s="239" t="s">
        <v>957</v>
      </c>
      <c r="D437" s="239" t="s">
        <v>455</v>
      </c>
      <c r="E437" s="240" t="s">
        <v>1563</v>
      </c>
      <c r="F437" s="241" t="s">
        <v>1564</v>
      </c>
      <c r="G437" s="242" t="s">
        <v>160</v>
      </c>
      <c r="H437" s="243">
        <v>181.29599999999999</v>
      </c>
      <c r="I437" s="244"/>
      <c r="J437" s="245">
        <f>ROUND(I437*H437,2)</f>
        <v>0</v>
      </c>
      <c r="K437" s="241" t="s">
        <v>35</v>
      </c>
      <c r="L437" s="246"/>
      <c r="M437" s="247" t="s">
        <v>35</v>
      </c>
      <c r="N437" s="248" t="s">
        <v>51</v>
      </c>
      <c r="O437" s="65"/>
      <c r="P437" s="191">
        <f>O437*H437</f>
        <v>0</v>
      </c>
      <c r="Q437" s="191">
        <v>6.3200000000000001E-3</v>
      </c>
      <c r="R437" s="191">
        <f>Q437*H437</f>
        <v>1.1457907199999999</v>
      </c>
      <c r="S437" s="191">
        <v>0</v>
      </c>
      <c r="T437" s="192">
        <f>S437*H437</f>
        <v>0</v>
      </c>
      <c r="AR437" s="193" t="s">
        <v>419</v>
      </c>
      <c r="AT437" s="193" t="s">
        <v>455</v>
      </c>
      <c r="AU437" s="193" t="s">
        <v>90</v>
      </c>
      <c r="AY437" s="18" t="s">
        <v>155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8" t="s">
        <v>88</v>
      </c>
      <c r="BK437" s="194">
        <f>ROUND(I437*H437,2)</f>
        <v>0</v>
      </c>
      <c r="BL437" s="18" t="s">
        <v>265</v>
      </c>
      <c r="BM437" s="193" t="s">
        <v>4096</v>
      </c>
    </row>
    <row r="438" spans="2:65" s="12" customFormat="1">
      <c r="B438" s="195"/>
      <c r="C438" s="196"/>
      <c r="D438" s="197" t="s">
        <v>164</v>
      </c>
      <c r="E438" s="198" t="s">
        <v>35</v>
      </c>
      <c r="F438" s="199" t="s">
        <v>4097</v>
      </c>
      <c r="G438" s="196"/>
      <c r="H438" s="198" t="s">
        <v>35</v>
      </c>
      <c r="I438" s="200"/>
      <c r="J438" s="196"/>
      <c r="K438" s="196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164</v>
      </c>
      <c r="AU438" s="205" t="s">
        <v>90</v>
      </c>
      <c r="AV438" s="12" t="s">
        <v>88</v>
      </c>
      <c r="AW438" s="12" t="s">
        <v>41</v>
      </c>
      <c r="AX438" s="12" t="s">
        <v>80</v>
      </c>
      <c r="AY438" s="205" t="s">
        <v>155</v>
      </c>
    </row>
    <row r="439" spans="2:65" s="13" customFormat="1">
      <c r="B439" s="206"/>
      <c r="C439" s="207"/>
      <c r="D439" s="197" t="s">
        <v>164</v>
      </c>
      <c r="E439" s="208" t="s">
        <v>35</v>
      </c>
      <c r="F439" s="209" t="s">
        <v>4098</v>
      </c>
      <c r="G439" s="207"/>
      <c r="H439" s="210">
        <v>172.63800000000001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164</v>
      </c>
      <c r="AU439" s="216" t="s">
        <v>90</v>
      </c>
      <c r="AV439" s="13" t="s">
        <v>90</v>
      </c>
      <c r="AW439" s="13" t="s">
        <v>41</v>
      </c>
      <c r="AX439" s="13" t="s">
        <v>80</v>
      </c>
      <c r="AY439" s="216" t="s">
        <v>155</v>
      </c>
    </row>
    <row r="440" spans="2:65" s="12" customFormat="1">
      <c r="B440" s="195"/>
      <c r="C440" s="196"/>
      <c r="D440" s="197" t="s">
        <v>164</v>
      </c>
      <c r="E440" s="198" t="s">
        <v>35</v>
      </c>
      <c r="F440" s="199" t="s">
        <v>4090</v>
      </c>
      <c r="G440" s="196"/>
      <c r="H440" s="198" t="s">
        <v>35</v>
      </c>
      <c r="I440" s="200"/>
      <c r="J440" s="196"/>
      <c r="K440" s="196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164</v>
      </c>
      <c r="AU440" s="205" t="s">
        <v>90</v>
      </c>
      <c r="AV440" s="12" t="s">
        <v>88</v>
      </c>
      <c r="AW440" s="12" t="s">
        <v>41</v>
      </c>
      <c r="AX440" s="12" t="s">
        <v>80</v>
      </c>
      <c r="AY440" s="205" t="s">
        <v>155</v>
      </c>
    </row>
    <row r="441" spans="2:65" s="13" customFormat="1">
      <c r="B441" s="206"/>
      <c r="C441" s="207"/>
      <c r="D441" s="197" t="s">
        <v>164</v>
      </c>
      <c r="E441" s="208" t="s">
        <v>35</v>
      </c>
      <c r="F441" s="209" t="s">
        <v>4091</v>
      </c>
      <c r="G441" s="207"/>
      <c r="H441" s="210">
        <v>8.6579999999999995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164</v>
      </c>
      <c r="AU441" s="216" t="s">
        <v>90</v>
      </c>
      <c r="AV441" s="13" t="s">
        <v>90</v>
      </c>
      <c r="AW441" s="13" t="s">
        <v>41</v>
      </c>
      <c r="AX441" s="13" t="s">
        <v>80</v>
      </c>
      <c r="AY441" s="216" t="s">
        <v>155</v>
      </c>
    </row>
    <row r="442" spans="2:65" s="15" customFormat="1">
      <c r="B442" s="228"/>
      <c r="C442" s="229"/>
      <c r="D442" s="197" t="s">
        <v>164</v>
      </c>
      <c r="E442" s="230" t="s">
        <v>35</v>
      </c>
      <c r="F442" s="231" t="s">
        <v>177</v>
      </c>
      <c r="G442" s="229"/>
      <c r="H442" s="232">
        <v>181.29599999999999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164</v>
      </c>
      <c r="AU442" s="238" t="s">
        <v>90</v>
      </c>
      <c r="AV442" s="15" t="s">
        <v>162</v>
      </c>
      <c r="AW442" s="15" t="s">
        <v>41</v>
      </c>
      <c r="AX442" s="15" t="s">
        <v>88</v>
      </c>
      <c r="AY442" s="238" t="s">
        <v>155</v>
      </c>
    </row>
    <row r="443" spans="2:65" s="1" customFormat="1" ht="36" customHeight="1">
      <c r="B443" s="36"/>
      <c r="C443" s="182" t="s">
        <v>963</v>
      </c>
      <c r="D443" s="182" t="s">
        <v>157</v>
      </c>
      <c r="E443" s="183" t="s">
        <v>1600</v>
      </c>
      <c r="F443" s="184" t="s">
        <v>1601</v>
      </c>
      <c r="G443" s="185" t="s">
        <v>160</v>
      </c>
      <c r="H443" s="186">
        <v>7.2149999999999999</v>
      </c>
      <c r="I443" s="187"/>
      <c r="J443" s="188">
        <f>ROUND(I443*H443,2)</f>
        <v>0</v>
      </c>
      <c r="K443" s="184" t="s">
        <v>161</v>
      </c>
      <c r="L443" s="40"/>
      <c r="M443" s="189" t="s">
        <v>35</v>
      </c>
      <c r="N443" s="190" t="s">
        <v>51</v>
      </c>
      <c r="O443" s="65"/>
      <c r="P443" s="191">
        <f>O443*H443</f>
        <v>0</v>
      </c>
      <c r="Q443" s="191">
        <v>9.3999999999999997E-4</v>
      </c>
      <c r="R443" s="191">
        <f>Q443*H443</f>
        <v>6.7820999999999992E-3</v>
      </c>
      <c r="S443" s="191">
        <v>0</v>
      </c>
      <c r="T443" s="192">
        <f>S443*H443</f>
        <v>0</v>
      </c>
      <c r="AR443" s="193" t="s">
        <v>265</v>
      </c>
      <c r="AT443" s="193" t="s">
        <v>157</v>
      </c>
      <c r="AU443" s="193" t="s">
        <v>90</v>
      </c>
      <c r="AY443" s="18" t="s">
        <v>155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18" t="s">
        <v>88</v>
      </c>
      <c r="BK443" s="194">
        <f>ROUND(I443*H443,2)</f>
        <v>0</v>
      </c>
      <c r="BL443" s="18" t="s">
        <v>265</v>
      </c>
      <c r="BM443" s="193" t="s">
        <v>4099</v>
      </c>
    </row>
    <row r="444" spans="2:65" s="12" customFormat="1">
      <c r="B444" s="195"/>
      <c r="C444" s="196"/>
      <c r="D444" s="197" t="s">
        <v>164</v>
      </c>
      <c r="E444" s="198" t="s">
        <v>35</v>
      </c>
      <c r="F444" s="199" t="s">
        <v>4100</v>
      </c>
      <c r="G444" s="196"/>
      <c r="H444" s="198" t="s">
        <v>35</v>
      </c>
      <c r="I444" s="200"/>
      <c r="J444" s="196"/>
      <c r="K444" s="196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164</v>
      </c>
      <c r="AU444" s="205" t="s">
        <v>90</v>
      </c>
      <c r="AV444" s="12" t="s">
        <v>88</v>
      </c>
      <c r="AW444" s="12" t="s">
        <v>41</v>
      </c>
      <c r="AX444" s="12" t="s">
        <v>80</v>
      </c>
      <c r="AY444" s="205" t="s">
        <v>155</v>
      </c>
    </row>
    <row r="445" spans="2:65" s="13" customFormat="1">
      <c r="B445" s="206"/>
      <c r="C445" s="207"/>
      <c r="D445" s="197" t="s">
        <v>164</v>
      </c>
      <c r="E445" s="208" t="s">
        <v>35</v>
      </c>
      <c r="F445" s="209" t="s">
        <v>4101</v>
      </c>
      <c r="G445" s="207"/>
      <c r="H445" s="210">
        <v>1.62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164</v>
      </c>
      <c r="AU445" s="216" t="s">
        <v>90</v>
      </c>
      <c r="AV445" s="13" t="s">
        <v>90</v>
      </c>
      <c r="AW445" s="13" t="s">
        <v>41</v>
      </c>
      <c r="AX445" s="13" t="s">
        <v>80</v>
      </c>
      <c r="AY445" s="216" t="s">
        <v>155</v>
      </c>
    </row>
    <row r="446" spans="2:65" s="12" customFormat="1">
      <c r="B446" s="195"/>
      <c r="C446" s="196"/>
      <c r="D446" s="197" t="s">
        <v>164</v>
      </c>
      <c r="E446" s="198" t="s">
        <v>35</v>
      </c>
      <c r="F446" s="199" t="s">
        <v>4102</v>
      </c>
      <c r="G446" s="196"/>
      <c r="H446" s="198" t="s">
        <v>35</v>
      </c>
      <c r="I446" s="200"/>
      <c r="J446" s="196"/>
      <c r="K446" s="196"/>
      <c r="L446" s="201"/>
      <c r="M446" s="202"/>
      <c r="N446" s="203"/>
      <c r="O446" s="203"/>
      <c r="P446" s="203"/>
      <c r="Q446" s="203"/>
      <c r="R446" s="203"/>
      <c r="S446" s="203"/>
      <c r="T446" s="204"/>
      <c r="AT446" s="205" t="s">
        <v>164</v>
      </c>
      <c r="AU446" s="205" t="s">
        <v>90</v>
      </c>
      <c r="AV446" s="12" t="s">
        <v>88</v>
      </c>
      <c r="AW446" s="12" t="s">
        <v>41</v>
      </c>
      <c r="AX446" s="12" t="s">
        <v>80</v>
      </c>
      <c r="AY446" s="205" t="s">
        <v>155</v>
      </c>
    </row>
    <row r="447" spans="2:65" s="13" customFormat="1">
      <c r="B447" s="206"/>
      <c r="C447" s="207"/>
      <c r="D447" s="197" t="s">
        <v>164</v>
      </c>
      <c r="E447" s="208" t="s">
        <v>35</v>
      </c>
      <c r="F447" s="209" t="s">
        <v>4103</v>
      </c>
      <c r="G447" s="207"/>
      <c r="H447" s="210">
        <v>5.5949999999999998</v>
      </c>
      <c r="I447" s="211"/>
      <c r="J447" s="207"/>
      <c r="K447" s="207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164</v>
      </c>
      <c r="AU447" s="216" t="s">
        <v>90</v>
      </c>
      <c r="AV447" s="13" t="s">
        <v>90</v>
      </c>
      <c r="AW447" s="13" t="s">
        <v>41</v>
      </c>
      <c r="AX447" s="13" t="s">
        <v>80</v>
      </c>
      <c r="AY447" s="216" t="s">
        <v>155</v>
      </c>
    </row>
    <row r="448" spans="2:65" s="15" customFormat="1">
      <c r="B448" s="228"/>
      <c r="C448" s="229"/>
      <c r="D448" s="197" t="s">
        <v>164</v>
      </c>
      <c r="E448" s="230" t="s">
        <v>35</v>
      </c>
      <c r="F448" s="231" t="s">
        <v>177</v>
      </c>
      <c r="G448" s="229"/>
      <c r="H448" s="232">
        <v>7.2149999999999999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164</v>
      </c>
      <c r="AU448" s="238" t="s">
        <v>90</v>
      </c>
      <c r="AV448" s="15" t="s">
        <v>162</v>
      </c>
      <c r="AW448" s="15" t="s">
        <v>41</v>
      </c>
      <c r="AX448" s="15" t="s">
        <v>88</v>
      </c>
      <c r="AY448" s="238" t="s">
        <v>155</v>
      </c>
    </row>
    <row r="449" spans="2:65" s="1" customFormat="1" ht="36" customHeight="1">
      <c r="B449" s="36"/>
      <c r="C449" s="182" t="s">
        <v>967</v>
      </c>
      <c r="D449" s="182" t="s">
        <v>157</v>
      </c>
      <c r="E449" s="183" t="s">
        <v>4104</v>
      </c>
      <c r="F449" s="184" t="s">
        <v>4105</v>
      </c>
      <c r="G449" s="185" t="s">
        <v>1514</v>
      </c>
      <c r="H449" s="249"/>
      <c r="I449" s="187"/>
      <c r="J449" s="188">
        <f>ROUND(I449*H449,2)</f>
        <v>0</v>
      </c>
      <c r="K449" s="184" t="s">
        <v>161</v>
      </c>
      <c r="L449" s="40"/>
      <c r="M449" s="189" t="s">
        <v>35</v>
      </c>
      <c r="N449" s="190" t="s">
        <v>51</v>
      </c>
      <c r="O449" s="65"/>
      <c r="P449" s="191">
        <f>O449*H449</f>
        <v>0</v>
      </c>
      <c r="Q449" s="191">
        <v>0</v>
      </c>
      <c r="R449" s="191">
        <f>Q449*H449</f>
        <v>0</v>
      </c>
      <c r="S449" s="191">
        <v>0</v>
      </c>
      <c r="T449" s="192">
        <f>S449*H449</f>
        <v>0</v>
      </c>
      <c r="AR449" s="193" t="s">
        <v>265</v>
      </c>
      <c r="AT449" s="193" t="s">
        <v>157</v>
      </c>
      <c r="AU449" s="193" t="s">
        <v>90</v>
      </c>
      <c r="AY449" s="18" t="s">
        <v>155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18" t="s">
        <v>88</v>
      </c>
      <c r="BK449" s="194">
        <f>ROUND(I449*H449,2)</f>
        <v>0</v>
      </c>
      <c r="BL449" s="18" t="s">
        <v>265</v>
      </c>
      <c r="BM449" s="193" t="s">
        <v>4106</v>
      </c>
    </row>
    <row r="450" spans="2:65" s="11" customFormat="1" ht="22.95" customHeight="1">
      <c r="B450" s="166"/>
      <c r="C450" s="167"/>
      <c r="D450" s="168" t="s">
        <v>79</v>
      </c>
      <c r="E450" s="180" t="s">
        <v>1608</v>
      </c>
      <c r="F450" s="180" t="s">
        <v>1609</v>
      </c>
      <c r="G450" s="167"/>
      <c r="H450" s="167"/>
      <c r="I450" s="170"/>
      <c r="J450" s="181">
        <f>BK450</f>
        <v>0</v>
      </c>
      <c r="K450" s="167"/>
      <c r="L450" s="172"/>
      <c r="M450" s="173"/>
      <c r="N450" s="174"/>
      <c r="O450" s="174"/>
      <c r="P450" s="175">
        <f>SUM(P451:P471)</f>
        <v>0</v>
      </c>
      <c r="Q450" s="174"/>
      <c r="R450" s="175">
        <f>SUM(R451:R471)</f>
        <v>1.10193104</v>
      </c>
      <c r="S450" s="174"/>
      <c r="T450" s="176">
        <f>SUM(T451:T471)</f>
        <v>0</v>
      </c>
      <c r="AR450" s="177" t="s">
        <v>90</v>
      </c>
      <c r="AT450" s="178" t="s">
        <v>79</v>
      </c>
      <c r="AU450" s="178" t="s">
        <v>88</v>
      </c>
      <c r="AY450" s="177" t="s">
        <v>155</v>
      </c>
      <c r="BK450" s="179">
        <f>SUM(BK451:BK471)</f>
        <v>0</v>
      </c>
    </row>
    <row r="451" spans="2:65" s="1" customFormat="1" ht="36" customHeight="1">
      <c r="B451" s="36"/>
      <c r="C451" s="182" t="s">
        <v>981</v>
      </c>
      <c r="D451" s="182" t="s">
        <v>157</v>
      </c>
      <c r="E451" s="183" t="s">
        <v>3041</v>
      </c>
      <c r="F451" s="184" t="s">
        <v>3042</v>
      </c>
      <c r="G451" s="185" t="s">
        <v>160</v>
      </c>
      <c r="H451" s="186">
        <v>150.12</v>
      </c>
      <c r="I451" s="187"/>
      <c r="J451" s="188">
        <f>ROUND(I451*H451,2)</f>
        <v>0</v>
      </c>
      <c r="K451" s="184" t="s">
        <v>161</v>
      </c>
      <c r="L451" s="40"/>
      <c r="M451" s="189" t="s">
        <v>35</v>
      </c>
      <c r="N451" s="190" t="s">
        <v>51</v>
      </c>
      <c r="O451" s="65"/>
      <c r="P451" s="191">
        <f>O451*H451</f>
        <v>0</v>
      </c>
      <c r="Q451" s="191">
        <v>0</v>
      </c>
      <c r="R451" s="191">
        <f>Q451*H451</f>
        <v>0</v>
      </c>
      <c r="S451" s="191">
        <v>0</v>
      </c>
      <c r="T451" s="192">
        <f>S451*H451</f>
        <v>0</v>
      </c>
      <c r="AR451" s="193" t="s">
        <v>265</v>
      </c>
      <c r="AT451" s="193" t="s">
        <v>157</v>
      </c>
      <c r="AU451" s="193" t="s">
        <v>90</v>
      </c>
      <c r="AY451" s="18" t="s">
        <v>155</v>
      </c>
      <c r="BE451" s="194">
        <f>IF(N451="základní",J451,0)</f>
        <v>0</v>
      </c>
      <c r="BF451" s="194">
        <f>IF(N451="snížená",J451,0)</f>
        <v>0</v>
      </c>
      <c r="BG451" s="194">
        <f>IF(N451="zákl. přenesená",J451,0)</f>
        <v>0</v>
      </c>
      <c r="BH451" s="194">
        <f>IF(N451="sníž. přenesená",J451,0)</f>
        <v>0</v>
      </c>
      <c r="BI451" s="194">
        <f>IF(N451="nulová",J451,0)</f>
        <v>0</v>
      </c>
      <c r="BJ451" s="18" t="s">
        <v>88</v>
      </c>
      <c r="BK451" s="194">
        <f>ROUND(I451*H451,2)</f>
        <v>0</v>
      </c>
      <c r="BL451" s="18" t="s">
        <v>265</v>
      </c>
      <c r="BM451" s="193" t="s">
        <v>4107</v>
      </c>
    </row>
    <row r="452" spans="2:65" s="12" customFormat="1">
      <c r="B452" s="195"/>
      <c r="C452" s="196"/>
      <c r="D452" s="197" t="s">
        <v>164</v>
      </c>
      <c r="E452" s="198" t="s">
        <v>35</v>
      </c>
      <c r="F452" s="199" t="s">
        <v>4108</v>
      </c>
      <c r="G452" s="196"/>
      <c r="H452" s="198" t="s">
        <v>35</v>
      </c>
      <c r="I452" s="200"/>
      <c r="J452" s="196"/>
      <c r="K452" s="196"/>
      <c r="L452" s="201"/>
      <c r="M452" s="202"/>
      <c r="N452" s="203"/>
      <c r="O452" s="203"/>
      <c r="P452" s="203"/>
      <c r="Q452" s="203"/>
      <c r="R452" s="203"/>
      <c r="S452" s="203"/>
      <c r="T452" s="204"/>
      <c r="AT452" s="205" t="s">
        <v>164</v>
      </c>
      <c r="AU452" s="205" t="s">
        <v>90</v>
      </c>
      <c r="AV452" s="12" t="s">
        <v>88</v>
      </c>
      <c r="AW452" s="12" t="s">
        <v>41</v>
      </c>
      <c r="AX452" s="12" t="s">
        <v>80</v>
      </c>
      <c r="AY452" s="205" t="s">
        <v>155</v>
      </c>
    </row>
    <row r="453" spans="2:65" s="13" customFormat="1">
      <c r="B453" s="206"/>
      <c r="C453" s="207"/>
      <c r="D453" s="197" t="s">
        <v>164</v>
      </c>
      <c r="E453" s="208" t="s">
        <v>35</v>
      </c>
      <c r="F453" s="209" t="s">
        <v>4086</v>
      </c>
      <c r="G453" s="207"/>
      <c r="H453" s="210">
        <v>150.12</v>
      </c>
      <c r="I453" s="211"/>
      <c r="J453" s="207"/>
      <c r="K453" s="207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164</v>
      </c>
      <c r="AU453" s="216" t="s">
        <v>90</v>
      </c>
      <c r="AV453" s="13" t="s">
        <v>90</v>
      </c>
      <c r="AW453" s="13" t="s">
        <v>41</v>
      </c>
      <c r="AX453" s="13" t="s">
        <v>88</v>
      </c>
      <c r="AY453" s="216" t="s">
        <v>155</v>
      </c>
    </row>
    <row r="454" spans="2:65" s="1" customFormat="1" ht="24" customHeight="1">
      <c r="B454" s="36"/>
      <c r="C454" s="239" t="s">
        <v>999</v>
      </c>
      <c r="D454" s="239" t="s">
        <v>455</v>
      </c>
      <c r="E454" s="240" t="s">
        <v>3045</v>
      </c>
      <c r="F454" s="241" t="s">
        <v>4575</v>
      </c>
      <c r="G454" s="242" t="s">
        <v>160</v>
      </c>
      <c r="H454" s="243">
        <v>165.13200000000001</v>
      </c>
      <c r="I454" s="244"/>
      <c r="J454" s="245">
        <f>ROUND(I454*H454,2)</f>
        <v>0</v>
      </c>
      <c r="K454" s="241" t="s">
        <v>161</v>
      </c>
      <c r="L454" s="246"/>
      <c r="M454" s="247" t="s">
        <v>35</v>
      </c>
      <c r="N454" s="248" t="s">
        <v>51</v>
      </c>
      <c r="O454" s="65"/>
      <c r="P454" s="191">
        <f>O454*H454</f>
        <v>0</v>
      </c>
      <c r="Q454" s="191">
        <v>1.6800000000000001E-3</v>
      </c>
      <c r="R454" s="191">
        <f>Q454*H454</f>
        <v>0.27742176000000002</v>
      </c>
      <c r="S454" s="191">
        <v>0</v>
      </c>
      <c r="T454" s="192">
        <f>S454*H454</f>
        <v>0</v>
      </c>
      <c r="AR454" s="193" t="s">
        <v>419</v>
      </c>
      <c r="AT454" s="193" t="s">
        <v>455</v>
      </c>
      <c r="AU454" s="193" t="s">
        <v>90</v>
      </c>
      <c r="AY454" s="18" t="s">
        <v>155</v>
      </c>
      <c r="BE454" s="194">
        <f>IF(N454="základní",J454,0)</f>
        <v>0</v>
      </c>
      <c r="BF454" s="194">
        <f>IF(N454="snížená",J454,0)</f>
        <v>0</v>
      </c>
      <c r="BG454" s="194">
        <f>IF(N454="zákl. přenesená",J454,0)</f>
        <v>0</v>
      </c>
      <c r="BH454" s="194">
        <f>IF(N454="sníž. přenesená",J454,0)</f>
        <v>0</v>
      </c>
      <c r="BI454" s="194">
        <f>IF(N454="nulová",J454,0)</f>
        <v>0</v>
      </c>
      <c r="BJ454" s="18" t="s">
        <v>88</v>
      </c>
      <c r="BK454" s="194">
        <f>ROUND(I454*H454,2)</f>
        <v>0</v>
      </c>
      <c r="BL454" s="18" t="s">
        <v>265</v>
      </c>
      <c r="BM454" s="193" t="s">
        <v>4109</v>
      </c>
    </row>
    <row r="455" spans="2:65" s="13" customFormat="1">
      <c r="B455" s="206"/>
      <c r="C455" s="207"/>
      <c r="D455" s="197" t="s">
        <v>164</v>
      </c>
      <c r="E455" s="208" t="s">
        <v>35</v>
      </c>
      <c r="F455" s="209" t="s">
        <v>4110</v>
      </c>
      <c r="G455" s="207"/>
      <c r="H455" s="210">
        <v>165.13200000000001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164</v>
      </c>
      <c r="AU455" s="216" t="s">
        <v>90</v>
      </c>
      <c r="AV455" s="13" t="s">
        <v>90</v>
      </c>
      <c r="AW455" s="13" t="s">
        <v>41</v>
      </c>
      <c r="AX455" s="13" t="s">
        <v>88</v>
      </c>
      <c r="AY455" s="216" t="s">
        <v>155</v>
      </c>
    </row>
    <row r="456" spans="2:65" s="1" customFormat="1" ht="48" customHeight="1">
      <c r="B456" s="36"/>
      <c r="C456" s="182" t="s">
        <v>1030</v>
      </c>
      <c r="D456" s="182" t="s">
        <v>157</v>
      </c>
      <c r="E456" s="183" t="s">
        <v>1704</v>
      </c>
      <c r="F456" s="184" t="s">
        <v>1705</v>
      </c>
      <c r="G456" s="185" t="s">
        <v>160</v>
      </c>
      <c r="H456" s="186">
        <v>150.12</v>
      </c>
      <c r="I456" s="187"/>
      <c r="J456" s="188">
        <f>ROUND(I456*H456,2)</f>
        <v>0</v>
      </c>
      <c r="K456" s="184" t="s">
        <v>161</v>
      </c>
      <c r="L456" s="40"/>
      <c r="M456" s="189" t="s">
        <v>35</v>
      </c>
      <c r="N456" s="190" t="s">
        <v>51</v>
      </c>
      <c r="O456" s="65"/>
      <c r="P456" s="191">
        <f>O456*H456</f>
        <v>0</v>
      </c>
      <c r="Q456" s="191">
        <v>1.0000000000000001E-5</v>
      </c>
      <c r="R456" s="191">
        <f>Q456*H456</f>
        <v>1.5012000000000001E-3</v>
      </c>
      <c r="S456" s="191">
        <v>0</v>
      </c>
      <c r="T456" s="192">
        <f>S456*H456</f>
        <v>0</v>
      </c>
      <c r="AR456" s="193" t="s">
        <v>265</v>
      </c>
      <c r="AT456" s="193" t="s">
        <v>157</v>
      </c>
      <c r="AU456" s="193" t="s">
        <v>90</v>
      </c>
      <c r="AY456" s="18" t="s">
        <v>155</v>
      </c>
      <c r="BE456" s="194">
        <f>IF(N456="základní",J456,0)</f>
        <v>0</v>
      </c>
      <c r="BF456" s="194">
        <f>IF(N456="snížená",J456,0)</f>
        <v>0</v>
      </c>
      <c r="BG456" s="194">
        <f>IF(N456="zákl. přenesená",J456,0)</f>
        <v>0</v>
      </c>
      <c r="BH456" s="194">
        <f>IF(N456="sníž. přenesená",J456,0)</f>
        <v>0</v>
      </c>
      <c r="BI456" s="194">
        <f>IF(N456="nulová",J456,0)</f>
        <v>0</v>
      </c>
      <c r="BJ456" s="18" t="s">
        <v>88</v>
      </c>
      <c r="BK456" s="194">
        <f>ROUND(I456*H456,2)</f>
        <v>0</v>
      </c>
      <c r="BL456" s="18" t="s">
        <v>265</v>
      </c>
      <c r="BM456" s="193" t="s">
        <v>4111</v>
      </c>
    </row>
    <row r="457" spans="2:65" s="12" customFormat="1">
      <c r="B457" s="195"/>
      <c r="C457" s="196"/>
      <c r="D457" s="197" t="s">
        <v>164</v>
      </c>
      <c r="E457" s="198" t="s">
        <v>35</v>
      </c>
      <c r="F457" s="199" t="s">
        <v>4112</v>
      </c>
      <c r="G457" s="196"/>
      <c r="H457" s="198" t="s">
        <v>35</v>
      </c>
      <c r="I457" s="200"/>
      <c r="J457" s="196"/>
      <c r="K457" s="196"/>
      <c r="L457" s="201"/>
      <c r="M457" s="202"/>
      <c r="N457" s="203"/>
      <c r="O457" s="203"/>
      <c r="P457" s="203"/>
      <c r="Q457" s="203"/>
      <c r="R457" s="203"/>
      <c r="S457" s="203"/>
      <c r="T457" s="204"/>
      <c r="AT457" s="205" t="s">
        <v>164</v>
      </c>
      <c r="AU457" s="205" t="s">
        <v>90</v>
      </c>
      <c r="AV457" s="12" t="s">
        <v>88</v>
      </c>
      <c r="AW457" s="12" t="s">
        <v>41</v>
      </c>
      <c r="AX457" s="12" t="s">
        <v>80</v>
      </c>
      <c r="AY457" s="205" t="s">
        <v>155</v>
      </c>
    </row>
    <row r="458" spans="2:65" s="13" customFormat="1">
      <c r="B458" s="206"/>
      <c r="C458" s="207"/>
      <c r="D458" s="197" t="s">
        <v>164</v>
      </c>
      <c r="E458" s="208" t="s">
        <v>35</v>
      </c>
      <c r="F458" s="209" t="s">
        <v>4086</v>
      </c>
      <c r="G458" s="207"/>
      <c r="H458" s="210">
        <v>150.12</v>
      </c>
      <c r="I458" s="211"/>
      <c r="J458" s="207"/>
      <c r="K458" s="207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164</v>
      </c>
      <c r="AU458" s="216" t="s">
        <v>90</v>
      </c>
      <c r="AV458" s="13" t="s">
        <v>90</v>
      </c>
      <c r="AW458" s="13" t="s">
        <v>41</v>
      </c>
      <c r="AX458" s="13" t="s">
        <v>88</v>
      </c>
      <c r="AY458" s="216" t="s">
        <v>155</v>
      </c>
    </row>
    <row r="459" spans="2:65" s="1" customFormat="1" ht="24" customHeight="1">
      <c r="B459" s="36"/>
      <c r="C459" s="239" t="s">
        <v>1035</v>
      </c>
      <c r="D459" s="239" t="s">
        <v>455</v>
      </c>
      <c r="E459" s="240" t="s">
        <v>3109</v>
      </c>
      <c r="F459" s="241" t="s">
        <v>3110</v>
      </c>
      <c r="G459" s="242" t="s">
        <v>160</v>
      </c>
      <c r="H459" s="243">
        <v>165.13200000000001</v>
      </c>
      <c r="I459" s="244"/>
      <c r="J459" s="245">
        <f>ROUND(I459*H459,2)</f>
        <v>0</v>
      </c>
      <c r="K459" s="241" t="s">
        <v>161</v>
      </c>
      <c r="L459" s="246"/>
      <c r="M459" s="247" t="s">
        <v>35</v>
      </c>
      <c r="N459" s="248" t="s">
        <v>51</v>
      </c>
      <c r="O459" s="65"/>
      <c r="P459" s="191">
        <f>O459*H459</f>
        <v>0</v>
      </c>
      <c r="Q459" s="191">
        <v>1.3999999999999999E-4</v>
      </c>
      <c r="R459" s="191">
        <f>Q459*H459</f>
        <v>2.311848E-2</v>
      </c>
      <c r="S459" s="191">
        <v>0</v>
      </c>
      <c r="T459" s="192">
        <f>S459*H459</f>
        <v>0</v>
      </c>
      <c r="AR459" s="193" t="s">
        <v>419</v>
      </c>
      <c r="AT459" s="193" t="s">
        <v>455</v>
      </c>
      <c r="AU459" s="193" t="s">
        <v>90</v>
      </c>
      <c r="AY459" s="18" t="s">
        <v>155</v>
      </c>
      <c r="BE459" s="194">
        <f>IF(N459="základní",J459,0)</f>
        <v>0</v>
      </c>
      <c r="BF459" s="194">
        <f>IF(N459="snížená",J459,0)</f>
        <v>0</v>
      </c>
      <c r="BG459" s="194">
        <f>IF(N459="zákl. přenesená",J459,0)</f>
        <v>0</v>
      </c>
      <c r="BH459" s="194">
        <f>IF(N459="sníž. přenesená",J459,0)</f>
        <v>0</v>
      </c>
      <c r="BI459" s="194">
        <f>IF(N459="nulová",J459,0)</f>
        <v>0</v>
      </c>
      <c r="BJ459" s="18" t="s">
        <v>88</v>
      </c>
      <c r="BK459" s="194">
        <f>ROUND(I459*H459,2)</f>
        <v>0</v>
      </c>
      <c r="BL459" s="18" t="s">
        <v>265</v>
      </c>
      <c r="BM459" s="193" t="s">
        <v>4113</v>
      </c>
    </row>
    <row r="460" spans="2:65" s="13" customFormat="1">
      <c r="B460" s="206"/>
      <c r="C460" s="207"/>
      <c r="D460" s="197" t="s">
        <v>164</v>
      </c>
      <c r="E460" s="208" t="s">
        <v>35</v>
      </c>
      <c r="F460" s="209" t="s">
        <v>4110</v>
      </c>
      <c r="G460" s="207"/>
      <c r="H460" s="210">
        <v>165.13200000000001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164</v>
      </c>
      <c r="AU460" s="216" t="s">
        <v>90</v>
      </c>
      <c r="AV460" s="13" t="s">
        <v>90</v>
      </c>
      <c r="AW460" s="13" t="s">
        <v>41</v>
      </c>
      <c r="AX460" s="13" t="s">
        <v>88</v>
      </c>
      <c r="AY460" s="216" t="s">
        <v>155</v>
      </c>
    </row>
    <row r="461" spans="2:65" s="1" customFormat="1" ht="48" customHeight="1">
      <c r="B461" s="36"/>
      <c r="C461" s="182" t="s">
        <v>1047</v>
      </c>
      <c r="D461" s="182" t="s">
        <v>157</v>
      </c>
      <c r="E461" s="183" t="s">
        <v>1716</v>
      </c>
      <c r="F461" s="184" t="s">
        <v>1717</v>
      </c>
      <c r="G461" s="185" t="s">
        <v>160</v>
      </c>
      <c r="H461" s="186">
        <v>150.12</v>
      </c>
      <c r="I461" s="187"/>
      <c r="J461" s="188">
        <f>ROUND(I461*H461,2)</f>
        <v>0</v>
      </c>
      <c r="K461" s="184" t="s">
        <v>161</v>
      </c>
      <c r="L461" s="40"/>
      <c r="M461" s="189" t="s">
        <v>35</v>
      </c>
      <c r="N461" s="190" t="s">
        <v>51</v>
      </c>
      <c r="O461" s="65"/>
      <c r="P461" s="191">
        <f>O461*H461</f>
        <v>0</v>
      </c>
      <c r="Q461" s="191">
        <v>1.6000000000000001E-4</v>
      </c>
      <c r="R461" s="191">
        <f>Q461*H461</f>
        <v>2.4019200000000001E-2</v>
      </c>
      <c r="S461" s="191">
        <v>0</v>
      </c>
      <c r="T461" s="192">
        <f>S461*H461</f>
        <v>0</v>
      </c>
      <c r="AR461" s="193" t="s">
        <v>265</v>
      </c>
      <c r="AT461" s="193" t="s">
        <v>157</v>
      </c>
      <c r="AU461" s="193" t="s">
        <v>90</v>
      </c>
      <c r="AY461" s="18" t="s">
        <v>155</v>
      </c>
      <c r="BE461" s="194">
        <f>IF(N461="základní",J461,0)</f>
        <v>0</v>
      </c>
      <c r="BF461" s="194">
        <f>IF(N461="snížená",J461,0)</f>
        <v>0</v>
      </c>
      <c r="BG461" s="194">
        <f>IF(N461="zákl. přenesená",J461,0)</f>
        <v>0</v>
      </c>
      <c r="BH461" s="194">
        <f>IF(N461="sníž. přenesená",J461,0)</f>
        <v>0</v>
      </c>
      <c r="BI461" s="194">
        <f>IF(N461="nulová",J461,0)</f>
        <v>0</v>
      </c>
      <c r="BJ461" s="18" t="s">
        <v>88</v>
      </c>
      <c r="BK461" s="194">
        <f>ROUND(I461*H461,2)</f>
        <v>0</v>
      </c>
      <c r="BL461" s="18" t="s">
        <v>265</v>
      </c>
      <c r="BM461" s="193" t="s">
        <v>4114</v>
      </c>
    </row>
    <row r="462" spans="2:65" s="12" customFormat="1">
      <c r="B462" s="195"/>
      <c r="C462" s="196"/>
      <c r="D462" s="197" t="s">
        <v>164</v>
      </c>
      <c r="E462" s="198" t="s">
        <v>35</v>
      </c>
      <c r="F462" s="199" t="s">
        <v>4084</v>
      </c>
      <c r="G462" s="196"/>
      <c r="H462" s="198" t="s">
        <v>35</v>
      </c>
      <c r="I462" s="200"/>
      <c r="J462" s="196"/>
      <c r="K462" s="196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164</v>
      </c>
      <c r="AU462" s="205" t="s">
        <v>90</v>
      </c>
      <c r="AV462" s="12" t="s">
        <v>88</v>
      </c>
      <c r="AW462" s="12" t="s">
        <v>41</v>
      </c>
      <c r="AX462" s="12" t="s">
        <v>80</v>
      </c>
      <c r="AY462" s="205" t="s">
        <v>155</v>
      </c>
    </row>
    <row r="463" spans="2:65" s="13" customFormat="1">
      <c r="B463" s="206"/>
      <c r="C463" s="207"/>
      <c r="D463" s="197" t="s">
        <v>164</v>
      </c>
      <c r="E463" s="208" t="s">
        <v>35</v>
      </c>
      <c r="F463" s="209" t="s">
        <v>4086</v>
      </c>
      <c r="G463" s="207"/>
      <c r="H463" s="210">
        <v>150.12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164</v>
      </c>
      <c r="AU463" s="216" t="s">
        <v>90</v>
      </c>
      <c r="AV463" s="13" t="s">
        <v>90</v>
      </c>
      <c r="AW463" s="13" t="s">
        <v>41</v>
      </c>
      <c r="AX463" s="13" t="s">
        <v>88</v>
      </c>
      <c r="AY463" s="216" t="s">
        <v>155</v>
      </c>
    </row>
    <row r="464" spans="2:65" s="1" customFormat="1" ht="24" customHeight="1">
      <c r="B464" s="36"/>
      <c r="C464" s="239" t="s">
        <v>1051</v>
      </c>
      <c r="D464" s="239" t="s">
        <v>455</v>
      </c>
      <c r="E464" s="240" t="s">
        <v>1720</v>
      </c>
      <c r="F464" s="241" t="s">
        <v>1721</v>
      </c>
      <c r="G464" s="242" t="s">
        <v>160</v>
      </c>
      <c r="H464" s="243">
        <v>155.523</v>
      </c>
      <c r="I464" s="244"/>
      <c r="J464" s="245">
        <f>ROUND(I464*H464,2)</f>
        <v>0</v>
      </c>
      <c r="K464" s="241" t="s">
        <v>35</v>
      </c>
      <c r="L464" s="246"/>
      <c r="M464" s="247" t="s">
        <v>35</v>
      </c>
      <c r="N464" s="248" t="s">
        <v>51</v>
      </c>
      <c r="O464" s="65"/>
      <c r="P464" s="191">
        <f>O464*H464</f>
        <v>0</v>
      </c>
      <c r="Q464" s="191">
        <v>4.7999999999999996E-3</v>
      </c>
      <c r="R464" s="191">
        <f>Q464*H464</f>
        <v>0.74651039999999991</v>
      </c>
      <c r="S464" s="191">
        <v>0</v>
      </c>
      <c r="T464" s="192">
        <f>S464*H464</f>
        <v>0</v>
      </c>
      <c r="AR464" s="193" t="s">
        <v>419</v>
      </c>
      <c r="AT464" s="193" t="s">
        <v>455</v>
      </c>
      <c r="AU464" s="193" t="s">
        <v>90</v>
      </c>
      <c r="AY464" s="18" t="s">
        <v>155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18" t="s">
        <v>88</v>
      </c>
      <c r="BK464" s="194">
        <f>ROUND(I464*H464,2)</f>
        <v>0</v>
      </c>
      <c r="BL464" s="18" t="s">
        <v>265</v>
      </c>
      <c r="BM464" s="193" t="s">
        <v>4115</v>
      </c>
    </row>
    <row r="465" spans="2:65" s="13" customFormat="1">
      <c r="B465" s="206"/>
      <c r="C465" s="207"/>
      <c r="D465" s="197" t="s">
        <v>164</v>
      </c>
      <c r="E465" s="208" t="s">
        <v>35</v>
      </c>
      <c r="F465" s="209" t="s">
        <v>4116</v>
      </c>
      <c r="G465" s="207"/>
      <c r="H465" s="210">
        <v>154.624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164</v>
      </c>
      <c r="AU465" s="216" t="s">
        <v>90</v>
      </c>
      <c r="AV465" s="13" t="s">
        <v>90</v>
      </c>
      <c r="AW465" s="13" t="s">
        <v>41</v>
      </c>
      <c r="AX465" s="13" t="s">
        <v>80</v>
      </c>
      <c r="AY465" s="216" t="s">
        <v>155</v>
      </c>
    </row>
    <row r="466" spans="2:65" s="12" customFormat="1" ht="20.399999999999999">
      <c r="B466" s="195"/>
      <c r="C466" s="196"/>
      <c r="D466" s="197" t="s">
        <v>164</v>
      </c>
      <c r="E466" s="198" t="s">
        <v>35</v>
      </c>
      <c r="F466" s="199" t="s">
        <v>1724</v>
      </c>
      <c r="G466" s="196"/>
      <c r="H466" s="198" t="s">
        <v>35</v>
      </c>
      <c r="I466" s="200"/>
      <c r="J466" s="196"/>
      <c r="K466" s="196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164</v>
      </c>
      <c r="AU466" s="205" t="s">
        <v>90</v>
      </c>
      <c r="AV466" s="12" t="s">
        <v>88</v>
      </c>
      <c r="AW466" s="12" t="s">
        <v>41</v>
      </c>
      <c r="AX466" s="12" t="s">
        <v>80</v>
      </c>
      <c r="AY466" s="205" t="s">
        <v>155</v>
      </c>
    </row>
    <row r="467" spans="2:65" s="13" customFormat="1">
      <c r="B467" s="206"/>
      <c r="C467" s="207"/>
      <c r="D467" s="197" t="s">
        <v>164</v>
      </c>
      <c r="E467" s="208" t="s">
        <v>35</v>
      </c>
      <c r="F467" s="209" t="s">
        <v>4117</v>
      </c>
      <c r="G467" s="207"/>
      <c r="H467" s="210">
        <v>155.523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164</v>
      </c>
      <c r="AU467" s="216" t="s">
        <v>90</v>
      </c>
      <c r="AV467" s="13" t="s">
        <v>90</v>
      </c>
      <c r="AW467" s="13" t="s">
        <v>41</v>
      </c>
      <c r="AX467" s="13" t="s">
        <v>88</v>
      </c>
      <c r="AY467" s="216" t="s">
        <v>155</v>
      </c>
    </row>
    <row r="468" spans="2:65" s="1" customFormat="1" ht="36" customHeight="1">
      <c r="B468" s="36"/>
      <c r="C468" s="182" t="s">
        <v>1056</v>
      </c>
      <c r="D468" s="182" t="s">
        <v>157</v>
      </c>
      <c r="E468" s="183" t="s">
        <v>4118</v>
      </c>
      <c r="F468" s="184" t="s">
        <v>4119</v>
      </c>
      <c r="G468" s="185" t="s">
        <v>198</v>
      </c>
      <c r="H468" s="186">
        <v>2.9359999999999999</v>
      </c>
      <c r="I468" s="187"/>
      <c r="J468" s="188">
        <f>ROUND(I468*H468,2)</f>
        <v>0</v>
      </c>
      <c r="K468" s="184" t="s">
        <v>161</v>
      </c>
      <c r="L468" s="40"/>
      <c r="M468" s="189" t="s">
        <v>35</v>
      </c>
      <c r="N468" s="190" t="s">
        <v>51</v>
      </c>
      <c r="O468" s="65"/>
      <c r="P468" s="191">
        <f>O468*H468</f>
        <v>0</v>
      </c>
      <c r="Q468" s="191">
        <v>0.01</v>
      </c>
      <c r="R468" s="191">
        <f>Q468*H468</f>
        <v>2.9360000000000001E-2</v>
      </c>
      <c r="S468" s="191">
        <v>0</v>
      </c>
      <c r="T468" s="192">
        <f>S468*H468</f>
        <v>0</v>
      </c>
      <c r="AR468" s="193" t="s">
        <v>265</v>
      </c>
      <c r="AT468" s="193" t="s">
        <v>157</v>
      </c>
      <c r="AU468" s="193" t="s">
        <v>90</v>
      </c>
      <c r="AY468" s="18" t="s">
        <v>155</v>
      </c>
      <c r="BE468" s="194">
        <f>IF(N468="základní",J468,0)</f>
        <v>0</v>
      </c>
      <c r="BF468" s="194">
        <f>IF(N468="snížená",J468,0)</f>
        <v>0</v>
      </c>
      <c r="BG468" s="194">
        <f>IF(N468="zákl. přenesená",J468,0)</f>
        <v>0</v>
      </c>
      <c r="BH468" s="194">
        <f>IF(N468="sníž. přenesená",J468,0)</f>
        <v>0</v>
      </c>
      <c r="BI468" s="194">
        <f>IF(N468="nulová",J468,0)</f>
        <v>0</v>
      </c>
      <c r="BJ468" s="18" t="s">
        <v>88</v>
      </c>
      <c r="BK468" s="194">
        <f>ROUND(I468*H468,2)</f>
        <v>0</v>
      </c>
      <c r="BL468" s="18" t="s">
        <v>265</v>
      </c>
      <c r="BM468" s="193" t="s">
        <v>4120</v>
      </c>
    </row>
    <row r="469" spans="2:65" s="12" customFormat="1">
      <c r="B469" s="195"/>
      <c r="C469" s="196"/>
      <c r="D469" s="197" t="s">
        <v>164</v>
      </c>
      <c r="E469" s="198" t="s">
        <v>35</v>
      </c>
      <c r="F469" s="199" t="s">
        <v>4121</v>
      </c>
      <c r="G469" s="196"/>
      <c r="H469" s="198" t="s">
        <v>35</v>
      </c>
      <c r="I469" s="200"/>
      <c r="J469" s="196"/>
      <c r="K469" s="196"/>
      <c r="L469" s="201"/>
      <c r="M469" s="202"/>
      <c r="N469" s="203"/>
      <c r="O469" s="203"/>
      <c r="P469" s="203"/>
      <c r="Q469" s="203"/>
      <c r="R469" s="203"/>
      <c r="S469" s="203"/>
      <c r="T469" s="204"/>
      <c r="AT469" s="205" t="s">
        <v>164</v>
      </c>
      <c r="AU469" s="205" t="s">
        <v>90</v>
      </c>
      <c r="AV469" s="12" t="s">
        <v>88</v>
      </c>
      <c r="AW469" s="12" t="s">
        <v>41</v>
      </c>
      <c r="AX469" s="12" t="s">
        <v>80</v>
      </c>
      <c r="AY469" s="205" t="s">
        <v>155</v>
      </c>
    </row>
    <row r="470" spans="2:65" s="13" customFormat="1">
      <c r="B470" s="206"/>
      <c r="C470" s="207"/>
      <c r="D470" s="197" t="s">
        <v>164</v>
      </c>
      <c r="E470" s="208" t="s">
        <v>35</v>
      </c>
      <c r="F470" s="209" t="s">
        <v>4122</v>
      </c>
      <c r="G470" s="207"/>
      <c r="H470" s="210">
        <v>2.9359999999999999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164</v>
      </c>
      <c r="AU470" s="216" t="s">
        <v>90</v>
      </c>
      <c r="AV470" s="13" t="s">
        <v>90</v>
      </c>
      <c r="AW470" s="13" t="s">
        <v>41</v>
      </c>
      <c r="AX470" s="13" t="s">
        <v>88</v>
      </c>
      <c r="AY470" s="216" t="s">
        <v>155</v>
      </c>
    </row>
    <row r="471" spans="2:65" s="1" customFormat="1" ht="36" customHeight="1">
      <c r="B471" s="36"/>
      <c r="C471" s="182" t="s">
        <v>1082</v>
      </c>
      <c r="D471" s="182" t="s">
        <v>157</v>
      </c>
      <c r="E471" s="183" t="s">
        <v>4123</v>
      </c>
      <c r="F471" s="184" t="s">
        <v>4124</v>
      </c>
      <c r="G471" s="185" t="s">
        <v>1514</v>
      </c>
      <c r="H471" s="249"/>
      <c r="I471" s="187"/>
      <c r="J471" s="188">
        <f>ROUND(I471*H471,2)</f>
        <v>0</v>
      </c>
      <c r="K471" s="184" t="s">
        <v>161</v>
      </c>
      <c r="L471" s="40"/>
      <c r="M471" s="189" t="s">
        <v>35</v>
      </c>
      <c r="N471" s="190" t="s">
        <v>51</v>
      </c>
      <c r="O471" s="65"/>
      <c r="P471" s="191">
        <f>O471*H471</f>
        <v>0</v>
      </c>
      <c r="Q471" s="191">
        <v>0</v>
      </c>
      <c r="R471" s="191">
        <f>Q471*H471</f>
        <v>0</v>
      </c>
      <c r="S471" s="191">
        <v>0</v>
      </c>
      <c r="T471" s="192">
        <f>S471*H471</f>
        <v>0</v>
      </c>
      <c r="AR471" s="193" t="s">
        <v>265</v>
      </c>
      <c r="AT471" s="193" t="s">
        <v>157</v>
      </c>
      <c r="AU471" s="193" t="s">
        <v>90</v>
      </c>
      <c r="AY471" s="18" t="s">
        <v>155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18" t="s">
        <v>88</v>
      </c>
      <c r="BK471" s="194">
        <f>ROUND(I471*H471,2)</f>
        <v>0</v>
      </c>
      <c r="BL471" s="18" t="s">
        <v>265</v>
      </c>
      <c r="BM471" s="193" t="s">
        <v>4125</v>
      </c>
    </row>
    <row r="472" spans="2:65" s="11" customFormat="1" ht="22.95" customHeight="1">
      <c r="B472" s="166"/>
      <c r="C472" s="167"/>
      <c r="D472" s="168" t="s">
        <v>79</v>
      </c>
      <c r="E472" s="180" t="s">
        <v>1789</v>
      </c>
      <c r="F472" s="180" t="s">
        <v>1790</v>
      </c>
      <c r="G472" s="167"/>
      <c r="H472" s="167"/>
      <c r="I472" s="170"/>
      <c r="J472" s="181">
        <f>BK472</f>
        <v>0</v>
      </c>
      <c r="K472" s="167"/>
      <c r="L472" s="172"/>
      <c r="M472" s="173"/>
      <c r="N472" s="174"/>
      <c r="O472" s="174"/>
      <c r="P472" s="175">
        <f>SUM(P473:P524)</f>
        <v>0</v>
      </c>
      <c r="Q472" s="174"/>
      <c r="R472" s="175">
        <f>SUM(R473:R524)</f>
        <v>5.7422015200000009</v>
      </c>
      <c r="S472" s="174"/>
      <c r="T472" s="176">
        <f>SUM(T473:T524)</f>
        <v>2.2599</v>
      </c>
      <c r="AR472" s="177" t="s">
        <v>90</v>
      </c>
      <c r="AT472" s="178" t="s">
        <v>79</v>
      </c>
      <c r="AU472" s="178" t="s">
        <v>88</v>
      </c>
      <c r="AY472" s="177" t="s">
        <v>155</v>
      </c>
      <c r="BK472" s="179">
        <f>SUM(BK473:BK524)</f>
        <v>0</v>
      </c>
    </row>
    <row r="473" spans="2:65" s="1" customFormat="1" ht="36" customHeight="1">
      <c r="B473" s="36"/>
      <c r="C473" s="182" t="s">
        <v>1087</v>
      </c>
      <c r="D473" s="182" t="s">
        <v>157</v>
      </c>
      <c r="E473" s="183" t="s">
        <v>4126</v>
      </c>
      <c r="F473" s="184" t="s">
        <v>4127</v>
      </c>
      <c r="G473" s="185" t="s">
        <v>360</v>
      </c>
      <c r="H473" s="186">
        <v>120.6</v>
      </c>
      <c r="I473" s="187"/>
      <c r="J473" s="188">
        <f>ROUND(I473*H473,2)</f>
        <v>0</v>
      </c>
      <c r="K473" s="184" t="s">
        <v>161</v>
      </c>
      <c r="L473" s="40"/>
      <c r="M473" s="189" t="s">
        <v>35</v>
      </c>
      <c r="N473" s="190" t="s">
        <v>51</v>
      </c>
      <c r="O473" s="65"/>
      <c r="P473" s="191">
        <f>O473*H473</f>
        <v>0</v>
      </c>
      <c r="Q473" s="191">
        <v>1.363E-2</v>
      </c>
      <c r="R473" s="191">
        <f>Q473*H473</f>
        <v>1.643778</v>
      </c>
      <c r="S473" s="191">
        <v>0</v>
      </c>
      <c r="T473" s="192">
        <f>S473*H473</f>
        <v>0</v>
      </c>
      <c r="AR473" s="193" t="s">
        <v>265</v>
      </c>
      <c r="AT473" s="193" t="s">
        <v>157</v>
      </c>
      <c r="AU473" s="193" t="s">
        <v>90</v>
      </c>
      <c r="AY473" s="18" t="s">
        <v>155</v>
      </c>
      <c r="BE473" s="194">
        <f>IF(N473="základní",J473,0)</f>
        <v>0</v>
      </c>
      <c r="BF473" s="194">
        <f>IF(N473="snížená",J473,0)</f>
        <v>0</v>
      </c>
      <c r="BG473" s="194">
        <f>IF(N473="zákl. přenesená",J473,0)</f>
        <v>0</v>
      </c>
      <c r="BH473" s="194">
        <f>IF(N473="sníž. přenesená",J473,0)</f>
        <v>0</v>
      </c>
      <c r="BI473" s="194">
        <f>IF(N473="nulová",J473,0)</f>
        <v>0</v>
      </c>
      <c r="BJ473" s="18" t="s">
        <v>88</v>
      </c>
      <c r="BK473" s="194">
        <f>ROUND(I473*H473,2)</f>
        <v>0</v>
      </c>
      <c r="BL473" s="18" t="s">
        <v>265</v>
      </c>
      <c r="BM473" s="193" t="s">
        <v>4128</v>
      </c>
    </row>
    <row r="474" spans="2:65" s="12" customFormat="1">
      <c r="B474" s="195"/>
      <c r="C474" s="196"/>
      <c r="D474" s="197" t="s">
        <v>164</v>
      </c>
      <c r="E474" s="198" t="s">
        <v>35</v>
      </c>
      <c r="F474" s="199" t="s">
        <v>4129</v>
      </c>
      <c r="G474" s="196"/>
      <c r="H474" s="198" t="s">
        <v>35</v>
      </c>
      <c r="I474" s="200"/>
      <c r="J474" s="196"/>
      <c r="K474" s="196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164</v>
      </c>
      <c r="AU474" s="205" t="s">
        <v>90</v>
      </c>
      <c r="AV474" s="12" t="s">
        <v>88</v>
      </c>
      <c r="AW474" s="12" t="s">
        <v>41</v>
      </c>
      <c r="AX474" s="12" t="s">
        <v>80</v>
      </c>
      <c r="AY474" s="205" t="s">
        <v>155</v>
      </c>
    </row>
    <row r="475" spans="2:65" s="13" customFormat="1">
      <c r="B475" s="206"/>
      <c r="C475" s="207"/>
      <c r="D475" s="197" t="s">
        <v>164</v>
      </c>
      <c r="E475" s="208" t="s">
        <v>35</v>
      </c>
      <c r="F475" s="209" t="s">
        <v>4130</v>
      </c>
      <c r="G475" s="207"/>
      <c r="H475" s="210">
        <v>27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164</v>
      </c>
      <c r="AU475" s="216" t="s">
        <v>90</v>
      </c>
      <c r="AV475" s="13" t="s">
        <v>90</v>
      </c>
      <c r="AW475" s="13" t="s">
        <v>41</v>
      </c>
      <c r="AX475" s="13" t="s">
        <v>80</v>
      </c>
      <c r="AY475" s="216" t="s">
        <v>155</v>
      </c>
    </row>
    <row r="476" spans="2:65" s="12" customFormat="1">
      <c r="B476" s="195"/>
      <c r="C476" s="196"/>
      <c r="D476" s="197" t="s">
        <v>164</v>
      </c>
      <c r="E476" s="198" t="s">
        <v>35</v>
      </c>
      <c r="F476" s="199" t="s">
        <v>4131</v>
      </c>
      <c r="G476" s="196"/>
      <c r="H476" s="198" t="s">
        <v>35</v>
      </c>
      <c r="I476" s="200"/>
      <c r="J476" s="196"/>
      <c r="K476" s="196"/>
      <c r="L476" s="201"/>
      <c r="M476" s="202"/>
      <c r="N476" s="203"/>
      <c r="O476" s="203"/>
      <c r="P476" s="203"/>
      <c r="Q476" s="203"/>
      <c r="R476" s="203"/>
      <c r="S476" s="203"/>
      <c r="T476" s="204"/>
      <c r="AT476" s="205" t="s">
        <v>164</v>
      </c>
      <c r="AU476" s="205" t="s">
        <v>90</v>
      </c>
      <c r="AV476" s="12" t="s">
        <v>88</v>
      </c>
      <c r="AW476" s="12" t="s">
        <v>41</v>
      </c>
      <c r="AX476" s="12" t="s">
        <v>80</v>
      </c>
      <c r="AY476" s="205" t="s">
        <v>155</v>
      </c>
    </row>
    <row r="477" spans="2:65" s="13" customFormat="1">
      <c r="B477" s="206"/>
      <c r="C477" s="207"/>
      <c r="D477" s="197" t="s">
        <v>164</v>
      </c>
      <c r="E477" s="208" t="s">
        <v>35</v>
      </c>
      <c r="F477" s="209" t="s">
        <v>4132</v>
      </c>
      <c r="G477" s="207"/>
      <c r="H477" s="210">
        <v>93.6</v>
      </c>
      <c r="I477" s="211"/>
      <c r="J477" s="207"/>
      <c r="K477" s="207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164</v>
      </c>
      <c r="AU477" s="216" t="s">
        <v>90</v>
      </c>
      <c r="AV477" s="13" t="s">
        <v>90</v>
      </c>
      <c r="AW477" s="13" t="s">
        <v>41</v>
      </c>
      <c r="AX477" s="13" t="s">
        <v>80</v>
      </c>
      <c r="AY477" s="216" t="s">
        <v>155</v>
      </c>
    </row>
    <row r="478" spans="2:65" s="15" customFormat="1">
      <c r="B478" s="228"/>
      <c r="C478" s="229"/>
      <c r="D478" s="197" t="s">
        <v>164</v>
      </c>
      <c r="E478" s="230" t="s">
        <v>35</v>
      </c>
      <c r="F478" s="231" t="s">
        <v>177</v>
      </c>
      <c r="G478" s="229"/>
      <c r="H478" s="232">
        <v>120.6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164</v>
      </c>
      <c r="AU478" s="238" t="s">
        <v>90</v>
      </c>
      <c r="AV478" s="15" t="s">
        <v>162</v>
      </c>
      <c r="AW478" s="15" t="s">
        <v>41</v>
      </c>
      <c r="AX478" s="15" t="s">
        <v>88</v>
      </c>
      <c r="AY478" s="238" t="s">
        <v>155</v>
      </c>
    </row>
    <row r="479" spans="2:65" s="1" customFormat="1" ht="48" customHeight="1">
      <c r="B479" s="36"/>
      <c r="C479" s="182" t="s">
        <v>1096</v>
      </c>
      <c r="D479" s="182" t="s">
        <v>157</v>
      </c>
      <c r="E479" s="183" t="s">
        <v>4133</v>
      </c>
      <c r="F479" s="184" t="s">
        <v>4134</v>
      </c>
      <c r="G479" s="185" t="s">
        <v>160</v>
      </c>
      <c r="H479" s="186">
        <v>94.44</v>
      </c>
      <c r="I479" s="187"/>
      <c r="J479" s="188">
        <f>ROUND(I479*H479,2)</f>
        <v>0</v>
      </c>
      <c r="K479" s="184" t="s">
        <v>161</v>
      </c>
      <c r="L479" s="40"/>
      <c r="M479" s="189" t="s">
        <v>35</v>
      </c>
      <c r="N479" s="190" t="s">
        <v>51</v>
      </c>
      <c r="O479" s="65"/>
      <c r="P479" s="191">
        <f>O479*H479</f>
        <v>0</v>
      </c>
      <c r="Q479" s="191">
        <v>1.423E-2</v>
      </c>
      <c r="R479" s="191">
        <f>Q479*H479</f>
        <v>1.3438812</v>
      </c>
      <c r="S479" s="191">
        <v>0</v>
      </c>
      <c r="T479" s="192">
        <f>S479*H479</f>
        <v>0</v>
      </c>
      <c r="AR479" s="193" t="s">
        <v>265</v>
      </c>
      <c r="AT479" s="193" t="s">
        <v>157</v>
      </c>
      <c r="AU479" s="193" t="s">
        <v>90</v>
      </c>
      <c r="AY479" s="18" t="s">
        <v>155</v>
      </c>
      <c r="BE479" s="194">
        <f>IF(N479="základní",J479,0)</f>
        <v>0</v>
      </c>
      <c r="BF479" s="194">
        <f>IF(N479="snížená",J479,0)</f>
        <v>0</v>
      </c>
      <c r="BG479" s="194">
        <f>IF(N479="zákl. přenesená",J479,0)</f>
        <v>0</v>
      </c>
      <c r="BH479" s="194">
        <f>IF(N479="sníž. přenesená",J479,0)</f>
        <v>0</v>
      </c>
      <c r="BI479" s="194">
        <f>IF(N479="nulová",J479,0)</f>
        <v>0</v>
      </c>
      <c r="BJ479" s="18" t="s">
        <v>88</v>
      </c>
      <c r="BK479" s="194">
        <f>ROUND(I479*H479,2)</f>
        <v>0</v>
      </c>
      <c r="BL479" s="18" t="s">
        <v>265</v>
      </c>
      <c r="BM479" s="193" t="s">
        <v>4135</v>
      </c>
    </row>
    <row r="480" spans="2:65" s="12" customFormat="1">
      <c r="B480" s="195"/>
      <c r="C480" s="196"/>
      <c r="D480" s="197" t="s">
        <v>164</v>
      </c>
      <c r="E480" s="198" t="s">
        <v>35</v>
      </c>
      <c r="F480" s="199" t="s">
        <v>4131</v>
      </c>
      <c r="G480" s="196"/>
      <c r="H480" s="198" t="s">
        <v>35</v>
      </c>
      <c r="I480" s="200"/>
      <c r="J480" s="196"/>
      <c r="K480" s="196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164</v>
      </c>
      <c r="AU480" s="205" t="s">
        <v>90</v>
      </c>
      <c r="AV480" s="12" t="s">
        <v>88</v>
      </c>
      <c r="AW480" s="12" t="s">
        <v>41</v>
      </c>
      <c r="AX480" s="12" t="s">
        <v>80</v>
      </c>
      <c r="AY480" s="205" t="s">
        <v>155</v>
      </c>
    </row>
    <row r="481" spans="2:65" s="13" customFormat="1">
      <c r="B481" s="206"/>
      <c r="C481" s="207"/>
      <c r="D481" s="197" t="s">
        <v>164</v>
      </c>
      <c r="E481" s="208" t="s">
        <v>35</v>
      </c>
      <c r="F481" s="209" t="s">
        <v>4136</v>
      </c>
      <c r="G481" s="207"/>
      <c r="H481" s="210">
        <v>22.08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164</v>
      </c>
      <c r="AU481" s="216" t="s">
        <v>90</v>
      </c>
      <c r="AV481" s="13" t="s">
        <v>90</v>
      </c>
      <c r="AW481" s="13" t="s">
        <v>41</v>
      </c>
      <c r="AX481" s="13" t="s">
        <v>80</v>
      </c>
      <c r="AY481" s="216" t="s">
        <v>155</v>
      </c>
    </row>
    <row r="482" spans="2:65" s="12" customFormat="1">
      <c r="B482" s="195"/>
      <c r="C482" s="196"/>
      <c r="D482" s="197" t="s">
        <v>164</v>
      </c>
      <c r="E482" s="198" t="s">
        <v>35</v>
      </c>
      <c r="F482" s="199" t="s">
        <v>4137</v>
      </c>
      <c r="G482" s="196"/>
      <c r="H482" s="198" t="s">
        <v>35</v>
      </c>
      <c r="I482" s="200"/>
      <c r="J482" s="196"/>
      <c r="K482" s="196"/>
      <c r="L482" s="201"/>
      <c r="M482" s="202"/>
      <c r="N482" s="203"/>
      <c r="O482" s="203"/>
      <c r="P482" s="203"/>
      <c r="Q482" s="203"/>
      <c r="R482" s="203"/>
      <c r="S482" s="203"/>
      <c r="T482" s="204"/>
      <c r="AT482" s="205" t="s">
        <v>164</v>
      </c>
      <c r="AU482" s="205" t="s">
        <v>90</v>
      </c>
      <c r="AV482" s="12" t="s">
        <v>88</v>
      </c>
      <c r="AW482" s="12" t="s">
        <v>41</v>
      </c>
      <c r="AX482" s="12" t="s">
        <v>80</v>
      </c>
      <c r="AY482" s="205" t="s">
        <v>155</v>
      </c>
    </row>
    <row r="483" spans="2:65" s="13" customFormat="1">
      <c r="B483" s="206"/>
      <c r="C483" s="207"/>
      <c r="D483" s="197" t="s">
        <v>164</v>
      </c>
      <c r="E483" s="208" t="s">
        <v>35</v>
      </c>
      <c r="F483" s="209" t="s">
        <v>4082</v>
      </c>
      <c r="G483" s="207"/>
      <c r="H483" s="210">
        <v>72.36</v>
      </c>
      <c r="I483" s="211"/>
      <c r="J483" s="207"/>
      <c r="K483" s="207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164</v>
      </c>
      <c r="AU483" s="216" t="s">
        <v>90</v>
      </c>
      <c r="AV483" s="13" t="s">
        <v>90</v>
      </c>
      <c r="AW483" s="13" t="s">
        <v>41</v>
      </c>
      <c r="AX483" s="13" t="s">
        <v>80</v>
      </c>
      <c r="AY483" s="216" t="s">
        <v>155</v>
      </c>
    </row>
    <row r="484" spans="2:65" s="15" customFormat="1">
      <c r="B484" s="228"/>
      <c r="C484" s="229"/>
      <c r="D484" s="197" t="s">
        <v>164</v>
      </c>
      <c r="E484" s="230" t="s">
        <v>35</v>
      </c>
      <c r="F484" s="231" t="s">
        <v>177</v>
      </c>
      <c r="G484" s="229"/>
      <c r="H484" s="232">
        <v>94.44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AT484" s="238" t="s">
        <v>164</v>
      </c>
      <c r="AU484" s="238" t="s">
        <v>90</v>
      </c>
      <c r="AV484" s="15" t="s">
        <v>162</v>
      </c>
      <c r="AW484" s="15" t="s">
        <v>41</v>
      </c>
      <c r="AX484" s="15" t="s">
        <v>88</v>
      </c>
      <c r="AY484" s="238" t="s">
        <v>155</v>
      </c>
    </row>
    <row r="485" spans="2:65" s="1" customFormat="1" ht="48" customHeight="1">
      <c r="B485" s="36"/>
      <c r="C485" s="182" t="s">
        <v>1102</v>
      </c>
      <c r="D485" s="182" t="s">
        <v>157</v>
      </c>
      <c r="E485" s="183" t="s">
        <v>1800</v>
      </c>
      <c r="F485" s="184" t="s">
        <v>1801</v>
      </c>
      <c r="G485" s="185" t="s">
        <v>160</v>
      </c>
      <c r="H485" s="186">
        <v>149.904</v>
      </c>
      <c r="I485" s="187"/>
      <c r="J485" s="188">
        <f>ROUND(I485*H485,2)</f>
        <v>0</v>
      </c>
      <c r="K485" s="184" t="s">
        <v>161</v>
      </c>
      <c r="L485" s="40"/>
      <c r="M485" s="189" t="s">
        <v>35</v>
      </c>
      <c r="N485" s="190" t="s">
        <v>51</v>
      </c>
      <c r="O485" s="65"/>
      <c r="P485" s="191">
        <f>O485*H485</f>
        <v>0</v>
      </c>
      <c r="Q485" s="191">
        <v>1.61E-2</v>
      </c>
      <c r="R485" s="191">
        <f>Q485*H485</f>
        <v>2.4134544</v>
      </c>
      <c r="S485" s="191">
        <v>0</v>
      </c>
      <c r="T485" s="192">
        <f>S485*H485</f>
        <v>0</v>
      </c>
      <c r="AR485" s="193" t="s">
        <v>265</v>
      </c>
      <c r="AT485" s="193" t="s">
        <v>157</v>
      </c>
      <c r="AU485" s="193" t="s">
        <v>90</v>
      </c>
      <c r="AY485" s="18" t="s">
        <v>155</v>
      </c>
      <c r="BE485" s="194">
        <f>IF(N485="základní",J485,0)</f>
        <v>0</v>
      </c>
      <c r="BF485" s="194">
        <f>IF(N485="snížená",J485,0)</f>
        <v>0</v>
      </c>
      <c r="BG485" s="194">
        <f>IF(N485="zákl. přenesená",J485,0)</f>
        <v>0</v>
      </c>
      <c r="BH485" s="194">
        <f>IF(N485="sníž. přenesená",J485,0)</f>
        <v>0</v>
      </c>
      <c r="BI485" s="194">
        <f>IF(N485="nulová",J485,0)</f>
        <v>0</v>
      </c>
      <c r="BJ485" s="18" t="s">
        <v>88</v>
      </c>
      <c r="BK485" s="194">
        <f>ROUND(I485*H485,2)</f>
        <v>0</v>
      </c>
      <c r="BL485" s="18" t="s">
        <v>265</v>
      </c>
      <c r="BM485" s="193" t="s">
        <v>4138</v>
      </c>
    </row>
    <row r="486" spans="2:65" s="12" customFormat="1">
      <c r="B486" s="195"/>
      <c r="C486" s="196"/>
      <c r="D486" s="197" t="s">
        <v>164</v>
      </c>
      <c r="E486" s="198" t="s">
        <v>35</v>
      </c>
      <c r="F486" s="199" t="s">
        <v>4084</v>
      </c>
      <c r="G486" s="196"/>
      <c r="H486" s="198" t="s">
        <v>35</v>
      </c>
      <c r="I486" s="200"/>
      <c r="J486" s="196"/>
      <c r="K486" s="196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164</v>
      </c>
      <c r="AU486" s="205" t="s">
        <v>90</v>
      </c>
      <c r="AV486" s="12" t="s">
        <v>88</v>
      </c>
      <c r="AW486" s="12" t="s">
        <v>41</v>
      </c>
      <c r="AX486" s="12" t="s">
        <v>80</v>
      </c>
      <c r="AY486" s="205" t="s">
        <v>155</v>
      </c>
    </row>
    <row r="487" spans="2:65" s="13" customFormat="1">
      <c r="B487" s="206"/>
      <c r="C487" s="207"/>
      <c r="D487" s="197" t="s">
        <v>164</v>
      </c>
      <c r="E487" s="208" t="s">
        <v>35</v>
      </c>
      <c r="F487" s="209" t="s">
        <v>4139</v>
      </c>
      <c r="G487" s="207"/>
      <c r="H487" s="210">
        <v>149.904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164</v>
      </c>
      <c r="AU487" s="216" t="s">
        <v>90</v>
      </c>
      <c r="AV487" s="13" t="s">
        <v>90</v>
      </c>
      <c r="AW487" s="13" t="s">
        <v>41</v>
      </c>
      <c r="AX487" s="13" t="s">
        <v>88</v>
      </c>
      <c r="AY487" s="216" t="s">
        <v>155</v>
      </c>
    </row>
    <row r="488" spans="2:65" s="1" customFormat="1" ht="48" customHeight="1">
      <c r="B488" s="36"/>
      <c r="C488" s="182" t="s">
        <v>1108</v>
      </c>
      <c r="D488" s="182" t="s">
        <v>157</v>
      </c>
      <c r="E488" s="183" t="s">
        <v>1814</v>
      </c>
      <c r="F488" s="184" t="s">
        <v>1815</v>
      </c>
      <c r="G488" s="185" t="s">
        <v>160</v>
      </c>
      <c r="H488" s="186">
        <v>150.66</v>
      </c>
      <c r="I488" s="187"/>
      <c r="J488" s="188">
        <f>ROUND(I488*H488,2)</f>
        <v>0</v>
      </c>
      <c r="K488" s="184" t="s">
        <v>161</v>
      </c>
      <c r="L488" s="40"/>
      <c r="M488" s="189" t="s">
        <v>35</v>
      </c>
      <c r="N488" s="190" t="s">
        <v>51</v>
      </c>
      <c r="O488" s="65"/>
      <c r="P488" s="191">
        <f>O488*H488</f>
        <v>0</v>
      </c>
      <c r="Q488" s="191">
        <v>0</v>
      </c>
      <c r="R488" s="191">
        <f>Q488*H488</f>
        <v>0</v>
      </c>
      <c r="S488" s="191">
        <v>1.4999999999999999E-2</v>
      </c>
      <c r="T488" s="192">
        <f>S488*H488</f>
        <v>2.2599</v>
      </c>
      <c r="AR488" s="193" t="s">
        <v>265</v>
      </c>
      <c r="AT488" s="193" t="s">
        <v>157</v>
      </c>
      <c r="AU488" s="193" t="s">
        <v>90</v>
      </c>
      <c r="AY488" s="18" t="s">
        <v>155</v>
      </c>
      <c r="BE488" s="194">
        <f>IF(N488="základní",J488,0)</f>
        <v>0</v>
      </c>
      <c r="BF488" s="194">
        <f>IF(N488="snížená",J488,0)</f>
        <v>0</v>
      </c>
      <c r="BG488" s="194">
        <f>IF(N488="zákl. přenesená",J488,0)</f>
        <v>0</v>
      </c>
      <c r="BH488" s="194">
        <f>IF(N488="sníž. přenesená",J488,0)</f>
        <v>0</v>
      </c>
      <c r="BI488" s="194">
        <f>IF(N488="nulová",J488,0)</f>
        <v>0</v>
      </c>
      <c r="BJ488" s="18" t="s">
        <v>88</v>
      </c>
      <c r="BK488" s="194">
        <f>ROUND(I488*H488,2)</f>
        <v>0</v>
      </c>
      <c r="BL488" s="18" t="s">
        <v>265</v>
      </c>
      <c r="BM488" s="193" t="s">
        <v>4140</v>
      </c>
    </row>
    <row r="489" spans="2:65" s="12" customFormat="1">
      <c r="B489" s="195"/>
      <c r="C489" s="196"/>
      <c r="D489" s="197" t="s">
        <v>164</v>
      </c>
      <c r="E489" s="198" t="s">
        <v>35</v>
      </c>
      <c r="F489" s="199" t="s">
        <v>4080</v>
      </c>
      <c r="G489" s="196"/>
      <c r="H489" s="198" t="s">
        <v>35</v>
      </c>
      <c r="I489" s="200"/>
      <c r="J489" s="196"/>
      <c r="K489" s="196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164</v>
      </c>
      <c r="AU489" s="205" t="s">
        <v>90</v>
      </c>
      <c r="AV489" s="12" t="s">
        <v>88</v>
      </c>
      <c r="AW489" s="12" t="s">
        <v>41</v>
      </c>
      <c r="AX489" s="12" t="s">
        <v>80</v>
      </c>
      <c r="AY489" s="205" t="s">
        <v>155</v>
      </c>
    </row>
    <row r="490" spans="2:65" s="13" customFormat="1">
      <c r="B490" s="206"/>
      <c r="C490" s="207"/>
      <c r="D490" s="197" t="s">
        <v>164</v>
      </c>
      <c r="E490" s="208" t="s">
        <v>35</v>
      </c>
      <c r="F490" s="209" t="s">
        <v>4081</v>
      </c>
      <c r="G490" s="207"/>
      <c r="H490" s="210">
        <v>78.3</v>
      </c>
      <c r="I490" s="211"/>
      <c r="J490" s="207"/>
      <c r="K490" s="207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164</v>
      </c>
      <c r="AU490" s="216" t="s">
        <v>90</v>
      </c>
      <c r="AV490" s="13" t="s">
        <v>90</v>
      </c>
      <c r="AW490" s="13" t="s">
        <v>41</v>
      </c>
      <c r="AX490" s="13" t="s">
        <v>80</v>
      </c>
      <c r="AY490" s="216" t="s">
        <v>155</v>
      </c>
    </row>
    <row r="491" spans="2:65" s="13" customFormat="1">
      <c r="B491" s="206"/>
      <c r="C491" s="207"/>
      <c r="D491" s="197" t="s">
        <v>164</v>
      </c>
      <c r="E491" s="208" t="s">
        <v>35</v>
      </c>
      <c r="F491" s="209" t="s">
        <v>4082</v>
      </c>
      <c r="G491" s="207"/>
      <c r="H491" s="210">
        <v>72.36</v>
      </c>
      <c r="I491" s="211"/>
      <c r="J491" s="207"/>
      <c r="K491" s="207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164</v>
      </c>
      <c r="AU491" s="216" t="s">
        <v>90</v>
      </c>
      <c r="AV491" s="13" t="s">
        <v>90</v>
      </c>
      <c r="AW491" s="13" t="s">
        <v>41</v>
      </c>
      <c r="AX491" s="13" t="s">
        <v>80</v>
      </c>
      <c r="AY491" s="216" t="s">
        <v>155</v>
      </c>
    </row>
    <row r="492" spans="2:65" s="15" customFormat="1">
      <c r="B492" s="228"/>
      <c r="C492" s="229"/>
      <c r="D492" s="197" t="s">
        <v>164</v>
      </c>
      <c r="E492" s="230" t="s">
        <v>35</v>
      </c>
      <c r="F492" s="231" t="s">
        <v>177</v>
      </c>
      <c r="G492" s="229"/>
      <c r="H492" s="232">
        <v>150.66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164</v>
      </c>
      <c r="AU492" s="238" t="s">
        <v>90</v>
      </c>
      <c r="AV492" s="15" t="s">
        <v>162</v>
      </c>
      <c r="AW492" s="15" t="s">
        <v>41</v>
      </c>
      <c r="AX492" s="15" t="s">
        <v>88</v>
      </c>
      <c r="AY492" s="238" t="s">
        <v>155</v>
      </c>
    </row>
    <row r="493" spans="2:65" s="1" customFormat="1" ht="36" customHeight="1">
      <c r="B493" s="36"/>
      <c r="C493" s="182" t="s">
        <v>1120</v>
      </c>
      <c r="D493" s="182" t="s">
        <v>157</v>
      </c>
      <c r="E493" s="183" t="s">
        <v>1823</v>
      </c>
      <c r="F493" s="184" t="s">
        <v>1824</v>
      </c>
      <c r="G493" s="185" t="s">
        <v>198</v>
      </c>
      <c r="H493" s="186">
        <v>6.8860000000000001</v>
      </c>
      <c r="I493" s="187"/>
      <c r="J493" s="188">
        <f>ROUND(I493*H493,2)</f>
        <v>0</v>
      </c>
      <c r="K493" s="184" t="s">
        <v>161</v>
      </c>
      <c r="L493" s="40"/>
      <c r="M493" s="189" t="s">
        <v>35</v>
      </c>
      <c r="N493" s="190" t="s">
        <v>51</v>
      </c>
      <c r="O493" s="65"/>
      <c r="P493" s="191">
        <f>O493*H493</f>
        <v>0</v>
      </c>
      <c r="Q493" s="191">
        <v>2.3369999999999998E-2</v>
      </c>
      <c r="R493" s="191">
        <f>Q493*H493</f>
        <v>0.16092582</v>
      </c>
      <c r="S493" s="191">
        <v>0</v>
      </c>
      <c r="T493" s="192">
        <f>S493*H493</f>
        <v>0</v>
      </c>
      <c r="AR493" s="193" t="s">
        <v>265</v>
      </c>
      <c r="AT493" s="193" t="s">
        <v>157</v>
      </c>
      <c r="AU493" s="193" t="s">
        <v>90</v>
      </c>
      <c r="AY493" s="18" t="s">
        <v>155</v>
      </c>
      <c r="BE493" s="194">
        <f>IF(N493="základní",J493,0)</f>
        <v>0</v>
      </c>
      <c r="BF493" s="194">
        <f>IF(N493="snížená",J493,0)</f>
        <v>0</v>
      </c>
      <c r="BG493" s="194">
        <f>IF(N493="zákl. přenesená",J493,0)</f>
        <v>0</v>
      </c>
      <c r="BH493" s="194">
        <f>IF(N493="sníž. přenesená",J493,0)</f>
        <v>0</v>
      </c>
      <c r="BI493" s="194">
        <f>IF(N493="nulová",J493,0)</f>
        <v>0</v>
      </c>
      <c r="BJ493" s="18" t="s">
        <v>88</v>
      </c>
      <c r="BK493" s="194">
        <f>ROUND(I493*H493,2)</f>
        <v>0</v>
      </c>
      <c r="BL493" s="18" t="s">
        <v>265</v>
      </c>
      <c r="BM493" s="193" t="s">
        <v>4141</v>
      </c>
    </row>
    <row r="494" spans="2:65" s="12" customFormat="1">
      <c r="B494" s="195"/>
      <c r="C494" s="196"/>
      <c r="D494" s="197" t="s">
        <v>164</v>
      </c>
      <c r="E494" s="198" t="s">
        <v>35</v>
      </c>
      <c r="F494" s="199" t="s">
        <v>4129</v>
      </c>
      <c r="G494" s="196"/>
      <c r="H494" s="198" t="s">
        <v>35</v>
      </c>
      <c r="I494" s="200"/>
      <c r="J494" s="196"/>
      <c r="K494" s="196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164</v>
      </c>
      <c r="AU494" s="205" t="s">
        <v>90</v>
      </c>
      <c r="AV494" s="12" t="s">
        <v>88</v>
      </c>
      <c r="AW494" s="12" t="s">
        <v>41</v>
      </c>
      <c r="AX494" s="12" t="s">
        <v>80</v>
      </c>
      <c r="AY494" s="205" t="s">
        <v>155</v>
      </c>
    </row>
    <row r="495" spans="2:65" s="13" customFormat="1">
      <c r="B495" s="206"/>
      <c r="C495" s="207"/>
      <c r="D495" s="197" t="s">
        <v>164</v>
      </c>
      <c r="E495" s="208" t="s">
        <v>35</v>
      </c>
      <c r="F495" s="209" t="s">
        <v>4142</v>
      </c>
      <c r="G495" s="207"/>
      <c r="H495" s="210">
        <v>0.40500000000000003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164</v>
      </c>
      <c r="AU495" s="216" t="s">
        <v>90</v>
      </c>
      <c r="AV495" s="13" t="s">
        <v>90</v>
      </c>
      <c r="AW495" s="13" t="s">
        <v>41</v>
      </c>
      <c r="AX495" s="13" t="s">
        <v>80</v>
      </c>
      <c r="AY495" s="216" t="s">
        <v>155</v>
      </c>
    </row>
    <row r="496" spans="2:65" s="12" customFormat="1">
      <c r="B496" s="195"/>
      <c r="C496" s="196"/>
      <c r="D496" s="197" t="s">
        <v>164</v>
      </c>
      <c r="E496" s="198" t="s">
        <v>35</v>
      </c>
      <c r="F496" s="199" t="s">
        <v>4131</v>
      </c>
      <c r="G496" s="196"/>
      <c r="H496" s="198" t="s">
        <v>35</v>
      </c>
      <c r="I496" s="200"/>
      <c r="J496" s="196"/>
      <c r="K496" s="196"/>
      <c r="L496" s="201"/>
      <c r="M496" s="202"/>
      <c r="N496" s="203"/>
      <c r="O496" s="203"/>
      <c r="P496" s="203"/>
      <c r="Q496" s="203"/>
      <c r="R496" s="203"/>
      <c r="S496" s="203"/>
      <c r="T496" s="204"/>
      <c r="AT496" s="205" t="s">
        <v>164</v>
      </c>
      <c r="AU496" s="205" t="s">
        <v>90</v>
      </c>
      <c r="AV496" s="12" t="s">
        <v>88</v>
      </c>
      <c r="AW496" s="12" t="s">
        <v>41</v>
      </c>
      <c r="AX496" s="12" t="s">
        <v>80</v>
      </c>
      <c r="AY496" s="205" t="s">
        <v>155</v>
      </c>
    </row>
    <row r="497" spans="2:65" s="13" customFormat="1">
      <c r="B497" s="206"/>
      <c r="C497" s="207"/>
      <c r="D497" s="197" t="s">
        <v>164</v>
      </c>
      <c r="E497" s="208" t="s">
        <v>35</v>
      </c>
      <c r="F497" s="209" t="s">
        <v>4143</v>
      </c>
      <c r="G497" s="207"/>
      <c r="H497" s="210">
        <v>0.65500000000000003</v>
      </c>
      <c r="I497" s="211"/>
      <c r="J497" s="207"/>
      <c r="K497" s="207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164</v>
      </c>
      <c r="AU497" s="216" t="s">
        <v>90</v>
      </c>
      <c r="AV497" s="13" t="s">
        <v>90</v>
      </c>
      <c r="AW497" s="13" t="s">
        <v>41</v>
      </c>
      <c r="AX497" s="13" t="s">
        <v>80</v>
      </c>
      <c r="AY497" s="216" t="s">
        <v>155</v>
      </c>
    </row>
    <row r="498" spans="2:65" s="12" customFormat="1">
      <c r="B498" s="195"/>
      <c r="C498" s="196"/>
      <c r="D498" s="197" t="s">
        <v>164</v>
      </c>
      <c r="E498" s="198" t="s">
        <v>35</v>
      </c>
      <c r="F498" s="199" t="s">
        <v>3079</v>
      </c>
      <c r="G498" s="196"/>
      <c r="H498" s="198" t="s">
        <v>35</v>
      </c>
      <c r="I498" s="200"/>
      <c r="J498" s="196"/>
      <c r="K498" s="196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164</v>
      </c>
      <c r="AU498" s="205" t="s">
        <v>90</v>
      </c>
      <c r="AV498" s="12" t="s">
        <v>88</v>
      </c>
      <c r="AW498" s="12" t="s">
        <v>41</v>
      </c>
      <c r="AX498" s="12" t="s">
        <v>80</v>
      </c>
      <c r="AY498" s="205" t="s">
        <v>155</v>
      </c>
    </row>
    <row r="499" spans="2:65" s="13" customFormat="1">
      <c r="B499" s="206"/>
      <c r="C499" s="207"/>
      <c r="D499" s="197" t="s">
        <v>164</v>
      </c>
      <c r="E499" s="208" t="s">
        <v>35</v>
      </c>
      <c r="F499" s="209" t="s">
        <v>4144</v>
      </c>
      <c r="G499" s="207"/>
      <c r="H499" s="210">
        <v>2.0779999999999998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164</v>
      </c>
      <c r="AU499" s="216" t="s">
        <v>90</v>
      </c>
      <c r="AV499" s="13" t="s">
        <v>90</v>
      </c>
      <c r="AW499" s="13" t="s">
        <v>41</v>
      </c>
      <c r="AX499" s="13" t="s">
        <v>80</v>
      </c>
      <c r="AY499" s="216" t="s">
        <v>155</v>
      </c>
    </row>
    <row r="500" spans="2:65" s="13" customFormat="1">
      <c r="B500" s="206"/>
      <c r="C500" s="207"/>
      <c r="D500" s="197" t="s">
        <v>164</v>
      </c>
      <c r="E500" s="208" t="s">
        <v>35</v>
      </c>
      <c r="F500" s="209" t="s">
        <v>4145</v>
      </c>
      <c r="G500" s="207"/>
      <c r="H500" s="210">
        <v>3.7480000000000002</v>
      </c>
      <c r="I500" s="211"/>
      <c r="J500" s="207"/>
      <c r="K500" s="207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164</v>
      </c>
      <c r="AU500" s="216" t="s">
        <v>90</v>
      </c>
      <c r="AV500" s="13" t="s">
        <v>90</v>
      </c>
      <c r="AW500" s="13" t="s">
        <v>41</v>
      </c>
      <c r="AX500" s="13" t="s">
        <v>80</v>
      </c>
      <c r="AY500" s="216" t="s">
        <v>155</v>
      </c>
    </row>
    <row r="501" spans="2:65" s="15" customFormat="1">
      <c r="B501" s="228"/>
      <c r="C501" s="229"/>
      <c r="D501" s="197" t="s">
        <v>164</v>
      </c>
      <c r="E501" s="230" t="s">
        <v>35</v>
      </c>
      <c r="F501" s="231" t="s">
        <v>177</v>
      </c>
      <c r="G501" s="229"/>
      <c r="H501" s="232">
        <v>6.8860000000000001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164</v>
      </c>
      <c r="AU501" s="238" t="s">
        <v>90</v>
      </c>
      <c r="AV501" s="15" t="s">
        <v>162</v>
      </c>
      <c r="AW501" s="15" t="s">
        <v>41</v>
      </c>
      <c r="AX501" s="15" t="s">
        <v>88</v>
      </c>
      <c r="AY501" s="238" t="s">
        <v>155</v>
      </c>
    </row>
    <row r="502" spans="2:65" s="1" customFormat="1" ht="24" customHeight="1">
      <c r="B502" s="36"/>
      <c r="C502" s="182" t="s">
        <v>1125</v>
      </c>
      <c r="D502" s="182" t="s">
        <v>157</v>
      </c>
      <c r="E502" s="183" t="s">
        <v>4146</v>
      </c>
      <c r="F502" s="184" t="s">
        <v>4147</v>
      </c>
      <c r="G502" s="185" t="s">
        <v>360</v>
      </c>
      <c r="H502" s="186">
        <v>51.2</v>
      </c>
      <c r="I502" s="187"/>
      <c r="J502" s="188">
        <f>ROUND(I502*H502,2)</f>
        <v>0</v>
      </c>
      <c r="K502" s="184" t="s">
        <v>161</v>
      </c>
      <c r="L502" s="40"/>
      <c r="M502" s="189" t="s">
        <v>35</v>
      </c>
      <c r="N502" s="190" t="s">
        <v>51</v>
      </c>
      <c r="O502" s="65"/>
      <c r="P502" s="191">
        <f>O502*H502</f>
        <v>0</v>
      </c>
      <c r="Q502" s="191">
        <v>2.0000000000000002E-5</v>
      </c>
      <c r="R502" s="191">
        <f>Q502*H502</f>
        <v>1.0240000000000002E-3</v>
      </c>
      <c r="S502" s="191">
        <v>0</v>
      </c>
      <c r="T502" s="192">
        <f>S502*H502</f>
        <v>0</v>
      </c>
      <c r="AR502" s="193" t="s">
        <v>265</v>
      </c>
      <c r="AT502" s="193" t="s">
        <v>157</v>
      </c>
      <c r="AU502" s="193" t="s">
        <v>90</v>
      </c>
      <c r="AY502" s="18" t="s">
        <v>155</v>
      </c>
      <c r="BE502" s="194">
        <f>IF(N502="základní",J502,0)</f>
        <v>0</v>
      </c>
      <c r="BF502" s="194">
        <f>IF(N502="snížená",J502,0)</f>
        <v>0</v>
      </c>
      <c r="BG502" s="194">
        <f>IF(N502="zákl. přenesená",J502,0)</f>
        <v>0</v>
      </c>
      <c r="BH502" s="194">
        <f>IF(N502="sníž. přenesená",J502,0)</f>
        <v>0</v>
      </c>
      <c r="BI502" s="194">
        <f>IF(N502="nulová",J502,0)</f>
        <v>0</v>
      </c>
      <c r="BJ502" s="18" t="s">
        <v>88</v>
      </c>
      <c r="BK502" s="194">
        <f>ROUND(I502*H502,2)</f>
        <v>0</v>
      </c>
      <c r="BL502" s="18" t="s">
        <v>265</v>
      </c>
      <c r="BM502" s="193" t="s">
        <v>4148</v>
      </c>
    </row>
    <row r="503" spans="2:65" s="13" customFormat="1">
      <c r="B503" s="206"/>
      <c r="C503" s="207"/>
      <c r="D503" s="197" t="s">
        <v>164</v>
      </c>
      <c r="E503" s="208" t="s">
        <v>35</v>
      </c>
      <c r="F503" s="209" t="s">
        <v>4149</v>
      </c>
      <c r="G503" s="207"/>
      <c r="H503" s="210">
        <v>51.2</v>
      </c>
      <c r="I503" s="211"/>
      <c r="J503" s="207"/>
      <c r="K503" s="207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164</v>
      </c>
      <c r="AU503" s="216" t="s">
        <v>90</v>
      </c>
      <c r="AV503" s="13" t="s">
        <v>90</v>
      </c>
      <c r="AW503" s="13" t="s">
        <v>41</v>
      </c>
      <c r="AX503" s="13" t="s">
        <v>88</v>
      </c>
      <c r="AY503" s="216" t="s">
        <v>155</v>
      </c>
    </row>
    <row r="504" spans="2:65" s="1" customFormat="1" ht="16.5" customHeight="1">
      <c r="B504" s="36"/>
      <c r="C504" s="239" t="s">
        <v>1136</v>
      </c>
      <c r="D504" s="239" t="s">
        <v>455</v>
      </c>
      <c r="E504" s="240" t="s">
        <v>4150</v>
      </c>
      <c r="F504" s="241" t="s">
        <v>4151</v>
      </c>
      <c r="G504" s="242" t="s">
        <v>198</v>
      </c>
      <c r="H504" s="243">
        <v>0.13500000000000001</v>
      </c>
      <c r="I504" s="244"/>
      <c r="J504" s="245">
        <f>ROUND(I504*H504,2)</f>
        <v>0</v>
      </c>
      <c r="K504" s="241" t="s">
        <v>161</v>
      </c>
      <c r="L504" s="246"/>
      <c r="M504" s="247" t="s">
        <v>35</v>
      </c>
      <c r="N504" s="248" t="s">
        <v>51</v>
      </c>
      <c r="O504" s="65"/>
      <c r="P504" s="191">
        <f>O504*H504</f>
        <v>0</v>
      </c>
      <c r="Q504" s="191">
        <v>0.55000000000000004</v>
      </c>
      <c r="R504" s="191">
        <f>Q504*H504</f>
        <v>7.425000000000001E-2</v>
      </c>
      <c r="S504" s="191">
        <v>0</v>
      </c>
      <c r="T504" s="192">
        <f>S504*H504</f>
        <v>0</v>
      </c>
      <c r="AR504" s="193" t="s">
        <v>419</v>
      </c>
      <c r="AT504" s="193" t="s">
        <v>455</v>
      </c>
      <c r="AU504" s="193" t="s">
        <v>90</v>
      </c>
      <c r="AY504" s="18" t="s">
        <v>155</v>
      </c>
      <c r="BE504" s="194">
        <f>IF(N504="základní",J504,0)</f>
        <v>0</v>
      </c>
      <c r="BF504" s="194">
        <f>IF(N504="snížená",J504,0)</f>
        <v>0</v>
      </c>
      <c r="BG504" s="194">
        <f>IF(N504="zákl. přenesená",J504,0)</f>
        <v>0</v>
      </c>
      <c r="BH504" s="194">
        <f>IF(N504="sníž. přenesená",J504,0)</f>
        <v>0</v>
      </c>
      <c r="BI504" s="194">
        <f>IF(N504="nulová",J504,0)</f>
        <v>0</v>
      </c>
      <c r="BJ504" s="18" t="s">
        <v>88</v>
      </c>
      <c r="BK504" s="194">
        <f>ROUND(I504*H504,2)</f>
        <v>0</v>
      </c>
      <c r="BL504" s="18" t="s">
        <v>265</v>
      </c>
      <c r="BM504" s="193" t="s">
        <v>4152</v>
      </c>
    </row>
    <row r="505" spans="2:65" s="13" customFormat="1">
      <c r="B505" s="206"/>
      <c r="C505" s="207"/>
      <c r="D505" s="197" t="s">
        <v>164</v>
      </c>
      <c r="E505" s="208" t="s">
        <v>35</v>
      </c>
      <c r="F505" s="209" t="s">
        <v>4153</v>
      </c>
      <c r="G505" s="207"/>
      <c r="H505" s="210">
        <v>0.13500000000000001</v>
      </c>
      <c r="I505" s="211"/>
      <c r="J505" s="207"/>
      <c r="K505" s="207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164</v>
      </c>
      <c r="AU505" s="216" t="s">
        <v>90</v>
      </c>
      <c r="AV505" s="13" t="s">
        <v>90</v>
      </c>
      <c r="AW505" s="13" t="s">
        <v>41</v>
      </c>
      <c r="AX505" s="13" t="s">
        <v>88</v>
      </c>
      <c r="AY505" s="216" t="s">
        <v>155</v>
      </c>
    </row>
    <row r="506" spans="2:65" s="1" customFormat="1" ht="24" customHeight="1">
      <c r="B506" s="36"/>
      <c r="C506" s="182" t="s">
        <v>1141</v>
      </c>
      <c r="D506" s="182" t="s">
        <v>157</v>
      </c>
      <c r="E506" s="183" t="s">
        <v>4154</v>
      </c>
      <c r="F506" s="184" t="s">
        <v>4155</v>
      </c>
      <c r="G506" s="185" t="s">
        <v>160</v>
      </c>
      <c r="H506" s="186">
        <v>12.66</v>
      </c>
      <c r="I506" s="187"/>
      <c r="J506" s="188">
        <f>ROUND(I506*H506,2)</f>
        <v>0</v>
      </c>
      <c r="K506" s="184" t="s">
        <v>161</v>
      </c>
      <c r="L506" s="40"/>
      <c r="M506" s="189" t="s">
        <v>35</v>
      </c>
      <c r="N506" s="190" t="s">
        <v>51</v>
      </c>
      <c r="O506" s="65"/>
      <c r="P506" s="191">
        <f>O506*H506</f>
        <v>0</v>
      </c>
      <c r="Q506" s="191">
        <v>2.0000000000000001E-4</v>
      </c>
      <c r="R506" s="191">
        <f>Q506*H506</f>
        <v>2.532E-3</v>
      </c>
      <c r="S506" s="191">
        <v>0</v>
      </c>
      <c r="T506" s="192">
        <f>S506*H506</f>
        <v>0</v>
      </c>
      <c r="AR506" s="193" t="s">
        <v>265</v>
      </c>
      <c r="AT506" s="193" t="s">
        <v>157</v>
      </c>
      <c r="AU506" s="193" t="s">
        <v>90</v>
      </c>
      <c r="AY506" s="18" t="s">
        <v>155</v>
      </c>
      <c r="BE506" s="194">
        <f>IF(N506="základní",J506,0)</f>
        <v>0</v>
      </c>
      <c r="BF506" s="194">
        <f>IF(N506="snížená",J506,0)</f>
        <v>0</v>
      </c>
      <c r="BG506" s="194">
        <f>IF(N506="zákl. přenesená",J506,0)</f>
        <v>0</v>
      </c>
      <c r="BH506" s="194">
        <f>IF(N506="sníž. přenesená",J506,0)</f>
        <v>0</v>
      </c>
      <c r="BI506" s="194">
        <f>IF(N506="nulová",J506,0)</f>
        <v>0</v>
      </c>
      <c r="BJ506" s="18" t="s">
        <v>88</v>
      </c>
      <c r="BK506" s="194">
        <f>ROUND(I506*H506,2)</f>
        <v>0</v>
      </c>
      <c r="BL506" s="18" t="s">
        <v>265</v>
      </c>
      <c r="BM506" s="193" t="s">
        <v>4156</v>
      </c>
    </row>
    <row r="507" spans="2:65" s="12" customFormat="1">
      <c r="B507" s="195"/>
      <c r="C507" s="196"/>
      <c r="D507" s="197" t="s">
        <v>164</v>
      </c>
      <c r="E507" s="198" t="s">
        <v>35</v>
      </c>
      <c r="F507" s="199" t="s">
        <v>4157</v>
      </c>
      <c r="G507" s="196"/>
      <c r="H507" s="198" t="s">
        <v>35</v>
      </c>
      <c r="I507" s="200"/>
      <c r="J507" s="196"/>
      <c r="K507" s="196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164</v>
      </c>
      <c r="AU507" s="205" t="s">
        <v>90</v>
      </c>
      <c r="AV507" s="12" t="s">
        <v>88</v>
      </c>
      <c r="AW507" s="12" t="s">
        <v>41</v>
      </c>
      <c r="AX507" s="12" t="s">
        <v>80</v>
      </c>
      <c r="AY507" s="205" t="s">
        <v>155</v>
      </c>
    </row>
    <row r="508" spans="2:65" s="13" customFormat="1">
      <c r="B508" s="206"/>
      <c r="C508" s="207"/>
      <c r="D508" s="197" t="s">
        <v>164</v>
      </c>
      <c r="E508" s="208" t="s">
        <v>35</v>
      </c>
      <c r="F508" s="209" t="s">
        <v>4158</v>
      </c>
      <c r="G508" s="207"/>
      <c r="H508" s="210">
        <v>11.04</v>
      </c>
      <c r="I508" s="211"/>
      <c r="J508" s="207"/>
      <c r="K508" s="207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164</v>
      </c>
      <c r="AU508" s="216" t="s">
        <v>90</v>
      </c>
      <c r="AV508" s="13" t="s">
        <v>90</v>
      </c>
      <c r="AW508" s="13" t="s">
        <v>41</v>
      </c>
      <c r="AX508" s="13" t="s">
        <v>80</v>
      </c>
      <c r="AY508" s="216" t="s">
        <v>155</v>
      </c>
    </row>
    <row r="509" spans="2:65" s="12" customFormat="1" ht="30.6">
      <c r="B509" s="195"/>
      <c r="C509" s="196"/>
      <c r="D509" s="197" t="s">
        <v>164</v>
      </c>
      <c r="E509" s="198" t="s">
        <v>35</v>
      </c>
      <c r="F509" s="199" t="s">
        <v>4159</v>
      </c>
      <c r="G509" s="196"/>
      <c r="H509" s="198" t="s">
        <v>35</v>
      </c>
      <c r="I509" s="200"/>
      <c r="J509" s="196"/>
      <c r="K509" s="196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164</v>
      </c>
      <c r="AU509" s="205" t="s">
        <v>90</v>
      </c>
      <c r="AV509" s="12" t="s">
        <v>88</v>
      </c>
      <c r="AW509" s="12" t="s">
        <v>41</v>
      </c>
      <c r="AX509" s="12" t="s">
        <v>80</v>
      </c>
      <c r="AY509" s="205" t="s">
        <v>155</v>
      </c>
    </row>
    <row r="510" spans="2:65" s="13" customFormat="1">
      <c r="B510" s="206"/>
      <c r="C510" s="207"/>
      <c r="D510" s="197" t="s">
        <v>164</v>
      </c>
      <c r="E510" s="208" t="s">
        <v>35</v>
      </c>
      <c r="F510" s="209" t="s">
        <v>4101</v>
      </c>
      <c r="G510" s="207"/>
      <c r="H510" s="210">
        <v>1.62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164</v>
      </c>
      <c r="AU510" s="216" t="s">
        <v>90</v>
      </c>
      <c r="AV510" s="13" t="s">
        <v>90</v>
      </c>
      <c r="AW510" s="13" t="s">
        <v>41</v>
      </c>
      <c r="AX510" s="13" t="s">
        <v>80</v>
      </c>
      <c r="AY510" s="216" t="s">
        <v>155</v>
      </c>
    </row>
    <row r="511" spans="2:65" s="15" customFormat="1">
      <c r="B511" s="228"/>
      <c r="C511" s="229"/>
      <c r="D511" s="197" t="s">
        <v>164</v>
      </c>
      <c r="E511" s="230" t="s">
        <v>35</v>
      </c>
      <c r="F511" s="231" t="s">
        <v>177</v>
      </c>
      <c r="G511" s="229"/>
      <c r="H511" s="232">
        <v>12.66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164</v>
      </c>
      <c r="AU511" s="238" t="s">
        <v>90</v>
      </c>
      <c r="AV511" s="15" t="s">
        <v>162</v>
      </c>
      <c r="AW511" s="15" t="s">
        <v>41</v>
      </c>
      <c r="AX511" s="15" t="s">
        <v>88</v>
      </c>
      <c r="AY511" s="238" t="s">
        <v>155</v>
      </c>
    </row>
    <row r="512" spans="2:65" s="1" customFormat="1" ht="24" customHeight="1">
      <c r="B512" s="36"/>
      <c r="C512" s="182" t="s">
        <v>1145</v>
      </c>
      <c r="D512" s="182" t="s">
        <v>157</v>
      </c>
      <c r="E512" s="183" t="s">
        <v>4160</v>
      </c>
      <c r="F512" s="184" t="s">
        <v>4161</v>
      </c>
      <c r="G512" s="185" t="s">
        <v>160</v>
      </c>
      <c r="H512" s="186">
        <v>11.04</v>
      </c>
      <c r="I512" s="187"/>
      <c r="J512" s="188">
        <f>ROUND(I512*H512,2)</f>
        <v>0</v>
      </c>
      <c r="K512" s="184" t="s">
        <v>161</v>
      </c>
      <c r="L512" s="40"/>
      <c r="M512" s="189" t="s">
        <v>35</v>
      </c>
      <c r="N512" s="190" t="s">
        <v>51</v>
      </c>
      <c r="O512" s="65"/>
      <c r="P512" s="191">
        <f>O512*H512</f>
        <v>0</v>
      </c>
      <c r="Q512" s="191">
        <v>0</v>
      </c>
      <c r="R512" s="191">
        <f>Q512*H512</f>
        <v>0</v>
      </c>
      <c r="S512" s="191">
        <v>0</v>
      </c>
      <c r="T512" s="192">
        <f>S512*H512</f>
        <v>0</v>
      </c>
      <c r="AR512" s="193" t="s">
        <v>265</v>
      </c>
      <c r="AT512" s="193" t="s">
        <v>157</v>
      </c>
      <c r="AU512" s="193" t="s">
        <v>90</v>
      </c>
      <c r="AY512" s="18" t="s">
        <v>155</v>
      </c>
      <c r="BE512" s="194">
        <f>IF(N512="základní",J512,0)</f>
        <v>0</v>
      </c>
      <c r="BF512" s="194">
        <f>IF(N512="snížená",J512,0)</f>
        <v>0</v>
      </c>
      <c r="BG512" s="194">
        <f>IF(N512="zákl. přenesená",J512,0)</f>
        <v>0</v>
      </c>
      <c r="BH512" s="194">
        <f>IF(N512="sníž. přenesená",J512,0)</f>
        <v>0</v>
      </c>
      <c r="BI512" s="194">
        <f>IF(N512="nulová",J512,0)</f>
        <v>0</v>
      </c>
      <c r="BJ512" s="18" t="s">
        <v>88</v>
      </c>
      <c r="BK512" s="194">
        <f>ROUND(I512*H512,2)</f>
        <v>0</v>
      </c>
      <c r="BL512" s="18" t="s">
        <v>265</v>
      </c>
      <c r="BM512" s="193" t="s">
        <v>4162</v>
      </c>
    </row>
    <row r="513" spans="2:65" s="12" customFormat="1">
      <c r="B513" s="195"/>
      <c r="C513" s="196"/>
      <c r="D513" s="197" t="s">
        <v>164</v>
      </c>
      <c r="E513" s="198" t="s">
        <v>35</v>
      </c>
      <c r="F513" s="199" t="s">
        <v>4157</v>
      </c>
      <c r="G513" s="196"/>
      <c r="H513" s="198" t="s">
        <v>35</v>
      </c>
      <c r="I513" s="200"/>
      <c r="J513" s="196"/>
      <c r="K513" s="196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164</v>
      </c>
      <c r="AU513" s="205" t="s">
        <v>90</v>
      </c>
      <c r="AV513" s="12" t="s">
        <v>88</v>
      </c>
      <c r="AW513" s="12" t="s">
        <v>41</v>
      </c>
      <c r="AX513" s="12" t="s">
        <v>80</v>
      </c>
      <c r="AY513" s="205" t="s">
        <v>155</v>
      </c>
    </row>
    <row r="514" spans="2:65" s="13" customFormat="1">
      <c r="B514" s="206"/>
      <c r="C514" s="207"/>
      <c r="D514" s="197" t="s">
        <v>164</v>
      </c>
      <c r="E514" s="208" t="s">
        <v>35</v>
      </c>
      <c r="F514" s="209" t="s">
        <v>4158</v>
      </c>
      <c r="G514" s="207"/>
      <c r="H514" s="210">
        <v>11.04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164</v>
      </c>
      <c r="AU514" s="216" t="s">
        <v>90</v>
      </c>
      <c r="AV514" s="13" t="s">
        <v>90</v>
      </c>
      <c r="AW514" s="13" t="s">
        <v>41</v>
      </c>
      <c r="AX514" s="13" t="s">
        <v>88</v>
      </c>
      <c r="AY514" s="216" t="s">
        <v>155</v>
      </c>
    </row>
    <row r="515" spans="2:65" s="1" customFormat="1" ht="16.5" customHeight="1">
      <c r="B515" s="36"/>
      <c r="C515" s="239" t="s">
        <v>1151</v>
      </c>
      <c r="D515" s="239" t="s">
        <v>455</v>
      </c>
      <c r="E515" s="240" t="s">
        <v>4163</v>
      </c>
      <c r="F515" s="241" t="s">
        <v>4164</v>
      </c>
      <c r="G515" s="242" t="s">
        <v>160</v>
      </c>
      <c r="H515" s="243">
        <v>13.926</v>
      </c>
      <c r="I515" s="244"/>
      <c r="J515" s="245">
        <f>ROUND(I515*H515,2)</f>
        <v>0</v>
      </c>
      <c r="K515" s="241" t="s">
        <v>161</v>
      </c>
      <c r="L515" s="246"/>
      <c r="M515" s="247" t="s">
        <v>35</v>
      </c>
      <c r="N515" s="248" t="s">
        <v>51</v>
      </c>
      <c r="O515" s="65"/>
      <c r="P515" s="191">
        <f>O515*H515</f>
        <v>0</v>
      </c>
      <c r="Q515" s="191">
        <v>7.3499999999999998E-3</v>
      </c>
      <c r="R515" s="191">
        <f>Q515*H515</f>
        <v>0.10235609999999999</v>
      </c>
      <c r="S515" s="191">
        <v>0</v>
      </c>
      <c r="T515" s="192">
        <f>S515*H515</f>
        <v>0</v>
      </c>
      <c r="AR515" s="193" t="s">
        <v>419</v>
      </c>
      <c r="AT515" s="193" t="s">
        <v>455</v>
      </c>
      <c r="AU515" s="193" t="s">
        <v>90</v>
      </c>
      <c r="AY515" s="18" t="s">
        <v>155</v>
      </c>
      <c r="BE515" s="194">
        <f>IF(N515="základní",J515,0)</f>
        <v>0</v>
      </c>
      <c r="BF515" s="194">
        <f>IF(N515="snížená",J515,0)</f>
        <v>0</v>
      </c>
      <c r="BG515" s="194">
        <f>IF(N515="zákl. přenesená",J515,0)</f>
        <v>0</v>
      </c>
      <c r="BH515" s="194">
        <f>IF(N515="sníž. přenesená",J515,0)</f>
        <v>0</v>
      </c>
      <c r="BI515" s="194">
        <f>IF(N515="nulová",J515,0)</f>
        <v>0</v>
      </c>
      <c r="BJ515" s="18" t="s">
        <v>88</v>
      </c>
      <c r="BK515" s="194">
        <f>ROUND(I515*H515,2)</f>
        <v>0</v>
      </c>
      <c r="BL515" s="18" t="s">
        <v>265</v>
      </c>
      <c r="BM515" s="193" t="s">
        <v>4165</v>
      </c>
    </row>
    <row r="516" spans="2:65" s="12" customFormat="1">
      <c r="B516" s="195"/>
      <c r="C516" s="196"/>
      <c r="D516" s="197" t="s">
        <v>164</v>
      </c>
      <c r="E516" s="198" t="s">
        <v>35</v>
      </c>
      <c r="F516" s="199" t="s">
        <v>4166</v>
      </c>
      <c r="G516" s="196"/>
      <c r="H516" s="198" t="s">
        <v>35</v>
      </c>
      <c r="I516" s="200"/>
      <c r="J516" s="196"/>
      <c r="K516" s="196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164</v>
      </c>
      <c r="AU516" s="205" t="s">
        <v>90</v>
      </c>
      <c r="AV516" s="12" t="s">
        <v>88</v>
      </c>
      <c r="AW516" s="12" t="s">
        <v>41</v>
      </c>
      <c r="AX516" s="12" t="s">
        <v>80</v>
      </c>
      <c r="AY516" s="205" t="s">
        <v>155</v>
      </c>
    </row>
    <row r="517" spans="2:65" s="13" customFormat="1">
      <c r="B517" s="206"/>
      <c r="C517" s="207"/>
      <c r="D517" s="197" t="s">
        <v>164</v>
      </c>
      <c r="E517" s="208" t="s">
        <v>35</v>
      </c>
      <c r="F517" s="209" t="s">
        <v>4167</v>
      </c>
      <c r="G517" s="207"/>
      <c r="H517" s="210">
        <v>12.144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164</v>
      </c>
      <c r="AU517" s="216" t="s">
        <v>90</v>
      </c>
      <c r="AV517" s="13" t="s">
        <v>90</v>
      </c>
      <c r="AW517" s="13" t="s">
        <v>41</v>
      </c>
      <c r="AX517" s="13" t="s">
        <v>80</v>
      </c>
      <c r="AY517" s="216" t="s">
        <v>155</v>
      </c>
    </row>
    <row r="518" spans="2:65" s="12" customFormat="1">
      <c r="B518" s="195"/>
      <c r="C518" s="196"/>
      <c r="D518" s="197" t="s">
        <v>164</v>
      </c>
      <c r="E518" s="198" t="s">
        <v>35</v>
      </c>
      <c r="F518" s="199" t="s">
        <v>4168</v>
      </c>
      <c r="G518" s="196"/>
      <c r="H518" s="198" t="s">
        <v>35</v>
      </c>
      <c r="I518" s="200"/>
      <c r="J518" s="196"/>
      <c r="K518" s="196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164</v>
      </c>
      <c r="AU518" s="205" t="s">
        <v>90</v>
      </c>
      <c r="AV518" s="12" t="s">
        <v>88</v>
      </c>
      <c r="AW518" s="12" t="s">
        <v>41</v>
      </c>
      <c r="AX518" s="12" t="s">
        <v>80</v>
      </c>
      <c r="AY518" s="205" t="s">
        <v>155</v>
      </c>
    </row>
    <row r="519" spans="2:65" s="13" customFormat="1">
      <c r="B519" s="206"/>
      <c r="C519" s="207"/>
      <c r="D519" s="197" t="s">
        <v>164</v>
      </c>
      <c r="E519" s="208" t="s">
        <v>35</v>
      </c>
      <c r="F519" s="209" t="s">
        <v>4169</v>
      </c>
      <c r="G519" s="207"/>
      <c r="H519" s="210">
        <v>1.782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164</v>
      </c>
      <c r="AU519" s="216" t="s">
        <v>90</v>
      </c>
      <c r="AV519" s="13" t="s">
        <v>90</v>
      </c>
      <c r="AW519" s="13" t="s">
        <v>41</v>
      </c>
      <c r="AX519" s="13" t="s">
        <v>80</v>
      </c>
      <c r="AY519" s="216" t="s">
        <v>155</v>
      </c>
    </row>
    <row r="520" spans="2:65" s="15" customFormat="1">
      <c r="B520" s="228"/>
      <c r="C520" s="229"/>
      <c r="D520" s="197" t="s">
        <v>164</v>
      </c>
      <c r="E520" s="230" t="s">
        <v>35</v>
      </c>
      <c r="F520" s="231" t="s">
        <v>177</v>
      </c>
      <c r="G520" s="229"/>
      <c r="H520" s="232">
        <v>13.926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164</v>
      </c>
      <c r="AU520" s="238" t="s">
        <v>90</v>
      </c>
      <c r="AV520" s="15" t="s">
        <v>162</v>
      </c>
      <c r="AW520" s="15" t="s">
        <v>41</v>
      </c>
      <c r="AX520" s="15" t="s">
        <v>88</v>
      </c>
      <c r="AY520" s="238" t="s">
        <v>155</v>
      </c>
    </row>
    <row r="521" spans="2:65" s="1" customFormat="1" ht="36" customHeight="1">
      <c r="B521" s="36"/>
      <c r="C521" s="182" t="s">
        <v>1155</v>
      </c>
      <c r="D521" s="182" t="s">
        <v>157</v>
      </c>
      <c r="E521" s="183" t="s">
        <v>4170</v>
      </c>
      <c r="F521" s="184" t="s">
        <v>4171</v>
      </c>
      <c r="G521" s="185" t="s">
        <v>360</v>
      </c>
      <c r="H521" s="186">
        <v>5.4</v>
      </c>
      <c r="I521" s="187"/>
      <c r="J521" s="188">
        <f>ROUND(I521*H521,2)</f>
        <v>0</v>
      </c>
      <c r="K521" s="184" t="s">
        <v>161</v>
      </c>
      <c r="L521" s="40"/>
      <c r="M521" s="189" t="s">
        <v>35</v>
      </c>
      <c r="N521" s="190" t="s">
        <v>51</v>
      </c>
      <c r="O521" s="65"/>
      <c r="P521" s="191">
        <f>O521*H521</f>
        <v>0</v>
      </c>
      <c r="Q521" s="191">
        <v>0</v>
      </c>
      <c r="R521" s="191">
        <f>Q521*H521</f>
        <v>0</v>
      </c>
      <c r="S521" s="191">
        <v>0</v>
      </c>
      <c r="T521" s="192">
        <f>S521*H521</f>
        <v>0</v>
      </c>
      <c r="AR521" s="193" t="s">
        <v>265</v>
      </c>
      <c r="AT521" s="193" t="s">
        <v>157</v>
      </c>
      <c r="AU521" s="193" t="s">
        <v>90</v>
      </c>
      <c r="AY521" s="18" t="s">
        <v>155</v>
      </c>
      <c r="BE521" s="194">
        <f>IF(N521="základní",J521,0)</f>
        <v>0</v>
      </c>
      <c r="BF521" s="194">
        <f>IF(N521="snížená",J521,0)</f>
        <v>0</v>
      </c>
      <c r="BG521" s="194">
        <f>IF(N521="zákl. přenesená",J521,0)</f>
        <v>0</v>
      </c>
      <c r="BH521" s="194">
        <f>IF(N521="sníž. přenesená",J521,0)</f>
        <v>0</v>
      </c>
      <c r="BI521" s="194">
        <f>IF(N521="nulová",J521,0)</f>
        <v>0</v>
      </c>
      <c r="BJ521" s="18" t="s">
        <v>88</v>
      </c>
      <c r="BK521" s="194">
        <f>ROUND(I521*H521,2)</f>
        <v>0</v>
      </c>
      <c r="BL521" s="18" t="s">
        <v>265</v>
      </c>
      <c r="BM521" s="193" t="s">
        <v>4172</v>
      </c>
    </row>
    <row r="522" spans="2:65" s="12" customFormat="1" ht="30.6">
      <c r="B522" s="195"/>
      <c r="C522" s="196"/>
      <c r="D522" s="197" t="s">
        <v>164</v>
      </c>
      <c r="E522" s="198" t="s">
        <v>35</v>
      </c>
      <c r="F522" s="199" t="s">
        <v>4159</v>
      </c>
      <c r="G522" s="196"/>
      <c r="H522" s="198" t="s">
        <v>35</v>
      </c>
      <c r="I522" s="200"/>
      <c r="J522" s="196"/>
      <c r="K522" s="196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164</v>
      </c>
      <c r="AU522" s="205" t="s">
        <v>90</v>
      </c>
      <c r="AV522" s="12" t="s">
        <v>88</v>
      </c>
      <c r="AW522" s="12" t="s">
        <v>41</v>
      </c>
      <c r="AX522" s="12" t="s">
        <v>80</v>
      </c>
      <c r="AY522" s="205" t="s">
        <v>155</v>
      </c>
    </row>
    <row r="523" spans="2:65" s="13" customFormat="1">
      <c r="B523" s="206"/>
      <c r="C523" s="207"/>
      <c r="D523" s="197" t="s">
        <v>164</v>
      </c>
      <c r="E523" s="208" t="s">
        <v>35</v>
      </c>
      <c r="F523" s="209" t="s">
        <v>4173</v>
      </c>
      <c r="G523" s="207"/>
      <c r="H523" s="210">
        <v>5.4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164</v>
      </c>
      <c r="AU523" s="216" t="s">
        <v>90</v>
      </c>
      <c r="AV523" s="13" t="s">
        <v>90</v>
      </c>
      <c r="AW523" s="13" t="s">
        <v>41</v>
      </c>
      <c r="AX523" s="13" t="s">
        <v>88</v>
      </c>
      <c r="AY523" s="216" t="s">
        <v>155</v>
      </c>
    </row>
    <row r="524" spans="2:65" s="1" customFormat="1" ht="36" customHeight="1">
      <c r="B524" s="36"/>
      <c r="C524" s="182" t="s">
        <v>1159</v>
      </c>
      <c r="D524" s="182" t="s">
        <v>157</v>
      </c>
      <c r="E524" s="183" t="s">
        <v>3099</v>
      </c>
      <c r="F524" s="184" t="s">
        <v>3100</v>
      </c>
      <c r="G524" s="185" t="s">
        <v>1514</v>
      </c>
      <c r="H524" s="249"/>
      <c r="I524" s="187"/>
      <c r="J524" s="188">
        <f>ROUND(I524*H524,2)</f>
        <v>0</v>
      </c>
      <c r="K524" s="184" t="s">
        <v>161</v>
      </c>
      <c r="L524" s="40"/>
      <c r="M524" s="189" t="s">
        <v>35</v>
      </c>
      <c r="N524" s="190" t="s">
        <v>51</v>
      </c>
      <c r="O524" s="65"/>
      <c r="P524" s="191">
        <f>O524*H524</f>
        <v>0</v>
      </c>
      <c r="Q524" s="191">
        <v>0</v>
      </c>
      <c r="R524" s="191">
        <f>Q524*H524</f>
        <v>0</v>
      </c>
      <c r="S524" s="191">
        <v>0</v>
      </c>
      <c r="T524" s="192">
        <f>S524*H524</f>
        <v>0</v>
      </c>
      <c r="AR524" s="193" t="s">
        <v>265</v>
      </c>
      <c r="AT524" s="193" t="s">
        <v>157</v>
      </c>
      <c r="AU524" s="193" t="s">
        <v>90</v>
      </c>
      <c r="AY524" s="18" t="s">
        <v>155</v>
      </c>
      <c r="BE524" s="194">
        <f>IF(N524="základní",J524,0)</f>
        <v>0</v>
      </c>
      <c r="BF524" s="194">
        <f>IF(N524="snížená",J524,0)</f>
        <v>0</v>
      </c>
      <c r="BG524" s="194">
        <f>IF(N524="zákl. přenesená",J524,0)</f>
        <v>0</v>
      </c>
      <c r="BH524" s="194">
        <f>IF(N524="sníž. přenesená",J524,0)</f>
        <v>0</v>
      </c>
      <c r="BI524" s="194">
        <f>IF(N524="nulová",J524,0)</f>
        <v>0</v>
      </c>
      <c r="BJ524" s="18" t="s">
        <v>88</v>
      </c>
      <c r="BK524" s="194">
        <f>ROUND(I524*H524,2)</f>
        <v>0</v>
      </c>
      <c r="BL524" s="18" t="s">
        <v>265</v>
      </c>
      <c r="BM524" s="193" t="s">
        <v>4174</v>
      </c>
    </row>
    <row r="525" spans="2:65" s="11" customFormat="1" ht="22.95" customHeight="1">
      <c r="B525" s="166"/>
      <c r="C525" s="167"/>
      <c r="D525" s="168" t="s">
        <v>79</v>
      </c>
      <c r="E525" s="180" t="s">
        <v>1876</v>
      </c>
      <c r="F525" s="180" t="s">
        <v>1877</v>
      </c>
      <c r="G525" s="167"/>
      <c r="H525" s="167"/>
      <c r="I525" s="170"/>
      <c r="J525" s="181">
        <f>BK525</f>
        <v>0</v>
      </c>
      <c r="K525" s="167"/>
      <c r="L525" s="172"/>
      <c r="M525" s="173"/>
      <c r="N525" s="174"/>
      <c r="O525" s="174"/>
      <c r="P525" s="175">
        <f>SUM(P526:P598)</f>
        <v>0</v>
      </c>
      <c r="Q525" s="174"/>
      <c r="R525" s="175">
        <f>SUM(R526:R598)</f>
        <v>0.37819715200000004</v>
      </c>
      <c r="S525" s="174"/>
      <c r="T525" s="176">
        <f>SUM(T526:T598)</f>
        <v>0.8924335000000001</v>
      </c>
      <c r="AR525" s="177" t="s">
        <v>90</v>
      </c>
      <c r="AT525" s="178" t="s">
        <v>79</v>
      </c>
      <c r="AU525" s="178" t="s">
        <v>88</v>
      </c>
      <c r="AY525" s="177" t="s">
        <v>155</v>
      </c>
      <c r="BK525" s="179">
        <f>SUM(BK526:BK598)</f>
        <v>0</v>
      </c>
    </row>
    <row r="526" spans="2:65" s="1" customFormat="1" ht="24" customHeight="1">
      <c r="B526" s="36"/>
      <c r="C526" s="182" t="s">
        <v>1170</v>
      </c>
      <c r="D526" s="182" t="s">
        <v>157</v>
      </c>
      <c r="E526" s="183" t="s">
        <v>1879</v>
      </c>
      <c r="F526" s="184" t="s">
        <v>1880</v>
      </c>
      <c r="G526" s="185" t="s">
        <v>160</v>
      </c>
      <c r="H526" s="186">
        <v>42.195999999999998</v>
      </c>
      <c r="I526" s="187"/>
      <c r="J526" s="188">
        <f>ROUND(I526*H526,2)</f>
        <v>0</v>
      </c>
      <c r="K526" s="184" t="s">
        <v>161</v>
      </c>
      <c r="L526" s="40"/>
      <c r="M526" s="189" t="s">
        <v>35</v>
      </c>
      <c r="N526" s="190" t="s">
        <v>51</v>
      </c>
      <c r="O526" s="65"/>
      <c r="P526" s="191">
        <f>O526*H526</f>
        <v>0</v>
      </c>
      <c r="Q526" s="191">
        <v>0</v>
      </c>
      <c r="R526" s="191">
        <f>Q526*H526</f>
        <v>0</v>
      </c>
      <c r="S526" s="191">
        <v>5.94E-3</v>
      </c>
      <c r="T526" s="192">
        <f>S526*H526</f>
        <v>0.25064423999999996</v>
      </c>
      <c r="AR526" s="193" t="s">
        <v>265</v>
      </c>
      <c r="AT526" s="193" t="s">
        <v>157</v>
      </c>
      <c r="AU526" s="193" t="s">
        <v>90</v>
      </c>
      <c r="AY526" s="18" t="s">
        <v>155</v>
      </c>
      <c r="BE526" s="194">
        <f>IF(N526="základní",J526,0)</f>
        <v>0</v>
      </c>
      <c r="BF526" s="194">
        <f>IF(N526="snížená",J526,0)</f>
        <v>0</v>
      </c>
      <c r="BG526" s="194">
        <f>IF(N526="zákl. přenesená",J526,0)</f>
        <v>0</v>
      </c>
      <c r="BH526" s="194">
        <f>IF(N526="sníž. přenesená",J526,0)</f>
        <v>0</v>
      </c>
      <c r="BI526" s="194">
        <f>IF(N526="nulová",J526,0)</f>
        <v>0</v>
      </c>
      <c r="BJ526" s="18" t="s">
        <v>88</v>
      </c>
      <c r="BK526" s="194">
        <f>ROUND(I526*H526,2)</f>
        <v>0</v>
      </c>
      <c r="BL526" s="18" t="s">
        <v>265</v>
      </c>
      <c r="BM526" s="193" t="s">
        <v>4175</v>
      </c>
    </row>
    <row r="527" spans="2:65" s="12" customFormat="1">
      <c r="B527" s="195"/>
      <c r="C527" s="196"/>
      <c r="D527" s="197" t="s">
        <v>164</v>
      </c>
      <c r="E527" s="198" t="s">
        <v>35</v>
      </c>
      <c r="F527" s="199" t="s">
        <v>4080</v>
      </c>
      <c r="G527" s="196"/>
      <c r="H527" s="198" t="s">
        <v>35</v>
      </c>
      <c r="I527" s="200"/>
      <c r="J527" s="196"/>
      <c r="K527" s="196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164</v>
      </c>
      <c r="AU527" s="205" t="s">
        <v>90</v>
      </c>
      <c r="AV527" s="12" t="s">
        <v>88</v>
      </c>
      <c r="AW527" s="12" t="s">
        <v>41</v>
      </c>
      <c r="AX527" s="12" t="s">
        <v>80</v>
      </c>
      <c r="AY527" s="205" t="s">
        <v>155</v>
      </c>
    </row>
    <row r="528" spans="2:65" s="13" customFormat="1">
      <c r="B528" s="206"/>
      <c r="C528" s="207"/>
      <c r="D528" s="197" t="s">
        <v>164</v>
      </c>
      <c r="E528" s="208" t="s">
        <v>35</v>
      </c>
      <c r="F528" s="209" t="s">
        <v>4176</v>
      </c>
      <c r="G528" s="207"/>
      <c r="H528" s="210">
        <v>42.195999999999998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164</v>
      </c>
      <c r="AU528" s="216" t="s">
        <v>90</v>
      </c>
      <c r="AV528" s="13" t="s">
        <v>90</v>
      </c>
      <c r="AW528" s="13" t="s">
        <v>41</v>
      </c>
      <c r="AX528" s="13" t="s">
        <v>88</v>
      </c>
      <c r="AY528" s="216" t="s">
        <v>155</v>
      </c>
    </row>
    <row r="529" spans="2:65" s="1" customFormat="1" ht="24" customHeight="1">
      <c r="B529" s="36"/>
      <c r="C529" s="182" t="s">
        <v>1179</v>
      </c>
      <c r="D529" s="182" t="s">
        <v>157</v>
      </c>
      <c r="E529" s="183" t="s">
        <v>4177</v>
      </c>
      <c r="F529" s="184" t="s">
        <v>4178</v>
      </c>
      <c r="G529" s="185" t="s">
        <v>360</v>
      </c>
      <c r="H529" s="186">
        <v>6.3280000000000003</v>
      </c>
      <c r="I529" s="187"/>
      <c r="J529" s="188">
        <f>ROUND(I529*H529,2)</f>
        <v>0</v>
      </c>
      <c r="K529" s="184" t="s">
        <v>161</v>
      </c>
      <c r="L529" s="40"/>
      <c r="M529" s="189" t="s">
        <v>35</v>
      </c>
      <c r="N529" s="190" t="s">
        <v>51</v>
      </c>
      <c r="O529" s="65"/>
      <c r="P529" s="191">
        <f>O529*H529</f>
        <v>0</v>
      </c>
      <c r="Q529" s="191">
        <v>0</v>
      </c>
      <c r="R529" s="191">
        <f>Q529*H529</f>
        <v>0</v>
      </c>
      <c r="S529" s="191">
        <v>1.8699999999999999E-3</v>
      </c>
      <c r="T529" s="192">
        <f>S529*H529</f>
        <v>1.1833359999999999E-2</v>
      </c>
      <c r="AR529" s="193" t="s">
        <v>265</v>
      </c>
      <c r="AT529" s="193" t="s">
        <v>157</v>
      </c>
      <c r="AU529" s="193" t="s">
        <v>90</v>
      </c>
      <c r="AY529" s="18" t="s">
        <v>155</v>
      </c>
      <c r="BE529" s="194">
        <f>IF(N529="základní",J529,0)</f>
        <v>0</v>
      </c>
      <c r="BF529" s="194">
        <f>IF(N529="snížená",J529,0)</f>
        <v>0</v>
      </c>
      <c r="BG529" s="194">
        <f>IF(N529="zákl. přenesená",J529,0)</f>
        <v>0</v>
      </c>
      <c r="BH529" s="194">
        <f>IF(N529="sníž. přenesená",J529,0)</f>
        <v>0</v>
      </c>
      <c r="BI529" s="194">
        <f>IF(N529="nulová",J529,0)</f>
        <v>0</v>
      </c>
      <c r="BJ529" s="18" t="s">
        <v>88</v>
      </c>
      <c r="BK529" s="194">
        <f>ROUND(I529*H529,2)</f>
        <v>0</v>
      </c>
      <c r="BL529" s="18" t="s">
        <v>265</v>
      </c>
      <c r="BM529" s="193" t="s">
        <v>4179</v>
      </c>
    </row>
    <row r="530" spans="2:65" s="13" customFormat="1">
      <c r="B530" s="206"/>
      <c r="C530" s="207"/>
      <c r="D530" s="197" t="s">
        <v>164</v>
      </c>
      <c r="E530" s="208" t="s">
        <v>35</v>
      </c>
      <c r="F530" s="209" t="s">
        <v>4180</v>
      </c>
      <c r="G530" s="207"/>
      <c r="H530" s="210">
        <v>6.3280000000000003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164</v>
      </c>
      <c r="AU530" s="216" t="s">
        <v>90</v>
      </c>
      <c r="AV530" s="13" t="s">
        <v>90</v>
      </c>
      <c r="AW530" s="13" t="s">
        <v>41</v>
      </c>
      <c r="AX530" s="13" t="s">
        <v>88</v>
      </c>
      <c r="AY530" s="216" t="s">
        <v>155</v>
      </c>
    </row>
    <row r="531" spans="2:65" s="1" customFormat="1" ht="24" customHeight="1">
      <c r="B531" s="36"/>
      <c r="C531" s="182" t="s">
        <v>1189</v>
      </c>
      <c r="D531" s="182" t="s">
        <v>157</v>
      </c>
      <c r="E531" s="183" t="s">
        <v>4181</v>
      </c>
      <c r="F531" s="184" t="s">
        <v>4182</v>
      </c>
      <c r="G531" s="185" t="s">
        <v>360</v>
      </c>
      <c r="H531" s="186">
        <v>18</v>
      </c>
      <c r="I531" s="187"/>
      <c r="J531" s="188">
        <f>ROUND(I531*H531,2)</f>
        <v>0</v>
      </c>
      <c r="K531" s="184" t="s">
        <v>161</v>
      </c>
      <c r="L531" s="40"/>
      <c r="M531" s="189" t="s">
        <v>35</v>
      </c>
      <c r="N531" s="190" t="s">
        <v>51</v>
      </c>
      <c r="O531" s="65"/>
      <c r="P531" s="191">
        <f>O531*H531</f>
        <v>0</v>
      </c>
      <c r="Q531" s="191">
        <v>0</v>
      </c>
      <c r="R531" s="191">
        <f>Q531*H531</f>
        <v>0</v>
      </c>
      <c r="S531" s="191">
        <v>3.48E-3</v>
      </c>
      <c r="T531" s="192">
        <f>S531*H531</f>
        <v>6.2640000000000001E-2</v>
      </c>
      <c r="AR531" s="193" t="s">
        <v>265</v>
      </c>
      <c r="AT531" s="193" t="s">
        <v>157</v>
      </c>
      <c r="AU531" s="193" t="s">
        <v>90</v>
      </c>
      <c r="AY531" s="18" t="s">
        <v>155</v>
      </c>
      <c r="BE531" s="194">
        <f>IF(N531="základní",J531,0)</f>
        <v>0</v>
      </c>
      <c r="BF531" s="194">
        <f>IF(N531="snížená",J531,0)</f>
        <v>0</v>
      </c>
      <c r="BG531" s="194">
        <f>IF(N531="zákl. přenesená",J531,0)</f>
        <v>0</v>
      </c>
      <c r="BH531" s="194">
        <f>IF(N531="sníž. přenesená",J531,0)</f>
        <v>0</v>
      </c>
      <c r="BI531" s="194">
        <f>IF(N531="nulová",J531,0)</f>
        <v>0</v>
      </c>
      <c r="BJ531" s="18" t="s">
        <v>88</v>
      </c>
      <c r="BK531" s="194">
        <f>ROUND(I531*H531,2)</f>
        <v>0</v>
      </c>
      <c r="BL531" s="18" t="s">
        <v>265</v>
      </c>
      <c r="BM531" s="193" t="s">
        <v>4183</v>
      </c>
    </row>
    <row r="532" spans="2:65" s="13" customFormat="1">
      <c r="B532" s="206"/>
      <c r="C532" s="207"/>
      <c r="D532" s="197" t="s">
        <v>164</v>
      </c>
      <c r="E532" s="208" t="s">
        <v>35</v>
      </c>
      <c r="F532" s="209" t="s">
        <v>4184</v>
      </c>
      <c r="G532" s="207"/>
      <c r="H532" s="210">
        <v>18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164</v>
      </c>
      <c r="AU532" s="216" t="s">
        <v>90</v>
      </c>
      <c r="AV532" s="13" t="s">
        <v>90</v>
      </c>
      <c r="AW532" s="13" t="s">
        <v>41</v>
      </c>
      <c r="AX532" s="13" t="s">
        <v>88</v>
      </c>
      <c r="AY532" s="216" t="s">
        <v>155</v>
      </c>
    </row>
    <row r="533" spans="2:65" s="1" customFormat="1" ht="24" customHeight="1">
      <c r="B533" s="36"/>
      <c r="C533" s="182" t="s">
        <v>1196</v>
      </c>
      <c r="D533" s="182" t="s">
        <v>157</v>
      </c>
      <c r="E533" s="183" t="s">
        <v>1885</v>
      </c>
      <c r="F533" s="184" t="s">
        <v>1886</v>
      </c>
      <c r="G533" s="185" t="s">
        <v>360</v>
      </c>
      <c r="H533" s="186">
        <v>10.8</v>
      </c>
      <c r="I533" s="187"/>
      <c r="J533" s="188">
        <f>ROUND(I533*H533,2)</f>
        <v>0</v>
      </c>
      <c r="K533" s="184" t="s">
        <v>161</v>
      </c>
      <c r="L533" s="40"/>
      <c r="M533" s="189" t="s">
        <v>35</v>
      </c>
      <c r="N533" s="190" t="s">
        <v>51</v>
      </c>
      <c r="O533" s="65"/>
      <c r="P533" s="191">
        <f>O533*H533</f>
        <v>0</v>
      </c>
      <c r="Q533" s="191">
        <v>0</v>
      </c>
      <c r="R533" s="191">
        <f>Q533*H533</f>
        <v>0</v>
      </c>
      <c r="S533" s="191">
        <v>1.6999999999999999E-3</v>
      </c>
      <c r="T533" s="192">
        <f>S533*H533</f>
        <v>1.8360000000000001E-2</v>
      </c>
      <c r="AR533" s="193" t="s">
        <v>265</v>
      </c>
      <c r="AT533" s="193" t="s">
        <v>157</v>
      </c>
      <c r="AU533" s="193" t="s">
        <v>90</v>
      </c>
      <c r="AY533" s="18" t="s">
        <v>155</v>
      </c>
      <c r="BE533" s="194">
        <f>IF(N533="základní",J533,0)</f>
        <v>0</v>
      </c>
      <c r="BF533" s="194">
        <f>IF(N533="snížená",J533,0)</f>
        <v>0</v>
      </c>
      <c r="BG533" s="194">
        <f>IF(N533="zákl. přenesená",J533,0)</f>
        <v>0</v>
      </c>
      <c r="BH533" s="194">
        <f>IF(N533="sníž. přenesená",J533,0)</f>
        <v>0</v>
      </c>
      <c r="BI533" s="194">
        <f>IF(N533="nulová",J533,0)</f>
        <v>0</v>
      </c>
      <c r="BJ533" s="18" t="s">
        <v>88</v>
      </c>
      <c r="BK533" s="194">
        <f>ROUND(I533*H533,2)</f>
        <v>0</v>
      </c>
      <c r="BL533" s="18" t="s">
        <v>265</v>
      </c>
      <c r="BM533" s="193" t="s">
        <v>4185</v>
      </c>
    </row>
    <row r="534" spans="2:65" s="12" customFormat="1">
      <c r="B534" s="195"/>
      <c r="C534" s="196"/>
      <c r="D534" s="197" t="s">
        <v>164</v>
      </c>
      <c r="E534" s="198" t="s">
        <v>35</v>
      </c>
      <c r="F534" s="199" t="s">
        <v>4186</v>
      </c>
      <c r="G534" s="196"/>
      <c r="H534" s="198" t="s">
        <v>35</v>
      </c>
      <c r="I534" s="200"/>
      <c r="J534" s="196"/>
      <c r="K534" s="196"/>
      <c r="L534" s="201"/>
      <c r="M534" s="202"/>
      <c r="N534" s="203"/>
      <c r="O534" s="203"/>
      <c r="P534" s="203"/>
      <c r="Q534" s="203"/>
      <c r="R534" s="203"/>
      <c r="S534" s="203"/>
      <c r="T534" s="204"/>
      <c r="AT534" s="205" t="s">
        <v>164</v>
      </c>
      <c r="AU534" s="205" t="s">
        <v>90</v>
      </c>
      <c r="AV534" s="12" t="s">
        <v>88</v>
      </c>
      <c r="AW534" s="12" t="s">
        <v>41</v>
      </c>
      <c r="AX534" s="12" t="s">
        <v>80</v>
      </c>
      <c r="AY534" s="205" t="s">
        <v>155</v>
      </c>
    </row>
    <row r="535" spans="2:65" s="13" customFormat="1">
      <c r="B535" s="206"/>
      <c r="C535" s="207"/>
      <c r="D535" s="197" t="s">
        <v>164</v>
      </c>
      <c r="E535" s="208" t="s">
        <v>35</v>
      </c>
      <c r="F535" s="209" t="s">
        <v>4173</v>
      </c>
      <c r="G535" s="207"/>
      <c r="H535" s="210">
        <v>5.4</v>
      </c>
      <c r="I535" s="211"/>
      <c r="J535" s="207"/>
      <c r="K535" s="207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164</v>
      </c>
      <c r="AU535" s="216" t="s">
        <v>90</v>
      </c>
      <c r="AV535" s="13" t="s">
        <v>90</v>
      </c>
      <c r="AW535" s="13" t="s">
        <v>41</v>
      </c>
      <c r="AX535" s="13" t="s">
        <v>80</v>
      </c>
      <c r="AY535" s="216" t="s">
        <v>155</v>
      </c>
    </row>
    <row r="536" spans="2:65" s="12" customFormat="1" ht="20.399999999999999">
      <c r="B536" s="195"/>
      <c r="C536" s="196"/>
      <c r="D536" s="197" t="s">
        <v>164</v>
      </c>
      <c r="E536" s="198" t="s">
        <v>35</v>
      </c>
      <c r="F536" s="199" t="s">
        <v>4187</v>
      </c>
      <c r="G536" s="196"/>
      <c r="H536" s="198" t="s">
        <v>35</v>
      </c>
      <c r="I536" s="200"/>
      <c r="J536" s="196"/>
      <c r="K536" s="196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164</v>
      </c>
      <c r="AU536" s="205" t="s">
        <v>90</v>
      </c>
      <c r="AV536" s="12" t="s">
        <v>88</v>
      </c>
      <c r="AW536" s="12" t="s">
        <v>41</v>
      </c>
      <c r="AX536" s="12" t="s">
        <v>80</v>
      </c>
      <c r="AY536" s="205" t="s">
        <v>155</v>
      </c>
    </row>
    <row r="537" spans="2:65" s="13" customFormat="1">
      <c r="B537" s="206"/>
      <c r="C537" s="207"/>
      <c r="D537" s="197" t="s">
        <v>164</v>
      </c>
      <c r="E537" s="208" t="s">
        <v>35</v>
      </c>
      <c r="F537" s="209" t="s">
        <v>4173</v>
      </c>
      <c r="G537" s="207"/>
      <c r="H537" s="210">
        <v>5.4</v>
      </c>
      <c r="I537" s="211"/>
      <c r="J537" s="207"/>
      <c r="K537" s="207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164</v>
      </c>
      <c r="AU537" s="216" t="s">
        <v>90</v>
      </c>
      <c r="AV537" s="13" t="s">
        <v>90</v>
      </c>
      <c r="AW537" s="13" t="s">
        <v>41</v>
      </c>
      <c r="AX537" s="13" t="s">
        <v>80</v>
      </c>
      <c r="AY537" s="216" t="s">
        <v>155</v>
      </c>
    </row>
    <row r="538" spans="2:65" s="15" customFormat="1">
      <c r="B538" s="228"/>
      <c r="C538" s="229"/>
      <c r="D538" s="197" t="s">
        <v>164</v>
      </c>
      <c r="E538" s="230" t="s">
        <v>35</v>
      </c>
      <c r="F538" s="231" t="s">
        <v>177</v>
      </c>
      <c r="G538" s="229"/>
      <c r="H538" s="232">
        <v>10.8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AT538" s="238" t="s">
        <v>164</v>
      </c>
      <c r="AU538" s="238" t="s">
        <v>90</v>
      </c>
      <c r="AV538" s="15" t="s">
        <v>162</v>
      </c>
      <c r="AW538" s="15" t="s">
        <v>41</v>
      </c>
      <c r="AX538" s="15" t="s">
        <v>88</v>
      </c>
      <c r="AY538" s="238" t="s">
        <v>155</v>
      </c>
    </row>
    <row r="539" spans="2:65" s="1" customFormat="1" ht="24" customHeight="1">
      <c r="B539" s="36"/>
      <c r="C539" s="182" t="s">
        <v>1200</v>
      </c>
      <c r="D539" s="182" t="s">
        <v>157</v>
      </c>
      <c r="E539" s="183" t="s">
        <v>3137</v>
      </c>
      <c r="F539" s="184" t="s">
        <v>3138</v>
      </c>
      <c r="G539" s="185" t="s">
        <v>360</v>
      </c>
      <c r="H539" s="186">
        <v>36.799999999999997</v>
      </c>
      <c r="I539" s="187"/>
      <c r="J539" s="188">
        <f>ROUND(I539*H539,2)</f>
        <v>0</v>
      </c>
      <c r="K539" s="184" t="s">
        <v>161</v>
      </c>
      <c r="L539" s="40"/>
      <c r="M539" s="189" t="s">
        <v>35</v>
      </c>
      <c r="N539" s="190" t="s">
        <v>51</v>
      </c>
      <c r="O539" s="65"/>
      <c r="P539" s="191">
        <f>O539*H539</f>
        <v>0</v>
      </c>
      <c r="Q539" s="191">
        <v>0</v>
      </c>
      <c r="R539" s="191">
        <f>Q539*H539</f>
        <v>0</v>
      </c>
      <c r="S539" s="191">
        <v>1.7700000000000001E-3</v>
      </c>
      <c r="T539" s="192">
        <f>S539*H539</f>
        <v>6.5135999999999999E-2</v>
      </c>
      <c r="AR539" s="193" t="s">
        <v>265</v>
      </c>
      <c r="AT539" s="193" t="s">
        <v>157</v>
      </c>
      <c r="AU539" s="193" t="s">
        <v>90</v>
      </c>
      <c r="AY539" s="18" t="s">
        <v>155</v>
      </c>
      <c r="BE539" s="194">
        <f>IF(N539="základní",J539,0)</f>
        <v>0</v>
      </c>
      <c r="BF539" s="194">
        <f>IF(N539="snížená",J539,0)</f>
        <v>0</v>
      </c>
      <c r="BG539" s="194">
        <f>IF(N539="zákl. přenesená",J539,0)</f>
        <v>0</v>
      </c>
      <c r="BH539" s="194">
        <f>IF(N539="sníž. přenesená",J539,0)</f>
        <v>0</v>
      </c>
      <c r="BI539" s="194">
        <f>IF(N539="nulová",J539,0)</f>
        <v>0</v>
      </c>
      <c r="BJ539" s="18" t="s">
        <v>88</v>
      </c>
      <c r="BK539" s="194">
        <f>ROUND(I539*H539,2)</f>
        <v>0</v>
      </c>
      <c r="BL539" s="18" t="s">
        <v>265</v>
      </c>
      <c r="BM539" s="193" t="s">
        <v>4188</v>
      </c>
    </row>
    <row r="540" spans="2:65" s="13" customFormat="1">
      <c r="B540" s="206"/>
      <c r="C540" s="207"/>
      <c r="D540" s="197" t="s">
        <v>164</v>
      </c>
      <c r="E540" s="208" t="s">
        <v>35</v>
      </c>
      <c r="F540" s="209" t="s">
        <v>4189</v>
      </c>
      <c r="G540" s="207"/>
      <c r="H540" s="210">
        <v>36.799999999999997</v>
      </c>
      <c r="I540" s="211"/>
      <c r="J540" s="207"/>
      <c r="K540" s="207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164</v>
      </c>
      <c r="AU540" s="216" t="s">
        <v>90</v>
      </c>
      <c r="AV540" s="13" t="s">
        <v>90</v>
      </c>
      <c r="AW540" s="13" t="s">
        <v>41</v>
      </c>
      <c r="AX540" s="13" t="s">
        <v>88</v>
      </c>
      <c r="AY540" s="216" t="s">
        <v>155</v>
      </c>
    </row>
    <row r="541" spans="2:65" s="1" customFormat="1" ht="24" customHeight="1">
      <c r="B541" s="36"/>
      <c r="C541" s="182" t="s">
        <v>1205</v>
      </c>
      <c r="D541" s="182" t="s">
        <v>157</v>
      </c>
      <c r="E541" s="183" t="s">
        <v>1897</v>
      </c>
      <c r="F541" s="184" t="s">
        <v>1898</v>
      </c>
      <c r="G541" s="185" t="s">
        <v>360</v>
      </c>
      <c r="H541" s="186">
        <v>4</v>
      </c>
      <c r="I541" s="187"/>
      <c r="J541" s="188">
        <f>ROUND(I541*H541,2)</f>
        <v>0</v>
      </c>
      <c r="K541" s="184" t="s">
        <v>161</v>
      </c>
      <c r="L541" s="40"/>
      <c r="M541" s="189" t="s">
        <v>35</v>
      </c>
      <c r="N541" s="190" t="s">
        <v>51</v>
      </c>
      <c r="O541" s="65"/>
      <c r="P541" s="191">
        <f>O541*H541</f>
        <v>0</v>
      </c>
      <c r="Q541" s="191">
        <v>0</v>
      </c>
      <c r="R541" s="191">
        <f>Q541*H541</f>
        <v>0</v>
      </c>
      <c r="S541" s="191">
        <v>1.91E-3</v>
      </c>
      <c r="T541" s="192">
        <f>S541*H541</f>
        <v>7.6400000000000001E-3</v>
      </c>
      <c r="AR541" s="193" t="s">
        <v>265</v>
      </c>
      <c r="AT541" s="193" t="s">
        <v>157</v>
      </c>
      <c r="AU541" s="193" t="s">
        <v>90</v>
      </c>
      <c r="AY541" s="18" t="s">
        <v>155</v>
      </c>
      <c r="BE541" s="194">
        <f>IF(N541="základní",J541,0)</f>
        <v>0</v>
      </c>
      <c r="BF541" s="194">
        <f>IF(N541="snížená",J541,0)</f>
        <v>0</v>
      </c>
      <c r="BG541" s="194">
        <f>IF(N541="zákl. přenesená",J541,0)</f>
        <v>0</v>
      </c>
      <c r="BH541" s="194">
        <f>IF(N541="sníž. přenesená",J541,0)</f>
        <v>0</v>
      </c>
      <c r="BI541" s="194">
        <f>IF(N541="nulová",J541,0)</f>
        <v>0</v>
      </c>
      <c r="BJ541" s="18" t="s">
        <v>88</v>
      </c>
      <c r="BK541" s="194">
        <f>ROUND(I541*H541,2)</f>
        <v>0</v>
      </c>
      <c r="BL541" s="18" t="s">
        <v>265</v>
      </c>
      <c r="BM541" s="193" t="s">
        <v>4190</v>
      </c>
    </row>
    <row r="542" spans="2:65" s="12" customFormat="1">
      <c r="B542" s="195"/>
      <c r="C542" s="196"/>
      <c r="D542" s="197" t="s">
        <v>164</v>
      </c>
      <c r="E542" s="198" t="s">
        <v>35</v>
      </c>
      <c r="F542" s="199" t="s">
        <v>4191</v>
      </c>
      <c r="G542" s="196"/>
      <c r="H542" s="198" t="s">
        <v>35</v>
      </c>
      <c r="I542" s="200"/>
      <c r="J542" s="196"/>
      <c r="K542" s="196"/>
      <c r="L542" s="201"/>
      <c r="M542" s="202"/>
      <c r="N542" s="203"/>
      <c r="O542" s="203"/>
      <c r="P542" s="203"/>
      <c r="Q542" s="203"/>
      <c r="R542" s="203"/>
      <c r="S542" s="203"/>
      <c r="T542" s="204"/>
      <c r="AT542" s="205" t="s">
        <v>164</v>
      </c>
      <c r="AU542" s="205" t="s">
        <v>90</v>
      </c>
      <c r="AV542" s="12" t="s">
        <v>88</v>
      </c>
      <c r="AW542" s="12" t="s">
        <v>41</v>
      </c>
      <c r="AX542" s="12" t="s">
        <v>80</v>
      </c>
      <c r="AY542" s="205" t="s">
        <v>155</v>
      </c>
    </row>
    <row r="543" spans="2:65" s="13" customFormat="1">
      <c r="B543" s="206"/>
      <c r="C543" s="207"/>
      <c r="D543" s="197" t="s">
        <v>164</v>
      </c>
      <c r="E543" s="208" t="s">
        <v>35</v>
      </c>
      <c r="F543" s="209" t="s">
        <v>1946</v>
      </c>
      <c r="G543" s="207"/>
      <c r="H543" s="210">
        <v>4</v>
      </c>
      <c r="I543" s="211"/>
      <c r="J543" s="207"/>
      <c r="K543" s="207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164</v>
      </c>
      <c r="AU543" s="216" t="s">
        <v>90</v>
      </c>
      <c r="AV543" s="13" t="s">
        <v>90</v>
      </c>
      <c r="AW543" s="13" t="s">
        <v>41</v>
      </c>
      <c r="AX543" s="13" t="s">
        <v>88</v>
      </c>
      <c r="AY543" s="216" t="s">
        <v>155</v>
      </c>
    </row>
    <row r="544" spans="2:65" s="1" customFormat="1" ht="24" customHeight="1">
      <c r="B544" s="36"/>
      <c r="C544" s="182" t="s">
        <v>1210</v>
      </c>
      <c r="D544" s="182" t="s">
        <v>157</v>
      </c>
      <c r="E544" s="183" t="s">
        <v>1903</v>
      </c>
      <c r="F544" s="184" t="s">
        <v>1904</v>
      </c>
      <c r="G544" s="185" t="s">
        <v>360</v>
      </c>
      <c r="H544" s="186">
        <v>29.32</v>
      </c>
      <c r="I544" s="187"/>
      <c r="J544" s="188">
        <f>ROUND(I544*H544,2)</f>
        <v>0</v>
      </c>
      <c r="K544" s="184" t="s">
        <v>161</v>
      </c>
      <c r="L544" s="40"/>
      <c r="M544" s="189" t="s">
        <v>35</v>
      </c>
      <c r="N544" s="190" t="s">
        <v>51</v>
      </c>
      <c r="O544" s="65"/>
      <c r="P544" s="191">
        <f>O544*H544</f>
        <v>0</v>
      </c>
      <c r="Q544" s="191">
        <v>0</v>
      </c>
      <c r="R544" s="191">
        <f>Q544*H544</f>
        <v>0</v>
      </c>
      <c r="S544" s="191">
        <v>1.67E-3</v>
      </c>
      <c r="T544" s="192">
        <f>S544*H544</f>
        <v>4.8964400000000005E-2</v>
      </c>
      <c r="AR544" s="193" t="s">
        <v>265</v>
      </c>
      <c r="AT544" s="193" t="s">
        <v>157</v>
      </c>
      <c r="AU544" s="193" t="s">
        <v>90</v>
      </c>
      <c r="AY544" s="18" t="s">
        <v>155</v>
      </c>
      <c r="BE544" s="194">
        <f>IF(N544="základní",J544,0)</f>
        <v>0</v>
      </c>
      <c r="BF544" s="194">
        <f>IF(N544="snížená",J544,0)</f>
        <v>0</v>
      </c>
      <c r="BG544" s="194">
        <f>IF(N544="zákl. přenesená",J544,0)</f>
        <v>0</v>
      </c>
      <c r="BH544" s="194">
        <f>IF(N544="sníž. přenesená",J544,0)</f>
        <v>0</v>
      </c>
      <c r="BI544" s="194">
        <f>IF(N544="nulová",J544,0)</f>
        <v>0</v>
      </c>
      <c r="BJ544" s="18" t="s">
        <v>88</v>
      </c>
      <c r="BK544" s="194">
        <f>ROUND(I544*H544,2)</f>
        <v>0</v>
      </c>
      <c r="BL544" s="18" t="s">
        <v>265</v>
      </c>
      <c r="BM544" s="193" t="s">
        <v>4192</v>
      </c>
    </row>
    <row r="545" spans="2:65" s="12" customFormat="1">
      <c r="B545" s="195"/>
      <c r="C545" s="196"/>
      <c r="D545" s="197" t="s">
        <v>164</v>
      </c>
      <c r="E545" s="198" t="s">
        <v>35</v>
      </c>
      <c r="F545" s="199" t="s">
        <v>4193</v>
      </c>
      <c r="G545" s="196"/>
      <c r="H545" s="198" t="s">
        <v>35</v>
      </c>
      <c r="I545" s="200"/>
      <c r="J545" s="196"/>
      <c r="K545" s="196"/>
      <c r="L545" s="201"/>
      <c r="M545" s="202"/>
      <c r="N545" s="203"/>
      <c r="O545" s="203"/>
      <c r="P545" s="203"/>
      <c r="Q545" s="203"/>
      <c r="R545" s="203"/>
      <c r="S545" s="203"/>
      <c r="T545" s="204"/>
      <c r="AT545" s="205" t="s">
        <v>164</v>
      </c>
      <c r="AU545" s="205" t="s">
        <v>90</v>
      </c>
      <c r="AV545" s="12" t="s">
        <v>88</v>
      </c>
      <c r="AW545" s="12" t="s">
        <v>41</v>
      </c>
      <c r="AX545" s="12" t="s">
        <v>80</v>
      </c>
      <c r="AY545" s="205" t="s">
        <v>155</v>
      </c>
    </row>
    <row r="546" spans="2:65" s="13" customFormat="1">
      <c r="B546" s="206"/>
      <c r="C546" s="207"/>
      <c r="D546" s="197" t="s">
        <v>164</v>
      </c>
      <c r="E546" s="208" t="s">
        <v>35</v>
      </c>
      <c r="F546" s="209" t="s">
        <v>4194</v>
      </c>
      <c r="G546" s="207"/>
      <c r="H546" s="210">
        <v>29.32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164</v>
      </c>
      <c r="AU546" s="216" t="s">
        <v>90</v>
      </c>
      <c r="AV546" s="13" t="s">
        <v>90</v>
      </c>
      <c r="AW546" s="13" t="s">
        <v>41</v>
      </c>
      <c r="AX546" s="13" t="s">
        <v>88</v>
      </c>
      <c r="AY546" s="216" t="s">
        <v>155</v>
      </c>
    </row>
    <row r="547" spans="2:65" s="1" customFormat="1" ht="24" customHeight="1">
      <c r="B547" s="36"/>
      <c r="C547" s="182" t="s">
        <v>1216</v>
      </c>
      <c r="D547" s="182" t="s">
        <v>157</v>
      </c>
      <c r="E547" s="183" t="s">
        <v>1921</v>
      </c>
      <c r="F547" s="184" t="s">
        <v>1922</v>
      </c>
      <c r="G547" s="185" t="s">
        <v>360</v>
      </c>
      <c r="H547" s="186">
        <v>69.849999999999994</v>
      </c>
      <c r="I547" s="187"/>
      <c r="J547" s="188">
        <f>ROUND(I547*H547,2)</f>
        <v>0</v>
      </c>
      <c r="K547" s="184" t="s">
        <v>161</v>
      </c>
      <c r="L547" s="40"/>
      <c r="M547" s="189" t="s">
        <v>35</v>
      </c>
      <c r="N547" s="190" t="s">
        <v>51</v>
      </c>
      <c r="O547" s="65"/>
      <c r="P547" s="191">
        <f>O547*H547</f>
        <v>0</v>
      </c>
      <c r="Q547" s="191">
        <v>0</v>
      </c>
      <c r="R547" s="191">
        <f>Q547*H547</f>
        <v>0</v>
      </c>
      <c r="S547" s="191">
        <v>1.75E-3</v>
      </c>
      <c r="T547" s="192">
        <f>S547*H547</f>
        <v>0.1222375</v>
      </c>
      <c r="AR547" s="193" t="s">
        <v>265</v>
      </c>
      <c r="AT547" s="193" t="s">
        <v>157</v>
      </c>
      <c r="AU547" s="193" t="s">
        <v>90</v>
      </c>
      <c r="AY547" s="18" t="s">
        <v>155</v>
      </c>
      <c r="BE547" s="194">
        <f>IF(N547="základní",J547,0)</f>
        <v>0</v>
      </c>
      <c r="BF547" s="194">
        <f>IF(N547="snížená",J547,0)</f>
        <v>0</v>
      </c>
      <c r="BG547" s="194">
        <f>IF(N547="zákl. přenesená",J547,0)</f>
        <v>0</v>
      </c>
      <c r="BH547" s="194">
        <f>IF(N547="sníž. přenesená",J547,0)</f>
        <v>0</v>
      </c>
      <c r="BI547" s="194">
        <f>IF(N547="nulová",J547,0)</f>
        <v>0</v>
      </c>
      <c r="BJ547" s="18" t="s">
        <v>88</v>
      </c>
      <c r="BK547" s="194">
        <f>ROUND(I547*H547,2)</f>
        <v>0</v>
      </c>
      <c r="BL547" s="18" t="s">
        <v>265</v>
      </c>
      <c r="BM547" s="193" t="s">
        <v>4195</v>
      </c>
    </row>
    <row r="548" spans="2:65" s="12" customFormat="1">
      <c r="B548" s="195"/>
      <c r="C548" s="196"/>
      <c r="D548" s="197" t="s">
        <v>164</v>
      </c>
      <c r="E548" s="198" t="s">
        <v>35</v>
      </c>
      <c r="F548" s="199" t="s">
        <v>4196</v>
      </c>
      <c r="G548" s="196"/>
      <c r="H548" s="198" t="s">
        <v>35</v>
      </c>
      <c r="I548" s="200"/>
      <c r="J548" s="196"/>
      <c r="K548" s="196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164</v>
      </c>
      <c r="AU548" s="205" t="s">
        <v>90</v>
      </c>
      <c r="AV548" s="12" t="s">
        <v>88</v>
      </c>
      <c r="AW548" s="12" t="s">
        <v>41</v>
      </c>
      <c r="AX548" s="12" t="s">
        <v>80</v>
      </c>
      <c r="AY548" s="205" t="s">
        <v>155</v>
      </c>
    </row>
    <row r="549" spans="2:65" s="13" customFormat="1">
      <c r="B549" s="206"/>
      <c r="C549" s="207"/>
      <c r="D549" s="197" t="s">
        <v>164</v>
      </c>
      <c r="E549" s="208" t="s">
        <v>35</v>
      </c>
      <c r="F549" s="209" t="s">
        <v>4173</v>
      </c>
      <c r="G549" s="207"/>
      <c r="H549" s="210">
        <v>5.4</v>
      </c>
      <c r="I549" s="211"/>
      <c r="J549" s="207"/>
      <c r="K549" s="207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164</v>
      </c>
      <c r="AU549" s="216" t="s">
        <v>90</v>
      </c>
      <c r="AV549" s="13" t="s">
        <v>90</v>
      </c>
      <c r="AW549" s="13" t="s">
        <v>41</v>
      </c>
      <c r="AX549" s="13" t="s">
        <v>80</v>
      </c>
      <c r="AY549" s="216" t="s">
        <v>155</v>
      </c>
    </row>
    <row r="550" spans="2:65" s="12" customFormat="1">
      <c r="B550" s="195"/>
      <c r="C550" s="196"/>
      <c r="D550" s="197" t="s">
        <v>164</v>
      </c>
      <c r="E550" s="198" t="s">
        <v>35</v>
      </c>
      <c r="F550" s="199" t="s">
        <v>4197</v>
      </c>
      <c r="G550" s="196"/>
      <c r="H550" s="198" t="s">
        <v>35</v>
      </c>
      <c r="I550" s="200"/>
      <c r="J550" s="196"/>
      <c r="K550" s="196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164</v>
      </c>
      <c r="AU550" s="205" t="s">
        <v>90</v>
      </c>
      <c r="AV550" s="12" t="s">
        <v>88</v>
      </c>
      <c r="AW550" s="12" t="s">
        <v>41</v>
      </c>
      <c r="AX550" s="12" t="s">
        <v>80</v>
      </c>
      <c r="AY550" s="205" t="s">
        <v>155</v>
      </c>
    </row>
    <row r="551" spans="2:65" s="13" customFormat="1">
      <c r="B551" s="206"/>
      <c r="C551" s="207"/>
      <c r="D551" s="197" t="s">
        <v>164</v>
      </c>
      <c r="E551" s="208" t="s">
        <v>35</v>
      </c>
      <c r="F551" s="209" t="s">
        <v>1946</v>
      </c>
      <c r="G551" s="207"/>
      <c r="H551" s="210">
        <v>4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164</v>
      </c>
      <c r="AU551" s="216" t="s">
        <v>90</v>
      </c>
      <c r="AV551" s="13" t="s">
        <v>90</v>
      </c>
      <c r="AW551" s="13" t="s">
        <v>41</v>
      </c>
      <c r="AX551" s="13" t="s">
        <v>80</v>
      </c>
      <c r="AY551" s="216" t="s">
        <v>155</v>
      </c>
    </row>
    <row r="552" spans="2:65" s="12" customFormat="1">
      <c r="B552" s="195"/>
      <c r="C552" s="196"/>
      <c r="D552" s="197" t="s">
        <v>164</v>
      </c>
      <c r="E552" s="198" t="s">
        <v>35</v>
      </c>
      <c r="F552" s="199" t="s">
        <v>4198</v>
      </c>
      <c r="G552" s="196"/>
      <c r="H552" s="198" t="s">
        <v>35</v>
      </c>
      <c r="I552" s="200"/>
      <c r="J552" s="196"/>
      <c r="K552" s="196"/>
      <c r="L552" s="201"/>
      <c r="M552" s="202"/>
      <c r="N552" s="203"/>
      <c r="O552" s="203"/>
      <c r="P552" s="203"/>
      <c r="Q552" s="203"/>
      <c r="R552" s="203"/>
      <c r="S552" s="203"/>
      <c r="T552" s="204"/>
      <c r="AT552" s="205" t="s">
        <v>164</v>
      </c>
      <c r="AU552" s="205" t="s">
        <v>90</v>
      </c>
      <c r="AV552" s="12" t="s">
        <v>88</v>
      </c>
      <c r="AW552" s="12" t="s">
        <v>41</v>
      </c>
      <c r="AX552" s="12" t="s">
        <v>80</v>
      </c>
      <c r="AY552" s="205" t="s">
        <v>155</v>
      </c>
    </row>
    <row r="553" spans="2:65" s="13" customFormat="1">
      <c r="B553" s="206"/>
      <c r="C553" s="207"/>
      <c r="D553" s="197" t="s">
        <v>164</v>
      </c>
      <c r="E553" s="208" t="s">
        <v>35</v>
      </c>
      <c r="F553" s="209" t="s">
        <v>4199</v>
      </c>
      <c r="G553" s="207"/>
      <c r="H553" s="210">
        <v>18.649999999999999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164</v>
      </c>
      <c r="AU553" s="216" t="s">
        <v>90</v>
      </c>
      <c r="AV553" s="13" t="s">
        <v>90</v>
      </c>
      <c r="AW553" s="13" t="s">
        <v>41</v>
      </c>
      <c r="AX553" s="13" t="s">
        <v>80</v>
      </c>
      <c r="AY553" s="216" t="s">
        <v>155</v>
      </c>
    </row>
    <row r="554" spans="2:65" s="12" customFormat="1">
      <c r="B554" s="195"/>
      <c r="C554" s="196"/>
      <c r="D554" s="197" t="s">
        <v>164</v>
      </c>
      <c r="E554" s="198" t="s">
        <v>35</v>
      </c>
      <c r="F554" s="199" t="s">
        <v>4200</v>
      </c>
      <c r="G554" s="196"/>
      <c r="H554" s="198" t="s">
        <v>35</v>
      </c>
      <c r="I554" s="200"/>
      <c r="J554" s="196"/>
      <c r="K554" s="196"/>
      <c r="L554" s="201"/>
      <c r="M554" s="202"/>
      <c r="N554" s="203"/>
      <c r="O554" s="203"/>
      <c r="P554" s="203"/>
      <c r="Q554" s="203"/>
      <c r="R554" s="203"/>
      <c r="S554" s="203"/>
      <c r="T554" s="204"/>
      <c r="AT554" s="205" t="s">
        <v>164</v>
      </c>
      <c r="AU554" s="205" t="s">
        <v>90</v>
      </c>
      <c r="AV554" s="12" t="s">
        <v>88</v>
      </c>
      <c r="AW554" s="12" t="s">
        <v>41</v>
      </c>
      <c r="AX554" s="12" t="s">
        <v>80</v>
      </c>
      <c r="AY554" s="205" t="s">
        <v>155</v>
      </c>
    </row>
    <row r="555" spans="2:65" s="13" customFormat="1">
      <c r="B555" s="206"/>
      <c r="C555" s="207"/>
      <c r="D555" s="197" t="s">
        <v>164</v>
      </c>
      <c r="E555" s="208" t="s">
        <v>35</v>
      </c>
      <c r="F555" s="209" t="s">
        <v>4173</v>
      </c>
      <c r="G555" s="207"/>
      <c r="H555" s="210">
        <v>5.4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164</v>
      </c>
      <c r="AU555" s="216" t="s">
        <v>90</v>
      </c>
      <c r="AV555" s="13" t="s">
        <v>90</v>
      </c>
      <c r="AW555" s="13" t="s">
        <v>41</v>
      </c>
      <c r="AX555" s="13" t="s">
        <v>80</v>
      </c>
      <c r="AY555" s="216" t="s">
        <v>155</v>
      </c>
    </row>
    <row r="556" spans="2:65" s="12" customFormat="1">
      <c r="B556" s="195"/>
      <c r="C556" s="196"/>
      <c r="D556" s="197" t="s">
        <v>164</v>
      </c>
      <c r="E556" s="198" t="s">
        <v>35</v>
      </c>
      <c r="F556" s="199" t="s">
        <v>4201</v>
      </c>
      <c r="G556" s="196"/>
      <c r="H556" s="198" t="s">
        <v>35</v>
      </c>
      <c r="I556" s="200"/>
      <c r="J556" s="196"/>
      <c r="K556" s="196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164</v>
      </c>
      <c r="AU556" s="205" t="s">
        <v>90</v>
      </c>
      <c r="AV556" s="12" t="s">
        <v>88</v>
      </c>
      <c r="AW556" s="12" t="s">
        <v>41</v>
      </c>
      <c r="AX556" s="12" t="s">
        <v>80</v>
      </c>
      <c r="AY556" s="205" t="s">
        <v>155</v>
      </c>
    </row>
    <row r="557" spans="2:65" s="13" customFormat="1">
      <c r="B557" s="206"/>
      <c r="C557" s="207"/>
      <c r="D557" s="197" t="s">
        <v>164</v>
      </c>
      <c r="E557" s="208" t="s">
        <v>35</v>
      </c>
      <c r="F557" s="209" t="s">
        <v>4202</v>
      </c>
      <c r="G557" s="207"/>
      <c r="H557" s="210">
        <v>36.4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164</v>
      </c>
      <c r="AU557" s="216" t="s">
        <v>90</v>
      </c>
      <c r="AV557" s="13" t="s">
        <v>90</v>
      </c>
      <c r="AW557" s="13" t="s">
        <v>41</v>
      </c>
      <c r="AX557" s="13" t="s">
        <v>80</v>
      </c>
      <c r="AY557" s="216" t="s">
        <v>155</v>
      </c>
    </row>
    <row r="558" spans="2:65" s="15" customFormat="1">
      <c r="B558" s="228"/>
      <c r="C558" s="229"/>
      <c r="D558" s="197" t="s">
        <v>164</v>
      </c>
      <c r="E558" s="230" t="s">
        <v>35</v>
      </c>
      <c r="F558" s="231" t="s">
        <v>177</v>
      </c>
      <c r="G558" s="229"/>
      <c r="H558" s="232">
        <v>69.849999999999994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164</v>
      </c>
      <c r="AU558" s="238" t="s">
        <v>90</v>
      </c>
      <c r="AV558" s="15" t="s">
        <v>162</v>
      </c>
      <c r="AW558" s="15" t="s">
        <v>41</v>
      </c>
      <c r="AX558" s="15" t="s">
        <v>88</v>
      </c>
      <c r="AY558" s="238" t="s">
        <v>155</v>
      </c>
    </row>
    <row r="559" spans="2:65" s="1" customFormat="1" ht="24" customHeight="1">
      <c r="B559" s="36"/>
      <c r="C559" s="182" t="s">
        <v>1222</v>
      </c>
      <c r="D559" s="182" t="s">
        <v>157</v>
      </c>
      <c r="E559" s="183" t="s">
        <v>1931</v>
      </c>
      <c r="F559" s="184" t="s">
        <v>1932</v>
      </c>
      <c r="G559" s="185" t="s">
        <v>360</v>
      </c>
      <c r="H559" s="186">
        <v>8</v>
      </c>
      <c r="I559" s="187"/>
      <c r="J559" s="188">
        <f>ROUND(I559*H559,2)</f>
        <v>0</v>
      </c>
      <c r="K559" s="184" t="s">
        <v>161</v>
      </c>
      <c r="L559" s="40"/>
      <c r="M559" s="189" t="s">
        <v>35</v>
      </c>
      <c r="N559" s="190" t="s">
        <v>51</v>
      </c>
      <c r="O559" s="65"/>
      <c r="P559" s="191">
        <f>O559*H559</f>
        <v>0</v>
      </c>
      <c r="Q559" s="191">
        <v>0</v>
      </c>
      <c r="R559" s="191">
        <f>Q559*H559</f>
        <v>0</v>
      </c>
      <c r="S559" s="191">
        <v>2.5999999999999999E-3</v>
      </c>
      <c r="T559" s="192">
        <f>S559*H559</f>
        <v>2.0799999999999999E-2</v>
      </c>
      <c r="AR559" s="193" t="s">
        <v>265</v>
      </c>
      <c r="AT559" s="193" t="s">
        <v>157</v>
      </c>
      <c r="AU559" s="193" t="s">
        <v>90</v>
      </c>
      <c r="AY559" s="18" t="s">
        <v>155</v>
      </c>
      <c r="BE559" s="194">
        <f>IF(N559="základní",J559,0)</f>
        <v>0</v>
      </c>
      <c r="BF559" s="194">
        <f>IF(N559="snížená",J559,0)</f>
        <v>0</v>
      </c>
      <c r="BG559" s="194">
        <f>IF(N559="zákl. přenesená",J559,0)</f>
        <v>0</v>
      </c>
      <c r="BH559" s="194">
        <f>IF(N559="sníž. přenesená",J559,0)</f>
        <v>0</v>
      </c>
      <c r="BI559" s="194">
        <f>IF(N559="nulová",J559,0)</f>
        <v>0</v>
      </c>
      <c r="BJ559" s="18" t="s">
        <v>88</v>
      </c>
      <c r="BK559" s="194">
        <f>ROUND(I559*H559,2)</f>
        <v>0</v>
      </c>
      <c r="BL559" s="18" t="s">
        <v>265</v>
      </c>
      <c r="BM559" s="193" t="s">
        <v>4203</v>
      </c>
    </row>
    <row r="560" spans="2:65" s="12" customFormat="1">
      <c r="B560" s="195"/>
      <c r="C560" s="196"/>
      <c r="D560" s="197" t="s">
        <v>164</v>
      </c>
      <c r="E560" s="198" t="s">
        <v>35</v>
      </c>
      <c r="F560" s="199" t="s">
        <v>4204</v>
      </c>
      <c r="G560" s="196"/>
      <c r="H560" s="198" t="s">
        <v>35</v>
      </c>
      <c r="I560" s="200"/>
      <c r="J560" s="196"/>
      <c r="K560" s="196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164</v>
      </c>
      <c r="AU560" s="205" t="s">
        <v>90</v>
      </c>
      <c r="AV560" s="12" t="s">
        <v>88</v>
      </c>
      <c r="AW560" s="12" t="s">
        <v>41</v>
      </c>
      <c r="AX560" s="12" t="s">
        <v>80</v>
      </c>
      <c r="AY560" s="205" t="s">
        <v>155</v>
      </c>
    </row>
    <row r="561" spans="2:65" s="13" customFormat="1">
      <c r="B561" s="206"/>
      <c r="C561" s="207"/>
      <c r="D561" s="197" t="s">
        <v>164</v>
      </c>
      <c r="E561" s="208" t="s">
        <v>35</v>
      </c>
      <c r="F561" s="209" t="s">
        <v>4205</v>
      </c>
      <c r="G561" s="207"/>
      <c r="H561" s="210">
        <v>8</v>
      </c>
      <c r="I561" s="211"/>
      <c r="J561" s="207"/>
      <c r="K561" s="207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164</v>
      </c>
      <c r="AU561" s="216" t="s">
        <v>90</v>
      </c>
      <c r="AV561" s="13" t="s">
        <v>90</v>
      </c>
      <c r="AW561" s="13" t="s">
        <v>41</v>
      </c>
      <c r="AX561" s="13" t="s">
        <v>88</v>
      </c>
      <c r="AY561" s="216" t="s">
        <v>155</v>
      </c>
    </row>
    <row r="562" spans="2:65" s="1" customFormat="1" ht="24" customHeight="1">
      <c r="B562" s="36"/>
      <c r="C562" s="182" t="s">
        <v>1228</v>
      </c>
      <c r="D562" s="182" t="s">
        <v>157</v>
      </c>
      <c r="E562" s="183" t="s">
        <v>4206</v>
      </c>
      <c r="F562" s="184" t="s">
        <v>4207</v>
      </c>
      <c r="G562" s="185" t="s">
        <v>360</v>
      </c>
      <c r="H562" s="186">
        <v>19.399999999999999</v>
      </c>
      <c r="I562" s="187"/>
      <c r="J562" s="188">
        <f>ROUND(I562*H562,2)</f>
        <v>0</v>
      </c>
      <c r="K562" s="184" t="s">
        <v>161</v>
      </c>
      <c r="L562" s="40"/>
      <c r="M562" s="189" t="s">
        <v>35</v>
      </c>
      <c r="N562" s="190" t="s">
        <v>51</v>
      </c>
      <c r="O562" s="65"/>
      <c r="P562" s="191">
        <f>O562*H562</f>
        <v>0</v>
      </c>
      <c r="Q562" s="191">
        <v>0</v>
      </c>
      <c r="R562" s="191">
        <f>Q562*H562</f>
        <v>0</v>
      </c>
      <c r="S562" s="191">
        <v>1.213E-2</v>
      </c>
      <c r="T562" s="192">
        <f>S562*H562</f>
        <v>0.23532199999999998</v>
      </c>
      <c r="AR562" s="193" t="s">
        <v>265</v>
      </c>
      <c r="AT562" s="193" t="s">
        <v>157</v>
      </c>
      <c r="AU562" s="193" t="s">
        <v>90</v>
      </c>
      <c r="AY562" s="18" t="s">
        <v>155</v>
      </c>
      <c r="BE562" s="194">
        <f>IF(N562="základní",J562,0)</f>
        <v>0</v>
      </c>
      <c r="BF562" s="194">
        <f>IF(N562="snížená",J562,0)</f>
        <v>0</v>
      </c>
      <c r="BG562" s="194">
        <f>IF(N562="zákl. přenesená",J562,0)</f>
        <v>0</v>
      </c>
      <c r="BH562" s="194">
        <f>IF(N562="sníž. přenesená",J562,0)</f>
        <v>0</v>
      </c>
      <c r="BI562" s="194">
        <f>IF(N562="nulová",J562,0)</f>
        <v>0</v>
      </c>
      <c r="BJ562" s="18" t="s">
        <v>88</v>
      </c>
      <c r="BK562" s="194">
        <f>ROUND(I562*H562,2)</f>
        <v>0</v>
      </c>
      <c r="BL562" s="18" t="s">
        <v>265</v>
      </c>
      <c r="BM562" s="193" t="s">
        <v>4208</v>
      </c>
    </row>
    <row r="563" spans="2:65" s="12" customFormat="1">
      <c r="B563" s="195"/>
      <c r="C563" s="196"/>
      <c r="D563" s="197" t="s">
        <v>164</v>
      </c>
      <c r="E563" s="198" t="s">
        <v>35</v>
      </c>
      <c r="F563" s="199" t="s">
        <v>4198</v>
      </c>
      <c r="G563" s="196"/>
      <c r="H563" s="198" t="s">
        <v>35</v>
      </c>
      <c r="I563" s="200"/>
      <c r="J563" s="196"/>
      <c r="K563" s="196"/>
      <c r="L563" s="201"/>
      <c r="M563" s="202"/>
      <c r="N563" s="203"/>
      <c r="O563" s="203"/>
      <c r="P563" s="203"/>
      <c r="Q563" s="203"/>
      <c r="R563" s="203"/>
      <c r="S563" s="203"/>
      <c r="T563" s="204"/>
      <c r="AT563" s="205" t="s">
        <v>164</v>
      </c>
      <c r="AU563" s="205" t="s">
        <v>90</v>
      </c>
      <c r="AV563" s="12" t="s">
        <v>88</v>
      </c>
      <c r="AW563" s="12" t="s">
        <v>41</v>
      </c>
      <c r="AX563" s="12" t="s">
        <v>80</v>
      </c>
      <c r="AY563" s="205" t="s">
        <v>155</v>
      </c>
    </row>
    <row r="564" spans="2:65" s="13" customFormat="1">
      <c r="B564" s="206"/>
      <c r="C564" s="207"/>
      <c r="D564" s="197" t="s">
        <v>164</v>
      </c>
      <c r="E564" s="208" t="s">
        <v>35</v>
      </c>
      <c r="F564" s="209" t="s">
        <v>4209</v>
      </c>
      <c r="G564" s="207"/>
      <c r="H564" s="210">
        <v>19.399999999999999</v>
      </c>
      <c r="I564" s="211"/>
      <c r="J564" s="207"/>
      <c r="K564" s="207"/>
      <c r="L564" s="212"/>
      <c r="M564" s="213"/>
      <c r="N564" s="214"/>
      <c r="O564" s="214"/>
      <c r="P564" s="214"/>
      <c r="Q564" s="214"/>
      <c r="R564" s="214"/>
      <c r="S564" s="214"/>
      <c r="T564" s="215"/>
      <c r="AT564" s="216" t="s">
        <v>164</v>
      </c>
      <c r="AU564" s="216" t="s">
        <v>90</v>
      </c>
      <c r="AV564" s="13" t="s">
        <v>90</v>
      </c>
      <c r="AW564" s="13" t="s">
        <v>41</v>
      </c>
      <c r="AX564" s="13" t="s">
        <v>88</v>
      </c>
      <c r="AY564" s="216" t="s">
        <v>155</v>
      </c>
    </row>
    <row r="565" spans="2:65" s="1" customFormat="1" ht="16.5" customHeight="1">
      <c r="B565" s="36"/>
      <c r="C565" s="182" t="s">
        <v>1233</v>
      </c>
      <c r="D565" s="182" t="s">
        <v>157</v>
      </c>
      <c r="E565" s="183" t="s">
        <v>1936</v>
      </c>
      <c r="F565" s="184" t="s">
        <v>1937</v>
      </c>
      <c r="G565" s="185" t="s">
        <v>360</v>
      </c>
      <c r="H565" s="186">
        <v>12.4</v>
      </c>
      <c r="I565" s="187"/>
      <c r="J565" s="188">
        <f>ROUND(I565*H565,2)</f>
        <v>0</v>
      </c>
      <c r="K565" s="184" t="s">
        <v>161</v>
      </c>
      <c r="L565" s="40"/>
      <c r="M565" s="189" t="s">
        <v>35</v>
      </c>
      <c r="N565" s="190" t="s">
        <v>51</v>
      </c>
      <c r="O565" s="65"/>
      <c r="P565" s="191">
        <f>O565*H565</f>
        <v>0</v>
      </c>
      <c r="Q565" s="191">
        <v>0</v>
      </c>
      <c r="R565" s="191">
        <f>Q565*H565</f>
        <v>0</v>
      </c>
      <c r="S565" s="191">
        <v>3.9399999999999999E-3</v>
      </c>
      <c r="T565" s="192">
        <f>S565*H565</f>
        <v>4.8856000000000004E-2</v>
      </c>
      <c r="AR565" s="193" t="s">
        <v>265</v>
      </c>
      <c r="AT565" s="193" t="s">
        <v>157</v>
      </c>
      <c r="AU565" s="193" t="s">
        <v>90</v>
      </c>
      <c r="AY565" s="18" t="s">
        <v>155</v>
      </c>
      <c r="BE565" s="194">
        <f>IF(N565="základní",J565,0)</f>
        <v>0</v>
      </c>
      <c r="BF565" s="194">
        <f>IF(N565="snížená",J565,0)</f>
        <v>0</v>
      </c>
      <c r="BG565" s="194">
        <f>IF(N565="zákl. přenesená",J565,0)</f>
        <v>0</v>
      </c>
      <c r="BH565" s="194">
        <f>IF(N565="sníž. přenesená",J565,0)</f>
        <v>0</v>
      </c>
      <c r="BI565" s="194">
        <f>IF(N565="nulová",J565,0)</f>
        <v>0</v>
      </c>
      <c r="BJ565" s="18" t="s">
        <v>88</v>
      </c>
      <c r="BK565" s="194">
        <f>ROUND(I565*H565,2)</f>
        <v>0</v>
      </c>
      <c r="BL565" s="18" t="s">
        <v>265</v>
      </c>
      <c r="BM565" s="193" t="s">
        <v>4210</v>
      </c>
    </row>
    <row r="566" spans="2:65" s="12" customFormat="1">
      <c r="B566" s="195"/>
      <c r="C566" s="196"/>
      <c r="D566" s="197" t="s">
        <v>164</v>
      </c>
      <c r="E566" s="198" t="s">
        <v>35</v>
      </c>
      <c r="F566" s="199" t="s">
        <v>4211</v>
      </c>
      <c r="G566" s="196"/>
      <c r="H566" s="198" t="s">
        <v>35</v>
      </c>
      <c r="I566" s="200"/>
      <c r="J566" s="196"/>
      <c r="K566" s="196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164</v>
      </c>
      <c r="AU566" s="205" t="s">
        <v>90</v>
      </c>
      <c r="AV566" s="12" t="s">
        <v>88</v>
      </c>
      <c r="AW566" s="12" t="s">
        <v>41</v>
      </c>
      <c r="AX566" s="12" t="s">
        <v>80</v>
      </c>
      <c r="AY566" s="205" t="s">
        <v>155</v>
      </c>
    </row>
    <row r="567" spans="2:65" s="13" customFormat="1">
      <c r="B567" s="206"/>
      <c r="C567" s="207"/>
      <c r="D567" s="197" t="s">
        <v>164</v>
      </c>
      <c r="E567" s="208" t="s">
        <v>35</v>
      </c>
      <c r="F567" s="209" t="s">
        <v>3952</v>
      </c>
      <c r="G567" s="207"/>
      <c r="H567" s="210">
        <v>12.4</v>
      </c>
      <c r="I567" s="211"/>
      <c r="J567" s="207"/>
      <c r="K567" s="207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164</v>
      </c>
      <c r="AU567" s="216" t="s">
        <v>90</v>
      </c>
      <c r="AV567" s="13" t="s">
        <v>90</v>
      </c>
      <c r="AW567" s="13" t="s">
        <v>41</v>
      </c>
      <c r="AX567" s="13" t="s">
        <v>88</v>
      </c>
      <c r="AY567" s="216" t="s">
        <v>155</v>
      </c>
    </row>
    <row r="568" spans="2:65" s="1" customFormat="1" ht="24" customHeight="1">
      <c r="B568" s="36"/>
      <c r="C568" s="182" t="s">
        <v>1237</v>
      </c>
      <c r="D568" s="182" t="s">
        <v>157</v>
      </c>
      <c r="E568" s="183" t="s">
        <v>1959</v>
      </c>
      <c r="F568" s="184" t="s">
        <v>1960</v>
      </c>
      <c r="G568" s="185" t="s">
        <v>360</v>
      </c>
      <c r="H568" s="186">
        <v>27.6</v>
      </c>
      <c r="I568" s="187"/>
      <c r="J568" s="188">
        <f>ROUND(I568*H568,2)</f>
        <v>0</v>
      </c>
      <c r="K568" s="184" t="s">
        <v>35</v>
      </c>
      <c r="L568" s="40"/>
      <c r="M568" s="189" t="s">
        <v>35</v>
      </c>
      <c r="N568" s="190" t="s">
        <v>51</v>
      </c>
      <c r="O568" s="65"/>
      <c r="P568" s="191">
        <f>O568*H568</f>
        <v>0</v>
      </c>
      <c r="Q568" s="191">
        <v>1.46152E-3</v>
      </c>
      <c r="R568" s="191">
        <f>Q568*H568</f>
        <v>4.0337952000000003E-2</v>
      </c>
      <c r="S568" s="191">
        <v>0</v>
      </c>
      <c r="T568" s="192">
        <f>S568*H568</f>
        <v>0</v>
      </c>
      <c r="AR568" s="193" t="s">
        <v>265</v>
      </c>
      <c r="AT568" s="193" t="s">
        <v>157</v>
      </c>
      <c r="AU568" s="193" t="s">
        <v>90</v>
      </c>
      <c r="AY568" s="18" t="s">
        <v>155</v>
      </c>
      <c r="BE568" s="194">
        <f>IF(N568="základní",J568,0)</f>
        <v>0</v>
      </c>
      <c r="BF568" s="194">
        <f>IF(N568="snížená",J568,0)</f>
        <v>0</v>
      </c>
      <c r="BG568" s="194">
        <f>IF(N568="zákl. přenesená",J568,0)</f>
        <v>0</v>
      </c>
      <c r="BH568" s="194">
        <f>IF(N568="sníž. přenesená",J568,0)</f>
        <v>0</v>
      </c>
      <c r="BI568" s="194">
        <f>IF(N568="nulová",J568,0)</f>
        <v>0</v>
      </c>
      <c r="BJ568" s="18" t="s">
        <v>88</v>
      </c>
      <c r="BK568" s="194">
        <f>ROUND(I568*H568,2)</f>
        <v>0</v>
      </c>
      <c r="BL568" s="18" t="s">
        <v>265</v>
      </c>
      <c r="BM568" s="193" t="s">
        <v>4212</v>
      </c>
    </row>
    <row r="569" spans="2:65" s="12" customFormat="1">
      <c r="B569" s="195"/>
      <c r="C569" s="196"/>
      <c r="D569" s="197" t="s">
        <v>164</v>
      </c>
      <c r="E569" s="198" t="s">
        <v>35</v>
      </c>
      <c r="F569" s="199" t="s">
        <v>4213</v>
      </c>
      <c r="G569" s="196"/>
      <c r="H569" s="198" t="s">
        <v>35</v>
      </c>
      <c r="I569" s="200"/>
      <c r="J569" s="196"/>
      <c r="K569" s="196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164</v>
      </c>
      <c r="AU569" s="205" t="s">
        <v>90</v>
      </c>
      <c r="AV569" s="12" t="s">
        <v>88</v>
      </c>
      <c r="AW569" s="12" t="s">
        <v>41</v>
      </c>
      <c r="AX569" s="12" t="s">
        <v>80</v>
      </c>
      <c r="AY569" s="205" t="s">
        <v>155</v>
      </c>
    </row>
    <row r="570" spans="2:65" s="13" customFormat="1">
      <c r="B570" s="206"/>
      <c r="C570" s="207"/>
      <c r="D570" s="197" t="s">
        <v>164</v>
      </c>
      <c r="E570" s="208" t="s">
        <v>35</v>
      </c>
      <c r="F570" s="209" t="s">
        <v>4214</v>
      </c>
      <c r="G570" s="207"/>
      <c r="H570" s="210">
        <v>27.6</v>
      </c>
      <c r="I570" s="211"/>
      <c r="J570" s="207"/>
      <c r="K570" s="207"/>
      <c r="L570" s="212"/>
      <c r="M570" s="213"/>
      <c r="N570" s="214"/>
      <c r="O570" s="214"/>
      <c r="P570" s="214"/>
      <c r="Q570" s="214"/>
      <c r="R570" s="214"/>
      <c r="S570" s="214"/>
      <c r="T570" s="215"/>
      <c r="AT570" s="216" t="s">
        <v>164</v>
      </c>
      <c r="AU570" s="216" t="s">
        <v>90</v>
      </c>
      <c r="AV570" s="13" t="s">
        <v>90</v>
      </c>
      <c r="AW570" s="13" t="s">
        <v>41</v>
      </c>
      <c r="AX570" s="13" t="s">
        <v>88</v>
      </c>
      <c r="AY570" s="216" t="s">
        <v>155</v>
      </c>
    </row>
    <row r="571" spans="2:65" s="1" customFormat="1" ht="24" customHeight="1">
      <c r="B571" s="36"/>
      <c r="C571" s="182" t="s">
        <v>1241</v>
      </c>
      <c r="D571" s="182" t="s">
        <v>157</v>
      </c>
      <c r="E571" s="183" t="s">
        <v>1970</v>
      </c>
      <c r="F571" s="184" t="s">
        <v>1971</v>
      </c>
      <c r="G571" s="185" t="s">
        <v>360</v>
      </c>
      <c r="H571" s="186">
        <v>5.2</v>
      </c>
      <c r="I571" s="187"/>
      <c r="J571" s="188">
        <f>ROUND(I571*H571,2)</f>
        <v>0</v>
      </c>
      <c r="K571" s="184" t="s">
        <v>161</v>
      </c>
      <c r="L571" s="40"/>
      <c r="M571" s="189" t="s">
        <v>35</v>
      </c>
      <c r="N571" s="190" t="s">
        <v>51</v>
      </c>
      <c r="O571" s="65"/>
      <c r="P571" s="191">
        <f>O571*H571</f>
        <v>0</v>
      </c>
      <c r="Q571" s="191">
        <v>2.8700000000000002E-3</v>
      </c>
      <c r="R571" s="191">
        <f>Q571*H571</f>
        <v>1.4924000000000002E-2</v>
      </c>
      <c r="S571" s="191">
        <v>0</v>
      </c>
      <c r="T571" s="192">
        <f>S571*H571</f>
        <v>0</v>
      </c>
      <c r="AR571" s="193" t="s">
        <v>265</v>
      </c>
      <c r="AT571" s="193" t="s">
        <v>157</v>
      </c>
      <c r="AU571" s="193" t="s">
        <v>90</v>
      </c>
      <c r="AY571" s="18" t="s">
        <v>155</v>
      </c>
      <c r="BE571" s="194">
        <f>IF(N571="základní",J571,0)</f>
        <v>0</v>
      </c>
      <c r="BF571" s="194">
        <f>IF(N571="snížená",J571,0)</f>
        <v>0</v>
      </c>
      <c r="BG571" s="194">
        <f>IF(N571="zákl. přenesená",J571,0)</f>
        <v>0</v>
      </c>
      <c r="BH571" s="194">
        <f>IF(N571="sníž. přenesená",J571,0)</f>
        <v>0</v>
      </c>
      <c r="BI571" s="194">
        <f>IF(N571="nulová",J571,0)</f>
        <v>0</v>
      </c>
      <c r="BJ571" s="18" t="s">
        <v>88</v>
      </c>
      <c r="BK571" s="194">
        <f>ROUND(I571*H571,2)</f>
        <v>0</v>
      </c>
      <c r="BL571" s="18" t="s">
        <v>265</v>
      </c>
      <c r="BM571" s="193" t="s">
        <v>4215</v>
      </c>
    </row>
    <row r="572" spans="2:65" s="12" customFormat="1">
      <c r="B572" s="195"/>
      <c r="C572" s="196"/>
      <c r="D572" s="197" t="s">
        <v>164</v>
      </c>
      <c r="E572" s="198" t="s">
        <v>35</v>
      </c>
      <c r="F572" s="199" t="s">
        <v>4216</v>
      </c>
      <c r="G572" s="196"/>
      <c r="H572" s="198" t="s">
        <v>35</v>
      </c>
      <c r="I572" s="200"/>
      <c r="J572" s="196"/>
      <c r="K572" s="196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164</v>
      </c>
      <c r="AU572" s="205" t="s">
        <v>90</v>
      </c>
      <c r="AV572" s="12" t="s">
        <v>88</v>
      </c>
      <c r="AW572" s="12" t="s">
        <v>41</v>
      </c>
      <c r="AX572" s="12" t="s">
        <v>80</v>
      </c>
      <c r="AY572" s="205" t="s">
        <v>155</v>
      </c>
    </row>
    <row r="573" spans="2:65" s="13" customFormat="1">
      <c r="B573" s="206"/>
      <c r="C573" s="207"/>
      <c r="D573" s="197" t="s">
        <v>164</v>
      </c>
      <c r="E573" s="208" t="s">
        <v>35</v>
      </c>
      <c r="F573" s="209" t="s">
        <v>4217</v>
      </c>
      <c r="G573" s="207"/>
      <c r="H573" s="210">
        <v>5.2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164</v>
      </c>
      <c r="AU573" s="216" t="s">
        <v>90</v>
      </c>
      <c r="AV573" s="13" t="s">
        <v>90</v>
      </c>
      <c r="AW573" s="13" t="s">
        <v>41</v>
      </c>
      <c r="AX573" s="13" t="s">
        <v>88</v>
      </c>
      <c r="AY573" s="216" t="s">
        <v>155</v>
      </c>
    </row>
    <row r="574" spans="2:65" s="1" customFormat="1" ht="36" customHeight="1">
      <c r="B574" s="36"/>
      <c r="C574" s="182" t="s">
        <v>1248</v>
      </c>
      <c r="D574" s="182" t="s">
        <v>157</v>
      </c>
      <c r="E574" s="183" t="s">
        <v>4218</v>
      </c>
      <c r="F574" s="184" t="s">
        <v>4219</v>
      </c>
      <c r="G574" s="185" t="s">
        <v>360</v>
      </c>
      <c r="H574" s="186">
        <v>38.5</v>
      </c>
      <c r="I574" s="187"/>
      <c r="J574" s="188">
        <f>ROUND(I574*H574,2)</f>
        <v>0</v>
      </c>
      <c r="K574" s="184" t="s">
        <v>161</v>
      </c>
      <c r="L574" s="40"/>
      <c r="M574" s="189" t="s">
        <v>35</v>
      </c>
      <c r="N574" s="190" t="s">
        <v>51</v>
      </c>
      <c r="O574" s="65"/>
      <c r="P574" s="191">
        <f>O574*H574</f>
        <v>0</v>
      </c>
      <c r="Q574" s="191">
        <v>2.2699999999999999E-3</v>
      </c>
      <c r="R574" s="191">
        <f>Q574*H574</f>
        <v>8.7395E-2</v>
      </c>
      <c r="S574" s="191">
        <v>0</v>
      </c>
      <c r="T574" s="192">
        <f>S574*H574</f>
        <v>0</v>
      </c>
      <c r="AR574" s="193" t="s">
        <v>265</v>
      </c>
      <c r="AT574" s="193" t="s">
        <v>157</v>
      </c>
      <c r="AU574" s="193" t="s">
        <v>90</v>
      </c>
      <c r="AY574" s="18" t="s">
        <v>155</v>
      </c>
      <c r="BE574" s="194">
        <f>IF(N574="základní",J574,0)</f>
        <v>0</v>
      </c>
      <c r="BF574" s="194">
        <f>IF(N574="snížená",J574,0)</f>
        <v>0</v>
      </c>
      <c r="BG574" s="194">
        <f>IF(N574="zákl. přenesená",J574,0)</f>
        <v>0</v>
      </c>
      <c r="BH574" s="194">
        <f>IF(N574="sníž. přenesená",J574,0)</f>
        <v>0</v>
      </c>
      <c r="BI574" s="194">
        <f>IF(N574="nulová",J574,0)</f>
        <v>0</v>
      </c>
      <c r="BJ574" s="18" t="s">
        <v>88</v>
      </c>
      <c r="BK574" s="194">
        <f>ROUND(I574*H574,2)</f>
        <v>0</v>
      </c>
      <c r="BL574" s="18" t="s">
        <v>265</v>
      </c>
      <c r="BM574" s="193" t="s">
        <v>4220</v>
      </c>
    </row>
    <row r="575" spans="2:65" s="12" customFormat="1">
      <c r="B575" s="195"/>
      <c r="C575" s="196"/>
      <c r="D575" s="197" t="s">
        <v>164</v>
      </c>
      <c r="E575" s="198" t="s">
        <v>35</v>
      </c>
      <c r="F575" s="199" t="s">
        <v>4221</v>
      </c>
      <c r="G575" s="196"/>
      <c r="H575" s="198" t="s">
        <v>35</v>
      </c>
      <c r="I575" s="200"/>
      <c r="J575" s="196"/>
      <c r="K575" s="196"/>
      <c r="L575" s="201"/>
      <c r="M575" s="202"/>
      <c r="N575" s="203"/>
      <c r="O575" s="203"/>
      <c r="P575" s="203"/>
      <c r="Q575" s="203"/>
      <c r="R575" s="203"/>
      <c r="S575" s="203"/>
      <c r="T575" s="204"/>
      <c r="AT575" s="205" t="s">
        <v>164</v>
      </c>
      <c r="AU575" s="205" t="s">
        <v>90</v>
      </c>
      <c r="AV575" s="12" t="s">
        <v>88</v>
      </c>
      <c r="AW575" s="12" t="s">
        <v>41</v>
      </c>
      <c r="AX575" s="12" t="s">
        <v>80</v>
      </c>
      <c r="AY575" s="205" t="s">
        <v>155</v>
      </c>
    </row>
    <row r="576" spans="2:65" s="13" customFormat="1">
      <c r="B576" s="206"/>
      <c r="C576" s="207"/>
      <c r="D576" s="197" t="s">
        <v>164</v>
      </c>
      <c r="E576" s="208" t="s">
        <v>35</v>
      </c>
      <c r="F576" s="209" t="s">
        <v>4222</v>
      </c>
      <c r="G576" s="207"/>
      <c r="H576" s="210">
        <v>38.5</v>
      </c>
      <c r="I576" s="211"/>
      <c r="J576" s="207"/>
      <c r="K576" s="207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164</v>
      </c>
      <c r="AU576" s="216" t="s">
        <v>90</v>
      </c>
      <c r="AV576" s="13" t="s">
        <v>90</v>
      </c>
      <c r="AW576" s="13" t="s">
        <v>41</v>
      </c>
      <c r="AX576" s="13" t="s">
        <v>88</v>
      </c>
      <c r="AY576" s="216" t="s">
        <v>155</v>
      </c>
    </row>
    <row r="577" spans="2:65" s="1" customFormat="1" ht="36" customHeight="1">
      <c r="B577" s="36"/>
      <c r="C577" s="182" t="s">
        <v>1256</v>
      </c>
      <c r="D577" s="182" t="s">
        <v>157</v>
      </c>
      <c r="E577" s="183" t="s">
        <v>3173</v>
      </c>
      <c r="F577" s="184" t="s">
        <v>3174</v>
      </c>
      <c r="G577" s="185" t="s">
        <v>360</v>
      </c>
      <c r="H577" s="186">
        <v>25.6</v>
      </c>
      <c r="I577" s="187"/>
      <c r="J577" s="188">
        <f>ROUND(I577*H577,2)</f>
        <v>0</v>
      </c>
      <c r="K577" s="184" t="s">
        <v>161</v>
      </c>
      <c r="L577" s="40"/>
      <c r="M577" s="189" t="s">
        <v>35</v>
      </c>
      <c r="N577" s="190" t="s">
        <v>51</v>
      </c>
      <c r="O577" s="65"/>
      <c r="P577" s="191">
        <f>O577*H577</f>
        <v>0</v>
      </c>
      <c r="Q577" s="191">
        <v>2.6900000000000001E-3</v>
      </c>
      <c r="R577" s="191">
        <f>Q577*H577</f>
        <v>6.8864000000000009E-2</v>
      </c>
      <c r="S577" s="191">
        <v>0</v>
      </c>
      <c r="T577" s="192">
        <f>S577*H577</f>
        <v>0</v>
      </c>
      <c r="AR577" s="193" t="s">
        <v>265</v>
      </c>
      <c r="AT577" s="193" t="s">
        <v>157</v>
      </c>
      <c r="AU577" s="193" t="s">
        <v>90</v>
      </c>
      <c r="AY577" s="18" t="s">
        <v>155</v>
      </c>
      <c r="BE577" s="194">
        <f>IF(N577="základní",J577,0)</f>
        <v>0</v>
      </c>
      <c r="BF577" s="194">
        <f>IF(N577="snížená",J577,0)</f>
        <v>0</v>
      </c>
      <c r="BG577" s="194">
        <f>IF(N577="zákl. přenesená",J577,0)</f>
        <v>0</v>
      </c>
      <c r="BH577" s="194">
        <f>IF(N577="sníž. přenesená",J577,0)</f>
        <v>0</v>
      </c>
      <c r="BI577" s="194">
        <f>IF(N577="nulová",J577,0)</f>
        <v>0</v>
      </c>
      <c r="BJ577" s="18" t="s">
        <v>88</v>
      </c>
      <c r="BK577" s="194">
        <f>ROUND(I577*H577,2)</f>
        <v>0</v>
      </c>
      <c r="BL577" s="18" t="s">
        <v>265</v>
      </c>
      <c r="BM577" s="193" t="s">
        <v>4223</v>
      </c>
    </row>
    <row r="578" spans="2:65" s="12" customFormat="1">
      <c r="B578" s="195"/>
      <c r="C578" s="196"/>
      <c r="D578" s="197" t="s">
        <v>164</v>
      </c>
      <c r="E578" s="198" t="s">
        <v>35</v>
      </c>
      <c r="F578" s="199" t="s">
        <v>4224</v>
      </c>
      <c r="G578" s="196"/>
      <c r="H578" s="198" t="s">
        <v>35</v>
      </c>
      <c r="I578" s="200"/>
      <c r="J578" s="196"/>
      <c r="K578" s="196"/>
      <c r="L578" s="201"/>
      <c r="M578" s="202"/>
      <c r="N578" s="203"/>
      <c r="O578" s="203"/>
      <c r="P578" s="203"/>
      <c r="Q578" s="203"/>
      <c r="R578" s="203"/>
      <c r="S578" s="203"/>
      <c r="T578" s="204"/>
      <c r="AT578" s="205" t="s">
        <v>164</v>
      </c>
      <c r="AU578" s="205" t="s">
        <v>90</v>
      </c>
      <c r="AV578" s="12" t="s">
        <v>88</v>
      </c>
      <c r="AW578" s="12" t="s">
        <v>41</v>
      </c>
      <c r="AX578" s="12" t="s">
        <v>80</v>
      </c>
      <c r="AY578" s="205" t="s">
        <v>155</v>
      </c>
    </row>
    <row r="579" spans="2:65" s="13" customFormat="1">
      <c r="B579" s="206"/>
      <c r="C579" s="207"/>
      <c r="D579" s="197" t="s">
        <v>164</v>
      </c>
      <c r="E579" s="208" t="s">
        <v>35</v>
      </c>
      <c r="F579" s="209" t="s">
        <v>4225</v>
      </c>
      <c r="G579" s="207"/>
      <c r="H579" s="210">
        <v>25.6</v>
      </c>
      <c r="I579" s="211"/>
      <c r="J579" s="207"/>
      <c r="K579" s="207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164</v>
      </c>
      <c r="AU579" s="216" t="s">
        <v>90</v>
      </c>
      <c r="AV579" s="13" t="s">
        <v>90</v>
      </c>
      <c r="AW579" s="13" t="s">
        <v>41</v>
      </c>
      <c r="AX579" s="13" t="s">
        <v>88</v>
      </c>
      <c r="AY579" s="216" t="s">
        <v>155</v>
      </c>
    </row>
    <row r="580" spans="2:65" s="1" customFormat="1" ht="36" customHeight="1">
      <c r="B580" s="36"/>
      <c r="C580" s="182" t="s">
        <v>1264</v>
      </c>
      <c r="D580" s="182" t="s">
        <v>157</v>
      </c>
      <c r="E580" s="183" t="s">
        <v>1994</v>
      </c>
      <c r="F580" s="184" t="s">
        <v>1995</v>
      </c>
      <c r="G580" s="185" t="s">
        <v>360</v>
      </c>
      <c r="H580" s="186">
        <v>15.04</v>
      </c>
      <c r="I580" s="187"/>
      <c r="J580" s="188">
        <f>ROUND(I580*H580,2)</f>
        <v>0</v>
      </c>
      <c r="K580" s="184" t="s">
        <v>161</v>
      </c>
      <c r="L580" s="40"/>
      <c r="M580" s="189" t="s">
        <v>35</v>
      </c>
      <c r="N580" s="190" t="s">
        <v>51</v>
      </c>
      <c r="O580" s="65"/>
      <c r="P580" s="191">
        <f>O580*H580</f>
        <v>0</v>
      </c>
      <c r="Q580" s="191">
        <v>3.5799999999999998E-3</v>
      </c>
      <c r="R580" s="191">
        <f>Q580*H580</f>
        <v>5.3843199999999994E-2</v>
      </c>
      <c r="S580" s="191">
        <v>0</v>
      </c>
      <c r="T580" s="192">
        <f>S580*H580</f>
        <v>0</v>
      </c>
      <c r="AR580" s="193" t="s">
        <v>265</v>
      </c>
      <c r="AT580" s="193" t="s">
        <v>157</v>
      </c>
      <c r="AU580" s="193" t="s">
        <v>90</v>
      </c>
      <c r="AY580" s="18" t="s">
        <v>155</v>
      </c>
      <c r="BE580" s="194">
        <f>IF(N580="základní",J580,0)</f>
        <v>0</v>
      </c>
      <c r="BF580" s="194">
        <f>IF(N580="snížená",J580,0)</f>
        <v>0</v>
      </c>
      <c r="BG580" s="194">
        <f>IF(N580="zákl. přenesená",J580,0)</f>
        <v>0</v>
      </c>
      <c r="BH580" s="194">
        <f>IF(N580="sníž. přenesená",J580,0)</f>
        <v>0</v>
      </c>
      <c r="BI580" s="194">
        <f>IF(N580="nulová",J580,0)</f>
        <v>0</v>
      </c>
      <c r="BJ580" s="18" t="s">
        <v>88</v>
      </c>
      <c r="BK580" s="194">
        <f>ROUND(I580*H580,2)</f>
        <v>0</v>
      </c>
      <c r="BL580" s="18" t="s">
        <v>265</v>
      </c>
      <c r="BM580" s="193" t="s">
        <v>4226</v>
      </c>
    </row>
    <row r="581" spans="2:65" s="12" customFormat="1">
      <c r="B581" s="195"/>
      <c r="C581" s="196"/>
      <c r="D581" s="197" t="s">
        <v>164</v>
      </c>
      <c r="E581" s="198" t="s">
        <v>35</v>
      </c>
      <c r="F581" s="199" t="s">
        <v>4227</v>
      </c>
      <c r="G581" s="196"/>
      <c r="H581" s="198" t="s">
        <v>35</v>
      </c>
      <c r="I581" s="200"/>
      <c r="J581" s="196"/>
      <c r="K581" s="196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164</v>
      </c>
      <c r="AU581" s="205" t="s">
        <v>90</v>
      </c>
      <c r="AV581" s="12" t="s">
        <v>88</v>
      </c>
      <c r="AW581" s="12" t="s">
        <v>41</v>
      </c>
      <c r="AX581" s="12" t="s">
        <v>80</v>
      </c>
      <c r="AY581" s="205" t="s">
        <v>155</v>
      </c>
    </row>
    <row r="582" spans="2:65" s="13" customFormat="1">
      <c r="B582" s="206"/>
      <c r="C582" s="207"/>
      <c r="D582" s="197" t="s">
        <v>164</v>
      </c>
      <c r="E582" s="208" t="s">
        <v>35</v>
      </c>
      <c r="F582" s="209" t="s">
        <v>4228</v>
      </c>
      <c r="G582" s="207"/>
      <c r="H582" s="210">
        <v>15.04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164</v>
      </c>
      <c r="AU582" s="216" t="s">
        <v>90</v>
      </c>
      <c r="AV582" s="13" t="s">
        <v>90</v>
      </c>
      <c r="AW582" s="13" t="s">
        <v>41</v>
      </c>
      <c r="AX582" s="13" t="s">
        <v>88</v>
      </c>
      <c r="AY582" s="216" t="s">
        <v>155</v>
      </c>
    </row>
    <row r="583" spans="2:65" s="1" customFormat="1" ht="36" customHeight="1">
      <c r="B583" s="36"/>
      <c r="C583" s="182" t="s">
        <v>1272</v>
      </c>
      <c r="D583" s="182" t="s">
        <v>157</v>
      </c>
      <c r="E583" s="183" t="s">
        <v>4229</v>
      </c>
      <c r="F583" s="184" t="s">
        <v>4230</v>
      </c>
      <c r="G583" s="185" t="s">
        <v>360</v>
      </c>
      <c r="H583" s="186">
        <v>4.5</v>
      </c>
      <c r="I583" s="187"/>
      <c r="J583" s="188">
        <f>ROUND(I583*H583,2)</f>
        <v>0</v>
      </c>
      <c r="K583" s="184" t="s">
        <v>161</v>
      </c>
      <c r="L583" s="40"/>
      <c r="M583" s="189" t="s">
        <v>35</v>
      </c>
      <c r="N583" s="190" t="s">
        <v>51</v>
      </c>
      <c r="O583" s="65"/>
      <c r="P583" s="191">
        <f>O583*H583</f>
        <v>0</v>
      </c>
      <c r="Q583" s="191">
        <v>3.5200000000000001E-3</v>
      </c>
      <c r="R583" s="191">
        <f>Q583*H583</f>
        <v>1.584E-2</v>
      </c>
      <c r="S583" s="191">
        <v>0</v>
      </c>
      <c r="T583" s="192">
        <f>S583*H583</f>
        <v>0</v>
      </c>
      <c r="AR583" s="193" t="s">
        <v>265</v>
      </c>
      <c r="AT583" s="193" t="s">
        <v>157</v>
      </c>
      <c r="AU583" s="193" t="s">
        <v>90</v>
      </c>
      <c r="AY583" s="18" t="s">
        <v>155</v>
      </c>
      <c r="BE583" s="194">
        <f>IF(N583="základní",J583,0)</f>
        <v>0</v>
      </c>
      <c r="BF583" s="194">
        <f>IF(N583="snížená",J583,0)</f>
        <v>0</v>
      </c>
      <c r="BG583" s="194">
        <f>IF(N583="zákl. přenesená",J583,0)</f>
        <v>0</v>
      </c>
      <c r="BH583" s="194">
        <f>IF(N583="sníž. přenesená",J583,0)</f>
        <v>0</v>
      </c>
      <c r="BI583" s="194">
        <f>IF(N583="nulová",J583,0)</f>
        <v>0</v>
      </c>
      <c r="BJ583" s="18" t="s">
        <v>88</v>
      </c>
      <c r="BK583" s="194">
        <f>ROUND(I583*H583,2)</f>
        <v>0</v>
      </c>
      <c r="BL583" s="18" t="s">
        <v>265</v>
      </c>
      <c r="BM583" s="193" t="s">
        <v>4231</v>
      </c>
    </row>
    <row r="584" spans="2:65" s="12" customFormat="1">
      <c r="B584" s="195"/>
      <c r="C584" s="196"/>
      <c r="D584" s="197" t="s">
        <v>164</v>
      </c>
      <c r="E584" s="198" t="s">
        <v>35</v>
      </c>
      <c r="F584" s="199" t="s">
        <v>4232</v>
      </c>
      <c r="G584" s="196"/>
      <c r="H584" s="198" t="s">
        <v>35</v>
      </c>
      <c r="I584" s="200"/>
      <c r="J584" s="196"/>
      <c r="K584" s="196"/>
      <c r="L584" s="201"/>
      <c r="M584" s="202"/>
      <c r="N584" s="203"/>
      <c r="O584" s="203"/>
      <c r="P584" s="203"/>
      <c r="Q584" s="203"/>
      <c r="R584" s="203"/>
      <c r="S584" s="203"/>
      <c r="T584" s="204"/>
      <c r="AT584" s="205" t="s">
        <v>164</v>
      </c>
      <c r="AU584" s="205" t="s">
        <v>90</v>
      </c>
      <c r="AV584" s="12" t="s">
        <v>88</v>
      </c>
      <c r="AW584" s="12" t="s">
        <v>41</v>
      </c>
      <c r="AX584" s="12" t="s">
        <v>80</v>
      </c>
      <c r="AY584" s="205" t="s">
        <v>155</v>
      </c>
    </row>
    <row r="585" spans="2:65" s="13" customFormat="1">
      <c r="B585" s="206"/>
      <c r="C585" s="207"/>
      <c r="D585" s="197" t="s">
        <v>164</v>
      </c>
      <c r="E585" s="208" t="s">
        <v>35</v>
      </c>
      <c r="F585" s="209" t="s">
        <v>4233</v>
      </c>
      <c r="G585" s="207"/>
      <c r="H585" s="210">
        <v>4.5</v>
      </c>
      <c r="I585" s="211"/>
      <c r="J585" s="207"/>
      <c r="K585" s="207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164</v>
      </c>
      <c r="AU585" s="216" t="s">
        <v>90</v>
      </c>
      <c r="AV585" s="13" t="s">
        <v>90</v>
      </c>
      <c r="AW585" s="13" t="s">
        <v>41</v>
      </c>
      <c r="AX585" s="13" t="s">
        <v>88</v>
      </c>
      <c r="AY585" s="216" t="s">
        <v>155</v>
      </c>
    </row>
    <row r="586" spans="2:65" s="1" customFormat="1" ht="24" customHeight="1">
      <c r="B586" s="36"/>
      <c r="C586" s="182" t="s">
        <v>1283</v>
      </c>
      <c r="D586" s="182" t="s">
        <v>157</v>
      </c>
      <c r="E586" s="183" t="s">
        <v>3184</v>
      </c>
      <c r="F586" s="184" t="s">
        <v>3185</v>
      </c>
      <c r="G586" s="185" t="s">
        <v>360</v>
      </c>
      <c r="H586" s="186">
        <v>38.5</v>
      </c>
      <c r="I586" s="187"/>
      <c r="J586" s="188">
        <f>ROUND(I586*H586,2)</f>
        <v>0</v>
      </c>
      <c r="K586" s="184" t="s">
        <v>161</v>
      </c>
      <c r="L586" s="40"/>
      <c r="M586" s="189" t="s">
        <v>35</v>
      </c>
      <c r="N586" s="190" t="s">
        <v>51</v>
      </c>
      <c r="O586" s="65"/>
      <c r="P586" s="191">
        <f>O586*H586</f>
        <v>0</v>
      </c>
      <c r="Q586" s="191">
        <v>1.3699999999999999E-3</v>
      </c>
      <c r="R586" s="191">
        <f>Q586*H586</f>
        <v>5.2744999999999993E-2</v>
      </c>
      <c r="S586" s="191">
        <v>0</v>
      </c>
      <c r="T586" s="192">
        <f>S586*H586</f>
        <v>0</v>
      </c>
      <c r="AR586" s="193" t="s">
        <v>265</v>
      </c>
      <c r="AT586" s="193" t="s">
        <v>157</v>
      </c>
      <c r="AU586" s="193" t="s">
        <v>90</v>
      </c>
      <c r="AY586" s="18" t="s">
        <v>155</v>
      </c>
      <c r="BE586" s="194">
        <f>IF(N586="základní",J586,0)</f>
        <v>0</v>
      </c>
      <c r="BF586" s="194">
        <f>IF(N586="snížená",J586,0)</f>
        <v>0</v>
      </c>
      <c r="BG586" s="194">
        <f>IF(N586="zákl. přenesená",J586,0)</f>
        <v>0</v>
      </c>
      <c r="BH586" s="194">
        <f>IF(N586="sníž. přenesená",J586,0)</f>
        <v>0</v>
      </c>
      <c r="BI586" s="194">
        <f>IF(N586="nulová",J586,0)</f>
        <v>0</v>
      </c>
      <c r="BJ586" s="18" t="s">
        <v>88</v>
      </c>
      <c r="BK586" s="194">
        <f>ROUND(I586*H586,2)</f>
        <v>0</v>
      </c>
      <c r="BL586" s="18" t="s">
        <v>265</v>
      </c>
      <c r="BM586" s="193" t="s">
        <v>4234</v>
      </c>
    </row>
    <row r="587" spans="2:65" s="12" customFormat="1">
      <c r="B587" s="195"/>
      <c r="C587" s="196"/>
      <c r="D587" s="197" t="s">
        <v>164</v>
      </c>
      <c r="E587" s="198" t="s">
        <v>35</v>
      </c>
      <c r="F587" s="199" t="s">
        <v>4235</v>
      </c>
      <c r="G587" s="196"/>
      <c r="H587" s="198" t="s">
        <v>35</v>
      </c>
      <c r="I587" s="200"/>
      <c r="J587" s="196"/>
      <c r="K587" s="196"/>
      <c r="L587" s="201"/>
      <c r="M587" s="202"/>
      <c r="N587" s="203"/>
      <c r="O587" s="203"/>
      <c r="P587" s="203"/>
      <c r="Q587" s="203"/>
      <c r="R587" s="203"/>
      <c r="S587" s="203"/>
      <c r="T587" s="204"/>
      <c r="AT587" s="205" t="s">
        <v>164</v>
      </c>
      <c r="AU587" s="205" t="s">
        <v>90</v>
      </c>
      <c r="AV587" s="12" t="s">
        <v>88</v>
      </c>
      <c r="AW587" s="12" t="s">
        <v>41</v>
      </c>
      <c r="AX587" s="12" t="s">
        <v>80</v>
      </c>
      <c r="AY587" s="205" t="s">
        <v>155</v>
      </c>
    </row>
    <row r="588" spans="2:65" s="13" customFormat="1">
      <c r="B588" s="206"/>
      <c r="C588" s="207"/>
      <c r="D588" s="197" t="s">
        <v>164</v>
      </c>
      <c r="E588" s="208" t="s">
        <v>35</v>
      </c>
      <c r="F588" s="209" t="s">
        <v>4222</v>
      </c>
      <c r="G588" s="207"/>
      <c r="H588" s="210">
        <v>38.5</v>
      </c>
      <c r="I588" s="211"/>
      <c r="J588" s="207"/>
      <c r="K588" s="207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164</v>
      </c>
      <c r="AU588" s="216" t="s">
        <v>90</v>
      </c>
      <c r="AV588" s="13" t="s">
        <v>90</v>
      </c>
      <c r="AW588" s="13" t="s">
        <v>41</v>
      </c>
      <c r="AX588" s="13" t="s">
        <v>88</v>
      </c>
      <c r="AY588" s="216" t="s">
        <v>155</v>
      </c>
    </row>
    <row r="589" spans="2:65" s="1" customFormat="1" ht="36" customHeight="1">
      <c r="B589" s="36"/>
      <c r="C589" s="182" t="s">
        <v>1304</v>
      </c>
      <c r="D589" s="182" t="s">
        <v>157</v>
      </c>
      <c r="E589" s="183" t="s">
        <v>2034</v>
      </c>
      <c r="F589" s="184" t="s">
        <v>2035</v>
      </c>
      <c r="G589" s="185" t="s">
        <v>227</v>
      </c>
      <c r="H589" s="186">
        <v>2</v>
      </c>
      <c r="I589" s="187"/>
      <c r="J589" s="188">
        <f>ROUND(I589*H589,2)</f>
        <v>0</v>
      </c>
      <c r="K589" s="184" t="s">
        <v>161</v>
      </c>
      <c r="L589" s="40"/>
      <c r="M589" s="189" t="s">
        <v>35</v>
      </c>
      <c r="N589" s="190" t="s">
        <v>51</v>
      </c>
      <c r="O589" s="65"/>
      <c r="P589" s="191">
        <f>O589*H589</f>
        <v>0</v>
      </c>
      <c r="Q589" s="191">
        <v>2.5000000000000001E-4</v>
      </c>
      <c r="R589" s="191">
        <f>Q589*H589</f>
        <v>5.0000000000000001E-4</v>
      </c>
      <c r="S589" s="191">
        <v>0</v>
      </c>
      <c r="T589" s="192">
        <f>S589*H589</f>
        <v>0</v>
      </c>
      <c r="AR589" s="193" t="s">
        <v>265</v>
      </c>
      <c r="AT589" s="193" t="s">
        <v>157</v>
      </c>
      <c r="AU589" s="193" t="s">
        <v>90</v>
      </c>
      <c r="AY589" s="18" t="s">
        <v>155</v>
      </c>
      <c r="BE589" s="194">
        <f>IF(N589="základní",J589,0)</f>
        <v>0</v>
      </c>
      <c r="BF589" s="194">
        <f>IF(N589="snížená",J589,0)</f>
        <v>0</v>
      </c>
      <c r="BG589" s="194">
        <f>IF(N589="zákl. přenesená",J589,0)</f>
        <v>0</v>
      </c>
      <c r="BH589" s="194">
        <f>IF(N589="sníž. přenesená",J589,0)</f>
        <v>0</v>
      </c>
      <c r="BI589" s="194">
        <f>IF(N589="nulová",J589,0)</f>
        <v>0</v>
      </c>
      <c r="BJ589" s="18" t="s">
        <v>88</v>
      </c>
      <c r="BK589" s="194">
        <f>ROUND(I589*H589,2)</f>
        <v>0</v>
      </c>
      <c r="BL589" s="18" t="s">
        <v>265</v>
      </c>
      <c r="BM589" s="193" t="s">
        <v>4236</v>
      </c>
    </row>
    <row r="590" spans="2:65" s="12" customFormat="1">
      <c r="B590" s="195"/>
      <c r="C590" s="196"/>
      <c r="D590" s="197" t="s">
        <v>164</v>
      </c>
      <c r="E590" s="198" t="s">
        <v>35</v>
      </c>
      <c r="F590" s="199" t="s">
        <v>4237</v>
      </c>
      <c r="G590" s="196"/>
      <c r="H590" s="198" t="s">
        <v>35</v>
      </c>
      <c r="I590" s="200"/>
      <c r="J590" s="196"/>
      <c r="K590" s="196"/>
      <c r="L590" s="201"/>
      <c r="M590" s="202"/>
      <c r="N590" s="203"/>
      <c r="O590" s="203"/>
      <c r="P590" s="203"/>
      <c r="Q590" s="203"/>
      <c r="R590" s="203"/>
      <c r="S590" s="203"/>
      <c r="T590" s="204"/>
      <c r="AT590" s="205" t="s">
        <v>164</v>
      </c>
      <c r="AU590" s="205" t="s">
        <v>90</v>
      </c>
      <c r="AV590" s="12" t="s">
        <v>88</v>
      </c>
      <c r="AW590" s="12" t="s">
        <v>41</v>
      </c>
      <c r="AX590" s="12" t="s">
        <v>80</v>
      </c>
      <c r="AY590" s="205" t="s">
        <v>155</v>
      </c>
    </row>
    <row r="591" spans="2:65" s="13" customFormat="1">
      <c r="B591" s="206"/>
      <c r="C591" s="207"/>
      <c r="D591" s="197" t="s">
        <v>164</v>
      </c>
      <c r="E591" s="208" t="s">
        <v>35</v>
      </c>
      <c r="F591" s="209" t="s">
        <v>2382</v>
      </c>
      <c r="G591" s="207"/>
      <c r="H591" s="210">
        <v>2</v>
      </c>
      <c r="I591" s="211"/>
      <c r="J591" s="207"/>
      <c r="K591" s="207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164</v>
      </c>
      <c r="AU591" s="216" t="s">
        <v>90</v>
      </c>
      <c r="AV591" s="13" t="s">
        <v>90</v>
      </c>
      <c r="AW591" s="13" t="s">
        <v>41</v>
      </c>
      <c r="AX591" s="13" t="s">
        <v>88</v>
      </c>
      <c r="AY591" s="216" t="s">
        <v>155</v>
      </c>
    </row>
    <row r="592" spans="2:65" s="1" customFormat="1" ht="36" customHeight="1">
      <c r="B592" s="36"/>
      <c r="C592" s="182" t="s">
        <v>1311</v>
      </c>
      <c r="D592" s="182" t="s">
        <v>157</v>
      </c>
      <c r="E592" s="183" t="s">
        <v>4238</v>
      </c>
      <c r="F592" s="184" t="s">
        <v>4239</v>
      </c>
      <c r="G592" s="185" t="s">
        <v>227</v>
      </c>
      <c r="H592" s="186">
        <v>2</v>
      </c>
      <c r="I592" s="187"/>
      <c r="J592" s="188">
        <f>ROUND(I592*H592,2)</f>
        <v>0</v>
      </c>
      <c r="K592" s="184" t="s">
        <v>161</v>
      </c>
      <c r="L592" s="40"/>
      <c r="M592" s="189" t="s">
        <v>35</v>
      </c>
      <c r="N592" s="190" t="s">
        <v>51</v>
      </c>
      <c r="O592" s="65"/>
      <c r="P592" s="191">
        <f>O592*H592</f>
        <v>0</v>
      </c>
      <c r="Q592" s="191">
        <v>2.5000000000000001E-4</v>
      </c>
      <c r="R592" s="191">
        <f>Q592*H592</f>
        <v>5.0000000000000001E-4</v>
      </c>
      <c r="S592" s="191">
        <v>0</v>
      </c>
      <c r="T592" s="192">
        <f>S592*H592</f>
        <v>0</v>
      </c>
      <c r="AR592" s="193" t="s">
        <v>265</v>
      </c>
      <c r="AT592" s="193" t="s">
        <v>157</v>
      </c>
      <c r="AU592" s="193" t="s">
        <v>90</v>
      </c>
      <c r="AY592" s="18" t="s">
        <v>155</v>
      </c>
      <c r="BE592" s="194">
        <f>IF(N592="základní",J592,0)</f>
        <v>0</v>
      </c>
      <c r="BF592" s="194">
        <f>IF(N592="snížená",J592,0)</f>
        <v>0</v>
      </c>
      <c r="BG592" s="194">
        <f>IF(N592="zákl. přenesená",J592,0)</f>
        <v>0</v>
      </c>
      <c r="BH592" s="194">
        <f>IF(N592="sníž. přenesená",J592,0)</f>
        <v>0</v>
      </c>
      <c r="BI592" s="194">
        <f>IF(N592="nulová",J592,0)</f>
        <v>0</v>
      </c>
      <c r="BJ592" s="18" t="s">
        <v>88</v>
      </c>
      <c r="BK592" s="194">
        <f>ROUND(I592*H592,2)</f>
        <v>0</v>
      </c>
      <c r="BL592" s="18" t="s">
        <v>265</v>
      </c>
      <c r="BM592" s="193" t="s">
        <v>4240</v>
      </c>
    </row>
    <row r="593" spans="2:65" s="12" customFormat="1">
      <c r="B593" s="195"/>
      <c r="C593" s="196"/>
      <c r="D593" s="197" t="s">
        <v>164</v>
      </c>
      <c r="E593" s="198" t="s">
        <v>35</v>
      </c>
      <c r="F593" s="199" t="s">
        <v>4241</v>
      </c>
      <c r="G593" s="196"/>
      <c r="H593" s="198" t="s">
        <v>35</v>
      </c>
      <c r="I593" s="200"/>
      <c r="J593" s="196"/>
      <c r="K593" s="196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164</v>
      </c>
      <c r="AU593" s="205" t="s">
        <v>90</v>
      </c>
      <c r="AV593" s="12" t="s">
        <v>88</v>
      </c>
      <c r="AW593" s="12" t="s">
        <v>41</v>
      </c>
      <c r="AX593" s="12" t="s">
        <v>80</v>
      </c>
      <c r="AY593" s="205" t="s">
        <v>155</v>
      </c>
    </row>
    <row r="594" spans="2:65" s="13" customFormat="1">
      <c r="B594" s="206"/>
      <c r="C594" s="207"/>
      <c r="D594" s="197" t="s">
        <v>164</v>
      </c>
      <c r="E594" s="208" t="s">
        <v>35</v>
      </c>
      <c r="F594" s="209" t="s">
        <v>2382</v>
      </c>
      <c r="G594" s="207"/>
      <c r="H594" s="210">
        <v>2</v>
      </c>
      <c r="I594" s="211"/>
      <c r="J594" s="207"/>
      <c r="K594" s="207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164</v>
      </c>
      <c r="AU594" s="216" t="s">
        <v>90</v>
      </c>
      <c r="AV594" s="13" t="s">
        <v>90</v>
      </c>
      <c r="AW594" s="13" t="s">
        <v>41</v>
      </c>
      <c r="AX594" s="13" t="s">
        <v>88</v>
      </c>
      <c r="AY594" s="216" t="s">
        <v>155</v>
      </c>
    </row>
    <row r="595" spans="2:65" s="1" customFormat="1" ht="36" customHeight="1">
      <c r="B595" s="36"/>
      <c r="C595" s="182" t="s">
        <v>21</v>
      </c>
      <c r="D595" s="182" t="s">
        <v>157</v>
      </c>
      <c r="E595" s="183" t="s">
        <v>2039</v>
      </c>
      <c r="F595" s="184" t="s">
        <v>2040</v>
      </c>
      <c r="G595" s="185" t="s">
        <v>360</v>
      </c>
      <c r="H595" s="186">
        <v>20.399999999999999</v>
      </c>
      <c r="I595" s="187"/>
      <c r="J595" s="188">
        <f>ROUND(I595*H595,2)</f>
        <v>0</v>
      </c>
      <c r="K595" s="184" t="s">
        <v>161</v>
      </c>
      <c r="L595" s="40"/>
      <c r="M595" s="189" t="s">
        <v>35</v>
      </c>
      <c r="N595" s="190" t="s">
        <v>51</v>
      </c>
      <c r="O595" s="65"/>
      <c r="P595" s="191">
        <f>O595*H595</f>
        <v>0</v>
      </c>
      <c r="Q595" s="191">
        <v>2.1199999999999999E-3</v>
      </c>
      <c r="R595" s="191">
        <f>Q595*H595</f>
        <v>4.3247999999999995E-2</v>
      </c>
      <c r="S595" s="191">
        <v>0</v>
      </c>
      <c r="T595" s="192">
        <f>S595*H595</f>
        <v>0</v>
      </c>
      <c r="AR595" s="193" t="s">
        <v>265</v>
      </c>
      <c r="AT595" s="193" t="s">
        <v>157</v>
      </c>
      <c r="AU595" s="193" t="s">
        <v>90</v>
      </c>
      <c r="AY595" s="18" t="s">
        <v>155</v>
      </c>
      <c r="BE595" s="194">
        <f>IF(N595="základní",J595,0)</f>
        <v>0</v>
      </c>
      <c r="BF595" s="194">
        <f>IF(N595="snížená",J595,0)</f>
        <v>0</v>
      </c>
      <c r="BG595" s="194">
        <f>IF(N595="zákl. přenesená",J595,0)</f>
        <v>0</v>
      </c>
      <c r="BH595" s="194">
        <f>IF(N595="sníž. přenesená",J595,0)</f>
        <v>0</v>
      </c>
      <c r="BI595" s="194">
        <f>IF(N595="nulová",J595,0)</f>
        <v>0</v>
      </c>
      <c r="BJ595" s="18" t="s">
        <v>88</v>
      </c>
      <c r="BK595" s="194">
        <f>ROUND(I595*H595,2)</f>
        <v>0</v>
      </c>
      <c r="BL595" s="18" t="s">
        <v>265</v>
      </c>
      <c r="BM595" s="193" t="s">
        <v>4242</v>
      </c>
    </row>
    <row r="596" spans="2:65" s="12" customFormat="1">
      <c r="B596" s="195"/>
      <c r="C596" s="196"/>
      <c r="D596" s="197" t="s">
        <v>164</v>
      </c>
      <c r="E596" s="198" t="s">
        <v>35</v>
      </c>
      <c r="F596" s="199" t="s">
        <v>4243</v>
      </c>
      <c r="G596" s="196"/>
      <c r="H596" s="198" t="s">
        <v>35</v>
      </c>
      <c r="I596" s="200"/>
      <c r="J596" s="196"/>
      <c r="K596" s="196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164</v>
      </c>
      <c r="AU596" s="205" t="s">
        <v>90</v>
      </c>
      <c r="AV596" s="12" t="s">
        <v>88</v>
      </c>
      <c r="AW596" s="12" t="s">
        <v>41</v>
      </c>
      <c r="AX596" s="12" t="s">
        <v>80</v>
      </c>
      <c r="AY596" s="205" t="s">
        <v>155</v>
      </c>
    </row>
    <row r="597" spans="2:65" s="13" customFormat="1">
      <c r="B597" s="206"/>
      <c r="C597" s="207"/>
      <c r="D597" s="197" t="s">
        <v>164</v>
      </c>
      <c r="E597" s="208" t="s">
        <v>35</v>
      </c>
      <c r="F597" s="209" t="s">
        <v>4244</v>
      </c>
      <c r="G597" s="207"/>
      <c r="H597" s="210">
        <v>20.399999999999999</v>
      </c>
      <c r="I597" s="211"/>
      <c r="J597" s="207"/>
      <c r="K597" s="207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164</v>
      </c>
      <c r="AU597" s="216" t="s">
        <v>90</v>
      </c>
      <c r="AV597" s="13" t="s">
        <v>90</v>
      </c>
      <c r="AW597" s="13" t="s">
        <v>41</v>
      </c>
      <c r="AX597" s="13" t="s">
        <v>88</v>
      </c>
      <c r="AY597" s="216" t="s">
        <v>155</v>
      </c>
    </row>
    <row r="598" spans="2:65" s="1" customFormat="1" ht="36" customHeight="1">
      <c r="B598" s="36"/>
      <c r="C598" s="182" t="s">
        <v>1328</v>
      </c>
      <c r="D598" s="182" t="s">
        <v>157</v>
      </c>
      <c r="E598" s="183" t="s">
        <v>4245</v>
      </c>
      <c r="F598" s="184" t="s">
        <v>4246</v>
      </c>
      <c r="G598" s="185" t="s">
        <v>1514</v>
      </c>
      <c r="H598" s="249"/>
      <c r="I598" s="187"/>
      <c r="J598" s="188">
        <f>ROUND(I598*H598,2)</f>
        <v>0</v>
      </c>
      <c r="K598" s="184" t="s">
        <v>161</v>
      </c>
      <c r="L598" s="40"/>
      <c r="M598" s="189" t="s">
        <v>35</v>
      </c>
      <c r="N598" s="190" t="s">
        <v>51</v>
      </c>
      <c r="O598" s="65"/>
      <c r="P598" s="191">
        <f>O598*H598</f>
        <v>0</v>
      </c>
      <c r="Q598" s="191">
        <v>0</v>
      </c>
      <c r="R598" s="191">
        <f>Q598*H598</f>
        <v>0</v>
      </c>
      <c r="S598" s="191">
        <v>0</v>
      </c>
      <c r="T598" s="192">
        <f>S598*H598</f>
        <v>0</v>
      </c>
      <c r="AR598" s="193" t="s">
        <v>265</v>
      </c>
      <c r="AT598" s="193" t="s">
        <v>157</v>
      </c>
      <c r="AU598" s="193" t="s">
        <v>90</v>
      </c>
      <c r="AY598" s="18" t="s">
        <v>155</v>
      </c>
      <c r="BE598" s="194">
        <f>IF(N598="základní",J598,0)</f>
        <v>0</v>
      </c>
      <c r="BF598" s="194">
        <f>IF(N598="snížená",J598,0)</f>
        <v>0</v>
      </c>
      <c r="BG598" s="194">
        <f>IF(N598="zákl. přenesená",J598,0)</f>
        <v>0</v>
      </c>
      <c r="BH598" s="194">
        <f>IF(N598="sníž. přenesená",J598,0)</f>
        <v>0</v>
      </c>
      <c r="BI598" s="194">
        <f>IF(N598="nulová",J598,0)</f>
        <v>0</v>
      </c>
      <c r="BJ598" s="18" t="s">
        <v>88</v>
      </c>
      <c r="BK598" s="194">
        <f>ROUND(I598*H598,2)</f>
        <v>0</v>
      </c>
      <c r="BL598" s="18" t="s">
        <v>265</v>
      </c>
      <c r="BM598" s="193" t="s">
        <v>4247</v>
      </c>
    </row>
    <row r="599" spans="2:65" s="11" customFormat="1" ht="22.95" customHeight="1">
      <c r="B599" s="166"/>
      <c r="C599" s="167"/>
      <c r="D599" s="168" t="s">
        <v>79</v>
      </c>
      <c r="E599" s="180" t="s">
        <v>2046</v>
      </c>
      <c r="F599" s="180" t="s">
        <v>2047</v>
      </c>
      <c r="G599" s="167"/>
      <c r="H599" s="167"/>
      <c r="I599" s="170"/>
      <c r="J599" s="181">
        <f>BK599</f>
        <v>0</v>
      </c>
      <c r="K599" s="167"/>
      <c r="L599" s="172"/>
      <c r="M599" s="173"/>
      <c r="N599" s="174"/>
      <c r="O599" s="174"/>
      <c r="P599" s="175">
        <f>SUM(P600:P609)</f>
        <v>0</v>
      </c>
      <c r="Q599" s="174"/>
      <c r="R599" s="175">
        <f>SUM(R600:R609)</f>
        <v>1.5561279999999999E-2</v>
      </c>
      <c r="S599" s="174"/>
      <c r="T599" s="176">
        <f>SUM(T600:T609)</f>
        <v>1.1318395000000001</v>
      </c>
      <c r="AR599" s="177" t="s">
        <v>90</v>
      </c>
      <c r="AT599" s="178" t="s">
        <v>79</v>
      </c>
      <c r="AU599" s="178" t="s">
        <v>88</v>
      </c>
      <c r="AY599" s="177" t="s">
        <v>155</v>
      </c>
      <c r="BK599" s="179">
        <f>SUM(BK600:BK609)</f>
        <v>0</v>
      </c>
    </row>
    <row r="600" spans="2:65" s="1" customFormat="1" ht="24" customHeight="1">
      <c r="B600" s="36"/>
      <c r="C600" s="182" t="s">
        <v>1334</v>
      </c>
      <c r="D600" s="182" t="s">
        <v>157</v>
      </c>
      <c r="E600" s="183" t="s">
        <v>2071</v>
      </c>
      <c r="F600" s="184" t="s">
        <v>2072</v>
      </c>
      <c r="G600" s="185" t="s">
        <v>160</v>
      </c>
      <c r="H600" s="186">
        <v>119.14100000000001</v>
      </c>
      <c r="I600" s="187"/>
      <c r="J600" s="188">
        <f>ROUND(I600*H600,2)</f>
        <v>0</v>
      </c>
      <c r="K600" s="184" t="s">
        <v>161</v>
      </c>
      <c r="L600" s="40"/>
      <c r="M600" s="189" t="s">
        <v>35</v>
      </c>
      <c r="N600" s="190" t="s">
        <v>51</v>
      </c>
      <c r="O600" s="65"/>
      <c r="P600" s="191">
        <f>O600*H600</f>
        <v>0</v>
      </c>
      <c r="Q600" s="191">
        <v>0</v>
      </c>
      <c r="R600" s="191">
        <f>Q600*H600</f>
        <v>0</v>
      </c>
      <c r="S600" s="191">
        <v>9.4999999999999998E-3</v>
      </c>
      <c r="T600" s="192">
        <f>S600*H600</f>
        <v>1.1318395000000001</v>
      </c>
      <c r="AR600" s="193" t="s">
        <v>265</v>
      </c>
      <c r="AT600" s="193" t="s">
        <v>157</v>
      </c>
      <c r="AU600" s="193" t="s">
        <v>90</v>
      </c>
      <c r="AY600" s="18" t="s">
        <v>155</v>
      </c>
      <c r="BE600" s="194">
        <f>IF(N600="základní",J600,0)</f>
        <v>0</v>
      </c>
      <c r="BF600" s="194">
        <f>IF(N600="snížená",J600,0)</f>
        <v>0</v>
      </c>
      <c r="BG600" s="194">
        <f>IF(N600="zákl. přenesená",J600,0)</f>
        <v>0</v>
      </c>
      <c r="BH600" s="194">
        <f>IF(N600="sníž. přenesená",J600,0)</f>
        <v>0</v>
      </c>
      <c r="BI600" s="194">
        <f>IF(N600="nulová",J600,0)</f>
        <v>0</v>
      </c>
      <c r="BJ600" s="18" t="s">
        <v>88</v>
      </c>
      <c r="BK600" s="194">
        <f>ROUND(I600*H600,2)</f>
        <v>0</v>
      </c>
      <c r="BL600" s="18" t="s">
        <v>265</v>
      </c>
      <c r="BM600" s="193" t="s">
        <v>4248</v>
      </c>
    </row>
    <row r="601" spans="2:65" s="12" customFormat="1">
      <c r="B601" s="195"/>
      <c r="C601" s="196"/>
      <c r="D601" s="197" t="s">
        <v>164</v>
      </c>
      <c r="E601" s="198" t="s">
        <v>35</v>
      </c>
      <c r="F601" s="199" t="s">
        <v>4080</v>
      </c>
      <c r="G601" s="196"/>
      <c r="H601" s="198" t="s">
        <v>35</v>
      </c>
      <c r="I601" s="200"/>
      <c r="J601" s="196"/>
      <c r="K601" s="196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164</v>
      </c>
      <c r="AU601" s="205" t="s">
        <v>90</v>
      </c>
      <c r="AV601" s="12" t="s">
        <v>88</v>
      </c>
      <c r="AW601" s="12" t="s">
        <v>41</v>
      </c>
      <c r="AX601" s="12" t="s">
        <v>80</v>
      </c>
      <c r="AY601" s="205" t="s">
        <v>155</v>
      </c>
    </row>
    <row r="602" spans="2:65" s="13" customFormat="1">
      <c r="B602" s="206"/>
      <c r="C602" s="207"/>
      <c r="D602" s="197" t="s">
        <v>164</v>
      </c>
      <c r="E602" s="208" t="s">
        <v>35</v>
      </c>
      <c r="F602" s="209" t="s">
        <v>4249</v>
      </c>
      <c r="G602" s="207"/>
      <c r="H602" s="210">
        <v>78.040999999999997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164</v>
      </c>
      <c r="AU602" s="216" t="s">
        <v>90</v>
      </c>
      <c r="AV602" s="13" t="s">
        <v>90</v>
      </c>
      <c r="AW602" s="13" t="s">
        <v>41</v>
      </c>
      <c r="AX602" s="13" t="s">
        <v>80</v>
      </c>
      <c r="AY602" s="216" t="s">
        <v>155</v>
      </c>
    </row>
    <row r="603" spans="2:65" s="13" customFormat="1">
      <c r="B603" s="206"/>
      <c r="C603" s="207"/>
      <c r="D603" s="197" t="s">
        <v>164</v>
      </c>
      <c r="E603" s="208" t="s">
        <v>35</v>
      </c>
      <c r="F603" s="209" t="s">
        <v>4250</v>
      </c>
      <c r="G603" s="207"/>
      <c r="H603" s="210">
        <v>41.1</v>
      </c>
      <c r="I603" s="211"/>
      <c r="J603" s="207"/>
      <c r="K603" s="207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164</v>
      </c>
      <c r="AU603" s="216" t="s">
        <v>90</v>
      </c>
      <c r="AV603" s="13" t="s">
        <v>90</v>
      </c>
      <c r="AW603" s="13" t="s">
        <v>41</v>
      </c>
      <c r="AX603" s="13" t="s">
        <v>80</v>
      </c>
      <c r="AY603" s="216" t="s">
        <v>155</v>
      </c>
    </row>
    <row r="604" spans="2:65" s="15" customFormat="1">
      <c r="B604" s="228"/>
      <c r="C604" s="229"/>
      <c r="D604" s="197" t="s">
        <v>164</v>
      </c>
      <c r="E604" s="230" t="s">
        <v>35</v>
      </c>
      <c r="F604" s="231" t="s">
        <v>177</v>
      </c>
      <c r="G604" s="229"/>
      <c r="H604" s="232">
        <v>119.14100000000001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164</v>
      </c>
      <c r="AU604" s="238" t="s">
        <v>90</v>
      </c>
      <c r="AV604" s="15" t="s">
        <v>162</v>
      </c>
      <c r="AW604" s="15" t="s">
        <v>41</v>
      </c>
      <c r="AX604" s="15" t="s">
        <v>88</v>
      </c>
      <c r="AY604" s="238" t="s">
        <v>155</v>
      </c>
    </row>
    <row r="605" spans="2:65" s="1" customFormat="1" ht="24" customHeight="1">
      <c r="B605" s="36"/>
      <c r="C605" s="182" t="s">
        <v>1341</v>
      </c>
      <c r="D605" s="182" t="s">
        <v>157</v>
      </c>
      <c r="E605" s="183" t="s">
        <v>4251</v>
      </c>
      <c r="F605" s="184" t="s">
        <v>4252</v>
      </c>
      <c r="G605" s="185" t="s">
        <v>360</v>
      </c>
      <c r="H605" s="186">
        <v>27.61</v>
      </c>
      <c r="I605" s="187"/>
      <c r="J605" s="188">
        <f>ROUND(I605*H605,2)</f>
        <v>0</v>
      </c>
      <c r="K605" s="184" t="s">
        <v>161</v>
      </c>
      <c r="L605" s="40"/>
      <c r="M605" s="189" t="s">
        <v>35</v>
      </c>
      <c r="N605" s="190" t="s">
        <v>51</v>
      </c>
      <c r="O605" s="65"/>
      <c r="P605" s="191">
        <f>O605*H605</f>
        <v>0</v>
      </c>
      <c r="Q605" s="191">
        <v>0</v>
      </c>
      <c r="R605" s="191">
        <f>Q605*H605</f>
        <v>0</v>
      </c>
      <c r="S605" s="191">
        <v>0</v>
      </c>
      <c r="T605" s="192">
        <f>S605*H605</f>
        <v>0</v>
      </c>
      <c r="AR605" s="193" t="s">
        <v>265</v>
      </c>
      <c r="AT605" s="193" t="s">
        <v>157</v>
      </c>
      <c r="AU605" s="193" t="s">
        <v>90</v>
      </c>
      <c r="AY605" s="18" t="s">
        <v>155</v>
      </c>
      <c r="BE605" s="194">
        <f>IF(N605="základní",J605,0)</f>
        <v>0</v>
      </c>
      <c r="BF605" s="194">
        <f>IF(N605="snížená",J605,0)</f>
        <v>0</v>
      </c>
      <c r="BG605" s="194">
        <f>IF(N605="zákl. přenesená",J605,0)</f>
        <v>0</v>
      </c>
      <c r="BH605" s="194">
        <f>IF(N605="sníž. přenesená",J605,0)</f>
        <v>0</v>
      </c>
      <c r="BI605" s="194">
        <f>IF(N605="nulová",J605,0)</f>
        <v>0</v>
      </c>
      <c r="BJ605" s="18" t="s">
        <v>88</v>
      </c>
      <c r="BK605" s="194">
        <f>ROUND(I605*H605,2)</f>
        <v>0</v>
      </c>
      <c r="BL605" s="18" t="s">
        <v>265</v>
      </c>
      <c r="BM605" s="193" t="s">
        <v>4253</v>
      </c>
    </row>
    <row r="606" spans="2:65" s="13" customFormat="1">
      <c r="B606" s="206"/>
      <c r="C606" s="207"/>
      <c r="D606" s="197" t="s">
        <v>164</v>
      </c>
      <c r="E606" s="208" t="s">
        <v>35</v>
      </c>
      <c r="F606" s="209" t="s">
        <v>4254</v>
      </c>
      <c r="G606" s="207"/>
      <c r="H606" s="210">
        <v>27.61</v>
      </c>
      <c r="I606" s="211"/>
      <c r="J606" s="207"/>
      <c r="K606" s="207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164</v>
      </c>
      <c r="AU606" s="216" t="s">
        <v>90</v>
      </c>
      <c r="AV606" s="13" t="s">
        <v>90</v>
      </c>
      <c r="AW606" s="13" t="s">
        <v>41</v>
      </c>
      <c r="AX606" s="13" t="s">
        <v>88</v>
      </c>
      <c r="AY606" s="216" t="s">
        <v>155</v>
      </c>
    </row>
    <row r="607" spans="2:65" s="1" customFormat="1" ht="16.5" customHeight="1">
      <c r="B607" s="36"/>
      <c r="C607" s="182" t="s">
        <v>1348</v>
      </c>
      <c r="D607" s="182" t="s">
        <v>157</v>
      </c>
      <c r="E607" s="183" t="s">
        <v>2075</v>
      </c>
      <c r="F607" s="184" t="s">
        <v>2076</v>
      </c>
      <c r="G607" s="185" t="s">
        <v>160</v>
      </c>
      <c r="H607" s="186">
        <v>111.152</v>
      </c>
      <c r="I607" s="187"/>
      <c r="J607" s="188">
        <f>ROUND(I607*H607,2)</f>
        <v>0</v>
      </c>
      <c r="K607" s="184" t="s">
        <v>161</v>
      </c>
      <c r="L607" s="40"/>
      <c r="M607" s="189" t="s">
        <v>35</v>
      </c>
      <c r="N607" s="190" t="s">
        <v>51</v>
      </c>
      <c r="O607" s="65"/>
      <c r="P607" s="191">
        <f>O607*H607</f>
        <v>0</v>
      </c>
      <c r="Q607" s="191">
        <v>1.3999999999999999E-4</v>
      </c>
      <c r="R607" s="191">
        <f>Q607*H607</f>
        <v>1.5561279999999999E-2</v>
      </c>
      <c r="S607" s="191">
        <v>0</v>
      </c>
      <c r="T607" s="192">
        <f>S607*H607</f>
        <v>0</v>
      </c>
      <c r="AR607" s="193" t="s">
        <v>265</v>
      </c>
      <c r="AT607" s="193" t="s">
        <v>157</v>
      </c>
      <c r="AU607" s="193" t="s">
        <v>90</v>
      </c>
      <c r="AY607" s="18" t="s">
        <v>155</v>
      </c>
      <c r="BE607" s="194">
        <f>IF(N607="základní",J607,0)</f>
        <v>0</v>
      </c>
      <c r="BF607" s="194">
        <f>IF(N607="snížená",J607,0)</f>
        <v>0</v>
      </c>
      <c r="BG607" s="194">
        <f>IF(N607="zákl. přenesená",J607,0)</f>
        <v>0</v>
      </c>
      <c r="BH607" s="194">
        <f>IF(N607="sníž. přenesená",J607,0)</f>
        <v>0</v>
      </c>
      <c r="BI607" s="194">
        <f>IF(N607="nulová",J607,0)</f>
        <v>0</v>
      </c>
      <c r="BJ607" s="18" t="s">
        <v>88</v>
      </c>
      <c r="BK607" s="194">
        <f>ROUND(I607*H607,2)</f>
        <v>0</v>
      </c>
      <c r="BL607" s="18" t="s">
        <v>265</v>
      </c>
      <c r="BM607" s="193" t="s">
        <v>4255</v>
      </c>
    </row>
    <row r="608" spans="2:65" s="12" customFormat="1">
      <c r="B608" s="195"/>
      <c r="C608" s="196"/>
      <c r="D608" s="197" t="s">
        <v>164</v>
      </c>
      <c r="E608" s="198" t="s">
        <v>35</v>
      </c>
      <c r="F608" s="199" t="s">
        <v>2078</v>
      </c>
      <c r="G608" s="196"/>
      <c r="H608" s="198" t="s">
        <v>35</v>
      </c>
      <c r="I608" s="200"/>
      <c r="J608" s="196"/>
      <c r="K608" s="196"/>
      <c r="L608" s="201"/>
      <c r="M608" s="202"/>
      <c r="N608" s="203"/>
      <c r="O608" s="203"/>
      <c r="P608" s="203"/>
      <c r="Q608" s="203"/>
      <c r="R608" s="203"/>
      <c r="S608" s="203"/>
      <c r="T608" s="204"/>
      <c r="AT608" s="205" t="s">
        <v>164</v>
      </c>
      <c r="AU608" s="205" t="s">
        <v>90</v>
      </c>
      <c r="AV608" s="12" t="s">
        <v>88</v>
      </c>
      <c r="AW608" s="12" t="s">
        <v>41</v>
      </c>
      <c r="AX608" s="12" t="s">
        <v>80</v>
      </c>
      <c r="AY608" s="205" t="s">
        <v>155</v>
      </c>
    </row>
    <row r="609" spans="2:65" s="13" customFormat="1">
      <c r="B609" s="206"/>
      <c r="C609" s="207"/>
      <c r="D609" s="197" t="s">
        <v>164</v>
      </c>
      <c r="E609" s="208" t="s">
        <v>35</v>
      </c>
      <c r="F609" s="209" t="s">
        <v>4256</v>
      </c>
      <c r="G609" s="207"/>
      <c r="H609" s="210">
        <v>111.152</v>
      </c>
      <c r="I609" s="211"/>
      <c r="J609" s="207"/>
      <c r="K609" s="207"/>
      <c r="L609" s="212"/>
      <c r="M609" s="213"/>
      <c r="N609" s="214"/>
      <c r="O609" s="214"/>
      <c r="P609" s="214"/>
      <c r="Q609" s="214"/>
      <c r="R609" s="214"/>
      <c r="S609" s="214"/>
      <c r="T609" s="215"/>
      <c r="AT609" s="216" t="s">
        <v>164</v>
      </c>
      <c r="AU609" s="216" t="s">
        <v>90</v>
      </c>
      <c r="AV609" s="13" t="s">
        <v>90</v>
      </c>
      <c r="AW609" s="13" t="s">
        <v>41</v>
      </c>
      <c r="AX609" s="13" t="s">
        <v>88</v>
      </c>
      <c r="AY609" s="216" t="s">
        <v>155</v>
      </c>
    </row>
    <row r="610" spans="2:65" s="11" customFormat="1" ht="22.95" customHeight="1">
      <c r="B610" s="166"/>
      <c r="C610" s="167"/>
      <c r="D610" s="168" t="s">
        <v>79</v>
      </c>
      <c r="E610" s="180" t="s">
        <v>2083</v>
      </c>
      <c r="F610" s="180" t="s">
        <v>2084</v>
      </c>
      <c r="G610" s="167"/>
      <c r="H610" s="167"/>
      <c r="I610" s="170"/>
      <c r="J610" s="181">
        <f>BK610</f>
        <v>0</v>
      </c>
      <c r="K610" s="167"/>
      <c r="L610" s="172"/>
      <c r="M610" s="173"/>
      <c r="N610" s="174"/>
      <c r="O610" s="174"/>
      <c r="P610" s="175">
        <f>SUM(P611:P645)</f>
        <v>0</v>
      </c>
      <c r="Q610" s="174"/>
      <c r="R610" s="175">
        <f>SUM(R611:R645)</f>
        <v>0.52832679999999987</v>
      </c>
      <c r="S610" s="174"/>
      <c r="T610" s="176">
        <f>SUM(T611:T645)</f>
        <v>0.09</v>
      </c>
      <c r="AR610" s="177" t="s">
        <v>90</v>
      </c>
      <c r="AT610" s="178" t="s">
        <v>79</v>
      </c>
      <c r="AU610" s="178" t="s">
        <v>88</v>
      </c>
      <c r="AY610" s="177" t="s">
        <v>155</v>
      </c>
      <c r="BK610" s="179">
        <f>SUM(BK611:BK645)</f>
        <v>0</v>
      </c>
    </row>
    <row r="611" spans="2:65" s="1" customFormat="1" ht="24" customHeight="1">
      <c r="B611" s="36"/>
      <c r="C611" s="182" t="s">
        <v>1354</v>
      </c>
      <c r="D611" s="182" t="s">
        <v>157</v>
      </c>
      <c r="E611" s="183" t="s">
        <v>4257</v>
      </c>
      <c r="F611" s="184" t="s">
        <v>4258</v>
      </c>
      <c r="G611" s="185" t="s">
        <v>227</v>
      </c>
      <c r="H611" s="186">
        <v>2</v>
      </c>
      <c r="I611" s="187"/>
      <c r="J611" s="188">
        <f>ROUND(I611*H611,2)</f>
        <v>0</v>
      </c>
      <c r="K611" s="184" t="s">
        <v>35</v>
      </c>
      <c r="L611" s="40"/>
      <c r="M611" s="189" t="s">
        <v>35</v>
      </c>
      <c r="N611" s="190" t="s">
        <v>51</v>
      </c>
      <c r="O611" s="65"/>
      <c r="P611" s="191">
        <f>O611*H611</f>
        <v>0</v>
      </c>
      <c r="Q611" s="191">
        <v>5.33E-2</v>
      </c>
      <c r="R611" s="191">
        <f>Q611*H611</f>
        <v>0.1066</v>
      </c>
      <c r="S611" s="191">
        <v>0</v>
      </c>
      <c r="T611" s="192">
        <f>S611*H611</f>
        <v>0</v>
      </c>
      <c r="AR611" s="193" t="s">
        <v>265</v>
      </c>
      <c r="AT611" s="193" t="s">
        <v>157</v>
      </c>
      <c r="AU611" s="193" t="s">
        <v>90</v>
      </c>
      <c r="AY611" s="18" t="s">
        <v>155</v>
      </c>
      <c r="BE611" s="194">
        <f>IF(N611="základní",J611,0)</f>
        <v>0</v>
      </c>
      <c r="BF611" s="194">
        <f>IF(N611="snížená",J611,0)</f>
        <v>0</v>
      </c>
      <c r="BG611" s="194">
        <f>IF(N611="zákl. přenesená",J611,0)</f>
        <v>0</v>
      </c>
      <c r="BH611" s="194">
        <f>IF(N611="sníž. přenesená",J611,0)</f>
        <v>0</v>
      </c>
      <c r="BI611" s="194">
        <f>IF(N611="nulová",J611,0)</f>
        <v>0</v>
      </c>
      <c r="BJ611" s="18" t="s">
        <v>88</v>
      </c>
      <c r="BK611" s="194">
        <f>ROUND(I611*H611,2)</f>
        <v>0</v>
      </c>
      <c r="BL611" s="18" t="s">
        <v>265</v>
      </c>
      <c r="BM611" s="193" t="s">
        <v>4259</v>
      </c>
    </row>
    <row r="612" spans="2:65" s="1" customFormat="1" ht="24" customHeight="1">
      <c r="B612" s="36"/>
      <c r="C612" s="182" t="s">
        <v>1360</v>
      </c>
      <c r="D612" s="182" t="s">
        <v>157</v>
      </c>
      <c r="E612" s="183" t="s">
        <v>4260</v>
      </c>
      <c r="F612" s="184" t="s">
        <v>4261</v>
      </c>
      <c r="G612" s="185" t="s">
        <v>227</v>
      </c>
      <c r="H612" s="186">
        <v>30</v>
      </c>
      <c r="I612" s="187"/>
      <c r="J612" s="188">
        <f>ROUND(I612*H612,2)</f>
        <v>0</v>
      </c>
      <c r="K612" s="184" t="s">
        <v>161</v>
      </c>
      <c r="L612" s="40"/>
      <c r="M612" s="189" t="s">
        <v>35</v>
      </c>
      <c r="N612" s="190" t="s">
        <v>51</v>
      </c>
      <c r="O612" s="65"/>
      <c r="P612" s="191">
        <f>O612*H612</f>
        <v>0</v>
      </c>
      <c r="Q612" s="191">
        <v>0</v>
      </c>
      <c r="R612" s="191">
        <f>Q612*H612</f>
        <v>0</v>
      </c>
      <c r="S612" s="191">
        <v>3.0000000000000001E-3</v>
      </c>
      <c r="T612" s="192">
        <f>S612*H612</f>
        <v>0.09</v>
      </c>
      <c r="AR612" s="193" t="s">
        <v>265</v>
      </c>
      <c r="AT612" s="193" t="s">
        <v>157</v>
      </c>
      <c r="AU612" s="193" t="s">
        <v>90</v>
      </c>
      <c r="AY612" s="18" t="s">
        <v>155</v>
      </c>
      <c r="BE612" s="194">
        <f>IF(N612="základní",J612,0)</f>
        <v>0</v>
      </c>
      <c r="BF612" s="194">
        <f>IF(N612="snížená",J612,0)</f>
        <v>0</v>
      </c>
      <c r="BG612" s="194">
        <f>IF(N612="zákl. přenesená",J612,0)</f>
        <v>0</v>
      </c>
      <c r="BH612" s="194">
        <f>IF(N612="sníž. přenesená",J612,0)</f>
        <v>0</v>
      </c>
      <c r="BI612" s="194">
        <f>IF(N612="nulová",J612,0)</f>
        <v>0</v>
      </c>
      <c r="BJ612" s="18" t="s">
        <v>88</v>
      </c>
      <c r="BK612" s="194">
        <f>ROUND(I612*H612,2)</f>
        <v>0</v>
      </c>
      <c r="BL612" s="18" t="s">
        <v>265</v>
      </c>
      <c r="BM612" s="193" t="s">
        <v>4262</v>
      </c>
    </row>
    <row r="613" spans="2:65" s="12" customFormat="1">
      <c r="B613" s="195"/>
      <c r="C613" s="196"/>
      <c r="D613" s="197" t="s">
        <v>164</v>
      </c>
      <c r="E613" s="198" t="s">
        <v>35</v>
      </c>
      <c r="F613" s="199" t="s">
        <v>4263</v>
      </c>
      <c r="G613" s="196"/>
      <c r="H613" s="198" t="s">
        <v>35</v>
      </c>
      <c r="I613" s="200"/>
      <c r="J613" s="196"/>
      <c r="K613" s="196"/>
      <c r="L613" s="201"/>
      <c r="M613" s="202"/>
      <c r="N613" s="203"/>
      <c r="O613" s="203"/>
      <c r="P613" s="203"/>
      <c r="Q613" s="203"/>
      <c r="R613" s="203"/>
      <c r="S613" s="203"/>
      <c r="T613" s="204"/>
      <c r="AT613" s="205" t="s">
        <v>164</v>
      </c>
      <c r="AU613" s="205" t="s">
        <v>90</v>
      </c>
      <c r="AV613" s="12" t="s">
        <v>88</v>
      </c>
      <c r="AW613" s="12" t="s">
        <v>41</v>
      </c>
      <c r="AX613" s="12" t="s">
        <v>80</v>
      </c>
      <c r="AY613" s="205" t="s">
        <v>155</v>
      </c>
    </row>
    <row r="614" spans="2:65" s="13" customFormat="1">
      <c r="B614" s="206"/>
      <c r="C614" s="207"/>
      <c r="D614" s="197" t="s">
        <v>164</v>
      </c>
      <c r="E614" s="208" t="s">
        <v>35</v>
      </c>
      <c r="F614" s="209" t="s">
        <v>4264</v>
      </c>
      <c r="G614" s="207"/>
      <c r="H614" s="210">
        <v>30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164</v>
      </c>
      <c r="AU614" s="216" t="s">
        <v>90</v>
      </c>
      <c r="AV614" s="13" t="s">
        <v>90</v>
      </c>
      <c r="AW614" s="13" t="s">
        <v>41</v>
      </c>
      <c r="AX614" s="13" t="s">
        <v>88</v>
      </c>
      <c r="AY614" s="216" t="s">
        <v>155</v>
      </c>
    </row>
    <row r="615" spans="2:65" s="1" customFormat="1" ht="36" customHeight="1">
      <c r="B615" s="36"/>
      <c r="C615" s="182" t="s">
        <v>1387</v>
      </c>
      <c r="D615" s="182" t="s">
        <v>157</v>
      </c>
      <c r="E615" s="183" t="s">
        <v>2097</v>
      </c>
      <c r="F615" s="184" t="s">
        <v>2098</v>
      </c>
      <c r="G615" s="185" t="s">
        <v>160</v>
      </c>
      <c r="H615" s="186">
        <v>21.744</v>
      </c>
      <c r="I615" s="187"/>
      <c r="J615" s="188">
        <f>ROUND(I615*H615,2)</f>
        <v>0</v>
      </c>
      <c r="K615" s="184" t="s">
        <v>161</v>
      </c>
      <c r="L615" s="40"/>
      <c r="M615" s="189" t="s">
        <v>35</v>
      </c>
      <c r="N615" s="190" t="s">
        <v>51</v>
      </c>
      <c r="O615" s="65"/>
      <c r="P615" s="191">
        <f>O615*H615</f>
        <v>0</v>
      </c>
      <c r="Q615" s="191">
        <v>2.7E-4</v>
      </c>
      <c r="R615" s="191">
        <f>Q615*H615</f>
        <v>5.8708800000000002E-3</v>
      </c>
      <c r="S615" s="191">
        <v>0</v>
      </c>
      <c r="T615" s="192">
        <f>S615*H615</f>
        <v>0</v>
      </c>
      <c r="AR615" s="193" t="s">
        <v>265</v>
      </c>
      <c r="AT615" s="193" t="s">
        <v>157</v>
      </c>
      <c r="AU615" s="193" t="s">
        <v>90</v>
      </c>
      <c r="AY615" s="18" t="s">
        <v>155</v>
      </c>
      <c r="BE615" s="194">
        <f>IF(N615="základní",J615,0)</f>
        <v>0</v>
      </c>
      <c r="BF615" s="194">
        <f>IF(N615="snížená",J615,0)</f>
        <v>0</v>
      </c>
      <c r="BG615" s="194">
        <f>IF(N615="zákl. přenesená",J615,0)</f>
        <v>0</v>
      </c>
      <c r="BH615" s="194">
        <f>IF(N615="sníž. přenesená",J615,0)</f>
        <v>0</v>
      </c>
      <c r="BI615" s="194">
        <f>IF(N615="nulová",J615,0)</f>
        <v>0</v>
      </c>
      <c r="BJ615" s="18" t="s">
        <v>88</v>
      </c>
      <c r="BK615" s="194">
        <f>ROUND(I615*H615,2)</f>
        <v>0</v>
      </c>
      <c r="BL615" s="18" t="s">
        <v>265</v>
      </c>
      <c r="BM615" s="193" t="s">
        <v>4265</v>
      </c>
    </row>
    <row r="616" spans="2:65" s="12" customFormat="1">
      <c r="B616" s="195"/>
      <c r="C616" s="196"/>
      <c r="D616" s="197" t="s">
        <v>164</v>
      </c>
      <c r="E616" s="198" t="s">
        <v>35</v>
      </c>
      <c r="F616" s="199" t="s">
        <v>4266</v>
      </c>
      <c r="G616" s="196"/>
      <c r="H616" s="198" t="s">
        <v>35</v>
      </c>
      <c r="I616" s="200"/>
      <c r="J616" s="196"/>
      <c r="K616" s="196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164</v>
      </c>
      <c r="AU616" s="205" t="s">
        <v>90</v>
      </c>
      <c r="AV616" s="12" t="s">
        <v>88</v>
      </c>
      <c r="AW616" s="12" t="s">
        <v>41</v>
      </c>
      <c r="AX616" s="12" t="s">
        <v>80</v>
      </c>
      <c r="AY616" s="205" t="s">
        <v>155</v>
      </c>
    </row>
    <row r="617" spans="2:65" s="13" customFormat="1">
      <c r="B617" s="206"/>
      <c r="C617" s="207"/>
      <c r="D617" s="197" t="s">
        <v>164</v>
      </c>
      <c r="E617" s="208" t="s">
        <v>35</v>
      </c>
      <c r="F617" s="209" t="s">
        <v>4267</v>
      </c>
      <c r="G617" s="207"/>
      <c r="H617" s="210">
        <v>21.744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164</v>
      </c>
      <c r="AU617" s="216" t="s">
        <v>90</v>
      </c>
      <c r="AV617" s="13" t="s">
        <v>90</v>
      </c>
      <c r="AW617" s="13" t="s">
        <v>41</v>
      </c>
      <c r="AX617" s="13" t="s">
        <v>88</v>
      </c>
      <c r="AY617" s="216" t="s">
        <v>155</v>
      </c>
    </row>
    <row r="618" spans="2:65" s="1" customFormat="1" ht="24" customHeight="1">
      <c r="B618" s="36"/>
      <c r="C618" s="239" t="s">
        <v>1408</v>
      </c>
      <c r="D618" s="239" t="s">
        <v>455</v>
      </c>
      <c r="E618" s="240" t="s">
        <v>4268</v>
      </c>
      <c r="F618" s="241" t="s">
        <v>4269</v>
      </c>
      <c r="G618" s="242" t="s">
        <v>227</v>
      </c>
      <c r="H618" s="243">
        <v>8</v>
      </c>
      <c r="I618" s="244"/>
      <c r="J618" s="245">
        <f>ROUND(I618*H618,2)</f>
        <v>0</v>
      </c>
      <c r="K618" s="241" t="s">
        <v>35</v>
      </c>
      <c r="L618" s="246"/>
      <c r="M618" s="247" t="s">
        <v>35</v>
      </c>
      <c r="N618" s="248" t="s">
        <v>51</v>
      </c>
      <c r="O618" s="65"/>
      <c r="P618" s="191">
        <f>O618*H618</f>
        <v>0</v>
      </c>
      <c r="Q618" s="191">
        <v>0.04</v>
      </c>
      <c r="R618" s="191">
        <f>Q618*H618</f>
        <v>0.32</v>
      </c>
      <c r="S618" s="191">
        <v>0</v>
      </c>
      <c r="T618" s="192">
        <f>S618*H618</f>
        <v>0</v>
      </c>
      <c r="AR618" s="193" t="s">
        <v>419</v>
      </c>
      <c r="AT618" s="193" t="s">
        <v>455</v>
      </c>
      <c r="AU618" s="193" t="s">
        <v>90</v>
      </c>
      <c r="AY618" s="18" t="s">
        <v>155</v>
      </c>
      <c r="BE618" s="194">
        <f>IF(N618="základní",J618,0)</f>
        <v>0</v>
      </c>
      <c r="BF618" s="194">
        <f>IF(N618="snížená",J618,0)</f>
        <v>0</v>
      </c>
      <c r="BG618" s="194">
        <f>IF(N618="zákl. přenesená",J618,0)</f>
        <v>0</v>
      </c>
      <c r="BH618" s="194">
        <f>IF(N618="sníž. přenesená",J618,0)</f>
        <v>0</v>
      </c>
      <c r="BI618" s="194">
        <f>IF(N618="nulová",J618,0)</f>
        <v>0</v>
      </c>
      <c r="BJ618" s="18" t="s">
        <v>88</v>
      </c>
      <c r="BK618" s="194">
        <f>ROUND(I618*H618,2)</f>
        <v>0</v>
      </c>
      <c r="BL618" s="18" t="s">
        <v>265</v>
      </c>
      <c r="BM618" s="193" t="s">
        <v>4270</v>
      </c>
    </row>
    <row r="619" spans="2:65" s="1" customFormat="1" ht="36" customHeight="1">
      <c r="B619" s="36"/>
      <c r="C619" s="182" t="s">
        <v>1415</v>
      </c>
      <c r="D619" s="182" t="s">
        <v>157</v>
      </c>
      <c r="E619" s="183" t="s">
        <v>2288</v>
      </c>
      <c r="F619" s="184" t="s">
        <v>2289</v>
      </c>
      <c r="G619" s="185" t="s">
        <v>360</v>
      </c>
      <c r="H619" s="186">
        <v>122.36</v>
      </c>
      <c r="I619" s="187"/>
      <c r="J619" s="188">
        <f>ROUND(I619*H619,2)</f>
        <v>0</v>
      </c>
      <c r="K619" s="184" t="s">
        <v>161</v>
      </c>
      <c r="L619" s="40"/>
      <c r="M619" s="189" t="s">
        <v>35</v>
      </c>
      <c r="N619" s="190" t="s">
        <v>51</v>
      </c>
      <c r="O619" s="65"/>
      <c r="P619" s="191">
        <f>O619*H619</f>
        <v>0</v>
      </c>
      <c r="Q619" s="191">
        <v>1.4999999999999999E-4</v>
      </c>
      <c r="R619" s="191">
        <f>Q619*H619</f>
        <v>1.8353999999999999E-2</v>
      </c>
      <c r="S619" s="191">
        <v>0</v>
      </c>
      <c r="T619" s="192">
        <f>S619*H619</f>
        <v>0</v>
      </c>
      <c r="AR619" s="193" t="s">
        <v>265</v>
      </c>
      <c r="AT619" s="193" t="s">
        <v>157</v>
      </c>
      <c r="AU619" s="193" t="s">
        <v>90</v>
      </c>
      <c r="AY619" s="18" t="s">
        <v>155</v>
      </c>
      <c r="BE619" s="194">
        <f>IF(N619="základní",J619,0)</f>
        <v>0</v>
      </c>
      <c r="BF619" s="194">
        <f>IF(N619="snížená",J619,0)</f>
        <v>0</v>
      </c>
      <c r="BG619" s="194">
        <f>IF(N619="zákl. přenesená",J619,0)</f>
        <v>0</v>
      </c>
      <c r="BH619" s="194">
        <f>IF(N619="sníž. přenesená",J619,0)</f>
        <v>0</v>
      </c>
      <c r="BI619" s="194">
        <f>IF(N619="nulová",J619,0)</f>
        <v>0</v>
      </c>
      <c r="BJ619" s="18" t="s">
        <v>88</v>
      </c>
      <c r="BK619" s="194">
        <f>ROUND(I619*H619,2)</f>
        <v>0</v>
      </c>
      <c r="BL619" s="18" t="s">
        <v>265</v>
      </c>
      <c r="BM619" s="193" t="s">
        <v>4271</v>
      </c>
    </row>
    <row r="620" spans="2:65" s="12" customFormat="1">
      <c r="B620" s="195"/>
      <c r="C620" s="196"/>
      <c r="D620" s="197" t="s">
        <v>164</v>
      </c>
      <c r="E620" s="198" t="s">
        <v>35</v>
      </c>
      <c r="F620" s="199" t="s">
        <v>4266</v>
      </c>
      <c r="G620" s="196"/>
      <c r="H620" s="198" t="s">
        <v>35</v>
      </c>
      <c r="I620" s="200"/>
      <c r="J620" s="196"/>
      <c r="K620" s="196"/>
      <c r="L620" s="201"/>
      <c r="M620" s="202"/>
      <c r="N620" s="203"/>
      <c r="O620" s="203"/>
      <c r="P620" s="203"/>
      <c r="Q620" s="203"/>
      <c r="R620" s="203"/>
      <c r="S620" s="203"/>
      <c r="T620" s="204"/>
      <c r="AT620" s="205" t="s">
        <v>164</v>
      </c>
      <c r="AU620" s="205" t="s">
        <v>90</v>
      </c>
      <c r="AV620" s="12" t="s">
        <v>88</v>
      </c>
      <c r="AW620" s="12" t="s">
        <v>41</v>
      </c>
      <c r="AX620" s="12" t="s">
        <v>80</v>
      </c>
      <c r="AY620" s="205" t="s">
        <v>155</v>
      </c>
    </row>
    <row r="621" spans="2:65" s="13" customFormat="1">
      <c r="B621" s="206"/>
      <c r="C621" s="207"/>
      <c r="D621" s="197" t="s">
        <v>164</v>
      </c>
      <c r="E621" s="208" t="s">
        <v>35</v>
      </c>
      <c r="F621" s="209" t="s">
        <v>4272</v>
      </c>
      <c r="G621" s="207"/>
      <c r="H621" s="210">
        <v>52.96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164</v>
      </c>
      <c r="AU621" s="216" t="s">
        <v>90</v>
      </c>
      <c r="AV621" s="13" t="s">
        <v>90</v>
      </c>
      <c r="AW621" s="13" t="s">
        <v>41</v>
      </c>
      <c r="AX621" s="13" t="s">
        <v>80</v>
      </c>
      <c r="AY621" s="216" t="s">
        <v>155</v>
      </c>
    </row>
    <row r="622" spans="2:65" s="12" customFormat="1">
      <c r="B622" s="195"/>
      <c r="C622" s="196"/>
      <c r="D622" s="197" t="s">
        <v>164</v>
      </c>
      <c r="E622" s="198" t="s">
        <v>35</v>
      </c>
      <c r="F622" s="199" t="s">
        <v>4273</v>
      </c>
      <c r="G622" s="196"/>
      <c r="H622" s="198" t="s">
        <v>35</v>
      </c>
      <c r="I622" s="200"/>
      <c r="J622" s="196"/>
      <c r="K622" s="196"/>
      <c r="L622" s="201"/>
      <c r="M622" s="202"/>
      <c r="N622" s="203"/>
      <c r="O622" s="203"/>
      <c r="P622" s="203"/>
      <c r="Q622" s="203"/>
      <c r="R622" s="203"/>
      <c r="S622" s="203"/>
      <c r="T622" s="204"/>
      <c r="AT622" s="205" t="s">
        <v>164</v>
      </c>
      <c r="AU622" s="205" t="s">
        <v>90</v>
      </c>
      <c r="AV622" s="12" t="s">
        <v>88</v>
      </c>
      <c r="AW622" s="12" t="s">
        <v>41</v>
      </c>
      <c r="AX622" s="12" t="s">
        <v>80</v>
      </c>
      <c r="AY622" s="205" t="s">
        <v>155</v>
      </c>
    </row>
    <row r="623" spans="2:65" s="13" customFormat="1">
      <c r="B623" s="206"/>
      <c r="C623" s="207"/>
      <c r="D623" s="197" t="s">
        <v>164</v>
      </c>
      <c r="E623" s="208" t="s">
        <v>35</v>
      </c>
      <c r="F623" s="209" t="s">
        <v>4274</v>
      </c>
      <c r="G623" s="207"/>
      <c r="H623" s="210">
        <v>12.92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164</v>
      </c>
      <c r="AU623" s="216" t="s">
        <v>90</v>
      </c>
      <c r="AV623" s="13" t="s">
        <v>90</v>
      </c>
      <c r="AW623" s="13" t="s">
        <v>41</v>
      </c>
      <c r="AX623" s="13" t="s">
        <v>80</v>
      </c>
      <c r="AY623" s="216" t="s">
        <v>155</v>
      </c>
    </row>
    <row r="624" spans="2:65" s="12" customFormat="1">
      <c r="B624" s="195"/>
      <c r="C624" s="196"/>
      <c r="D624" s="197" t="s">
        <v>164</v>
      </c>
      <c r="E624" s="198" t="s">
        <v>35</v>
      </c>
      <c r="F624" s="199" t="s">
        <v>4275</v>
      </c>
      <c r="G624" s="196"/>
      <c r="H624" s="198" t="s">
        <v>35</v>
      </c>
      <c r="I624" s="200"/>
      <c r="J624" s="196"/>
      <c r="K624" s="196"/>
      <c r="L624" s="201"/>
      <c r="M624" s="202"/>
      <c r="N624" s="203"/>
      <c r="O624" s="203"/>
      <c r="P624" s="203"/>
      <c r="Q624" s="203"/>
      <c r="R624" s="203"/>
      <c r="S624" s="203"/>
      <c r="T624" s="204"/>
      <c r="AT624" s="205" t="s">
        <v>164</v>
      </c>
      <c r="AU624" s="205" t="s">
        <v>90</v>
      </c>
      <c r="AV624" s="12" t="s">
        <v>88</v>
      </c>
      <c r="AW624" s="12" t="s">
        <v>41</v>
      </c>
      <c r="AX624" s="12" t="s">
        <v>80</v>
      </c>
      <c r="AY624" s="205" t="s">
        <v>155</v>
      </c>
    </row>
    <row r="625" spans="2:65" s="13" customFormat="1">
      <c r="B625" s="206"/>
      <c r="C625" s="207"/>
      <c r="D625" s="197" t="s">
        <v>164</v>
      </c>
      <c r="E625" s="208" t="s">
        <v>35</v>
      </c>
      <c r="F625" s="209" t="s">
        <v>4276</v>
      </c>
      <c r="G625" s="207"/>
      <c r="H625" s="210">
        <v>56.48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164</v>
      </c>
      <c r="AU625" s="216" t="s">
        <v>90</v>
      </c>
      <c r="AV625" s="13" t="s">
        <v>90</v>
      </c>
      <c r="AW625" s="13" t="s">
        <v>41</v>
      </c>
      <c r="AX625" s="13" t="s">
        <v>80</v>
      </c>
      <c r="AY625" s="216" t="s">
        <v>155</v>
      </c>
    </row>
    <row r="626" spans="2:65" s="15" customFormat="1">
      <c r="B626" s="228"/>
      <c r="C626" s="229"/>
      <c r="D626" s="197" t="s">
        <v>164</v>
      </c>
      <c r="E626" s="230" t="s">
        <v>35</v>
      </c>
      <c r="F626" s="231" t="s">
        <v>177</v>
      </c>
      <c r="G626" s="229"/>
      <c r="H626" s="232">
        <v>122.36</v>
      </c>
      <c r="I626" s="233"/>
      <c r="J626" s="229"/>
      <c r="K626" s="229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164</v>
      </c>
      <c r="AU626" s="238" t="s">
        <v>90</v>
      </c>
      <c r="AV626" s="15" t="s">
        <v>162</v>
      </c>
      <c r="AW626" s="15" t="s">
        <v>41</v>
      </c>
      <c r="AX626" s="15" t="s">
        <v>88</v>
      </c>
      <c r="AY626" s="238" t="s">
        <v>155</v>
      </c>
    </row>
    <row r="627" spans="2:65" s="1" customFormat="1" ht="48" customHeight="1">
      <c r="B627" s="36"/>
      <c r="C627" s="182" t="s">
        <v>1419</v>
      </c>
      <c r="D627" s="182" t="s">
        <v>157</v>
      </c>
      <c r="E627" s="183" t="s">
        <v>2317</v>
      </c>
      <c r="F627" s="184" t="s">
        <v>2318</v>
      </c>
      <c r="G627" s="185" t="s">
        <v>360</v>
      </c>
      <c r="H627" s="186">
        <v>101.24</v>
      </c>
      <c r="I627" s="187"/>
      <c r="J627" s="188">
        <f>ROUND(I627*H627,2)</f>
        <v>0</v>
      </c>
      <c r="K627" s="184" t="s">
        <v>161</v>
      </c>
      <c r="L627" s="40"/>
      <c r="M627" s="189" t="s">
        <v>35</v>
      </c>
      <c r="N627" s="190" t="s">
        <v>51</v>
      </c>
      <c r="O627" s="65"/>
      <c r="P627" s="191">
        <f>O627*H627</f>
        <v>0</v>
      </c>
      <c r="Q627" s="191">
        <v>0</v>
      </c>
      <c r="R627" s="191">
        <f>Q627*H627</f>
        <v>0</v>
      </c>
      <c r="S627" s="191">
        <v>0</v>
      </c>
      <c r="T627" s="192">
        <f>S627*H627</f>
        <v>0</v>
      </c>
      <c r="AR627" s="193" t="s">
        <v>265</v>
      </c>
      <c r="AT627" s="193" t="s">
        <v>157</v>
      </c>
      <c r="AU627" s="193" t="s">
        <v>90</v>
      </c>
      <c r="AY627" s="18" t="s">
        <v>155</v>
      </c>
      <c r="BE627" s="194">
        <f>IF(N627="základní",J627,0)</f>
        <v>0</v>
      </c>
      <c r="BF627" s="194">
        <f>IF(N627="snížená",J627,0)</f>
        <v>0</v>
      </c>
      <c r="BG627" s="194">
        <f>IF(N627="zákl. přenesená",J627,0)</f>
        <v>0</v>
      </c>
      <c r="BH627" s="194">
        <f>IF(N627="sníž. přenesená",J627,0)</f>
        <v>0</v>
      </c>
      <c r="BI627" s="194">
        <f>IF(N627="nulová",J627,0)</f>
        <v>0</v>
      </c>
      <c r="BJ627" s="18" t="s">
        <v>88</v>
      </c>
      <c r="BK627" s="194">
        <f>ROUND(I627*H627,2)</f>
        <v>0</v>
      </c>
      <c r="BL627" s="18" t="s">
        <v>265</v>
      </c>
      <c r="BM627" s="193" t="s">
        <v>4277</v>
      </c>
    </row>
    <row r="628" spans="2:65" s="12" customFormat="1" ht="20.399999999999999">
      <c r="B628" s="195"/>
      <c r="C628" s="196"/>
      <c r="D628" s="197" t="s">
        <v>164</v>
      </c>
      <c r="E628" s="198" t="s">
        <v>35</v>
      </c>
      <c r="F628" s="199" t="s">
        <v>4278</v>
      </c>
      <c r="G628" s="196"/>
      <c r="H628" s="198" t="s">
        <v>35</v>
      </c>
      <c r="I628" s="200"/>
      <c r="J628" s="196"/>
      <c r="K628" s="196"/>
      <c r="L628" s="201"/>
      <c r="M628" s="202"/>
      <c r="N628" s="203"/>
      <c r="O628" s="203"/>
      <c r="P628" s="203"/>
      <c r="Q628" s="203"/>
      <c r="R628" s="203"/>
      <c r="S628" s="203"/>
      <c r="T628" s="204"/>
      <c r="AT628" s="205" t="s">
        <v>164</v>
      </c>
      <c r="AU628" s="205" t="s">
        <v>90</v>
      </c>
      <c r="AV628" s="12" t="s">
        <v>88</v>
      </c>
      <c r="AW628" s="12" t="s">
        <v>41</v>
      </c>
      <c r="AX628" s="12" t="s">
        <v>80</v>
      </c>
      <c r="AY628" s="205" t="s">
        <v>155</v>
      </c>
    </row>
    <row r="629" spans="2:65" s="13" customFormat="1">
      <c r="B629" s="206"/>
      <c r="C629" s="207"/>
      <c r="D629" s="197" t="s">
        <v>164</v>
      </c>
      <c r="E629" s="208" t="s">
        <v>35</v>
      </c>
      <c r="F629" s="209" t="s">
        <v>4279</v>
      </c>
      <c r="G629" s="207"/>
      <c r="H629" s="210">
        <v>101.24</v>
      </c>
      <c r="I629" s="211"/>
      <c r="J629" s="207"/>
      <c r="K629" s="207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164</v>
      </c>
      <c r="AU629" s="216" t="s">
        <v>90</v>
      </c>
      <c r="AV629" s="13" t="s">
        <v>90</v>
      </c>
      <c r="AW629" s="13" t="s">
        <v>41</v>
      </c>
      <c r="AX629" s="13" t="s">
        <v>88</v>
      </c>
      <c r="AY629" s="216" t="s">
        <v>155</v>
      </c>
    </row>
    <row r="630" spans="2:65" s="1" customFormat="1" ht="24" customHeight="1">
      <c r="B630" s="36"/>
      <c r="C630" s="239" t="s">
        <v>1427</v>
      </c>
      <c r="D630" s="239" t="s">
        <v>455</v>
      </c>
      <c r="E630" s="240" t="s">
        <v>3282</v>
      </c>
      <c r="F630" s="241" t="s">
        <v>3283</v>
      </c>
      <c r="G630" s="242" t="s">
        <v>360</v>
      </c>
      <c r="H630" s="243">
        <v>111.364</v>
      </c>
      <c r="I630" s="244"/>
      <c r="J630" s="245">
        <f>ROUND(I630*H630,2)</f>
        <v>0</v>
      </c>
      <c r="K630" s="241" t="s">
        <v>161</v>
      </c>
      <c r="L630" s="246"/>
      <c r="M630" s="247" t="s">
        <v>35</v>
      </c>
      <c r="N630" s="248" t="s">
        <v>51</v>
      </c>
      <c r="O630" s="65"/>
      <c r="P630" s="191">
        <f>O630*H630</f>
        <v>0</v>
      </c>
      <c r="Q630" s="191">
        <v>2.7999999999999998E-4</v>
      </c>
      <c r="R630" s="191">
        <f>Q630*H630</f>
        <v>3.1181919999999998E-2</v>
      </c>
      <c r="S630" s="191">
        <v>0</v>
      </c>
      <c r="T630" s="192">
        <f>S630*H630</f>
        <v>0</v>
      </c>
      <c r="AR630" s="193" t="s">
        <v>419</v>
      </c>
      <c r="AT630" s="193" t="s">
        <v>455</v>
      </c>
      <c r="AU630" s="193" t="s">
        <v>90</v>
      </c>
      <c r="AY630" s="18" t="s">
        <v>155</v>
      </c>
      <c r="BE630" s="194">
        <f>IF(N630="základní",J630,0)</f>
        <v>0</v>
      </c>
      <c r="BF630" s="194">
        <f>IF(N630="snížená",J630,0)</f>
        <v>0</v>
      </c>
      <c r="BG630" s="194">
        <f>IF(N630="zákl. přenesená",J630,0)</f>
        <v>0</v>
      </c>
      <c r="BH630" s="194">
        <f>IF(N630="sníž. přenesená",J630,0)</f>
        <v>0</v>
      </c>
      <c r="BI630" s="194">
        <f>IF(N630="nulová",J630,0)</f>
        <v>0</v>
      </c>
      <c r="BJ630" s="18" t="s">
        <v>88</v>
      </c>
      <c r="BK630" s="194">
        <f>ROUND(I630*H630,2)</f>
        <v>0</v>
      </c>
      <c r="BL630" s="18" t="s">
        <v>265</v>
      </c>
      <c r="BM630" s="193" t="s">
        <v>4280</v>
      </c>
    </row>
    <row r="631" spans="2:65" s="12" customFormat="1" ht="20.399999999999999">
      <c r="B631" s="195"/>
      <c r="C631" s="196"/>
      <c r="D631" s="197" t="s">
        <v>164</v>
      </c>
      <c r="E631" s="198" t="s">
        <v>35</v>
      </c>
      <c r="F631" s="199" t="s">
        <v>4278</v>
      </c>
      <c r="G631" s="196"/>
      <c r="H631" s="198" t="s">
        <v>35</v>
      </c>
      <c r="I631" s="200"/>
      <c r="J631" s="196"/>
      <c r="K631" s="196"/>
      <c r="L631" s="201"/>
      <c r="M631" s="202"/>
      <c r="N631" s="203"/>
      <c r="O631" s="203"/>
      <c r="P631" s="203"/>
      <c r="Q631" s="203"/>
      <c r="R631" s="203"/>
      <c r="S631" s="203"/>
      <c r="T631" s="204"/>
      <c r="AT631" s="205" t="s">
        <v>164</v>
      </c>
      <c r="AU631" s="205" t="s">
        <v>90</v>
      </c>
      <c r="AV631" s="12" t="s">
        <v>88</v>
      </c>
      <c r="AW631" s="12" t="s">
        <v>41</v>
      </c>
      <c r="AX631" s="12" t="s">
        <v>80</v>
      </c>
      <c r="AY631" s="205" t="s">
        <v>155</v>
      </c>
    </row>
    <row r="632" spans="2:65" s="13" customFormat="1">
      <c r="B632" s="206"/>
      <c r="C632" s="207"/>
      <c r="D632" s="197" t="s">
        <v>164</v>
      </c>
      <c r="E632" s="208" t="s">
        <v>35</v>
      </c>
      <c r="F632" s="209" t="s">
        <v>4281</v>
      </c>
      <c r="G632" s="207"/>
      <c r="H632" s="210">
        <v>111.364</v>
      </c>
      <c r="I632" s="211"/>
      <c r="J632" s="207"/>
      <c r="K632" s="207"/>
      <c r="L632" s="212"/>
      <c r="M632" s="213"/>
      <c r="N632" s="214"/>
      <c r="O632" s="214"/>
      <c r="P632" s="214"/>
      <c r="Q632" s="214"/>
      <c r="R632" s="214"/>
      <c r="S632" s="214"/>
      <c r="T632" s="215"/>
      <c r="AT632" s="216" t="s">
        <v>164</v>
      </c>
      <c r="AU632" s="216" t="s">
        <v>90</v>
      </c>
      <c r="AV632" s="13" t="s">
        <v>90</v>
      </c>
      <c r="AW632" s="13" t="s">
        <v>41</v>
      </c>
      <c r="AX632" s="13" t="s">
        <v>88</v>
      </c>
      <c r="AY632" s="216" t="s">
        <v>155</v>
      </c>
    </row>
    <row r="633" spans="2:65" s="1" customFormat="1" ht="36" customHeight="1">
      <c r="B633" s="36"/>
      <c r="C633" s="182" t="s">
        <v>1433</v>
      </c>
      <c r="D633" s="182" t="s">
        <v>157</v>
      </c>
      <c r="E633" s="183" t="s">
        <v>2339</v>
      </c>
      <c r="F633" s="184" t="s">
        <v>2340</v>
      </c>
      <c r="G633" s="185" t="s">
        <v>227</v>
      </c>
      <c r="H633" s="186">
        <v>8</v>
      </c>
      <c r="I633" s="187"/>
      <c r="J633" s="188">
        <f>ROUND(I633*H633,2)</f>
        <v>0</v>
      </c>
      <c r="K633" s="184" t="s">
        <v>161</v>
      </c>
      <c r="L633" s="40"/>
      <c r="M633" s="189" t="s">
        <v>35</v>
      </c>
      <c r="N633" s="190" t="s">
        <v>51</v>
      </c>
      <c r="O633" s="65"/>
      <c r="P633" s="191">
        <f>O633*H633</f>
        <v>0</v>
      </c>
      <c r="Q633" s="191">
        <v>0</v>
      </c>
      <c r="R633" s="191">
        <f>Q633*H633</f>
        <v>0</v>
      </c>
      <c r="S633" s="191">
        <v>0</v>
      </c>
      <c r="T633" s="192">
        <f>S633*H633</f>
        <v>0</v>
      </c>
      <c r="AR633" s="193" t="s">
        <v>265</v>
      </c>
      <c r="AT633" s="193" t="s">
        <v>157</v>
      </c>
      <c r="AU633" s="193" t="s">
        <v>90</v>
      </c>
      <c r="AY633" s="18" t="s">
        <v>155</v>
      </c>
      <c r="BE633" s="194">
        <f>IF(N633="základní",J633,0)</f>
        <v>0</v>
      </c>
      <c r="BF633" s="194">
        <f>IF(N633="snížená",J633,0)</f>
        <v>0</v>
      </c>
      <c r="BG633" s="194">
        <f>IF(N633="zákl. přenesená",J633,0)</f>
        <v>0</v>
      </c>
      <c r="BH633" s="194">
        <f>IF(N633="sníž. přenesená",J633,0)</f>
        <v>0</v>
      </c>
      <c r="BI633" s="194">
        <f>IF(N633="nulová",J633,0)</f>
        <v>0</v>
      </c>
      <c r="BJ633" s="18" t="s">
        <v>88</v>
      </c>
      <c r="BK633" s="194">
        <f>ROUND(I633*H633,2)</f>
        <v>0</v>
      </c>
      <c r="BL633" s="18" t="s">
        <v>265</v>
      </c>
      <c r="BM633" s="193" t="s">
        <v>4282</v>
      </c>
    </row>
    <row r="634" spans="2:65" s="12" customFormat="1">
      <c r="B634" s="195"/>
      <c r="C634" s="196"/>
      <c r="D634" s="197" t="s">
        <v>164</v>
      </c>
      <c r="E634" s="198" t="s">
        <v>35</v>
      </c>
      <c r="F634" s="199" t="s">
        <v>4283</v>
      </c>
      <c r="G634" s="196"/>
      <c r="H634" s="198" t="s">
        <v>35</v>
      </c>
      <c r="I634" s="200"/>
      <c r="J634" s="196"/>
      <c r="K634" s="196"/>
      <c r="L634" s="201"/>
      <c r="M634" s="202"/>
      <c r="N634" s="203"/>
      <c r="O634" s="203"/>
      <c r="P634" s="203"/>
      <c r="Q634" s="203"/>
      <c r="R634" s="203"/>
      <c r="S634" s="203"/>
      <c r="T634" s="204"/>
      <c r="AT634" s="205" t="s">
        <v>164</v>
      </c>
      <c r="AU634" s="205" t="s">
        <v>90</v>
      </c>
      <c r="AV634" s="12" t="s">
        <v>88</v>
      </c>
      <c r="AW634" s="12" t="s">
        <v>41</v>
      </c>
      <c r="AX634" s="12" t="s">
        <v>80</v>
      </c>
      <c r="AY634" s="205" t="s">
        <v>155</v>
      </c>
    </row>
    <row r="635" spans="2:65" s="13" customFormat="1">
      <c r="B635" s="206"/>
      <c r="C635" s="207"/>
      <c r="D635" s="197" t="s">
        <v>164</v>
      </c>
      <c r="E635" s="208" t="s">
        <v>35</v>
      </c>
      <c r="F635" s="209" t="s">
        <v>224</v>
      </c>
      <c r="G635" s="207"/>
      <c r="H635" s="210">
        <v>8</v>
      </c>
      <c r="I635" s="211"/>
      <c r="J635" s="207"/>
      <c r="K635" s="207"/>
      <c r="L635" s="212"/>
      <c r="M635" s="213"/>
      <c r="N635" s="214"/>
      <c r="O635" s="214"/>
      <c r="P635" s="214"/>
      <c r="Q635" s="214"/>
      <c r="R635" s="214"/>
      <c r="S635" s="214"/>
      <c r="T635" s="215"/>
      <c r="AT635" s="216" t="s">
        <v>164</v>
      </c>
      <c r="AU635" s="216" t="s">
        <v>90</v>
      </c>
      <c r="AV635" s="13" t="s">
        <v>90</v>
      </c>
      <c r="AW635" s="13" t="s">
        <v>41</v>
      </c>
      <c r="AX635" s="13" t="s">
        <v>88</v>
      </c>
      <c r="AY635" s="216" t="s">
        <v>155</v>
      </c>
    </row>
    <row r="636" spans="2:65" s="1" customFormat="1" ht="16.5" customHeight="1">
      <c r="B636" s="36"/>
      <c r="C636" s="239" t="s">
        <v>1442</v>
      </c>
      <c r="D636" s="239" t="s">
        <v>455</v>
      </c>
      <c r="E636" s="240" t="s">
        <v>3296</v>
      </c>
      <c r="F636" s="241" t="s">
        <v>3297</v>
      </c>
      <c r="G636" s="242" t="s">
        <v>360</v>
      </c>
      <c r="H636" s="243">
        <v>15.12</v>
      </c>
      <c r="I636" s="244"/>
      <c r="J636" s="245">
        <f>ROUND(I636*H636,2)</f>
        <v>0</v>
      </c>
      <c r="K636" s="241" t="s">
        <v>161</v>
      </c>
      <c r="L636" s="246"/>
      <c r="M636" s="247" t="s">
        <v>35</v>
      </c>
      <c r="N636" s="248" t="s">
        <v>51</v>
      </c>
      <c r="O636" s="65"/>
      <c r="P636" s="191">
        <f>O636*H636</f>
        <v>0</v>
      </c>
      <c r="Q636" s="191">
        <v>3.0000000000000001E-3</v>
      </c>
      <c r="R636" s="191">
        <f>Q636*H636</f>
        <v>4.5359999999999998E-2</v>
      </c>
      <c r="S636" s="191">
        <v>0</v>
      </c>
      <c r="T636" s="192">
        <f>S636*H636</f>
        <v>0</v>
      </c>
      <c r="AR636" s="193" t="s">
        <v>419</v>
      </c>
      <c r="AT636" s="193" t="s">
        <v>455</v>
      </c>
      <c r="AU636" s="193" t="s">
        <v>90</v>
      </c>
      <c r="AY636" s="18" t="s">
        <v>155</v>
      </c>
      <c r="BE636" s="194">
        <f>IF(N636="základní",J636,0)</f>
        <v>0</v>
      </c>
      <c r="BF636" s="194">
        <f>IF(N636="snížená",J636,0)</f>
        <v>0</v>
      </c>
      <c r="BG636" s="194">
        <f>IF(N636="zákl. přenesená",J636,0)</f>
        <v>0</v>
      </c>
      <c r="BH636" s="194">
        <f>IF(N636="sníž. přenesená",J636,0)</f>
        <v>0</v>
      </c>
      <c r="BI636" s="194">
        <f>IF(N636="nulová",J636,0)</f>
        <v>0</v>
      </c>
      <c r="BJ636" s="18" t="s">
        <v>88</v>
      </c>
      <c r="BK636" s="194">
        <f>ROUND(I636*H636,2)</f>
        <v>0</v>
      </c>
      <c r="BL636" s="18" t="s">
        <v>265</v>
      </c>
      <c r="BM636" s="193" t="s">
        <v>4284</v>
      </c>
    </row>
    <row r="637" spans="2:65" s="13" customFormat="1">
      <c r="B637" s="206"/>
      <c r="C637" s="207"/>
      <c r="D637" s="197" t="s">
        <v>164</v>
      </c>
      <c r="E637" s="208" t="s">
        <v>35</v>
      </c>
      <c r="F637" s="209" t="s">
        <v>4285</v>
      </c>
      <c r="G637" s="207"/>
      <c r="H637" s="210">
        <v>15.12</v>
      </c>
      <c r="I637" s="211"/>
      <c r="J637" s="207"/>
      <c r="K637" s="207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164</v>
      </c>
      <c r="AU637" s="216" t="s">
        <v>90</v>
      </c>
      <c r="AV637" s="13" t="s">
        <v>90</v>
      </c>
      <c r="AW637" s="13" t="s">
        <v>41</v>
      </c>
      <c r="AX637" s="13" t="s">
        <v>88</v>
      </c>
      <c r="AY637" s="216" t="s">
        <v>155</v>
      </c>
    </row>
    <row r="638" spans="2:65" s="1" customFormat="1" ht="24" customHeight="1">
      <c r="B638" s="36"/>
      <c r="C638" s="239" t="s">
        <v>1446</v>
      </c>
      <c r="D638" s="239" t="s">
        <v>455</v>
      </c>
      <c r="E638" s="240" t="s">
        <v>2345</v>
      </c>
      <c r="F638" s="241" t="s">
        <v>2346</v>
      </c>
      <c r="G638" s="242" t="s">
        <v>227</v>
      </c>
      <c r="H638" s="243">
        <v>16</v>
      </c>
      <c r="I638" s="244"/>
      <c r="J638" s="245">
        <f>ROUND(I638*H638,2)</f>
        <v>0</v>
      </c>
      <c r="K638" s="241" t="s">
        <v>161</v>
      </c>
      <c r="L638" s="246"/>
      <c r="M638" s="247" t="s">
        <v>35</v>
      </c>
      <c r="N638" s="248" t="s">
        <v>51</v>
      </c>
      <c r="O638" s="65"/>
      <c r="P638" s="191">
        <f>O638*H638</f>
        <v>0</v>
      </c>
      <c r="Q638" s="191">
        <v>6.0000000000000002E-5</v>
      </c>
      <c r="R638" s="191">
        <f>Q638*H638</f>
        <v>9.6000000000000002E-4</v>
      </c>
      <c r="S638" s="191">
        <v>0</v>
      </c>
      <c r="T638" s="192">
        <f>S638*H638</f>
        <v>0</v>
      </c>
      <c r="AR638" s="193" t="s">
        <v>419</v>
      </c>
      <c r="AT638" s="193" t="s">
        <v>455</v>
      </c>
      <c r="AU638" s="193" t="s">
        <v>90</v>
      </c>
      <c r="AY638" s="18" t="s">
        <v>155</v>
      </c>
      <c r="BE638" s="194">
        <f>IF(N638="základní",J638,0)</f>
        <v>0</v>
      </c>
      <c r="BF638" s="194">
        <f>IF(N638="snížená",J638,0)</f>
        <v>0</v>
      </c>
      <c r="BG638" s="194">
        <f>IF(N638="zákl. přenesená",J638,0)</f>
        <v>0</v>
      </c>
      <c r="BH638" s="194">
        <f>IF(N638="sníž. přenesená",J638,0)</f>
        <v>0</v>
      </c>
      <c r="BI638" s="194">
        <f>IF(N638="nulová",J638,0)</f>
        <v>0</v>
      </c>
      <c r="BJ638" s="18" t="s">
        <v>88</v>
      </c>
      <c r="BK638" s="194">
        <f>ROUND(I638*H638,2)</f>
        <v>0</v>
      </c>
      <c r="BL638" s="18" t="s">
        <v>265</v>
      </c>
      <c r="BM638" s="193" t="s">
        <v>4286</v>
      </c>
    </row>
    <row r="639" spans="2:65" s="13" customFormat="1">
      <c r="B639" s="206"/>
      <c r="C639" s="207"/>
      <c r="D639" s="197" t="s">
        <v>164</v>
      </c>
      <c r="E639" s="208" t="s">
        <v>35</v>
      </c>
      <c r="F639" s="209" t="s">
        <v>4287</v>
      </c>
      <c r="G639" s="207"/>
      <c r="H639" s="210">
        <v>16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164</v>
      </c>
      <c r="AU639" s="216" t="s">
        <v>90</v>
      </c>
      <c r="AV639" s="13" t="s">
        <v>90</v>
      </c>
      <c r="AW639" s="13" t="s">
        <v>41</v>
      </c>
      <c r="AX639" s="13" t="s">
        <v>88</v>
      </c>
      <c r="AY639" s="216" t="s">
        <v>155</v>
      </c>
    </row>
    <row r="640" spans="2:65" s="1" customFormat="1" ht="24" customHeight="1">
      <c r="B640" s="36"/>
      <c r="C640" s="182" t="s">
        <v>1450</v>
      </c>
      <c r="D640" s="182" t="s">
        <v>157</v>
      </c>
      <c r="E640" s="183" t="s">
        <v>2388</v>
      </c>
      <c r="F640" s="184" t="s">
        <v>2389</v>
      </c>
      <c r="G640" s="185" t="s">
        <v>227</v>
      </c>
      <c r="H640" s="186">
        <v>2</v>
      </c>
      <c r="I640" s="187"/>
      <c r="J640" s="188">
        <f>ROUND(I640*H640,2)</f>
        <v>0</v>
      </c>
      <c r="K640" s="184" t="s">
        <v>161</v>
      </c>
      <c r="L640" s="40"/>
      <c r="M640" s="189" t="s">
        <v>35</v>
      </c>
      <c r="N640" s="190" t="s">
        <v>51</v>
      </c>
      <c r="O640" s="65"/>
      <c r="P640" s="191">
        <f>O640*H640</f>
        <v>0</v>
      </c>
      <c r="Q640" s="191">
        <v>0</v>
      </c>
      <c r="R640" s="191">
        <f>Q640*H640</f>
        <v>0</v>
      </c>
      <c r="S640" s="191">
        <v>0</v>
      </c>
      <c r="T640" s="192">
        <f>S640*H640</f>
        <v>0</v>
      </c>
      <c r="AR640" s="193" t="s">
        <v>265</v>
      </c>
      <c r="AT640" s="193" t="s">
        <v>157</v>
      </c>
      <c r="AU640" s="193" t="s">
        <v>90</v>
      </c>
      <c r="AY640" s="18" t="s">
        <v>155</v>
      </c>
      <c r="BE640" s="194">
        <f>IF(N640="základní",J640,0)</f>
        <v>0</v>
      </c>
      <c r="BF640" s="194">
        <f>IF(N640="snížená",J640,0)</f>
        <v>0</v>
      </c>
      <c r="BG640" s="194">
        <f>IF(N640="zákl. přenesená",J640,0)</f>
        <v>0</v>
      </c>
      <c r="BH640" s="194">
        <f>IF(N640="sníž. přenesená",J640,0)</f>
        <v>0</v>
      </c>
      <c r="BI640" s="194">
        <f>IF(N640="nulová",J640,0)</f>
        <v>0</v>
      </c>
      <c r="BJ640" s="18" t="s">
        <v>88</v>
      </c>
      <c r="BK640" s="194">
        <f>ROUND(I640*H640,2)</f>
        <v>0</v>
      </c>
      <c r="BL640" s="18" t="s">
        <v>265</v>
      </c>
      <c r="BM640" s="193" t="s">
        <v>4288</v>
      </c>
    </row>
    <row r="641" spans="2:65" s="12" customFormat="1">
      <c r="B641" s="195"/>
      <c r="C641" s="196"/>
      <c r="D641" s="197" t="s">
        <v>164</v>
      </c>
      <c r="E641" s="198" t="s">
        <v>35</v>
      </c>
      <c r="F641" s="199" t="s">
        <v>2379</v>
      </c>
      <c r="G641" s="196"/>
      <c r="H641" s="198" t="s">
        <v>35</v>
      </c>
      <c r="I641" s="200"/>
      <c r="J641" s="196"/>
      <c r="K641" s="196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164</v>
      </c>
      <c r="AU641" s="205" t="s">
        <v>90</v>
      </c>
      <c r="AV641" s="12" t="s">
        <v>88</v>
      </c>
      <c r="AW641" s="12" t="s">
        <v>41</v>
      </c>
      <c r="AX641" s="12" t="s">
        <v>80</v>
      </c>
      <c r="AY641" s="205" t="s">
        <v>155</v>
      </c>
    </row>
    <row r="642" spans="2:65" s="13" customFormat="1">
      <c r="B642" s="206"/>
      <c r="C642" s="207"/>
      <c r="D642" s="197" t="s">
        <v>164</v>
      </c>
      <c r="E642" s="208" t="s">
        <v>35</v>
      </c>
      <c r="F642" s="209" t="s">
        <v>90</v>
      </c>
      <c r="G642" s="207"/>
      <c r="H642" s="210">
        <v>2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164</v>
      </c>
      <c r="AU642" s="216" t="s">
        <v>90</v>
      </c>
      <c r="AV642" s="13" t="s">
        <v>90</v>
      </c>
      <c r="AW642" s="13" t="s">
        <v>41</v>
      </c>
      <c r="AX642" s="13" t="s">
        <v>88</v>
      </c>
      <c r="AY642" s="216" t="s">
        <v>155</v>
      </c>
    </row>
    <row r="643" spans="2:65" s="1" customFormat="1" ht="24" customHeight="1">
      <c r="B643" s="36"/>
      <c r="C643" s="239" t="s">
        <v>1454</v>
      </c>
      <c r="D643" s="239" t="s">
        <v>455</v>
      </c>
      <c r="E643" s="240" t="s">
        <v>2394</v>
      </c>
      <c r="F643" s="241" t="s">
        <v>2395</v>
      </c>
      <c r="G643" s="242" t="s">
        <v>227</v>
      </c>
      <c r="H643" s="243">
        <v>2</v>
      </c>
      <c r="I643" s="244"/>
      <c r="J643" s="245">
        <f>ROUND(I643*H643,2)</f>
        <v>0</v>
      </c>
      <c r="K643" s="241" t="s">
        <v>35</v>
      </c>
      <c r="L643" s="246"/>
      <c r="M643" s="247" t="s">
        <v>35</v>
      </c>
      <c r="N643" s="248" t="s">
        <v>51</v>
      </c>
      <c r="O643" s="65"/>
      <c r="P643" s="191">
        <f>O643*H643</f>
        <v>0</v>
      </c>
      <c r="Q643" s="191">
        <v>0</v>
      </c>
      <c r="R643" s="191">
        <f>Q643*H643</f>
        <v>0</v>
      </c>
      <c r="S643" s="191">
        <v>0</v>
      </c>
      <c r="T643" s="192">
        <f>S643*H643</f>
        <v>0</v>
      </c>
      <c r="AR643" s="193" t="s">
        <v>419</v>
      </c>
      <c r="AT643" s="193" t="s">
        <v>455</v>
      </c>
      <c r="AU643" s="193" t="s">
        <v>90</v>
      </c>
      <c r="AY643" s="18" t="s">
        <v>155</v>
      </c>
      <c r="BE643" s="194">
        <f>IF(N643="základní",J643,0)</f>
        <v>0</v>
      </c>
      <c r="BF643" s="194">
        <f>IF(N643="snížená",J643,0)</f>
        <v>0</v>
      </c>
      <c r="BG643" s="194">
        <f>IF(N643="zákl. přenesená",J643,0)</f>
        <v>0</v>
      </c>
      <c r="BH643" s="194">
        <f>IF(N643="sníž. přenesená",J643,0)</f>
        <v>0</v>
      </c>
      <c r="BI643" s="194">
        <f>IF(N643="nulová",J643,0)</f>
        <v>0</v>
      </c>
      <c r="BJ643" s="18" t="s">
        <v>88</v>
      </c>
      <c r="BK643" s="194">
        <f>ROUND(I643*H643,2)</f>
        <v>0</v>
      </c>
      <c r="BL643" s="18" t="s">
        <v>265</v>
      </c>
      <c r="BM643" s="193" t="s">
        <v>4289</v>
      </c>
    </row>
    <row r="644" spans="2:65" s="1" customFormat="1" ht="24" customHeight="1">
      <c r="B644" s="36"/>
      <c r="C644" s="182" t="s">
        <v>1591</v>
      </c>
      <c r="D644" s="182" t="s">
        <v>157</v>
      </c>
      <c r="E644" s="183" t="s">
        <v>2415</v>
      </c>
      <c r="F644" s="184" t="s">
        <v>2416</v>
      </c>
      <c r="G644" s="185" t="s">
        <v>2417</v>
      </c>
      <c r="H644" s="186">
        <v>4</v>
      </c>
      <c r="I644" s="187"/>
      <c r="J644" s="188">
        <f>ROUND(I644*H644,2)</f>
        <v>0</v>
      </c>
      <c r="K644" s="184" t="s">
        <v>35</v>
      </c>
      <c r="L644" s="40"/>
      <c r="M644" s="189" t="s">
        <v>35</v>
      </c>
      <c r="N644" s="190" t="s">
        <v>51</v>
      </c>
      <c r="O644" s="65"/>
      <c r="P644" s="191">
        <f>O644*H644</f>
        <v>0</v>
      </c>
      <c r="Q644" s="191">
        <v>0</v>
      </c>
      <c r="R644" s="191">
        <f>Q644*H644</f>
        <v>0</v>
      </c>
      <c r="S644" s="191">
        <v>0</v>
      </c>
      <c r="T644" s="192">
        <f>S644*H644</f>
        <v>0</v>
      </c>
      <c r="AR644" s="193" t="s">
        <v>265</v>
      </c>
      <c r="AT644" s="193" t="s">
        <v>157</v>
      </c>
      <c r="AU644" s="193" t="s">
        <v>90</v>
      </c>
      <c r="AY644" s="18" t="s">
        <v>155</v>
      </c>
      <c r="BE644" s="194">
        <f>IF(N644="základní",J644,0)</f>
        <v>0</v>
      </c>
      <c r="BF644" s="194">
        <f>IF(N644="snížená",J644,0)</f>
        <v>0</v>
      </c>
      <c r="BG644" s="194">
        <f>IF(N644="zákl. přenesená",J644,0)</f>
        <v>0</v>
      </c>
      <c r="BH644" s="194">
        <f>IF(N644="sníž. přenesená",J644,0)</f>
        <v>0</v>
      </c>
      <c r="BI644" s="194">
        <f>IF(N644="nulová",J644,0)</f>
        <v>0</v>
      </c>
      <c r="BJ644" s="18" t="s">
        <v>88</v>
      </c>
      <c r="BK644" s="194">
        <f>ROUND(I644*H644,2)</f>
        <v>0</v>
      </c>
      <c r="BL644" s="18" t="s">
        <v>265</v>
      </c>
      <c r="BM644" s="193" t="s">
        <v>4290</v>
      </c>
    </row>
    <row r="645" spans="2:65" s="1" customFormat="1" ht="36" customHeight="1">
      <c r="B645" s="36"/>
      <c r="C645" s="182" t="s">
        <v>1459</v>
      </c>
      <c r="D645" s="182" t="s">
        <v>157</v>
      </c>
      <c r="E645" s="183" t="s">
        <v>3320</v>
      </c>
      <c r="F645" s="184" t="s">
        <v>3321</v>
      </c>
      <c r="G645" s="185" t="s">
        <v>1514</v>
      </c>
      <c r="H645" s="249"/>
      <c r="I645" s="187"/>
      <c r="J645" s="188">
        <f>ROUND(I645*H645,2)</f>
        <v>0</v>
      </c>
      <c r="K645" s="184" t="s">
        <v>161</v>
      </c>
      <c r="L645" s="40"/>
      <c r="M645" s="189" t="s">
        <v>35</v>
      </c>
      <c r="N645" s="190" t="s">
        <v>51</v>
      </c>
      <c r="O645" s="65"/>
      <c r="P645" s="191">
        <f>O645*H645</f>
        <v>0</v>
      </c>
      <c r="Q645" s="191">
        <v>0</v>
      </c>
      <c r="R645" s="191">
        <f>Q645*H645</f>
        <v>0</v>
      </c>
      <c r="S645" s="191">
        <v>0</v>
      </c>
      <c r="T645" s="192">
        <f>S645*H645</f>
        <v>0</v>
      </c>
      <c r="AR645" s="193" t="s">
        <v>265</v>
      </c>
      <c r="AT645" s="193" t="s">
        <v>157</v>
      </c>
      <c r="AU645" s="193" t="s">
        <v>90</v>
      </c>
      <c r="AY645" s="18" t="s">
        <v>155</v>
      </c>
      <c r="BE645" s="194">
        <f>IF(N645="základní",J645,0)</f>
        <v>0</v>
      </c>
      <c r="BF645" s="194">
        <f>IF(N645="snížená",J645,0)</f>
        <v>0</v>
      </c>
      <c r="BG645" s="194">
        <f>IF(N645="zákl. přenesená",J645,0)</f>
        <v>0</v>
      </c>
      <c r="BH645" s="194">
        <f>IF(N645="sníž. přenesená",J645,0)</f>
        <v>0</v>
      </c>
      <c r="BI645" s="194">
        <f>IF(N645="nulová",J645,0)</f>
        <v>0</v>
      </c>
      <c r="BJ645" s="18" t="s">
        <v>88</v>
      </c>
      <c r="BK645" s="194">
        <f>ROUND(I645*H645,2)</f>
        <v>0</v>
      </c>
      <c r="BL645" s="18" t="s">
        <v>265</v>
      </c>
      <c r="BM645" s="193" t="s">
        <v>4291</v>
      </c>
    </row>
    <row r="646" spans="2:65" s="11" customFormat="1" ht="22.95" customHeight="1">
      <c r="B646" s="166"/>
      <c r="C646" s="167"/>
      <c r="D646" s="168" t="s">
        <v>79</v>
      </c>
      <c r="E646" s="180" t="s">
        <v>2423</v>
      </c>
      <c r="F646" s="180" t="s">
        <v>2424</v>
      </c>
      <c r="G646" s="167"/>
      <c r="H646" s="167"/>
      <c r="I646" s="170"/>
      <c r="J646" s="181">
        <f>BK646</f>
        <v>0</v>
      </c>
      <c r="K646" s="167"/>
      <c r="L646" s="172"/>
      <c r="M646" s="173"/>
      <c r="N646" s="174"/>
      <c r="O646" s="174"/>
      <c r="P646" s="175">
        <f>SUM(P647:P655)</f>
        <v>0</v>
      </c>
      <c r="Q646" s="174"/>
      <c r="R646" s="175">
        <f>SUM(R647:R655)</f>
        <v>0.90600000000000003</v>
      </c>
      <c r="S646" s="174"/>
      <c r="T646" s="176">
        <f>SUM(T647:T655)</f>
        <v>0</v>
      </c>
      <c r="AR646" s="177" t="s">
        <v>90</v>
      </c>
      <c r="AT646" s="178" t="s">
        <v>79</v>
      </c>
      <c r="AU646" s="178" t="s">
        <v>88</v>
      </c>
      <c r="AY646" s="177" t="s">
        <v>155</v>
      </c>
      <c r="BK646" s="179">
        <f>SUM(BK647:BK655)</f>
        <v>0</v>
      </c>
    </row>
    <row r="647" spans="2:65" s="1" customFormat="1" ht="24" customHeight="1">
      <c r="B647" s="36"/>
      <c r="C647" s="182" t="s">
        <v>1465</v>
      </c>
      <c r="D647" s="182" t="s">
        <v>157</v>
      </c>
      <c r="E647" s="183" t="s">
        <v>3327</v>
      </c>
      <c r="F647" s="184" t="s">
        <v>4553</v>
      </c>
      <c r="G647" s="185" t="s">
        <v>227</v>
      </c>
      <c r="H647" s="186">
        <v>2</v>
      </c>
      <c r="I647" s="187"/>
      <c r="J647" s="188">
        <f>ROUND(I647*H647,2)</f>
        <v>0</v>
      </c>
      <c r="K647" s="184" t="s">
        <v>35</v>
      </c>
      <c r="L647" s="40"/>
      <c r="M647" s="189" t="s">
        <v>35</v>
      </c>
      <c r="N647" s="190" t="s">
        <v>51</v>
      </c>
      <c r="O647" s="65"/>
      <c r="P647" s="191">
        <f>O647*H647</f>
        <v>0</v>
      </c>
      <c r="Q647" s="191">
        <v>0.37</v>
      </c>
      <c r="R647" s="191">
        <f>Q647*H647</f>
        <v>0.74</v>
      </c>
      <c r="S647" s="191">
        <v>0</v>
      </c>
      <c r="T647" s="192">
        <f>S647*H647</f>
        <v>0</v>
      </c>
      <c r="AR647" s="193" t="s">
        <v>265</v>
      </c>
      <c r="AT647" s="193" t="s">
        <v>157</v>
      </c>
      <c r="AU647" s="193" t="s">
        <v>90</v>
      </c>
      <c r="AY647" s="18" t="s">
        <v>155</v>
      </c>
      <c r="BE647" s="194">
        <f>IF(N647="základní",J647,0)</f>
        <v>0</v>
      </c>
      <c r="BF647" s="194">
        <f>IF(N647="snížená",J647,0)</f>
        <v>0</v>
      </c>
      <c r="BG647" s="194">
        <f>IF(N647="zákl. přenesená",J647,0)</f>
        <v>0</v>
      </c>
      <c r="BH647" s="194">
        <f>IF(N647="sníž. přenesená",J647,0)</f>
        <v>0</v>
      </c>
      <c r="BI647" s="194">
        <f>IF(N647="nulová",J647,0)</f>
        <v>0</v>
      </c>
      <c r="BJ647" s="18" t="s">
        <v>88</v>
      </c>
      <c r="BK647" s="194">
        <f>ROUND(I647*H647,2)</f>
        <v>0</v>
      </c>
      <c r="BL647" s="18" t="s">
        <v>265</v>
      </c>
      <c r="BM647" s="193" t="s">
        <v>4292</v>
      </c>
    </row>
    <row r="648" spans="2:65" s="1" customFormat="1" ht="24" customHeight="1">
      <c r="B648" s="36"/>
      <c r="C648" s="182" t="s">
        <v>1473</v>
      </c>
      <c r="D648" s="182" t="s">
        <v>157</v>
      </c>
      <c r="E648" s="183" t="s">
        <v>4293</v>
      </c>
      <c r="F648" s="184" t="s">
        <v>4294</v>
      </c>
      <c r="G648" s="185" t="s">
        <v>227</v>
      </c>
      <c r="H648" s="186">
        <v>2</v>
      </c>
      <c r="I648" s="187"/>
      <c r="J648" s="188">
        <f>ROUND(I648*H648,2)</f>
        <v>0</v>
      </c>
      <c r="K648" s="184" t="s">
        <v>161</v>
      </c>
      <c r="L648" s="40"/>
      <c r="M648" s="189" t="s">
        <v>35</v>
      </c>
      <c r="N648" s="190" t="s">
        <v>51</v>
      </c>
      <c r="O648" s="65"/>
      <c r="P648" s="191">
        <f>O648*H648</f>
        <v>0</v>
      </c>
      <c r="Q648" s="191">
        <v>0</v>
      </c>
      <c r="R648" s="191">
        <f>Q648*H648</f>
        <v>0</v>
      </c>
      <c r="S648" s="191">
        <v>0</v>
      </c>
      <c r="T648" s="192">
        <f>S648*H648</f>
        <v>0</v>
      </c>
      <c r="AR648" s="193" t="s">
        <v>265</v>
      </c>
      <c r="AT648" s="193" t="s">
        <v>157</v>
      </c>
      <c r="AU648" s="193" t="s">
        <v>90</v>
      </c>
      <c r="AY648" s="18" t="s">
        <v>155</v>
      </c>
      <c r="BE648" s="194">
        <f>IF(N648="základní",J648,0)</f>
        <v>0</v>
      </c>
      <c r="BF648" s="194">
        <f>IF(N648="snížená",J648,0)</f>
        <v>0</v>
      </c>
      <c r="BG648" s="194">
        <f>IF(N648="zákl. přenesená",J648,0)</f>
        <v>0</v>
      </c>
      <c r="BH648" s="194">
        <f>IF(N648="sníž. přenesená",J648,0)</f>
        <v>0</v>
      </c>
      <c r="BI648" s="194">
        <f>IF(N648="nulová",J648,0)</f>
        <v>0</v>
      </c>
      <c r="BJ648" s="18" t="s">
        <v>88</v>
      </c>
      <c r="BK648" s="194">
        <f>ROUND(I648*H648,2)</f>
        <v>0</v>
      </c>
      <c r="BL648" s="18" t="s">
        <v>265</v>
      </c>
      <c r="BM648" s="193" t="s">
        <v>4295</v>
      </c>
    </row>
    <row r="649" spans="2:65" s="12" customFormat="1">
      <c r="B649" s="195"/>
      <c r="C649" s="196"/>
      <c r="D649" s="197" t="s">
        <v>164</v>
      </c>
      <c r="E649" s="198" t="s">
        <v>35</v>
      </c>
      <c r="F649" s="199" t="s">
        <v>4273</v>
      </c>
      <c r="G649" s="196"/>
      <c r="H649" s="198" t="s">
        <v>35</v>
      </c>
      <c r="I649" s="200"/>
      <c r="J649" s="196"/>
      <c r="K649" s="196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164</v>
      </c>
      <c r="AU649" s="205" t="s">
        <v>90</v>
      </c>
      <c r="AV649" s="12" t="s">
        <v>88</v>
      </c>
      <c r="AW649" s="12" t="s">
        <v>41</v>
      </c>
      <c r="AX649" s="12" t="s">
        <v>80</v>
      </c>
      <c r="AY649" s="205" t="s">
        <v>155</v>
      </c>
    </row>
    <row r="650" spans="2:65" s="13" customFormat="1">
      <c r="B650" s="206"/>
      <c r="C650" s="207"/>
      <c r="D650" s="197" t="s">
        <v>164</v>
      </c>
      <c r="E650" s="208" t="s">
        <v>35</v>
      </c>
      <c r="F650" s="209" t="s">
        <v>90</v>
      </c>
      <c r="G650" s="207"/>
      <c r="H650" s="210">
        <v>2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164</v>
      </c>
      <c r="AU650" s="216" t="s">
        <v>90</v>
      </c>
      <c r="AV650" s="13" t="s">
        <v>90</v>
      </c>
      <c r="AW650" s="13" t="s">
        <v>41</v>
      </c>
      <c r="AX650" s="13" t="s">
        <v>88</v>
      </c>
      <c r="AY650" s="216" t="s">
        <v>155</v>
      </c>
    </row>
    <row r="651" spans="2:65" s="1" customFormat="1" ht="36" customHeight="1">
      <c r="B651" s="36"/>
      <c r="C651" s="239" t="s">
        <v>1477</v>
      </c>
      <c r="D651" s="239" t="s">
        <v>455</v>
      </c>
      <c r="E651" s="240" t="s">
        <v>4296</v>
      </c>
      <c r="F651" s="241" t="s">
        <v>4297</v>
      </c>
      <c r="G651" s="242" t="s">
        <v>227</v>
      </c>
      <c r="H651" s="243">
        <v>2</v>
      </c>
      <c r="I651" s="244"/>
      <c r="J651" s="245">
        <f>ROUND(I651*H651,2)</f>
        <v>0</v>
      </c>
      <c r="K651" s="241" t="s">
        <v>35</v>
      </c>
      <c r="L651" s="246"/>
      <c r="M651" s="247" t="s">
        <v>35</v>
      </c>
      <c r="N651" s="248" t="s">
        <v>51</v>
      </c>
      <c r="O651" s="65"/>
      <c r="P651" s="191">
        <f>O651*H651</f>
        <v>0</v>
      </c>
      <c r="Q651" s="191">
        <v>8.3000000000000004E-2</v>
      </c>
      <c r="R651" s="191">
        <f>Q651*H651</f>
        <v>0.16600000000000001</v>
      </c>
      <c r="S651" s="191">
        <v>0</v>
      </c>
      <c r="T651" s="192">
        <f>S651*H651</f>
        <v>0</v>
      </c>
      <c r="AR651" s="193" t="s">
        <v>419</v>
      </c>
      <c r="AT651" s="193" t="s">
        <v>455</v>
      </c>
      <c r="AU651" s="193" t="s">
        <v>90</v>
      </c>
      <c r="AY651" s="18" t="s">
        <v>155</v>
      </c>
      <c r="BE651" s="194">
        <f>IF(N651="základní",J651,0)</f>
        <v>0</v>
      </c>
      <c r="BF651" s="194">
        <f>IF(N651="snížená",J651,0)</f>
        <v>0</v>
      </c>
      <c r="BG651" s="194">
        <f>IF(N651="zákl. přenesená",J651,0)</f>
        <v>0</v>
      </c>
      <c r="BH651" s="194">
        <f>IF(N651="sníž. přenesená",J651,0)</f>
        <v>0</v>
      </c>
      <c r="BI651" s="194">
        <f>IF(N651="nulová",J651,0)</f>
        <v>0</v>
      </c>
      <c r="BJ651" s="18" t="s">
        <v>88</v>
      </c>
      <c r="BK651" s="194">
        <f>ROUND(I651*H651,2)</f>
        <v>0</v>
      </c>
      <c r="BL651" s="18" t="s">
        <v>265</v>
      </c>
      <c r="BM651" s="193" t="s">
        <v>4298</v>
      </c>
    </row>
    <row r="652" spans="2:65" s="1" customFormat="1" ht="36" customHeight="1">
      <c r="B652" s="36"/>
      <c r="C652" s="182" t="s">
        <v>1482</v>
      </c>
      <c r="D652" s="182" t="s">
        <v>157</v>
      </c>
      <c r="E652" s="183" t="s">
        <v>2493</v>
      </c>
      <c r="F652" s="184" t="s">
        <v>2494</v>
      </c>
      <c r="G652" s="185" t="s">
        <v>227</v>
      </c>
      <c r="H652" s="186">
        <v>4</v>
      </c>
      <c r="I652" s="187"/>
      <c r="J652" s="188">
        <f>ROUND(I652*H652,2)</f>
        <v>0</v>
      </c>
      <c r="K652" s="184" t="s">
        <v>161</v>
      </c>
      <c r="L652" s="40"/>
      <c r="M652" s="189" t="s">
        <v>35</v>
      </c>
      <c r="N652" s="190" t="s">
        <v>51</v>
      </c>
      <c r="O652" s="65"/>
      <c r="P652" s="191">
        <f>O652*H652</f>
        <v>0</v>
      </c>
      <c r="Q652" s="191">
        <v>0</v>
      </c>
      <c r="R652" s="191">
        <f>Q652*H652</f>
        <v>0</v>
      </c>
      <c r="S652" s="191">
        <v>0</v>
      </c>
      <c r="T652" s="192">
        <f>S652*H652</f>
        <v>0</v>
      </c>
      <c r="AR652" s="193" t="s">
        <v>265</v>
      </c>
      <c r="AT652" s="193" t="s">
        <v>157</v>
      </c>
      <c r="AU652" s="193" t="s">
        <v>90</v>
      </c>
      <c r="AY652" s="18" t="s">
        <v>155</v>
      </c>
      <c r="BE652" s="194">
        <f>IF(N652="základní",J652,0)</f>
        <v>0</v>
      </c>
      <c r="BF652" s="194">
        <f>IF(N652="snížená",J652,0)</f>
        <v>0</v>
      </c>
      <c r="BG652" s="194">
        <f>IF(N652="zákl. přenesená",J652,0)</f>
        <v>0</v>
      </c>
      <c r="BH652" s="194">
        <f>IF(N652="sníž. přenesená",J652,0)</f>
        <v>0</v>
      </c>
      <c r="BI652" s="194">
        <f>IF(N652="nulová",J652,0)</f>
        <v>0</v>
      </c>
      <c r="BJ652" s="18" t="s">
        <v>88</v>
      </c>
      <c r="BK652" s="194">
        <f>ROUND(I652*H652,2)</f>
        <v>0</v>
      </c>
      <c r="BL652" s="18" t="s">
        <v>265</v>
      </c>
      <c r="BM652" s="193" t="s">
        <v>4299</v>
      </c>
    </row>
    <row r="653" spans="2:65" s="12" customFormat="1">
      <c r="B653" s="195"/>
      <c r="C653" s="196"/>
      <c r="D653" s="197" t="s">
        <v>164</v>
      </c>
      <c r="E653" s="198" t="s">
        <v>35</v>
      </c>
      <c r="F653" s="199" t="s">
        <v>4300</v>
      </c>
      <c r="G653" s="196"/>
      <c r="H653" s="198" t="s">
        <v>35</v>
      </c>
      <c r="I653" s="200"/>
      <c r="J653" s="196"/>
      <c r="K653" s="196"/>
      <c r="L653" s="201"/>
      <c r="M653" s="202"/>
      <c r="N653" s="203"/>
      <c r="O653" s="203"/>
      <c r="P653" s="203"/>
      <c r="Q653" s="203"/>
      <c r="R653" s="203"/>
      <c r="S653" s="203"/>
      <c r="T653" s="204"/>
      <c r="AT653" s="205" t="s">
        <v>164</v>
      </c>
      <c r="AU653" s="205" t="s">
        <v>90</v>
      </c>
      <c r="AV653" s="12" t="s">
        <v>88</v>
      </c>
      <c r="AW653" s="12" t="s">
        <v>41</v>
      </c>
      <c r="AX653" s="12" t="s">
        <v>80</v>
      </c>
      <c r="AY653" s="205" t="s">
        <v>155</v>
      </c>
    </row>
    <row r="654" spans="2:65" s="13" customFormat="1">
      <c r="B654" s="206"/>
      <c r="C654" s="207"/>
      <c r="D654" s="197" t="s">
        <v>164</v>
      </c>
      <c r="E654" s="208" t="s">
        <v>35</v>
      </c>
      <c r="F654" s="209" t="s">
        <v>1339</v>
      </c>
      <c r="G654" s="207"/>
      <c r="H654" s="210">
        <v>4</v>
      </c>
      <c r="I654" s="211"/>
      <c r="J654" s="207"/>
      <c r="K654" s="207"/>
      <c r="L654" s="212"/>
      <c r="M654" s="213"/>
      <c r="N654" s="214"/>
      <c r="O654" s="214"/>
      <c r="P654" s="214"/>
      <c r="Q654" s="214"/>
      <c r="R654" s="214"/>
      <c r="S654" s="214"/>
      <c r="T654" s="215"/>
      <c r="AT654" s="216" t="s">
        <v>164</v>
      </c>
      <c r="AU654" s="216" t="s">
        <v>90</v>
      </c>
      <c r="AV654" s="13" t="s">
        <v>90</v>
      </c>
      <c r="AW654" s="13" t="s">
        <v>41</v>
      </c>
      <c r="AX654" s="13" t="s">
        <v>88</v>
      </c>
      <c r="AY654" s="216" t="s">
        <v>155</v>
      </c>
    </row>
    <row r="655" spans="2:65" s="1" customFormat="1" ht="36" customHeight="1">
      <c r="B655" s="36"/>
      <c r="C655" s="182" t="s">
        <v>1486</v>
      </c>
      <c r="D655" s="182" t="s">
        <v>157</v>
      </c>
      <c r="E655" s="183" t="s">
        <v>3351</v>
      </c>
      <c r="F655" s="184" t="s">
        <v>3352</v>
      </c>
      <c r="G655" s="185" t="s">
        <v>1514</v>
      </c>
      <c r="H655" s="249"/>
      <c r="I655" s="187"/>
      <c r="J655" s="188">
        <f>ROUND(I655*H655,2)</f>
        <v>0</v>
      </c>
      <c r="K655" s="184" t="s">
        <v>161</v>
      </c>
      <c r="L655" s="40"/>
      <c r="M655" s="189" t="s">
        <v>35</v>
      </c>
      <c r="N655" s="190" t="s">
        <v>51</v>
      </c>
      <c r="O655" s="65"/>
      <c r="P655" s="191">
        <f>O655*H655</f>
        <v>0</v>
      </c>
      <c r="Q655" s="191">
        <v>0</v>
      </c>
      <c r="R655" s="191">
        <f>Q655*H655</f>
        <v>0</v>
      </c>
      <c r="S655" s="191">
        <v>0</v>
      </c>
      <c r="T655" s="192">
        <f>S655*H655</f>
        <v>0</v>
      </c>
      <c r="AR655" s="193" t="s">
        <v>265</v>
      </c>
      <c r="AT655" s="193" t="s">
        <v>157</v>
      </c>
      <c r="AU655" s="193" t="s">
        <v>90</v>
      </c>
      <c r="AY655" s="18" t="s">
        <v>155</v>
      </c>
      <c r="BE655" s="194">
        <f>IF(N655="základní",J655,0)</f>
        <v>0</v>
      </c>
      <c r="BF655" s="194">
        <f>IF(N655="snížená",J655,0)</f>
        <v>0</v>
      </c>
      <c r="BG655" s="194">
        <f>IF(N655="zákl. přenesená",J655,0)</f>
        <v>0</v>
      </c>
      <c r="BH655" s="194">
        <f>IF(N655="sníž. přenesená",J655,0)</f>
        <v>0</v>
      </c>
      <c r="BI655" s="194">
        <f>IF(N655="nulová",J655,0)</f>
        <v>0</v>
      </c>
      <c r="BJ655" s="18" t="s">
        <v>88</v>
      </c>
      <c r="BK655" s="194">
        <f>ROUND(I655*H655,2)</f>
        <v>0</v>
      </c>
      <c r="BL655" s="18" t="s">
        <v>265</v>
      </c>
      <c r="BM655" s="193" t="s">
        <v>4301</v>
      </c>
    </row>
    <row r="656" spans="2:65" s="11" customFormat="1" ht="22.95" customHeight="1">
      <c r="B656" s="166"/>
      <c r="C656" s="167"/>
      <c r="D656" s="168" t="s">
        <v>79</v>
      </c>
      <c r="E656" s="180" t="s">
        <v>2600</v>
      </c>
      <c r="F656" s="180" t="s">
        <v>2601</v>
      </c>
      <c r="G656" s="167"/>
      <c r="H656" s="167"/>
      <c r="I656" s="170"/>
      <c r="J656" s="181">
        <f>BK656</f>
        <v>0</v>
      </c>
      <c r="K656" s="167"/>
      <c r="L656" s="172"/>
      <c r="M656" s="173"/>
      <c r="N656" s="174"/>
      <c r="O656" s="174"/>
      <c r="P656" s="175">
        <f>SUM(P657:P686)</f>
        <v>0</v>
      </c>
      <c r="Q656" s="174"/>
      <c r="R656" s="175">
        <f>SUM(R657:R686)</f>
        <v>6.5973159999999989E-2</v>
      </c>
      <c r="S656" s="174"/>
      <c r="T656" s="176">
        <f>SUM(T657:T686)</f>
        <v>0</v>
      </c>
      <c r="AR656" s="177" t="s">
        <v>90</v>
      </c>
      <c r="AT656" s="178" t="s">
        <v>79</v>
      </c>
      <c r="AU656" s="178" t="s">
        <v>88</v>
      </c>
      <c r="AY656" s="177" t="s">
        <v>155</v>
      </c>
      <c r="BK656" s="179">
        <f>SUM(BK657:BK686)</f>
        <v>0</v>
      </c>
    </row>
    <row r="657" spans="2:65" s="1" customFormat="1" ht="24" customHeight="1">
      <c r="B657" s="36"/>
      <c r="C657" s="182" t="s">
        <v>1491</v>
      </c>
      <c r="D657" s="182" t="s">
        <v>157</v>
      </c>
      <c r="E657" s="183" t="s">
        <v>2617</v>
      </c>
      <c r="F657" s="184" t="s">
        <v>2618</v>
      </c>
      <c r="G657" s="185" t="s">
        <v>160</v>
      </c>
      <c r="H657" s="186">
        <v>11.04</v>
      </c>
      <c r="I657" s="187"/>
      <c r="J657" s="188">
        <f>ROUND(I657*H657,2)</f>
        <v>0</v>
      </c>
      <c r="K657" s="184" t="s">
        <v>161</v>
      </c>
      <c r="L657" s="40"/>
      <c r="M657" s="189" t="s">
        <v>35</v>
      </c>
      <c r="N657" s="190" t="s">
        <v>51</v>
      </c>
      <c r="O657" s="65"/>
      <c r="P657" s="191">
        <f>O657*H657</f>
        <v>0</v>
      </c>
      <c r="Q657" s="191">
        <v>2.0000000000000002E-5</v>
      </c>
      <c r="R657" s="191">
        <f>Q657*H657</f>
        <v>2.208E-4</v>
      </c>
      <c r="S657" s="191">
        <v>0</v>
      </c>
      <c r="T657" s="192">
        <f>S657*H657</f>
        <v>0</v>
      </c>
      <c r="AR657" s="193" t="s">
        <v>265</v>
      </c>
      <c r="AT657" s="193" t="s">
        <v>157</v>
      </c>
      <c r="AU657" s="193" t="s">
        <v>90</v>
      </c>
      <c r="AY657" s="18" t="s">
        <v>155</v>
      </c>
      <c r="BE657" s="194">
        <f>IF(N657="základní",J657,0)</f>
        <v>0</v>
      </c>
      <c r="BF657" s="194">
        <f>IF(N657="snížená",J657,0)</f>
        <v>0</v>
      </c>
      <c r="BG657" s="194">
        <f>IF(N657="zákl. přenesená",J657,0)</f>
        <v>0</v>
      </c>
      <c r="BH657" s="194">
        <f>IF(N657="sníž. přenesená",J657,0)</f>
        <v>0</v>
      </c>
      <c r="BI657" s="194">
        <f>IF(N657="nulová",J657,0)</f>
        <v>0</v>
      </c>
      <c r="BJ657" s="18" t="s">
        <v>88</v>
      </c>
      <c r="BK657" s="194">
        <f>ROUND(I657*H657,2)</f>
        <v>0</v>
      </c>
      <c r="BL657" s="18" t="s">
        <v>265</v>
      </c>
      <c r="BM657" s="193" t="s">
        <v>4302</v>
      </c>
    </row>
    <row r="658" spans="2:65" s="12" customFormat="1">
      <c r="B658" s="195"/>
      <c r="C658" s="196"/>
      <c r="D658" s="197" t="s">
        <v>164</v>
      </c>
      <c r="E658" s="198" t="s">
        <v>35</v>
      </c>
      <c r="F658" s="199" t="s">
        <v>4157</v>
      </c>
      <c r="G658" s="196"/>
      <c r="H658" s="198" t="s">
        <v>35</v>
      </c>
      <c r="I658" s="200"/>
      <c r="J658" s="196"/>
      <c r="K658" s="196"/>
      <c r="L658" s="201"/>
      <c r="M658" s="202"/>
      <c r="N658" s="203"/>
      <c r="O658" s="203"/>
      <c r="P658" s="203"/>
      <c r="Q658" s="203"/>
      <c r="R658" s="203"/>
      <c r="S658" s="203"/>
      <c r="T658" s="204"/>
      <c r="AT658" s="205" t="s">
        <v>164</v>
      </c>
      <c r="AU658" s="205" t="s">
        <v>90</v>
      </c>
      <c r="AV658" s="12" t="s">
        <v>88</v>
      </c>
      <c r="AW658" s="12" t="s">
        <v>41</v>
      </c>
      <c r="AX658" s="12" t="s">
        <v>80</v>
      </c>
      <c r="AY658" s="205" t="s">
        <v>155</v>
      </c>
    </row>
    <row r="659" spans="2:65" s="13" customFormat="1">
      <c r="B659" s="206"/>
      <c r="C659" s="207"/>
      <c r="D659" s="197" t="s">
        <v>164</v>
      </c>
      <c r="E659" s="208" t="s">
        <v>35</v>
      </c>
      <c r="F659" s="209" t="s">
        <v>4158</v>
      </c>
      <c r="G659" s="207"/>
      <c r="H659" s="210">
        <v>11.04</v>
      </c>
      <c r="I659" s="211"/>
      <c r="J659" s="207"/>
      <c r="K659" s="207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164</v>
      </c>
      <c r="AU659" s="216" t="s">
        <v>90</v>
      </c>
      <c r="AV659" s="13" t="s">
        <v>90</v>
      </c>
      <c r="AW659" s="13" t="s">
        <v>41</v>
      </c>
      <c r="AX659" s="13" t="s">
        <v>88</v>
      </c>
      <c r="AY659" s="216" t="s">
        <v>155</v>
      </c>
    </row>
    <row r="660" spans="2:65" s="1" customFormat="1" ht="36" customHeight="1">
      <c r="B660" s="36"/>
      <c r="C660" s="182" t="s">
        <v>1499</v>
      </c>
      <c r="D660" s="182" t="s">
        <v>157</v>
      </c>
      <c r="E660" s="183" t="s">
        <v>2624</v>
      </c>
      <c r="F660" s="184" t="s">
        <v>2625</v>
      </c>
      <c r="G660" s="185" t="s">
        <v>160</v>
      </c>
      <c r="H660" s="186">
        <v>54.468000000000004</v>
      </c>
      <c r="I660" s="187"/>
      <c r="J660" s="188">
        <f>ROUND(I660*H660,2)</f>
        <v>0</v>
      </c>
      <c r="K660" s="184" t="s">
        <v>161</v>
      </c>
      <c r="L660" s="40"/>
      <c r="M660" s="189" t="s">
        <v>35</v>
      </c>
      <c r="N660" s="190" t="s">
        <v>51</v>
      </c>
      <c r="O660" s="65"/>
      <c r="P660" s="191">
        <f>O660*H660</f>
        <v>0</v>
      </c>
      <c r="Q660" s="191">
        <v>2.2000000000000001E-4</v>
      </c>
      <c r="R660" s="191">
        <f>Q660*H660</f>
        <v>1.1982960000000001E-2</v>
      </c>
      <c r="S660" s="191">
        <v>0</v>
      </c>
      <c r="T660" s="192">
        <f>S660*H660</f>
        <v>0</v>
      </c>
      <c r="AR660" s="193" t="s">
        <v>265</v>
      </c>
      <c r="AT660" s="193" t="s">
        <v>157</v>
      </c>
      <c r="AU660" s="193" t="s">
        <v>90</v>
      </c>
      <c r="AY660" s="18" t="s">
        <v>155</v>
      </c>
      <c r="BE660" s="194">
        <f>IF(N660="základní",J660,0)</f>
        <v>0</v>
      </c>
      <c r="BF660" s="194">
        <f>IF(N660="snížená",J660,0)</f>
        <v>0</v>
      </c>
      <c r="BG660" s="194">
        <f>IF(N660="zákl. přenesená",J660,0)</f>
        <v>0</v>
      </c>
      <c r="BH660" s="194">
        <f>IF(N660="sníž. přenesená",J660,0)</f>
        <v>0</v>
      </c>
      <c r="BI660" s="194">
        <f>IF(N660="nulová",J660,0)</f>
        <v>0</v>
      </c>
      <c r="BJ660" s="18" t="s">
        <v>88</v>
      </c>
      <c r="BK660" s="194">
        <f>ROUND(I660*H660,2)</f>
        <v>0</v>
      </c>
      <c r="BL660" s="18" t="s">
        <v>265</v>
      </c>
      <c r="BM660" s="193" t="s">
        <v>4303</v>
      </c>
    </row>
    <row r="661" spans="2:65" s="12" customFormat="1">
      <c r="B661" s="195"/>
      <c r="C661" s="196"/>
      <c r="D661" s="197" t="s">
        <v>164</v>
      </c>
      <c r="E661" s="198" t="s">
        <v>35</v>
      </c>
      <c r="F661" s="199" t="s">
        <v>4129</v>
      </c>
      <c r="G661" s="196"/>
      <c r="H661" s="198" t="s">
        <v>35</v>
      </c>
      <c r="I661" s="200"/>
      <c r="J661" s="196"/>
      <c r="K661" s="196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164</v>
      </c>
      <c r="AU661" s="205" t="s">
        <v>90</v>
      </c>
      <c r="AV661" s="12" t="s">
        <v>88</v>
      </c>
      <c r="AW661" s="12" t="s">
        <v>41</v>
      </c>
      <c r="AX661" s="12" t="s">
        <v>80</v>
      </c>
      <c r="AY661" s="205" t="s">
        <v>155</v>
      </c>
    </row>
    <row r="662" spans="2:65" s="13" customFormat="1">
      <c r="B662" s="206"/>
      <c r="C662" s="207"/>
      <c r="D662" s="197" t="s">
        <v>164</v>
      </c>
      <c r="E662" s="208" t="s">
        <v>35</v>
      </c>
      <c r="F662" s="209" t="s">
        <v>4304</v>
      </c>
      <c r="G662" s="207"/>
      <c r="H662" s="210">
        <v>18.899999999999999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164</v>
      </c>
      <c r="AU662" s="216" t="s">
        <v>90</v>
      </c>
      <c r="AV662" s="13" t="s">
        <v>90</v>
      </c>
      <c r="AW662" s="13" t="s">
        <v>41</v>
      </c>
      <c r="AX662" s="13" t="s">
        <v>80</v>
      </c>
      <c r="AY662" s="216" t="s">
        <v>155</v>
      </c>
    </row>
    <row r="663" spans="2:65" s="12" customFormat="1">
      <c r="B663" s="195"/>
      <c r="C663" s="196"/>
      <c r="D663" s="197" t="s">
        <v>164</v>
      </c>
      <c r="E663" s="198" t="s">
        <v>35</v>
      </c>
      <c r="F663" s="199" t="s">
        <v>4131</v>
      </c>
      <c r="G663" s="196"/>
      <c r="H663" s="198" t="s">
        <v>35</v>
      </c>
      <c r="I663" s="200"/>
      <c r="J663" s="196"/>
      <c r="K663" s="196"/>
      <c r="L663" s="201"/>
      <c r="M663" s="202"/>
      <c r="N663" s="203"/>
      <c r="O663" s="203"/>
      <c r="P663" s="203"/>
      <c r="Q663" s="203"/>
      <c r="R663" s="203"/>
      <c r="S663" s="203"/>
      <c r="T663" s="204"/>
      <c r="AT663" s="205" t="s">
        <v>164</v>
      </c>
      <c r="AU663" s="205" t="s">
        <v>90</v>
      </c>
      <c r="AV663" s="12" t="s">
        <v>88</v>
      </c>
      <c r="AW663" s="12" t="s">
        <v>41</v>
      </c>
      <c r="AX663" s="12" t="s">
        <v>80</v>
      </c>
      <c r="AY663" s="205" t="s">
        <v>155</v>
      </c>
    </row>
    <row r="664" spans="2:65" s="13" customFormat="1">
      <c r="B664" s="206"/>
      <c r="C664" s="207"/>
      <c r="D664" s="197" t="s">
        <v>164</v>
      </c>
      <c r="E664" s="208" t="s">
        <v>35</v>
      </c>
      <c r="F664" s="209" t="s">
        <v>4305</v>
      </c>
      <c r="G664" s="207"/>
      <c r="H664" s="210">
        <v>35.567999999999998</v>
      </c>
      <c r="I664" s="211"/>
      <c r="J664" s="207"/>
      <c r="K664" s="207"/>
      <c r="L664" s="212"/>
      <c r="M664" s="213"/>
      <c r="N664" s="214"/>
      <c r="O664" s="214"/>
      <c r="P664" s="214"/>
      <c r="Q664" s="214"/>
      <c r="R664" s="214"/>
      <c r="S664" s="214"/>
      <c r="T664" s="215"/>
      <c r="AT664" s="216" t="s">
        <v>164</v>
      </c>
      <c r="AU664" s="216" t="s">
        <v>90</v>
      </c>
      <c r="AV664" s="13" t="s">
        <v>90</v>
      </c>
      <c r="AW664" s="13" t="s">
        <v>41</v>
      </c>
      <c r="AX664" s="13" t="s">
        <v>80</v>
      </c>
      <c r="AY664" s="216" t="s">
        <v>155</v>
      </c>
    </row>
    <row r="665" spans="2:65" s="15" customFormat="1">
      <c r="B665" s="228"/>
      <c r="C665" s="229"/>
      <c r="D665" s="197" t="s">
        <v>164</v>
      </c>
      <c r="E665" s="230" t="s">
        <v>35</v>
      </c>
      <c r="F665" s="231" t="s">
        <v>177</v>
      </c>
      <c r="G665" s="229"/>
      <c r="H665" s="232">
        <v>54.468000000000004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164</v>
      </c>
      <c r="AU665" s="238" t="s">
        <v>90</v>
      </c>
      <c r="AV665" s="15" t="s">
        <v>162</v>
      </c>
      <c r="AW665" s="15" t="s">
        <v>41</v>
      </c>
      <c r="AX665" s="15" t="s">
        <v>88</v>
      </c>
      <c r="AY665" s="238" t="s">
        <v>155</v>
      </c>
    </row>
    <row r="666" spans="2:65" s="1" customFormat="1" ht="24" customHeight="1">
      <c r="B666" s="36"/>
      <c r="C666" s="182" t="s">
        <v>1504</v>
      </c>
      <c r="D666" s="182" t="s">
        <v>157</v>
      </c>
      <c r="E666" s="183" t="s">
        <v>2631</v>
      </c>
      <c r="F666" s="184" t="s">
        <v>2632</v>
      </c>
      <c r="G666" s="185" t="s">
        <v>160</v>
      </c>
      <c r="H666" s="186">
        <v>12.66</v>
      </c>
      <c r="I666" s="187"/>
      <c r="J666" s="188">
        <f>ROUND(I666*H666,2)</f>
        <v>0</v>
      </c>
      <c r="K666" s="184" t="s">
        <v>161</v>
      </c>
      <c r="L666" s="40"/>
      <c r="M666" s="189" t="s">
        <v>35</v>
      </c>
      <c r="N666" s="190" t="s">
        <v>51</v>
      </c>
      <c r="O666" s="65"/>
      <c r="P666" s="191">
        <f>O666*H666</f>
        <v>0</v>
      </c>
      <c r="Q666" s="191">
        <v>1.2999999999999999E-4</v>
      </c>
      <c r="R666" s="191">
        <f>Q666*H666</f>
        <v>1.6457999999999998E-3</v>
      </c>
      <c r="S666" s="191">
        <v>0</v>
      </c>
      <c r="T666" s="192">
        <f>S666*H666</f>
        <v>0</v>
      </c>
      <c r="AR666" s="193" t="s">
        <v>265</v>
      </c>
      <c r="AT666" s="193" t="s">
        <v>157</v>
      </c>
      <c r="AU666" s="193" t="s">
        <v>90</v>
      </c>
      <c r="AY666" s="18" t="s">
        <v>155</v>
      </c>
      <c r="BE666" s="194">
        <f>IF(N666="základní",J666,0)</f>
        <v>0</v>
      </c>
      <c r="BF666" s="194">
        <f>IF(N666="snížená",J666,0)</f>
        <v>0</v>
      </c>
      <c r="BG666" s="194">
        <f>IF(N666="zákl. přenesená",J666,0)</f>
        <v>0</v>
      </c>
      <c r="BH666" s="194">
        <f>IF(N666="sníž. přenesená",J666,0)</f>
        <v>0</v>
      </c>
      <c r="BI666" s="194">
        <f>IF(N666="nulová",J666,0)</f>
        <v>0</v>
      </c>
      <c r="BJ666" s="18" t="s">
        <v>88</v>
      </c>
      <c r="BK666" s="194">
        <f>ROUND(I666*H666,2)</f>
        <v>0</v>
      </c>
      <c r="BL666" s="18" t="s">
        <v>265</v>
      </c>
      <c r="BM666" s="193" t="s">
        <v>4306</v>
      </c>
    </row>
    <row r="667" spans="2:65" s="12" customFormat="1">
      <c r="B667" s="195"/>
      <c r="C667" s="196"/>
      <c r="D667" s="197" t="s">
        <v>164</v>
      </c>
      <c r="E667" s="198" t="s">
        <v>35</v>
      </c>
      <c r="F667" s="199" t="s">
        <v>4157</v>
      </c>
      <c r="G667" s="196"/>
      <c r="H667" s="198" t="s">
        <v>35</v>
      </c>
      <c r="I667" s="200"/>
      <c r="J667" s="196"/>
      <c r="K667" s="196"/>
      <c r="L667" s="201"/>
      <c r="M667" s="202"/>
      <c r="N667" s="203"/>
      <c r="O667" s="203"/>
      <c r="P667" s="203"/>
      <c r="Q667" s="203"/>
      <c r="R667" s="203"/>
      <c r="S667" s="203"/>
      <c r="T667" s="204"/>
      <c r="AT667" s="205" t="s">
        <v>164</v>
      </c>
      <c r="AU667" s="205" t="s">
        <v>90</v>
      </c>
      <c r="AV667" s="12" t="s">
        <v>88</v>
      </c>
      <c r="AW667" s="12" t="s">
        <v>41</v>
      </c>
      <c r="AX667" s="12" t="s">
        <v>80</v>
      </c>
      <c r="AY667" s="205" t="s">
        <v>155</v>
      </c>
    </row>
    <row r="668" spans="2:65" s="13" customFormat="1">
      <c r="B668" s="206"/>
      <c r="C668" s="207"/>
      <c r="D668" s="197" t="s">
        <v>164</v>
      </c>
      <c r="E668" s="208" t="s">
        <v>35</v>
      </c>
      <c r="F668" s="209" t="s">
        <v>4158</v>
      </c>
      <c r="G668" s="207"/>
      <c r="H668" s="210">
        <v>11.04</v>
      </c>
      <c r="I668" s="211"/>
      <c r="J668" s="207"/>
      <c r="K668" s="207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164</v>
      </c>
      <c r="AU668" s="216" t="s">
        <v>90</v>
      </c>
      <c r="AV668" s="13" t="s">
        <v>90</v>
      </c>
      <c r="AW668" s="13" t="s">
        <v>41</v>
      </c>
      <c r="AX668" s="13" t="s">
        <v>80</v>
      </c>
      <c r="AY668" s="216" t="s">
        <v>155</v>
      </c>
    </row>
    <row r="669" spans="2:65" s="12" customFormat="1" ht="30.6">
      <c r="B669" s="195"/>
      <c r="C669" s="196"/>
      <c r="D669" s="197" t="s">
        <v>164</v>
      </c>
      <c r="E669" s="198" t="s">
        <v>35</v>
      </c>
      <c r="F669" s="199" t="s">
        <v>4159</v>
      </c>
      <c r="G669" s="196"/>
      <c r="H669" s="198" t="s">
        <v>35</v>
      </c>
      <c r="I669" s="200"/>
      <c r="J669" s="196"/>
      <c r="K669" s="196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164</v>
      </c>
      <c r="AU669" s="205" t="s">
        <v>90</v>
      </c>
      <c r="AV669" s="12" t="s">
        <v>88</v>
      </c>
      <c r="AW669" s="12" t="s">
        <v>41</v>
      </c>
      <c r="AX669" s="12" t="s">
        <v>80</v>
      </c>
      <c r="AY669" s="205" t="s">
        <v>155</v>
      </c>
    </row>
    <row r="670" spans="2:65" s="13" customFormat="1">
      <c r="B670" s="206"/>
      <c r="C670" s="207"/>
      <c r="D670" s="197" t="s">
        <v>164</v>
      </c>
      <c r="E670" s="208" t="s">
        <v>35</v>
      </c>
      <c r="F670" s="209" t="s">
        <v>4101</v>
      </c>
      <c r="G670" s="207"/>
      <c r="H670" s="210">
        <v>1.62</v>
      </c>
      <c r="I670" s="211"/>
      <c r="J670" s="207"/>
      <c r="K670" s="207"/>
      <c r="L670" s="212"/>
      <c r="M670" s="213"/>
      <c r="N670" s="214"/>
      <c r="O670" s="214"/>
      <c r="P670" s="214"/>
      <c r="Q670" s="214"/>
      <c r="R670" s="214"/>
      <c r="S670" s="214"/>
      <c r="T670" s="215"/>
      <c r="AT670" s="216" t="s">
        <v>164</v>
      </c>
      <c r="AU670" s="216" t="s">
        <v>90</v>
      </c>
      <c r="AV670" s="13" t="s">
        <v>90</v>
      </c>
      <c r="AW670" s="13" t="s">
        <v>41</v>
      </c>
      <c r="AX670" s="13" t="s">
        <v>80</v>
      </c>
      <c r="AY670" s="216" t="s">
        <v>155</v>
      </c>
    </row>
    <row r="671" spans="2:65" s="15" customFormat="1">
      <c r="B671" s="228"/>
      <c r="C671" s="229"/>
      <c r="D671" s="197" t="s">
        <v>164</v>
      </c>
      <c r="E671" s="230" t="s">
        <v>35</v>
      </c>
      <c r="F671" s="231" t="s">
        <v>177</v>
      </c>
      <c r="G671" s="229"/>
      <c r="H671" s="232">
        <v>12.66</v>
      </c>
      <c r="I671" s="233"/>
      <c r="J671" s="229"/>
      <c r="K671" s="229"/>
      <c r="L671" s="234"/>
      <c r="M671" s="235"/>
      <c r="N671" s="236"/>
      <c r="O671" s="236"/>
      <c r="P671" s="236"/>
      <c r="Q671" s="236"/>
      <c r="R671" s="236"/>
      <c r="S671" s="236"/>
      <c r="T671" s="237"/>
      <c r="AT671" s="238" t="s">
        <v>164</v>
      </c>
      <c r="AU671" s="238" t="s">
        <v>90</v>
      </c>
      <c r="AV671" s="15" t="s">
        <v>162</v>
      </c>
      <c r="AW671" s="15" t="s">
        <v>41</v>
      </c>
      <c r="AX671" s="15" t="s">
        <v>88</v>
      </c>
      <c r="AY671" s="238" t="s">
        <v>155</v>
      </c>
    </row>
    <row r="672" spans="2:65" s="1" customFormat="1" ht="24" customHeight="1">
      <c r="B672" s="36"/>
      <c r="C672" s="182" t="s">
        <v>1511</v>
      </c>
      <c r="D672" s="182" t="s">
        <v>157</v>
      </c>
      <c r="E672" s="183" t="s">
        <v>2635</v>
      </c>
      <c r="F672" s="184" t="s">
        <v>2636</v>
      </c>
      <c r="G672" s="185" t="s">
        <v>160</v>
      </c>
      <c r="H672" s="186">
        <v>12.66</v>
      </c>
      <c r="I672" s="187"/>
      <c r="J672" s="188">
        <f>ROUND(I672*H672,2)</f>
        <v>0</v>
      </c>
      <c r="K672" s="184" t="s">
        <v>161</v>
      </c>
      <c r="L672" s="40"/>
      <c r="M672" s="189" t="s">
        <v>35</v>
      </c>
      <c r="N672" s="190" t="s">
        <v>51</v>
      </c>
      <c r="O672" s="65"/>
      <c r="P672" s="191">
        <f>O672*H672</f>
        <v>0</v>
      </c>
      <c r="Q672" s="191">
        <v>3.4000000000000002E-4</v>
      </c>
      <c r="R672" s="191">
        <f>Q672*H672</f>
        <v>4.3044000000000008E-3</v>
      </c>
      <c r="S672" s="191">
        <v>0</v>
      </c>
      <c r="T672" s="192">
        <f>S672*H672</f>
        <v>0</v>
      </c>
      <c r="AR672" s="193" t="s">
        <v>265</v>
      </c>
      <c r="AT672" s="193" t="s">
        <v>157</v>
      </c>
      <c r="AU672" s="193" t="s">
        <v>90</v>
      </c>
      <c r="AY672" s="18" t="s">
        <v>155</v>
      </c>
      <c r="BE672" s="194">
        <f>IF(N672="základní",J672,0)</f>
        <v>0</v>
      </c>
      <c r="BF672" s="194">
        <f>IF(N672="snížená",J672,0)</f>
        <v>0</v>
      </c>
      <c r="BG672" s="194">
        <f>IF(N672="zákl. přenesená",J672,0)</f>
        <v>0</v>
      </c>
      <c r="BH672" s="194">
        <f>IF(N672="sníž. přenesená",J672,0)</f>
        <v>0</v>
      </c>
      <c r="BI672" s="194">
        <f>IF(N672="nulová",J672,0)</f>
        <v>0</v>
      </c>
      <c r="BJ672" s="18" t="s">
        <v>88</v>
      </c>
      <c r="BK672" s="194">
        <f>ROUND(I672*H672,2)</f>
        <v>0</v>
      </c>
      <c r="BL672" s="18" t="s">
        <v>265</v>
      </c>
      <c r="BM672" s="193" t="s">
        <v>4307</v>
      </c>
    </row>
    <row r="673" spans="2:65" s="12" customFormat="1">
      <c r="B673" s="195"/>
      <c r="C673" s="196"/>
      <c r="D673" s="197" t="s">
        <v>164</v>
      </c>
      <c r="E673" s="198" t="s">
        <v>35</v>
      </c>
      <c r="F673" s="199" t="s">
        <v>4157</v>
      </c>
      <c r="G673" s="196"/>
      <c r="H673" s="198" t="s">
        <v>35</v>
      </c>
      <c r="I673" s="200"/>
      <c r="J673" s="196"/>
      <c r="K673" s="196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164</v>
      </c>
      <c r="AU673" s="205" t="s">
        <v>90</v>
      </c>
      <c r="AV673" s="12" t="s">
        <v>88</v>
      </c>
      <c r="AW673" s="12" t="s">
        <v>41</v>
      </c>
      <c r="AX673" s="12" t="s">
        <v>80</v>
      </c>
      <c r="AY673" s="205" t="s">
        <v>155</v>
      </c>
    </row>
    <row r="674" spans="2:65" s="13" customFormat="1">
      <c r="B674" s="206"/>
      <c r="C674" s="207"/>
      <c r="D674" s="197" t="s">
        <v>164</v>
      </c>
      <c r="E674" s="208" t="s">
        <v>35</v>
      </c>
      <c r="F674" s="209" t="s">
        <v>4158</v>
      </c>
      <c r="G674" s="207"/>
      <c r="H674" s="210">
        <v>11.04</v>
      </c>
      <c r="I674" s="211"/>
      <c r="J674" s="207"/>
      <c r="K674" s="207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164</v>
      </c>
      <c r="AU674" s="216" t="s">
        <v>90</v>
      </c>
      <c r="AV674" s="13" t="s">
        <v>90</v>
      </c>
      <c r="AW674" s="13" t="s">
        <v>41</v>
      </c>
      <c r="AX674" s="13" t="s">
        <v>80</v>
      </c>
      <c r="AY674" s="216" t="s">
        <v>155</v>
      </c>
    </row>
    <row r="675" spans="2:65" s="12" customFormat="1" ht="30.6">
      <c r="B675" s="195"/>
      <c r="C675" s="196"/>
      <c r="D675" s="197" t="s">
        <v>164</v>
      </c>
      <c r="E675" s="198" t="s">
        <v>35</v>
      </c>
      <c r="F675" s="199" t="s">
        <v>4159</v>
      </c>
      <c r="G675" s="196"/>
      <c r="H675" s="198" t="s">
        <v>35</v>
      </c>
      <c r="I675" s="200"/>
      <c r="J675" s="196"/>
      <c r="K675" s="196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164</v>
      </c>
      <c r="AU675" s="205" t="s">
        <v>90</v>
      </c>
      <c r="AV675" s="12" t="s">
        <v>88</v>
      </c>
      <c r="AW675" s="12" t="s">
        <v>41</v>
      </c>
      <c r="AX675" s="12" t="s">
        <v>80</v>
      </c>
      <c r="AY675" s="205" t="s">
        <v>155</v>
      </c>
    </row>
    <row r="676" spans="2:65" s="13" customFormat="1">
      <c r="B676" s="206"/>
      <c r="C676" s="207"/>
      <c r="D676" s="197" t="s">
        <v>164</v>
      </c>
      <c r="E676" s="208" t="s">
        <v>35</v>
      </c>
      <c r="F676" s="209" t="s">
        <v>4101</v>
      </c>
      <c r="G676" s="207"/>
      <c r="H676" s="210">
        <v>1.62</v>
      </c>
      <c r="I676" s="211"/>
      <c r="J676" s="207"/>
      <c r="K676" s="207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164</v>
      </c>
      <c r="AU676" s="216" t="s">
        <v>90</v>
      </c>
      <c r="AV676" s="13" t="s">
        <v>90</v>
      </c>
      <c r="AW676" s="13" t="s">
        <v>41</v>
      </c>
      <c r="AX676" s="13" t="s">
        <v>80</v>
      </c>
      <c r="AY676" s="216" t="s">
        <v>155</v>
      </c>
    </row>
    <row r="677" spans="2:65" s="15" customFormat="1">
      <c r="B677" s="228"/>
      <c r="C677" s="229"/>
      <c r="D677" s="197" t="s">
        <v>164</v>
      </c>
      <c r="E677" s="230" t="s">
        <v>35</v>
      </c>
      <c r="F677" s="231" t="s">
        <v>177</v>
      </c>
      <c r="G677" s="229"/>
      <c r="H677" s="232">
        <v>12.66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164</v>
      </c>
      <c r="AU677" s="238" t="s">
        <v>90</v>
      </c>
      <c r="AV677" s="15" t="s">
        <v>162</v>
      </c>
      <c r="AW677" s="15" t="s">
        <v>41</v>
      </c>
      <c r="AX677" s="15" t="s">
        <v>88</v>
      </c>
      <c r="AY677" s="238" t="s">
        <v>155</v>
      </c>
    </row>
    <row r="678" spans="2:65" s="1" customFormat="1" ht="36" customHeight="1">
      <c r="B678" s="36"/>
      <c r="C678" s="182" t="s">
        <v>1518</v>
      </c>
      <c r="D678" s="182" t="s">
        <v>157</v>
      </c>
      <c r="E678" s="183" t="s">
        <v>2639</v>
      </c>
      <c r="F678" s="184" t="s">
        <v>2640</v>
      </c>
      <c r="G678" s="185" t="s">
        <v>160</v>
      </c>
      <c r="H678" s="186">
        <v>96.54</v>
      </c>
      <c r="I678" s="187"/>
      <c r="J678" s="188">
        <f>ROUND(I678*H678,2)</f>
        <v>0</v>
      </c>
      <c r="K678" s="184" t="s">
        <v>161</v>
      </c>
      <c r="L678" s="40"/>
      <c r="M678" s="189" t="s">
        <v>35</v>
      </c>
      <c r="N678" s="190" t="s">
        <v>51</v>
      </c>
      <c r="O678" s="65"/>
      <c r="P678" s="191">
        <f>O678*H678</f>
        <v>0</v>
      </c>
      <c r="Q678" s="191">
        <v>6.9999999999999994E-5</v>
      </c>
      <c r="R678" s="191">
        <f>Q678*H678</f>
        <v>6.7577999999999996E-3</v>
      </c>
      <c r="S678" s="191">
        <v>0</v>
      </c>
      <c r="T678" s="192">
        <f>S678*H678</f>
        <v>0</v>
      </c>
      <c r="AR678" s="193" t="s">
        <v>265</v>
      </c>
      <c r="AT678" s="193" t="s">
        <v>157</v>
      </c>
      <c r="AU678" s="193" t="s">
        <v>90</v>
      </c>
      <c r="AY678" s="18" t="s">
        <v>155</v>
      </c>
      <c r="BE678" s="194">
        <f>IF(N678="základní",J678,0)</f>
        <v>0</v>
      </c>
      <c r="BF678" s="194">
        <f>IF(N678="snížená",J678,0)</f>
        <v>0</v>
      </c>
      <c r="BG678" s="194">
        <f>IF(N678="zákl. přenesená",J678,0)</f>
        <v>0</v>
      </c>
      <c r="BH678" s="194">
        <f>IF(N678="sníž. přenesená",J678,0)</f>
        <v>0</v>
      </c>
      <c r="BI678" s="194">
        <f>IF(N678="nulová",J678,0)</f>
        <v>0</v>
      </c>
      <c r="BJ678" s="18" t="s">
        <v>88</v>
      </c>
      <c r="BK678" s="194">
        <f>ROUND(I678*H678,2)</f>
        <v>0</v>
      </c>
      <c r="BL678" s="18" t="s">
        <v>265</v>
      </c>
      <c r="BM678" s="193" t="s">
        <v>4308</v>
      </c>
    </row>
    <row r="679" spans="2:65" s="12" customFormat="1">
      <c r="B679" s="195"/>
      <c r="C679" s="196"/>
      <c r="D679" s="197" t="s">
        <v>164</v>
      </c>
      <c r="E679" s="198" t="s">
        <v>35</v>
      </c>
      <c r="F679" s="199" t="s">
        <v>4309</v>
      </c>
      <c r="G679" s="196"/>
      <c r="H679" s="198" t="s">
        <v>35</v>
      </c>
      <c r="I679" s="200"/>
      <c r="J679" s="196"/>
      <c r="K679" s="196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164</v>
      </c>
      <c r="AU679" s="205" t="s">
        <v>90</v>
      </c>
      <c r="AV679" s="12" t="s">
        <v>88</v>
      </c>
      <c r="AW679" s="12" t="s">
        <v>41</v>
      </c>
      <c r="AX679" s="12" t="s">
        <v>80</v>
      </c>
      <c r="AY679" s="205" t="s">
        <v>155</v>
      </c>
    </row>
    <row r="680" spans="2:65" s="13" customFormat="1">
      <c r="B680" s="206"/>
      <c r="C680" s="207"/>
      <c r="D680" s="197" t="s">
        <v>164</v>
      </c>
      <c r="E680" s="208" t="s">
        <v>35</v>
      </c>
      <c r="F680" s="209" t="s">
        <v>4310</v>
      </c>
      <c r="G680" s="207"/>
      <c r="H680" s="210">
        <v>96.54</v>
      </c>
      <c r="I680" s="211"/>
      <c r="J680" s="207"/>
      <c r="K680" s="207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164</v>
      </c>
      <c r="AU680" s="216" t="s">
        <v>90</v>
      </c>
      <c r="AV680" s="13" t="s">
        <v>90</v>
      </c>
      <c r="AW680" s="13" t="s">
        <v>41</v>
      </c>
      <c r="AX680" s="13" t="s">
        <v>88</v>
      </c>
      <c r="AY680" s="216" t="s">
        <v>155</v>
      </c>
    </row>
    <row r="681" spans="2:65" s="1" customFormat="1" ht="24" customHeight="1">
      <c r="B681" s="36"/>
      <c r="C681" s="182" t="s">
        <v>1525</v>
      </c>
      <c r="D681" s="182" t="s">
        <v>157</v>
      </c>
      <c r="E681" s="183" t="s">
        <v>2645</v>
      </c>
      <c r="F681" s="184" t="s">
        <v>2646</v>
      </c>
      <c r="G681" s="185" t="s">
        <v>160</v>
      </c>
      <c r="H681" s="186">
        <v>96.54</v>
      </c>
      <c r="I681" s="187"/>
      <c r="J681" s="188">
        <f>ROUND(I681*H681,2)</f>
        <v>0</v>
      </c>
      <c r="K681" s="184" t="s">
        <v>161</v>
      </c>
      <c r="L681" s="40"/>
      <c r="M681" s="189" t="s">
        <v>35</v>
      </c>
      <c r="N681" s="190" t="s">
        <v>51</v>
      </c>
      <c r="O681" s="65"/>
      <c r="P681" s="191">
        <f>O681*H681</f>
        <v>0</v>
      </c>
      <c r="Q681" s="191">
        <v>1.7000000000000001E-4</v>
      </c>
      <c r="R681" s="191">
        <f>Q681*H681</f>
        <v>1.6411800000000001E-2</v>
      </c>
      <c r="S681" s="191">
        <v>0</v>
      </c>
      <c r="T681" s="192">
        <f>S681*H681</f>
        <v>0</v>
      </c>
      <c r="AR681" s="193" t="s">
        <v>265</v>
      </c>
      <c r="AT681" s="193" t="s">
        <v>157</v>
      </c>
      <c r="AU681" s="193" t="s">
        <v>90</v>
      </c>
      <c r="AY681" s="18" t="s">
        <v>155</v>
      </c>
      <c r="BE681" s="194">
        <f>IF(N681="základní",J681,0)</f>
        <v>0</v>
      </c>
      <c r="BF681" s="194">
        <f>IF(N681="snížená",J681,0)</f>
        <v>0</v>
      </c>
      <c r="BG681" s="194">
        <f>IF(N681="zákl. přenesená",J681,0)</f>
        <v>0</v>
      </c>
      <c r="BH681" s="194">
        <f>IF(N681="sníž. přenesená",J681,0)</f>
        <v>0</v>
      </c>
      <c r="BI681" s="194">
        <f>IF(N681="nulová",J681,0)</f>
        <v>0</v>
      </c>
      <c r="BJ681" s="18" t="s">
        <v>88</v>
      </c>
      <c r="BK681" s="194">
        <f>ROUND(I681*H681,2)</f>
        <v>0</v>
      </c>
      <c r="BL681" s="18" t="s">
        <v>265</v>
      </c>
      <c r="BM681" s="193" t="s">
        <v>4311</v>
      </c>
    </row>
    <row r="682" spans="2:65" s="1" customFormat="1" ht="24" customHeight="1">
      <c r="B682" s="36"/>
      <c r="C682" s="182" t="s">
        <v>1529</v>
      </c>
      <c r="D682" s="182" t="s">
        <v>157</v>
      </c>
      <c r="E682" s="183" t="s">
        <v>2649</v>
      </c>
      <c r="F682" s="184" t="s">
        <v>2650</v>
      </c>
      <c r="G682" s="185" t="s">
        <v>160</v>
      </c>
      <c r="H682" s="186">
        <v>96.54</v>
      </c>
      <c r="I682" s="187"/>
      <c r="J682" s="188">
        <f>ROUND(I682*H682,2)</f>
        <v>0</v>
      </c>
      <c r="K682" s="184" t="s">
        <v>161</v>
      </c>
      <c r="L682" s="40"/>
      <c r="M682" s="189" t="s">
        <v>35</v>
      </c>
      <c r="N682" s="190" t="s">
        <v>51</v>
      </c>
      <c r="O682" s="65"/>
      <c r="P682" s="191">
        <f>O682*H682</f>
        <v>0</v>
      </c>
      <c r="Q682" s="191">
        <v>1.2E-4</v>
      </c>
      <c r="R682" s="191">
        <f>Q682*H682</f>
        <v>1.1584800000000001E-2</v>
      </c>
      <c r="S682" s="191">
        <v>0</v>
      </c>
      <c r="T682" s="192">
        <f>S682*H682</f>
        <v>0</v>
      </c>
      <c r="AR682" s="193" t="s">
        <v>265</v>
      </c>
      <c r="AT682" s="193" t="s">
        <v>157</v>
      </c>
      <c r="AU682" s="193" t="s">
        <v>90</v>
      </c>
      <c r="AY682" s="18" t="s">
        <v>155</v>
      </c>
      <c r="BE682" s="194">
        <f>IF(N682="základní",J682,0)</f>
        <v>0</v>
      </c>
      <c r="BF682" s="194">
        <f>IF(N682="snížená",J682,0)</f>
        <v>0</v>
      </c>
      <c r="BG682" s="194">
        <f>IF(N682="zákl. přenesená",J682,0)</f>
        <v>0</v>
      </c>
      <c r="BH682" s="194">
        <f>IF(N682="sníž. přenesená",J682,0)</f>
        <v>0</v>
      </c>
      <c r="BI682" s="194">
        <f>IF(N682="nulová",J682,0)</f>
        <v>0</v>
      </c>
      <c r="BJ682" s="18" t="s">
        <v>88</v>
      </c>
      <c r="BK682" s="194">
        <f>ROUND(I682*H682,2)</f>
        <v>0</v>
      </c>
      <c r="BL682" s="18" t="s">
        <v>265</v>
      </c>
      <c r="BM682" s="193" t="s">
        <v>4312</v>
      </c>
    </row>
    <row r="683" spans="2:65" s="1" customFormat="1" ht="24" customHeight="1">
      <c r="B683" s="36"/>
      <c r="C683" s="182" t="s">
        <v>1534</v>
      </c>
      <c r="D683" s="182" t="s">
        <v>157</v>
      </c>
      <c r="E683" s="183" t="s">
        <v>2653</v>
      </c>
      <c r="F683" s="184" t="s">
        <v>2654</v>
      </c>
      <c r="G683" s="185" t="s">
        <v>160</v>
      </c>
      <c r="H683" s="186">
        <v>96.54</v>
      </c>
      <c r="I683" s="187"/>
      <c r="J683" s="188">
        <f>ROUND(I683*H683,2)</f>
        <v>0</v>
      </c>
      <c r="K683" s="184" t="s">
        <v>161</v>
      </c>
      <c r="L683" s="40"/>
      <c r="M683" s="189" t="s">
        <v>35</v>
      </c>
      <c r="N683" s="190" t="s">
        <v>51</v>
      </c>
      <c r="O683" s="65"/>
      <c r="P683" s="191">
        <f>O683*H683</f>
        <v>0</v>
      </c>
      <c r="Q683" s="191">
        <v>1.2E-4</v>
      </c>
      <c r="R683" s="191">
        <f>Q683*H683</f>
        <v>1.1584800000000001E-2</v>
      </c>
      <c r="S683" s="191">
        <v>0</v>
      </c>
      <c r="T683" s="192">
        <f>S683*H683</f>
        <v>0</v>
      </c>
      <c r="AR683" s="193" t="s">
        <v>265</v>
      </c>
      <c r="AT683" s="193" t="s">
        <v>157</v>
      </c>
      <c r="AU683" s="193" t="s">
        <v>90</v>
      </c>
      <c r="AY683" s="18" t="s">
        <v>155</v>
      </c>
      <c r="BE683" s="194">
        <f>IF(N683="základní",J683,0)</f>
        <v>0</v>
      </c>
      <c r="BF683" s="194">
        <f>IF(N683="snížená",J683,0)</f>
        <v>0</v>
      </c>
      <c r="BG683" s="194">
        <f>IF(N683="zákl. přenesená",J683,0)</f>
        <v>0</v>
      </c>
      <c r="BH683" s="194">
        <f>IF(N683="sníž. přenesená",J683,0)</f>
        <v>0</v>
      </c>
      <c r="BI683" s="194">
        <f>IF(N683="nulová",J683,0)</f>
        <v>0</v>
      </c>
      <c r="BJ683" s="18" t="s">
        <v>88</v>
      </c>
      <c r="BK683" s="194">
        <f>ROUND(I683*H683,2)</f>
        <v>0</v>
      </c>
      <c r="BL683" s="18" t="s">
        <v>265</v>
      </c>
      <c r="BM683" s="193" t="s">
        <v>4313</v>
      </c>
    </row>
    <row r="684" spans="2:65" s="1" customFormat="1" ht="36" customHeight="1">
      <c r="B684" s="36"/>
      <c r="C684" s="182" t="s">
        <v>1538</v>
      </c>
      <c r="D684" s="182" t="s">
        <v>157</v>
      </c>
      <c r="E684" s="183" t="s">
        <v>2657</v>
      </c>
      <c r="F684" s="184" t="s">
        <v>2658</v>
      </c>
      <c r="G684" s="185" t="s">
        <v>160</v>
      </c>
      <c r="H684" s="186">
        <v>14.8</v>
      </c>
      <c r="I684" s="187"/>
      <c r="J684" s="188">
        <f>ROUND(I684*H684,2)</f>
        <v>0</v>
      </c>
      <c r="K684" s="184" t="s">
        <v>161</v>
      </c>
      <c r="L684" s="40"/>
      <c r="M684" s="189" t="s">
        <v>35</v>
      </c>
      <c r="N684" s="190" t="s">
        <v>51</v>
      </c>
      <c r="O684" s="65"/>
      <c r="P684" s="191">
        <f>O684*H684</f>
        <v>0</v>
      </c>
      <c r="Q684" s="191">
        <v>1E-4</v>
      </c>
      <c r="R684" s="191">
        <f>Q684*H684</f>
        <v>1.4800000000000002E-3</v>
      </c>
      <c r="S684" s="191">
        <v>0</v>
      </c>
      <c r="T684" s="192">
        <f>S684*H684</f>
        <v>0</v>
      </c>
      <c r="AR684" s="193" t="s">
        <v>265</v>
      </c>
      <c r="AT684" s="193" t="s">
        <v>157</v>
      </c>
      <c r="AU684" s="193" t="s">
        <v>90</v>
      </c>
      <c r="AY684" s="18" t="s">
        <v>155</v>
      </c>
      <c r="BE684" s="194">
        <f>IF(N684="základní",J684,0)</f>
        <v>0</v>
      </c>
      <c r="BF684" s="194">
        <f>IF(N684="snížená",J684,0)</f>
        <v>0</v>
      </c>
      <c r="BG684" s="194">
        <f>IF(N684="zákl. přenesená",J684,0)</f>
        <v>0</v>
      </c>
      <c r="BH684" s="194">
        <f>IF(N684="sníž. přenesená",J684,0)</f>
        <v>0</v>
      </c>
      <c r="BI684" s="194">
        <f>IF(N684="nulová",J684,0)</f>
        <v>0</v>
      </c>
      <c r="BJ684" s="18" t="s">
        <v>88</v>
      </c>
      <c r="BK684" s="194">
        <f>ROUND(I684*H684,2)</f>
        <v>0</v>
      </c>
      <c r="BL684" s="18" t="s">
        <v>265</v>
      </c>
      <c r="BM684" s="193" t="s">
        <v>4314</v>
      </c>
    </row>
    <row r="685" spans="2:65" s="12" customFormat="1" ht="20.399999999999999">
      <c r="B685" s="195"/>
      <c r="C685" s="196"/>
      <c r="D685" s="197" t="s">
        <v>164</v>
      </c>
      <c r="E685" s="198" t="s">
        <v>35</v>
      </c>
      <c r="F685" s="199" t="s">
        <v>2660</v>
      </c>
      <c r="G685" s="196"/>
      <c r="H685" s="198" t="s">
        <v>35</v>
      </c>
      <c r="I685" s="200"/>
      <c r="J685" s="196"/>
      <c r="K685" s="196"/>
      <c r="L685" s="201"/>
      <c r="M685" s="202"/>
      <c r="N685" s="203"/>
      <c r="O685" s="203"/>
      <c r="P685" s="203"/>
      <c r="Q685" s="203"/>
      <c r="R685" s="203"/>
      <c r="S685" s="203"/>
      <c r="T685" s="204"/>
      <c r="AT685" s="205" t="s">
        <v>164</v>
      </c>
      <c r="AU685" s="205" t="s">
        <v>90</v>
      </c>
      <c r="AV685" s="12" t="s">
        <v>88</v>
      </c>
      <c r="AW685" s="12" t="s">
        <v>41</v>
      </c>
      <c r="AX685" s="12" t="s">
        <v>80</v>
      </c>
      <c r="AY685" s="205" t="s">
        <v>155</v>
      </c>
    </row>
    <row r="686" spans="2:65" s="13" customFormat="1">
      <c r="B686" s="206"/>
      <c r="C686" s="207"/>
      <c r="D686" s="197" t="s">
        <v>164</v>
      </c>
      <c r="E686" s="208" t="s">
        <v>35</v>
      </c>
      <c r="F686" s="209" t="s">
        <v>4315</v>
      </c>
      <c r="G686" s="207"/>
      <c r="H686" s="210">
        <v>14.8</v>
      </c>
      <c r="I686" s="211"/>
      <c r="J686" s="207"/>
      <c r="K686" s="207"/>
      <c r="L686" s="212"/>
      <c r="M686" s="213"/>
      <c r="N686" s="214"/>
      <c r="O686" s="214"/>
      <c r="P686" s="214"/>
      <c r="Q686" s="214"/>
      <c r="R686" s="214"/>
      <c r="S686" s="214"/>
      <c r="T686" s="215"/>
      <c r="AT686" s="216" t="s">
        <v>164</v>
      </c>
      <c r="AU686" s="216" t="s">
        <v>90</v>
      </c>
      <c r="AV686" s="13" t="s">
        <v>90</v>
      </c>
      <c r="AW686" s="13" t="s">
        <v>41</v>
      </c>
      <c r="AX686" s="13" t="s">
        <v>88</v>
      </c>
      <c r="AY686" s="216" t="s">
        <v>155</v>
      </c>
    </row>
    <row r="687" spans="2:65" s="11" customFormat="1" ht="22.95" customHeight="1">
      <c r="B687" s="166"/>
      <c r="C687" s="167"/>
      <c r="D687" s="168" t="s">
        <v>79</v>
      </c>
      <c r="E687" s="180" t="s">
        <v>2675</v>
      </c>
      <c r="F687" s="180" t="s">
        <v>2676</v>
      </c>
      <c r="G687" s="167"/>
      <c r="H687" s="167"/>
      <c r="I687" s="170"/>
      <c r="J687" s="181">
        <f>BK687</f>
        <v>0</v>
      </c>
      <c r="K687" s="167"/>
      <c r="L687" s="172"/>
      <c r="M687" s="173"/>
      <c r="N687" s="174"/>
      <c r="O687" s="174"/>
      <c r="P687" s="175">
        <f>SUM(P688:P702)</f>
        <v>0</v>
      </c>
      <c r="Q687" s="174"/>
      <c r="R687" s="175">
        <f>SUM(R688:R702)</f>
        <v>7.9476969999999994E-2</v>
      </c>
      <c r="S687" s="174"/>
      <c r="T687" s="176">
        <f>SUM(T688:T702)</f>
        <v>7.8752400000000004E-3</v>
      </c>
      <c r="AR687" s="177" t="s">
        <v>90</v>
      </c>
      <c r="AT687" s="178" t="s">
        <v>79</v>
      </c>
      <c r="AU687" s="178" t="s">
        <v>88</v>
      </c>
      <c r="AY687" s="177" t="s">
        <v>155</v>
      </c>
      <c r="BK687" s="179">
        <f>SUM(BK688:BK702)</f>
        <v>0</v>
      </c>
    </row>
    <row r="688" spans="2:65" s="1" customFormat="1" ht="16.5" customHeight="1">
      <c r="B688" s="36"/>
      <c r="C688" s="182" t="s">
        <v>1544</v>
      </c>
      <c r="D688" s="182" t="s">
        <v>157</v>
      </c>
      <c r="E688" s="183" t="s">
        <v>2678</v>
      </c>
      <c r="F688" s="184" t="s">
        <v>2679</v>
      </c>
      <c r="G688" s="185" t="s">
        <v>160</v>
      </c>
      <c r="H688" s="186">
        <v>25.404</v>
      </c>
      <c r="I688" s="187"/>
      <c r="J688" s="188">
        <f>ROUND(I688*H688,2)</f>
        <v>0</v>
      </c>
      <c r="K688" s="184" t="s">
        <v>161</v>
      </c>
      <c r="L688" s="40"/>
      <c r="M688" s="189" t="s">
        <v>35</v>
      </c>
      <c r="N688" s="190" t="s">
        <v>51</v>
      </c>
      <c r="O688" s="65"/>
      <c r="P688" s="191">
        <f>O688*H688</f>
        <v>0</v>
      </c>
      <c r="Q688" s="191">
        <v>1E-3</v>
      </c>
      <c r="R688" s="191">
        <f>Q688*H688</f>
        <v>2.5403999999999999E-2</v>
      </c>
      <c r="S688" s="191">
        <v>3.1E-4</v>
      </c>
      <c r="T688" s="192">
        <f>S688*H688</f>
        <v>7.8752400000000004E-3</v>
      </c>
      <c r="AR688" s="193" t="s">
        <v>265</v>
      </c>
      <c r="AT688" s="193" t="s">
        <v>157</v>
      </c>
      <c r="AU688" s="193" t="s">
        <v>90</v>
      </c>
      <c r="AY688" s="18" t="s">
        <v>155</v>
      </c>
      <c r="BE688" s="194">
        <f>IF(N688="základní",J688,0)</f>
        <v>0</v>
      </c>
      <c r="BF688" s="194">
        <f>IF(N688="snížená",J688,0)</f>
        <v>0</v>
      </c>
      <c r="BG688" s="194">
        <f>IF(N688="zákl. přenesená",J688,0)</f>
        <v>0</v>
      </c>
      <c r="BH688" s="194">
        <f>IF(N688="sníž. přenesená",J688,0)</f>
        <v>0</v>
      </c>
      <c r="BI688" s="194">
        <f>IF(N688="nulová",J688,0)</f>
        <v>0</v>
      </c>
      <c r="BJ688" s="18" t="s">
        <v>88</v>
      </c>
      <c r="BK688" s="194">
        <f>ROUND(I688*H688,2)</f>
        <v>0</v>
      </c>
      <c r="BL688" s="18" t="s">
        <v>265</v>
      </c>
      <c r="BM688" s="193" t="s">
        <v>4316</v>
      </c>
    </row>
    <row r="689" spans="2:65" s="12" customFormat="1" ht="20.399999999999999">
      <c r="B689" s="195"/>
      <c r="C689" s="196"/>
      <c r="D689" s="197" t="s">
        <v>164</v>
      </c>
      <c r="E689" s="198" t="s">
        <v>35</v>
      </c>
      <c r="F689" s="199" t="s">
        <v>4317</v>
      </c>
      <c r="G689" s="196"/>
      <c r="H689" s="198" t="s">
        <v>35</v>
      </c>
      <c r="I689" s="200"/>
      <c r="J689" s="196"/>
      <c r="K689" s="196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164</v>
      </c>
      <c r="AU689" s="205" t="s">
        <v>90</v>
      </c>
      <c r="AV689" s="12" t="s">
        <v>88</v>
      </c>
      <c r="AW689" s="12" t="s">
        <v>41</v>
      </c>
      <c r="AX689" s="12" t="s">
        <v>80</v>
      </c>
      <c r="AY689" s="205" t="s">
        <v>155</v>
      </c>
    </row>
    <row r="690" spans="2:65" s="13" customFormat="1">
      <c r="B690" s="206"/>
      <c r="C690" s="207"/>
      <c r="D690" s="197" t="s">
        <v>164</v>
      </c>
      <c r="E690" s="208" t="s">
        <v>35</v>
      </c>
      <c r="F690" s="209" t="s">
        <v>4318</v>
      </c>
      <c r="G690" s="207"/>
      <c r="H690" s="210">
        <v>25.404</v>
      </c>
      <c r="I690" s="211"/>
      <c r="J690" s="207"/>
      <c r="K690" s="207"/>
      <c r="L690" s="212"/>
      <c r="M690" s="213"/>
      <c r="N690" s="214"/>
      <c r="O690" s="214"/>
      <c r="P690" s="214"/>
      <c r="Q690" s="214"/>
      <c r="R690" s="214"/>
      <c r="S690" s="214"/>
      <c r="T690" s="215"/>
      <c r="AT690" s="216" t="s">
        <v>164</v>
      </c>
      <c r="AU690" s="216" t="s">
        <v>90</v>
      </c>
      <c r="AV690" s="13" t="s">
        <v>90</v>
      </c>
      <c r="AW690" s="13" t="s">
        <v>41</v>
      </c>
      <c r="AX690" s="13" t="s">
        <v>88</v>
      </c>
      <c r="AY690" s="216" t="s">
        <v>155</v>
      </c>
    </row>
    <row r="691" spans="2:65" s="1" customFormat="1" ht="24" customHeight="1">
      <c r="B691" s="36"/>
      <c r="C691" s="182" t="s">
        <v>1551</v>
      </c>
      <c r="D691" s="182" t="s">
        <v>157</v>
      </c>
      <c r="E691" s="183" t="s">
        <v>2705</v>
      </c>
      <c r="F691" s="184" t="s">
        <v>2706</v>
      </c>
      <c r="G691" s="185" t="s">
        <v>160</v>
      </c>
      <c r="H691" s="186">
        <v>110.35299999999999</v>
      </c>
      <c r="I691" s="187"/>
      <c r="J691" s="188">
        <f>ROUND(I691*H691,2)</f>
        <v>0</v>
      </c>
      <c r="K691" s="184" t="s">
        <v>161</v>
      </c>
      <c r="L691" s="40"/>
      <c r="M691" s="189" t="s">
        <v>35</v>
      </c>
      <c r="N691" s="190" t="s">
        <v>51</v>
      </c>
      <c r="O691" s="65"/>
      <c r="P691" s="191">
        <f>O691*H691</f>
        <v>0</v>
      </c>
      <c r="Q691" s="191">
        <v>2.0000000000000001E-4</v>
      </c>
      <c r="R691" s="191">
        <f>Q691*H691</f>
        <v>2.2070599999999999E-2</v>
      </c>
      <c r="S691" s="191">
        <v>0</v>
      </c>
      <c r="T691" s="192">
        <f>S691*H691</f>
        <v>0</v>
      </c>
      <c r="AR691" s="193" t="s">
        <v>265</v>
      </c>
      <c r="AT691" s="193" t="s">
        <v>157</v>
      </c>
      <c r="AU691" s="193" t="s">
        <v>90</v>
      </c>
      <c r="AY691" s="18" t="s">
        <v>155</v>
      </c>
      <c r="BE691" s="194">
        <f>IF(N691="základní",J691,0)</f>
        <v>0</v>
      </c>
      <c r="BF691" s="194">
        <f>IF(N691="snížená",J691,0)</f>
        <v>0</v>
      </c>
      <c r="BG691" s="194">
        <f>IF(N691="zákl. přenesená",J691,0)</f>
        <v>0</v>
      </c>
      <c r="BH691" s="194">
        <f>IF(N691="sníž. přenesená",J691,0)</f>
        <v>0</v>
      </c>
      <c r="BI691" s="194">
        <f>IF(N691="nulová",J691,0)</f>
        <v>0</v>
      </c>
      <c r="BJ691" s="18" t="s">
        <v>88</v>
      </c>
      <c r="BK691" s="194">
        <f>ROUND(I691*H691,2)</f>
        <v>0</v>
      </c>
      <c r="BL691" s="18" t="s">
        <v>265</v>
      </c>
      <c r="BM691" s="193" t="s">
        <v>4319</v>
      </c>
    </row>
    <row r="692" spans="2:65" s="12" customFormat="1">
      <c r="B692" s="195"/>
      <c r="C692" s="196"/>
      <c r="D692" s="197" t="s">
        <v>164</v>
      </c>
      <c r="E692" s="198" t="s">
        <v>35</v>
      </c>
      <c r="F692" s="199" t="s">
        <v>368</v>
      </c>
      <c r="G692" s="196"/>
      <c r="H692" s="198" t="s">
        <v>35</v>
      </c>
      <c r="I692" s="200"/>
      <c r="J692" s="196"/>
      <c r="K692" s="196"/>
      <c r="L692" s="201"/>
      <c r="M692" s="202"/>
      <c r="N692" s="203"/>
      <c r="O692" s="203"/>
      <c r="P692" s="203"/>
      <c r="Q692" s="203"/>
      <c r="R692" s="203"/>
      <c r="S692" s="203"/>
      <c r="T692" s="204"/>
      <c r="AT692" s="205" t="s">
        <v>164</v>
      </c>
      <c r="AU692" s="205" t="s">
        <v>90</v>
      </c>
      <c r="AV692" s="12" t="s">
        <v>88</v>
      </c>
      <c r="AW692" s="12" t="s">
        <v>41</v>
      </c>
      <c r="AX692" s="12" t="s">
        <v>80</v>
      </c>
      <c r="AY692" s="205" t="s">
        <v>155</v>
      </c>
    </row>
    <row r="693" spans="2:65" s="13" customFormat="1">
      <c r="B693" s="206"/>
      <c r="C693" s="207"/>
      <c r="D693" s="197" t="s">
        <v>164</v>
      </c>
      <c r="E693" s="208" t="s">
        <v>35</v>
      </c>
      <c r="F693" s="209" t="s">
        <v>4320</v>
      </c>
      <c r="G693" s="207"/>
      <c r="H693" s="210">
        <v>87</v>
      </c>
      <c r="I693" s="211"/>
      <c r="J693" s="207"/>
      <c r="K693" s="207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164</v>
      </c>
      <c r="AU693" s="216" t="s">
        <v>90</v>
      </c>
      <c r="AV693" s="13" t="s">
        <v>90</v>
      </c>
      <c r="AW693" s="13" t="s">
        <v>41</v>
      </c>
      <c r="AX693" s="13" t="s">
        <v>80</v>
      </c>
      <c r="AY693" s="216" t="s">
        <v>155</v>
      </c>
    </row>
    <row r="694" spans="2:65" s="12" customFormat="1">
      <c r="B694" s="195"/>
      <c r="C694" s="196"/>
      <c r="D694" s="197" t="s">
        <v>164</v>
      </c>
      <c r="E694" s="198" t="s">
        <v>35</v>
      </c>
      <c r="F694" s="199" t="s">
        <v>373</v>
      </c>
      <c r="G694" s="196"/>
      <c r="H694" s="198" t="s">
        <v>35</v>
      </c>
      <c r="I694" s="200"/>
      <c r="J694" s="196"/>
      <c r="K694" s="196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164</v>
      </c>
      <c r="AU694" s="205" t="s">
        <v>90</v>
      </c>
      <c r="AV694" s="12" t="s">
        <v>88</v>
      </c>
      <c r="AW694" s="12" t="s">
        <v>41</v>
      </c>
      <c r="AX694" s="12" t="s">
        <v>80</v>
      </c>
      <c r="AY694" s="205" t="s">
        <v>155</v>
      </c>
    </row>
    <row r="695" spans="2:65" s="13" customFormat="1">
      <c r="B695" s="206"/>
      <c r="C695" s="207"/>
      <c r="D695" s="197" t="s">
        <v>164</v>
      </c>
      <c r="E695" s="208" t="s">
        <v>35</v>
      </c>
      <c r="F695" s="209" t="s">
        <v>4321</v>
      </c>
      <c r="G695" s="207"/>
      <c r="H695" s="210">
        <v>23.353000000000002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164</v>
      </c>
      <c r="AU695" s="216" t="s">
        <v>90</v>
      </c>
      <c r="AV695" s="13" t="s">
        <v>90</v>
      </c>
      <c r="AW695" s="13" t="s">
        <v>41</v>
      </c>
      <c r="AX695" s="13" t="s">
        <v>80</v>
      </c>
      <c r="AY695" s="216" t="s">
        <v>155</v>
      </c>
    </row>
    <row r="696" spans="2:65" s="15" customFormat="1">
      <c r="B696" s="228"/>
      <c r="C696" s="229"/>
      <c r="D696" s="197" t="s">
        <v>164</v>
      </c>
      <c r="E696" s="230" t="s">
        <v>35</v>
      </c>
      <c r="F696" s="231" t="s">
        <v>177</v>
      </c>
      <c r="G696" s="229"/>
      <c r="H696" s="232">
        <v>110.35299999999999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164</v>
      </c>
      <c r="AU696" s="238" t="s">
        <v>90</v>
      </c>
      <c r="AV696" s="15" t="s">
        <v>162</v>
      </c>
      <c r="AW696" s="15" t="s">
        <v>41</v>
      </c>
      <c r="AX696" s="15" t="s">
        <v>88</v>
      </c>
      <c r="AY696" s="238" t="s">
        <v>155</v>
      </c>
    </row>
    <row r="697" spans="2:65" s="1" customFormat="1" ht="36" customHeight="1">
      <c r="B697" s="36"/>
      <c r="C697" s="182" t="s">
        <v>1557</v>
      </c>
      <c r="D697" s="182" t="s">
        <v>157</v>
      </c>
      <c r="E697" s="183" t="s">
        <v>2728</v>
      </c>
      <c r="F697" s="184" t="s">
        <v>2729</v>
      </c>
      <c r="G697" s="185" t="s">
        <v>160</v>
      </c>
      <c r="H697" s="186">
        <v>110.35299999999999</v>
      </c>
      <c r="I697" s="187"/>
      <c r="J697" s="188">
        <f>ROUND(I697*H697,2)</f>
        <v>0</v>
      </c>
      <c r="K697" s="184" t="s">
        <v>161</v>
      </c>
      <c r="L697" s="40"/>
      <c r="M697" s="189" t="s">
        <v>35</v>
      </c>
      <c r="N697" s="190" t="s">
        <v>51</v>
      </c>
      <c r="O697" s="65"/>
      <c r="P697" s="191">
        <f>O697*H697</f>
        <v>0</v>
      </c>
      <c r="Q697" s="191">
        <v>2.9E-4</v>
      </c>
      <c r="R697" s="191">
        <f>Q697*H697</f>
        <v>3.2002369999999995E-2</v>
      </c>
      <c r="S697" s="191">
        <v>0</v>
      </c>
      <c r="T697" s="192">
        <f>S697*H697</f>
        <v>0</v>
      </c>
      <c r="AR697" s="193" t="s">
        <v>265</v>
      </c>
      <c r="AT697" s="193" t="s">
        <v>157</v>
      </c>
      <c r="AU697" s="193" t="s">
        <v>90</v>
      </c>
      <c r="AY697" s="18" t="s">
        <v>155</v>
      </c>
      <c r="BE697" s="194">
        <f>IF(N697="základní",J697,0)</f>
        <v>0</v>
      </c>
      <c r="BF697" s="194">
        <f>IF(N697="snížená",J697,0)</f>
        <v>0</v>
      </c>
      <c r="BG697" s="194">
        <f>IF(N697="zákl. přenesená",J697,0)</f>
        <v>0</v>
      </c>
      <c r="BH697" s="194">
        <f>IF(N697="sníž. přenesená",J697,0)</f>
        <v>0</v>
      </c>
      <c r="BI697" s="194">
        <f>IF(N697="nulová",J697,0)</f>
        <v>0</v>
      </c>
      <c r="BJ697" s="18" t="s">
        <v>88</v>
      </c>
      <c r="BK697" s="194">
        <f>ROUND(I697*H697,2)</f>
        <v>0</v>
      </c>
      <c r="BL697" s="18" t="s">
        <v>265</v>
      </c>
      <c r="BM697" s="193" t="s">
        <v>4322</v>
      </c>
    </row>
    <row r="698" spans="2:65" s="12" customFormat="1">
      <c r="B698" s="195"/>
      <c r="C698" s="196"/>
      <c r="D698" s="197" t="s">
        <v>164</v>
      </c>
      <c r="E698" s="198" t="s">
        <v>35</v>
      </c>
      <c r="F698" s="199" t="s">
        <v>368</v>
      </c>
      <c r="G698" s="196"/>
      <c r="H698" s="198" t="s">
        <v>35</v>
      </c>
      <c r="I698" s="200"/>
      <c r="J698" s="196"/>
      <c r="K698" s="196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164</v>
      </c>
      <c r="AU698" s="205" t="s">
        <v>90</v>
      </c>
      <c r="AV698" s="12" t="s">
        <v>88</v>
      </c>
      <c r="AW698" s="12" t="s">
        <v>41</v>
      </c>
      <c r="AX698" s="12" t="s">
        <v>80</v>
      </c>
      <c r="AY698" s="205" t="s">
        <v>155</v>
      </c>
    </row>
    <row r="699" spans="2:65" s="13" customFormat="1">
      <c r="B699" s="206"/>
      <c r="C699" s="207"/>
      <c r="D699" s="197" t="s">
        <v>164</v>
      </c>
      <c r="E699" s="208" t="s">
        <v>35</v>
      </c>
      <c r="F699" s="209" t="s">
        <v>4320</v>
      </c>
      <c r="G699" s="207"/>
      <c r="H699" s="210">
        <v>87</v>
      </c>
      <c r="I699" s="211"/>
      <c r="J699" s="207"/>
      <c r="K699" s="207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164</v>
      </c>
      <c r="AU699" s="216" t="s">
        <v>90</v>
      </c>
      <c r="AV699" s="13" t="s">
        <v>90</v>
      </c>
      <c r="AW699" s="13" t="s">
        <v>41</v>
      </c>
      <c r="AX699" s="13" t="s">
        <v>80</v>
      </c>
      <c r="AY699" s="216" t="s">
        <v>155</v>
      </c>
    </row>
    <row r="700" spans="2:65" s="12" customFormat="1">
      <c r="B700" s="195"/>
      <c r="C700" s="196"/>
      <c r="D700" s="197" t="s">
        <v>164</v>
      </c>
      <c r="E700" s="198" t="s">
        <v>35</v>
      </c>
      <c r="F700" s="199" t="s">
        <v>373</v>
      </c>
      <c r="G700" s="196"/>
      <c r="H700" s="198" t="s">
        <v>35</v>
      </c>
      <c r="I700" s="200"/>
      <c r="J700" s="196"/>
      <c r="K700" s="196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164</v>
      </c>
      <c r="AU700" s="205" t="s">
        <v>90</v>
      </c>
      <c r="AV700" s="12" t="s">
        <v>88</v>
      </c>
      <c r="AW700" s="12" t="s">
        <v>41</v>
      </c>
      <c r="AX700" s="12" t="s">
        <v>80</v>
      </c>
      <c r="AY700" s="205" t="s">
        <v>155</v>
      </c>
    </row>
    <row r="701" spans="2:65" s="13" customFormat="1">
      <c r="B701" s="206"/>
      <c r="C701" s="207"/>
      <c r="D701" s="197" t="s">
        <v>164</v>
      </c>
      <c r="E701" s="208" t="s">
        <v>35</v>
      </c>
      <c r="F701" s="209" t="s">
        <v>4321</v>
      </c>
      <c r="G701" s="207"/>
      <c r="H701" s="210">
        <v>23.353000000000002</v>
      </c>
      <c r="I701" s="211"/>
      <c r="J701" s="207"/>
      <c r="K701" s="207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164</v>
      </c>
      <c r="AU701" s="216" t="s">
        <v>90</v>
      </c>
      <c r="AV701" s="13" t="s">
        <v>90</v>
      </c>
      <c r="AW701" s="13" t="s">
        <v>41</v>
      </c>
      <c r="AX701" s="13" t="s">
        <v>80</v>
      </c>
      <c r="AY701" s="216" t="s">
        <v>155</v>
      </c>
    </row>
    <row r="702" spans="2:65" s="15" customFormat="1">
      <c r="B702" s="228"/>
      <c r="C702" s="229"/>
      <c r="D702" s="197" t="s">
        <v>164</v>
      </c>
      <c r="E702" s="230" t="s">
        <v>35</v>
      </c>
      <c r="F702" s="231" t="s">
        <v>177</v>
      </c>
      <c r="G702" s="229"/>
      <c r="H702" s="232">
        <v>110.35299999999999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164</v>
      </c>
      <c r="AU702" s="238" t="s">
        <v>90</v>
      </c>
      <c r="AV702" s="15" t="s">
        <v>162</v>
      </c>
      <c r="AW702" s="15" t="s">
        <v>41</v>
      </c>
      <c r="AX702" s="15" t="s">
        <v>88</v>
      </c>
      <c r="AY702" s="238" t="s">
        <v>155</v>
      </c>
    </row>
    <row r="703" spans="2:65" s="11" customFormat="1" ht="22.95" customHeight="1">
      <c r="B703" s="166"/>
      <c r="C703" s="167"/>
      <c r="D703" s="168" t="s">
        <v>79</v>
      </c>
      <c r="E703" s="180" t="s">
        <v>2733</v>
      </c>
      <c r="F703" s="180" t="s">
        <v>2734</v>
      </c>
      <c r="G703" s="167"/>
      <c r="H703" s="167"/>
      <c r="I703" s="170"/>
      <c r="J703" s="181">
        <f>BK703</f>
        <v>0</v>
      </c>
      <c r="K703" s="167"/>
      <c r="L703" s="172"/>
      <c r="M703" s="173"/>
      <c r="N703" s="174"/>
      <c r="O703" s="174"/>
      <c r="P703" s="175">
        <f>SUM(P704:P712)</f>
        <v>0</v>
      </c>
      <c r="Q703" s="174"/>
      <c r="R703" s="175">
        <f>SUM(R704:R712)</f>
        <v>0</v>
      </c>
      <c r="S703" s="174"/>
      <c r="T703" s="176">
        <f>SUM(T704:T712)</f>
        <v>1.1919740000000001</v>
      </c>
      <c r="AR703" s="177" t="s">
        <v>90</v>
      </c>
      <c r="AT703" s="178" t="s">
        <v>79</v>
      </c>
      <c r="AU703" s="178" t="s">
        <v>88</v>
      </c>
      <c r="AY703" s="177" t="s">
        <v>155</v>
      </c>
      <c r="BK703" s="179">
        <f>SUM(BK704:BK712)</f>
        <v>0</v>
      </c>
    </row>
    <row r="704" spans="2:65" s="1" customFormat="1" ht="24" customHeight="1">
      <c r="B704" s="36"/>
      <c r="C704" s="182" t="s">
        <v>1562</v>
      </c>
      <c r="D704" s="182" t="s">
        <v>157</v>
      </c>
      <c r="E704" s="183" t="s">
        <v>2740</v>
      </c>
      <c r="F704" s="184" t="s">
        <v>2741</v>
      </c>
      <c r="G704" s="185" t="s">
        <v>160</v>
      </c>
      <c r="H704" s="186">
        <v>85.141000000000005</v>
      </c>
      <c r="I704" s="187"/>
      <c r="J704" s="188">
        <f>ROUND(I704*H704,2)</f>
        <v>0</v>
      </c>
      <c r="K704" s="184" t="s">
        <v>161</v>
      </c>
      <c r="L704" s="40"/>
      <c r="M704" s="189" t="s">
        <v>35</v>
      </c>
      <c r="N704" s="190" t="s">
        <v>51</v>
      </c>
      <c r="O704" s="65"/>
      <c r="P704" s="191">
        <f>O704*H704</f>
        <v>0</v>
      </c>
      <c r="Q704" s="191">
        <v>0</v>
      </c>
      <c r="R704" s="191">
        <f>Q704*H704</f>
        <v>0</v>
      </c>
      <c r="S704" s="191">
        <v>1.4E-2</v>
      </c>
      <c r="T704" s="192">
        <f>S704*H704</f>
        <v>1.1919740000000001</v>
      </c>
      <c r="AR704" s="193" t="s">
        <v>265</v>
      </c>
      <c r="AT704" s="193" t="s">
        <v>157</v>
      </c>
      <c r="AU704" s="193" t="s">
        <v>90</v>
      </c>
      <c r="AY704" s="18" t="s">
        <v>155</v>
      </c>
      <c r="BE704" s="194">
        <f>IF(N704="základní",J704,0)</f>
        <v>0</v>
      </c>
      <c r="BF704" s="194">
        <f>IF(N704="snížená",J704,0)</f>
        <v>0</v>
      </c>
      <c r="BG704" s="194">
        <f>IF(N704="zákl. přenesená",J704,0)</f>
        <v>0</v>
      </c>
      <c r="BH704" s="194">
        <f>IF(N704="sníž. přenesená",J704,0)</f>
        <v>0</v>
      </c>
      <c r="BI704" s="194">
        <f>IF(N704="nulová",J704,0)</f>
        <v>0</v>
      </c>
      <c r="BJ704" s="18" t="s">
        <v>88</v>
      </c>
      <c r="BK704" s="194">
        <f>ROUND(I704*H704,2)</f>
        <v>0</v>
      </c>
      <c r="BL704" s="18" t="s">
        <v>265</v>
      </c>
      <c r="BM704" s="193" t="s">
        <v>4323</v>
      </c>
    </row>
    <row r="705" spans="2:65" s="12" customFormat="1">
      <c r="B705" s="195"/>
      <c r="C705" s="196"/>
      <c r="D705" s="197" t="s">
        <v>164</v>
      </c>
      <c r="E705" s="198" t="s">
        <v>35</v>
      </c>
      <c r="F705" s="199" t="s">
        <v>4038</v>
      </c>
      <c r="G705" s="196"/>
      <c r="H705" s="198" t="s">
        <v>35</v>
      </c>
      <c r="I705" s="200"/>
      <c r="J705" s="196"/>
      <c r="K705" s="196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164</v>
      </c>
      <c r="AU705" s="205" t="s">
        <v>90</v>
      </c>
      <c r="AV705" s="12" t="s">
        <v>88</v>
      </c>
      <c r="AW705" s="12" t="s">
        <v>41</v>
      </c>
      <c r="AX705" s="12" t="s">
        <v>80</v>
      </c>
      <c r="AY705" s="205" t="s">
        <v>155</v>
      </c>
    </row>
    <row r="706" spans="2:65" s="13" customFormat="1">
      <c r="B706" s="206"/>
      <c r="C706" s="207"/>
      <c r="D706" s="197" t="s">
        <v>164</v>
      </c>
      <c r="E706" s="208" t="s">
        <v>35</v>
      </c>
      <c r="F706" s="209" t="s">
        <v>4039</v>
      </c>
      <c r="G706" s="207"/>
      <c r="H706" s="210">
        <v>33.840000000000003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164</v>
      </c>
      <c r="AU706" s="216" t="s">
        <v>90</v>
      </c>
      <c r="AV706" s="13" t="s">
        <v>90</v>
      </c>
      <c r="AW706" s="13" t="s">
        <v>41</v>
      </c>
      <c r="AX706" s="13" t="s">
        <v>80</v>
      </c>
      <c r="AY706" s="216" t="s">
        <v>155</v>
      </c>
    </row>
    <row r="707" spans="2:65" s="12" customFormat="1">
      <c r="B707" s="195"/>
      <c r="C707" s="196"/>
      <c r="D707" s="197" t="s">
        <v>164</v>
      </c>
      <c r="E707" s="198" t="s">
        <v>35</v>
      </c>
      <c r="F707" s="199" t="s">
        <v>4041</v>
      </c>
      <c r="G707" s="196"/>
      <c r="H707" s="198" t="s">
        <v>35</v>
      </c>
      <c r="I707" s="200"/>
      <c r="J707" s="196"/>
      <c r="K707" s="196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164</v>
      </c>
      <c r="AU707" s="205" t="s">
        <v>90</v>
      </c>
      <c r="AV707" s="12" t="s">
        <v>88</v>
      </c>
      <c r="AW707" s="12" t="s">
        <v>41</v>
      </c>
      <c r="AX707" s="12" t="s">
        <v>80</v>
      </c>
      <c r="AY707" s="205" t="s">
        <v>155</v>
      </c>
    </row>
    <row r="708" spans="2:65" s="13" customFormat="1">
      <c r="B708" s="206"/>
      <c r="C708" s="207"/>
      <c r="D708" s="197" t="s">
        <v>164</v>
      </c>
      <c r="E708" s="208" t="s">
        <v>35</v>
      </c>
      <c r="F708" s="209" t="s">
        <v>4042</v>
      </c>
      <c r="G708" s="207"/>
      <c r="H708" s="210">
        <v>8.64</v>
      </c>
      <c r="I708" s="211"/>
      <c r="J708" s="207"/>
      <c r="K708" s="207"/>
      <c r="L708" s="212"/>
      <c r="M708" s="213"/>
      <c r="N708" s="214"/>
      <c r="O708" s="214"/>
      <c r="P708" s="214"/>
      <c r="Q708" s="214"/>
      <c r="R708" s="214"/>
      <c r="S708" s="214"/>
      <c r="T708" s="215"/>
      <c r="AT708" s="216" t="s">
        <v>164</v>
      </c>
      <c r="AU708" s="216" t="s">
        <v>90</v>
      </c>
      <c r="AV708" s="13" t="s">
        <v>90</v>
      </c>
      <c r="AW708" s="13" t="s">
        <v>41</v>
      </c>
      <c r="AX708" s="13" t="s">
        <v>80</v>
      </c>
      <c r="AY708" s="216" t="s">
        <v>155</v>
      </c>
    </row>
    <row r="709" spans="2:65" s="12" customFormat="1">
      <c r="B709" s="195"/>
      <c r="C709" s="196"/>
      <c r="D709" s="197" t="s">
        <v>164</v>
      </c>
      <c r="E709" s="198" t="s">
        <v>35</v>
      </c>
      <c r="F709" s="199" t="s">
        <v>4193</v>
      </c>
      <c r="G709" s="196"/>
      <c r="H709" s="198" t="s">
        <v>35</v>
      </c>
      <c r="I709" s="200"/>
      <c r="J709" s="196"/>
      <c r="K709" s="196"/>
      <c r="L709" s="201"/>
      <c r="M709" s="202"/>
      <c r="N709" s="203"/>
      <c r="O709" s="203"/>
      <c r="P709" s="203"/>
      <c r="Q709" s="203"/>
      <c r="R709" s="203"/>
      <c r="S709" s="203"/>
      <c r="T709" s="204"/>
      <c r="AT709" s="205" t="s">
        <v>164</v>
      </c>
      <c r="AU709" s="205" t="s">
        <v>90</v>
      </c>
      <c r="AV709" s="12" t="s">
        <v>88</v>
      </c>
      <c r="AW709" s="12" t="s">
        <v>41</v>
      </c>
      <c r="AX709" s="12" t="s">
        <v>80</v>
      </c>
      <c r="AY709" s="205" t="s">
        <v>155</v>
      </c>
    </row>
    <row r="710" spans="2:65" s="13" customFormat="1">
      <c r="B710" s="206"/>
      <c r="C710" s="207"/>
      <c r="D710" s="197" t="s">
        <v>164</v>
      </c>
      <c r="E710" s="208" t="s">
        <v>35</v>
      </c>
      <c r="F710" s="209" t="s">
        <v>4034</v>
      </c>
      <c r="G710" s="207"/>
      <c r="H710" s="210">
        <v>42.661000000000001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164</v>
      </c>
      <c r="AU710" s="216" t="s">
        <v>90</v>
      </c>
      <c r="AV710" s="13" t="s">
        <v>90</v>
      </c>
      <c r="AW710" s="13" t="s">
        <v>41</v>
      </c>
      <c r="AX710" s="13" t="s">
        <v>80</v>
      </c>
      <c r="AY710" s="216" t="s">
        <v>155</v>
      </c>
    </row>
    <row r="711" spans="2:65" s="15" customFormat="1">
      <c r="B711" s="228"/>
      <c r="C711" s="229"/>
      <c r="D711" s="197" t="s">
        <v>164</v>
      </c>
      <c r="E711" s="230" t="s">
        <v>35</v>
      </c>
      <c r="F711" s="231" t="s">
        <v>177</v>
      </c>
      <c r="G711" s="229"/>
      <c r="H711" s="232">
        <v>85.141000000000005</v>
      </c>
      <c r="I711" s="233"/>
      <c r="J711" s="229"/>
      <c r="K711" s="229"/>
      <c r="L711" s="234"/>
      <c r="M711" s="235"/>
      <c r="N711" s="236"/>
      <c r="O711" s="236"/>
      <c r="P711" s="236"/>
      <c r="Q711" s="236"/>
      <c r="R711" s="236"/>
      <c r="S711" s="236"/>
      <c r="T711" s="237"/>
      <c r="AT711" s="238" t="s">
        <v>164</v>
      </c>
      <c r="AU711" s="238" t="s">
        <v>90</v>
      </c>
      <c r="AV711" s="15" t="s">
        <v>162</v>
      </c>
      <c r="AW711" s="15" t="s">
        <v>41</v>
      </c>
      <c r="AX711" s="15" t="s">
        <v>88</v>
      </c>
      <c r="AY711" s="238" t="s">
        <v>155</v>
      </c>
    </row>
    <row r="712" spans="2:65" s="1" customFormat="1" ht="24" customHeight="1">
      <c r="B712" s="36"/>
      <c r="C712" s="182" t="s">
        <v>1567</v>
      </c>
      <c r="D712" s="182" t="s">
        <v>157</v>
      </c>
      <c r="E712" s="183" t="s">
        <v>2756</v>
      </c>
      <c r="F712" s="184" t="s">
        <v>2757</v>
      </c>
      <c r="G712" s="185" t="s">
        <v>160</v>
      </c>
      <c r="H712" s="186">
        <v>85.141000000000005</v>
      </c>
      <c r="I712" s="187"/>
      <c r="J712" s="188">
        <f>ROUND(I712*H712,2)</f>
        <v>0</v>
      </c>
      <c r="K712" s="184" t="s">
        <v>161</v>
      </c>
      <c r="L712" s="40"/>
      <c r="M712" s="189" t="s">
        <v>35</v>
      </c>
      <c r="N712" s="190" t="s">
        <v>51</v>
      </c>
      <c r="O712" s="65"/>
      <c r="P712" s="191">
        <f>O712*H712</f>
        <v>0</v>
      </c>
      <c r="Q712" s="191">
        <v>0</v>
      </c>
      <c r="R712" s="191">
        <f>Q712*H712</f>
        <v>0</v>
      </c>
      <c r="S712" s="191">
        <v>0</v>
      </c>
      <c r="T712" s="192">
        <f>S712*H712</f>
        <v>0</v>
      </c>
      <c r="AR712" s="193" t="s">
        <v>265</v>
      </c>
      <c r="AT712" s="193" t="s">
        <v>157</v>
      </c>
      <c r="AU712" s="193" t="s">
        <v>90</v>
      </c>
      <c r="AY712" s="18" t="s">
        <v>155</v>
      </c>
      <c r="BE712" s="194">
        <f>IF(N712="základní",J712,0)</f>
        <v>0</v>
      </c>
      <c r="BF712" s="194">
        <f>IF(N712="snížená",J712,0)</f>
        <v>0</v>
      </c>
      <c r="BG712" s="194">
        <f>IF(N712="zákl. přenesená",J712,0)</f>
        <v>0</v>
      </c>
      <c r="BH712" s="194">
        <f>IF(N712="sníž. přenesená",J712,0)</f>
        <v>0</v>
      </c>
      <c r="BI712" s="194">
        <f>IF(N712="nulová",J712,0)</f>
        <v>0</v>
      </c>
      <c r="BJ712" s="18" t="s">
        <v>88</v>
      </c>
      <c r="BK712" s="194">
        <f>ROUND(I712*H712,2)</f>
        <v>0</v>
      </c>
      <c r="BL712" s="18" t="s">
        <v>265</v>
      </c>
      <c r="BM712" s="193" t="s">
        <v>4324</v>
      </c>
    </row>
    <row r="713" spans="2:65" s="11" customFormat="1" ht="25.95" customHeight="1">
      <c r="B713" s="166"/>
      <c r="C713" s="167"/>
      <c r="D713" s="168" t="s">
        <v>79</v>
      </c>
      <c r="E713" s="169" t="s">
        <v>2798</v>
      </c>
      <c r="F713" s="169" t="s">
        <v>2799</v>
      </c>
      <c r="G713" s="167"/>
      <c r="H713" s="167"/>
      <c r="I713" s="170"/>
      <c r="J713" s="171">
        <f>BK713</f>
        <v>0</v>
      </c>
      <c r="K713" s="167"/>
      <c r="L713" s="172"/>
      <c r="M713" s="173"/>
      <c r="N713" s="174"/>
      <c r="O713" s="174"/>
      <c r="P713" s="175">
        <f>P714</f>
        <v>0</v>
      </c>
      <c r="Q713" s="174"/>
      <c r="R713" s="175">
        <f>R714</f>
        <v>0</v>
      </c>
      <c r="S713" s="174"/>
      <c r="T713" s="176">
        <f>T714</f>
        <v>0</v>
      </c>
      <c r="AR713" s="177" t="s">
        <v>162</v>
      </c>
      <c r="AT713" s="178" t="s">
        <v>79</v>
      </c>
      <c r="AU713" s="178" t="s">
        <v>80</v>
      </c>
      <c r="AY713" s="177" t="s">
        <v>155</v>
      </c>
      <c r="BK713" s="179">
        <f>BK714</f>
        <v>0</v>
      </c>
    </row>
    <row r="714" spans="2:65" s="1" customFormat="1" ht="24" customHeight="1">
      <c r="B714" s="36"/>
      <c r="C714" s="182" t="s">
        <v>1576</v>
      </c>
      <c r="D714" s="182" t="s">
        <v>157</v>
      </c>
      <c r="E714" s="183" t="s">
        <v>4325</v>
      </c>
      <c r="F714" s="184" t="s">
        <v>4326</v>
      </c>
      <c r="G714" s="185" t="s">
        <v>1208</v>
      </c>
      <c r="H714" s="186">
        <v>1</v>
      </c>
      <c r="I714" s="187"/>
      <c r="J714" s="188">
        <f>ROUND(I714*H714,2)</f>
        <v>0</v>
      </c>
      <c r="K714" s="184" t="s">
        <v>35</v>
      </c>
      <c r="L714" s="40"/>
      <c r="M714" s="250" t="s">
        <v>35</v>
      </c>
      <c r="N714" s="251" t="s">
        <v>51</v>
      </c>
      <c r="O714" s="252"/>
      <c r="P714" s="253">
        <f>O714*H714</f>
        <v>0</v>
      </c>
      <c r="Q714" s="253">
        <v>0</v>
      </c>
      <c r="R714" s="253">
        <f>Q714*H714</f>
        <v>0</v>
      </c>
      <c r="S714" s="253">
        <v>0</v>
      </c>
      <c r="T714" s="254">
        <f>S714*H714</f>
        <v>0</v>
      </c>
      <c r="AR714" s="193" t="s">
        <v>2803</v>
      </c>
      <c r="AT714" s="193" t="s">
        <v>157</v>
      </c>
      <c r="AU714" s="193" t="s">
        <v>88</v>
      </c>
      <c r="AY714" s="18" t="s">
        <v>155</v>
      </c>
      <c r="BE714" s="194">
        <f>IF(N714="základní",J714,0)</f>
        <v>0</v>
      </c>
      <c r="BF714" s="194">
        <f>IF(N714="snížená",J714,0)</f>
        <v>0</v>
      </c>
      <c r="BG714" s="194">
        <f>IF(N714="zákl. přenesená",J714,0)</f>
        <v>0</v>
      </c>
      <c r="BH714" s="194">
        <f>IF(N714="sníž. přenesená",J714,0)</f>
        <v>0</v>
      </c>
      <c r="BI714" s="194">
        <f>IF(N714="nulová",J714,0)</f>
        <v>0</v>
      </c>
      <c r="BJ714" s="18" t="s">
        <v>88</v>
      </c>
      <c r="BK714" s="194">
        <f>ROUND(I714*H714,2)</f>
        <v>0</v>
      </c>
      <c r="BL714" s="18" t="s">
        <v>2803</v>
      </c>
      <c r="BM714" s="193" t="s">
        <v>4327</v>
      </c>
    </row>
    <row r="715" spans="2:65" s="1" customFormat="1" ht="6.9" customHeight="1">
      <c r="B715" s="48"/>
      <c r="C715" s="49"/>
      <c r="D715" s="49"/>
      <c r="E715" s="49"/>
      <c r="F715" s="49"/>
      <c r="G715" s="49"/>
      <c r="H715" s="49"/>
      <c r="I715" s="133"/>
      <c r="J715" s="49"/>
      <c r="K715" s="49"/>
      <c r="L715" s="40"/>
    </row>
  </sheetData>
  <sheetProtection password="C71F" sheet="1" objects="1" scenarios="1" formatColumns="0" formatRows="0" autoFilter="0"/>
  <autoFilter ref="C99:K714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9"/>
  <sheetViews>
    <sheetView showGridLines="0" workbookViewId="0">
      <selection activeCell="I97" sqref="I97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1" width="20.140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102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90</v>
      </c>
    </row>
    <row r="4" spans="2:46" ht="24.9" customHeight="1">
      <c r="B4" s="21"/>
      <c r="D4" s="106" t="s">
        <v>103</v>
      </c>
      <c r="L4" s="21"/>
      <c r="M4" s="107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108" t="s">
        <v>16</v>
      </c>
      <c r="L6" s="21"/>
    </row>
    <row r="7" spans="2:46" ht="16.5" customHeight="1">
      <c r="B7" s="21"/>
      <c r="E7" s="379" t="str">
        <f>'Rekapitulace stavby'!K6</f>
        <v>Zateplení objektů ZŠ Bruntál, Okružní 1890/38 - doplnění II</v>
      </c>
      <c r="F7" s="380"/>
      <c r="G7" s="380"/>
      <c r="H7" s="380"/>
      <c r="L7" s="21"/>
    </row>
    <row r="8" spans="2:46" s="1" customFormat="1" ht="12" customHeight="1">
      <c r="B8" s="40"/>
      <c r="D8" s="108" t="s">
        <v>104</v>
      </c>
      <c r="I8" s="109"/>
      <c r="L8" s="40"/>
    </row>
    <row r="9" spans="2:46" s="1" customFormat="1" ht="36.9" customHeight="1">
      <c r="B9" s="40"/>
      <c r="E9" s="381" t="s">
        <v>4328</v>
      </c>
      <c r="F9" s="382"/>
      <c r="G9" s="382"/>
      <c r="H9" s="382"/>
      <c r="I9" s="109"/>
      <c r="L9" s="40"/>
    </row>
    <row r="10" spans="2:46" s="1" customFormat="1">
      <c r="B10" s="40"/>
      <c r="I10" s="109"/>
      <c r="L10" s="40"/>
    </row>
    <row r="11" spans="2:46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35</v>
      </c>
      <c r="L11" s="40"/>
    </row>
    <row r="12" spans="2:46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23. 8. 2019</v>
      </c>
      <c r="L12" s="40"/>
    </row>
    <row r="13" spans="2:46" s="1" customFormat="1" ht="10.95" customHeight="1">
      <c r="B13" s="40"/>
      <c r="I13" s="109"/>
      <c r="L13" s="40"/>
    </row>
    <row r="14" spans="2:46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46" s="1" customFormat="1" ht="18" customHeight="1">
      <c r="B15" s="40"/>
      <c r="E15" s="110" t="s">
        <v>33</v>
      </c>
      <c r="I15" s="111" t="s">
        <v>34</v>
      </c>
      <c r="J15" s="110" t="s">
        <v>35</v>
      </c>
      <c r="L15" s="40"/>
    </row>
    <row r="16" spans="2:46" s="1" customFormat="1" ht="6.9" customHeight="1">
      <c r="B16" s="40"/>
      <c r="I16" s="109"/>
      <c r="L16" s="40"/>
    </row>
    <row r="17" spans="2:12" s="1" customFormat="1" ht="12" customHeight="1">
      <c r="B17" s="40"/>
      <c r="D17" s="108" t="s">
        <v>36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83" t="str">
        <f>'Rekapitulace stavby'!E14</f>
        <v>Vyplň údaj</v>
      </c>
      <c r="F18" s="384"/>
      <c r="G18" s="384"/>
      <c r="H18" s="384"/>
      <c r="I18" s="111" t="s">
        <v>34</v>
      </c>
      <c r="J18" s="31" t="str">
        <f>'Rekapitulace stavby'!AN14</f>
        <v>Vyplň údaj</v>
      </c>
      <c r="L18" s="40"/>
    </row>
    <row r="19" spans="2:12" s="1" customFormat="1" ht="6.9" customHeight="1">
      <c r="B19" s="40"/>
      <c r="I19" s="109"/>
      <c r="L19" s="40"/>
    </row>
    <row r="20" spans="2:12" s="1" customFormat="1" ht="12" customHeight="1">
      <c r="B20" s="40"/>
      <c r="D20" s="108" t="s">
        <v>38</v>
      </c>
      <c r="I20" s="111" t="s">
        <v>31</v>
      </c>
      <c r="J20" s="110" t="s">
        <v>39</v>
      </c>
      <c r="L20" s="40"/>
    </row>
    <row r="21" spans="2:12" s="1" customFormat="1" ht="18" customHeight="1">
      <c r="B21" s="40"/>
      <c r="E21" s="110" t="s">
        <v>40</v>
      </c>
      <c r="I21" s="111" t="s">
        <v>34</v>
      </c>
      <c r="J21" s="110" t="s">
        <v>35</v>
      </c>
      <c r="L21" s="40"/>
    </row>
    <row r="22" spans="2:12" s="1" customFormat="1" ht="6.9" customHeight="1">
      <c r="B22" s="40"/>
      <c r="I22" s="109"/>
      <c r="L22" s="40"/>
    </row>
    <row r="23" spans="2:12" s="1" customFormat="1" ht="12" customHeight="1">
      <c r="B23" s="40"/>
      <c r="D23" s="108" t="s">
        <v>42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" customHeight="1">
      <c r="B25" s="40"/>
      <c r="I25" s="109"/>
      <c r="L25" s="40"/>
    </row>
    <row r="26" spans="2:12" s="1" customFormat="1" ht="12" customHeight="1">
      <c r="B26" s="40"/>
      <c r="D26" s="108" t="s">
        <v>44</v>
      </c>
      <c r="I26" s="109"/>
      <c r="L26" s="40"/>
    </row>
    <row r="27" spans="2:12" s="7" customFormat="1" ht="16.5" customHeight="1">
      <c r="B27" s="113"/>
      <c r="E27" s="385" t="s">
        <v>35</v>
      </c>
      <c r="F27" s="385"/>
      <c r="G27" s="385"/>
      <c r="H27" s="385"/>
      <c r="I27" s="114"/>
      <c r="L27" s="113"/>
    </row>
    <row r="28" spans="2:12" s="1" customFormat="1" ht="6.9" customHeight="1">
      <c r="B28" s="40"/>
      <c r="I28" s="109"/>
      <c r="L28" s="40"/>
    </row>
    <row r="29" spans="2:12" s="1" customFormat="1" ht="6.9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46</v>
      </c>
      <c r="I30" s="109"/>
      <c r="J30" s="117">
        <f>ROUND(J84, 2)</f>
        <v>0</v>
      </c>
      <c r="L30" s="40"/>
    </row>
    <row r="31" spans="2:12" s="1" customFormat="1" ht="6.9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" customHeight="1">
      <c r="B32" s="40"/>
      <c r="F32" s="118" t="s">
        <v>48</v>
      </c>
      <c r="I32" s="119" t="s">
        <v>47</v>
      </c>
      <c r="J32" s="118" t="s">
        <v>49</v>
      </c>
      <c r="L32" s="40"/>
    </row>
    <row r="33" spans="2:12" s="1" customFormat="1" ht="14.4" customHeight="1">
      <c r="B33" s="40"/>
      <c r="D33" s="120" t="s">
        <v>50</v>
      </c>
      <c r="E33" s="108" t="s">
        <v>51</v>
      </c>
      <c r="F33" s="121">
        <f>ROUND((SUM(BE84:BE98)),  2)</f>
        <v>0</v>
      </c>
      <c r="I33" s="122">
        <v>0.21</v>
      </c>
      <c r="J33" s="121">
        <f>ROUND(((SUM(BE84:BE98))*I33),  2)</f>
        <v>0</v>
      </c>
      <c r="L33" s="40"/>
    </row>
    <row r="34" spans="2:12" s="1" customFormat="1" ht="14.4" customHeight="1">
      <c r="B34" s="40"/>
      <c r="E34" s="108" t="s">
        <v>52</v>
      </c>
      <c r="F34" s="121">
        <f>ROUND((SUM(BF84:BF98)),  2)</f>
        <v>0</v>
      </c>
      <c r="I34" s="122">
        <v>0.15</v>
      </c>
      <c r="J34" s="121">
        <f>ROUND(((SUM(BF84:BF98))*I34),  2)</f>
        <v>0</v>
      </c>
      <c r="L34" s="40"/>
    </row>
    <row r="35" spans="2:12" s="1" customFormat="1" ht="14.4" hidden="1" customHeight="1">
      <c r="B35" s="40"/>
      <c r="E35" s="108" t="s">
        <v>53</v>
      </c>
      <c r="F35" s="121">
        <f>ROUND((SUM(BG84:BG98)),  2)</f>
        <v>0</v>
      </c>
      <c r="I35" s="122">
        <v>0.21</v>
      </c>
      <c r="J35" s="121">
        <f>0</f>
        <v>0</v>
      </c>
      <c r="L35" s="40"/>
    </row>
    <row r="36" spans="2:12" s="1" customFormat="1" ht="14.4" hidden="1" customHeight="1">
      <c r="B36" s="40"/>
      <c r="E36" s="108" t="s">
        <v>54</v>
      </c>
      <c r="F36" s="121">
        <f>ROUND((SUM(BH84:BH98)),  2)</f>
        <v>0</v>
      </c>
      <c r="I36" s="122">
        <v>0.15</v>
      </c>
      <c r="J36" s="121">
        <f>0</f>
        <v>0</v>
      </c>
      <c r="L36" s="40"/>
    </row>
    <row r="37" spans="2:12" s="1" customFormat="1" ht="14.4" hidden="1" customHeight="1">
      <c r="B37" s="40"/>
      <c r="E37" s="108" t="s">
        <v>55</v>
      </c>
      <c r="F37" s="121">
        <f>ROUND((SUM(BI84:BI98)),  2)</f>
        <v>0</v>
      </c>
      <c r="I37" s="122">
        <v>0</v>
      </c>
      <c r="J37" s="121">
        <f>0</f>
        <v>0</v>
      </c>
      <c r="L37" s="40"/>
    </row>
    <row r="38" spans="2:12" s="1" customFormat="1" ht="6.9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56</v>
      </c>
      <c r="E39" s="125"/>
      <c r="F39" s="125"/>
      <c r="G39" s="126" t="s">
        <v>57</v>
      </c>
      <c r="H39" s="127" t="s">
        <v>58</v>
      </c>
      <c r="I39" s="128"/>
      <c r="J39" s="129">
        <f>SUM(J30:J37)</f>
        <v>0</v>
      </c>
      <c r="K39" s="130"/>
      <c r="L39" s="40"/>
    </row>
    <row r="40" spans="2:12" s="1" customFormat="1" ht="14.4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" customHeight="1">
      <c r="B45" s="36"/>
      <c r="C45" s="24" t="s">
        <v>106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77" t="str">
        <f>E7</f>
        <v>Zateplení objektů ZŠ Bruntál, Okružní 1890/38 - doplnění II</v>
      </c>
      <c r="F48" s="378"/>
      <c r="G48" s="378"/>
      <c r="H48" s="378"/>
      <c r="I48" s="109"/>
      <c r="J48" s="37"/>
      <c r="K48" s="37"/>
      <c r="L48" s="40"/>
    </row>
    <row r="49" spans="2:47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47" s="1" customFormat="1" ht="16.5" customHeight="1">
      <c r="B50" s="36"/>
      <c r="C50" s="37"/>
      <c r="D50" s="37"/>
      <c r="E50" s="360" t="str">
        <f>E9</f>
        <v>VRN - Vedlejší rozpočtové náklady - doplnění II</v>
      </c>
      <c r="F50" s="376"/>
      <c r="G50" s="376"/>
      <c r="H50" s="376"/>
      <c r="I50" s="109"/>
      <c r="J50" s="37"/>
      <c r="K50" s="37"/>
      <c r="L50" s="40"/>
    </row>
    <row r="51" spans="2:47" s="1" customFormat="1" ht="6.9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47" s="1" customFormat="1" ht="12" customHeight="1">
      <c r="B52" s="36"/>
      <c r="C52" s="30" t="s">
        <v>22</v>
      </c>
      <c r="D52" s="37"/>
      <c r="E52" s="37"/>
      <c r="F52" s="28" t="str">
        <f>F12</f>
        <v>Bruntál</v>
      </c>
      <c r="G52" s="37"/>
      <c r="H52" s="37"/>
      <c r="I52" s="111" t="s">
        <v>24</v>
      </c>
      <c r="J52" s="60" t="str">
        <f>IF(J12="","",J12)</f>
        <v>23. 8. 2019</v>
      </c>
      <c r="K52" s="37"/>
      <c r="L52" s="40"/>
    </row>
    <row r="53" spans="2:47" s="1" customFormat="1" ht="6.9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47" s="1" customFormat="1" ht="15.15" customHeight="1">
      <c r="B54" s="36"/>
      <c r="C54" s="30" t="s">
        <v>30</v>
      </c>
      <c r="D54" s="37"/>
      <c r="E54" s="37"/>
      <c r="F54" s="28" t="str">
        <f>E15</f>
        <v>Město Bruntál</v>
      </c>
      <c r="G54" s="37"/>
      <c r="H54" s="37"/>
      <c r="I54" s="111" t="s">
        <v>38</v>
      </c>
      <c r="J54" s="34" t="str">
        <f>E21</f>
        <v>USCHEMER s.r.o.</v>
      </c>
      <c r="K54" s="37"/>
      <c r="L54" s="40"/>
    </row>
    <row r="55" spans="2:47" s="1" customFormat="1" ht="15.15" customHeight="1">
      <c r="B55" s="36"/>
      <c r="C55" s="30" t="s">
        <v>36</v>
      </c>
      <c r="D55" s="37"/>
      <c r="E55" s="37"/>
      <c r="F55" s="28" t="str">
        <f>IF(E18="","",E18)</f>
        <v>Vyplň údaj</v>
      </c>
      <c r="G55" s="37"/>
      <c r="H55" s="37"/>
      <c r="I55" s="111" t="s">
        <v>42</v>
      </c>
      <c r="J55" s="34" t="str">
        <f>E24</f>
        <v xml:space="preserve"> </v>
      </c>
      <c r="K55" s="37"/>
      <c r="L55" s="40"/>
    </row>
    <row r="56" spans="2:47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47" s="1" customFormat="1" ht="29.25" customHeight="1">
      <c r="B57" s="36"/>
      <c r="C57" s="137" t="s">
        <v>107</v>
      </c>
      <c r="D57" s="138"/>
      <c r="E57" s="138"/>
      <c r="F57" s="138"/>
      <c r="G57" s="138"/>
      <c r="H57" s="138"/>
      <c r="I57" s="139"/>
      <c r="J57" s="140" t="s">
        <v>108</v>
      </c>
      <c r="K57" s="138"/>
      <c r="L57" s="40"/>
    </row>
    <row r="58" spans="2:47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5" customHeight="1">
      <c r="B59" s="36"/>
      <c r="C59" s="141" t="s">
        <v>78</v>
      </c>
      <c r="D59" s="37"/>
      <c r="E59" s="37"/>
      <c r="F59" s="37"/>
      <c r="G59" s="37"/>
      <c r="H59" s="37"/>
      <c r="I59" s="109"/>
      <c r="J59" s="78">
        <f>J84</f>
        <v>0</v>
      </c>
      <c r="K59" s="37"/>
      <c r="L59" s="40"/>
      <c r="AU59" s="18" t="s">
        <v>109</v>
      </c>
    </row>
    <row r="60" spans="2:47" s="8" customFormat="1" ht="24.9" customHeight="1">
      <c r="B60" s="142"/>
      <c r="C60" s="143"/>
      <c r="D60" s="144" t="s">
        <v>4329</v>
      </c>
      <c r="E60" s="145"/>
      <c r="F60" s="145"/>
      <c r="G60" s="145"/>
      <c r="H60" s="145"/>
      <c r="I60" s="146"/>
      <c r="J60" s="147">
        <f>J85</f>
        <v>0</v>
      </c>
      <c r="K60" s="143"/>
      <c r="L60" s="148"/>
    </row>
    <row r="61" spans="2:47" s="8" customFormat="1" ht="24.9" customHeight="1">
      <c r="B61" s="142"/>
      <c r="C61" s="143"/>
      <c r="D61" s="144" t="s">
        <v>4330</v>
      </c>
      <c r="E61" s="145"/>
      <c r="F61" s="145"/>
      <c r="G61" s="145"/>
      <c r="H61" s="145"/>
      <c r="I61" s="146"/>
      <c r="J61" s="147">
        <f>J89</f>
        <v>0</v>
      </c>
      <c r="K61" s="143"/>
      <c r="L61" s="148"/>
    </row>
    <row r="62" spans="2:47" s="9" customFormat="1" ht="19.95" customHeight="1">
      <c r="B62" s="149"/>
      <c r="C62" s="150"/>
      <c r="D62" s="151" t="s">
        <v>4331</v>
      </c>
      <c r="E62" s="152"/>
      <c r="F62" s="152"/>
      <c r="G62" s="152"/>
      <c r="H62" s="152"/>
      <c r="I62" s="153"/>
      <c r="J62" s="154">
        <f>J90</f>
        <v>0</v>
      </c>
      <c r="K62" s="150"/>
      <c r="L62" s="155"/>
    </row>
    <row r="63" spans="2:47" s="9" customFormat="1" ht="19.95" customHeight="1">
      <c r="B63" s="149"/>
      <c r="C63" s="150"/>
      <c r="D63" s="151" t="s">
        <v>4332</v>
      </c>
      <c r="E63" s="152"/>
      <c r="F63" s="152"/>
      <c r="G63" s="152"/>
      <c r="H63" s="152"/>
      <c r="I63" s="153"/>
      <c r="J63" s="154">
        <f>J93</f>
        <v>0</v>
      </c>
      <c r="K63" s="150"/>
      <c r="L63" s="155"/>
    </row>
    <row r="64" spans="2:47" s="9" customFormat="1" ht="19.95" customHeight="1">
      <c r="B64" s="149"/>
      <c r="C64" s="150"/>
      <c r="D64" s="151" t="s">
        <v>4333</v>
      </c>
      <c r="E64" s="152"/>
      <c r="F64" s="152"/>
      <c r="G64" s="152"/>
      <c r="H64" s="152"/>
      <c r="I64" s="153"/>
      <c r="J64" s="154">
        <f>J96</f>
        <v>0</v>
      </c>
      <c r="K64" s="150"/>
      <c r="L64" s="155"/>
    </row>
    <row r="65" spans="2:12" s="1" customFormat="1" ht="21.75" customHeight="1">
      <c r="B65" s="36"/>
      <c r="C65" s="37"/>
      <c r="D65" s="37"/>
      <c r="E65" s="37"/>
      <c r="F65" s="37"/>
      <c r="G65" s="37"/>
      <c r="H65" s="37"/>
      <c r="I65" s="109"/>
      <c r="J65" s="37"/>
      <c r="K65" s="37"/>
      <c r="L65" s="40"/>
    </row>
    <row r="66" spans="2:12" s="1" customFormat="1" ht="6.9" customHeight="1">
      <c r="B66" s="48"/>
      <c r="C66" s="49"/>
      <c r="D66" s="49"/>
      <c r="E66" s="49"/>
      <c r="F66" s="49"/>
      <c r="G66" s="49"/>
      <c r="H66" s="49"/>
      <c r="I66" s="133"/>
      <c r="J66" s="49"/>
      <c r="K66" s="49"/>
      <c r="L66" s="40"/>
    </row>
    <row r="70" spans="2:12" s="1" customFormat="1" ht="6.9" customHeight="1">
      <c r="B70" s="50"/>
      <c r="C70" s="51"/>
      <c r="D70" s="51"/>
      <c r="E70" s="51"/>
      <c r="F70" s="51"/>
      <c r="G70" s="51"/>
      <c r="H70" s="51"/>
      <c r="I70" s="136"/>
      <c r="J70" s="51"/>
      <c r="K70" s="51"/>
      <c r="L70" s="40"/>
    </row>
    <row r="71" spans="2:12" s="1" customFormat="1" ht="24.9" customHeight="1">
      <c r="B71" s="36"/>
      <c r="C71" s="24" t="s">
        <v>140</v>
      </c>
      <c r="D71" s="37"/>
      <c r="E71" s="37"/>
      <c r="F71" s="37"/>
      <c r="G71" s="37"/>
      <c r="H71" s="37"/>
      <c r="I71" s="109"/>
      <c r="J71" s="37"/>
      <c r="K71" s="37"/>
      <c r="L71" s="40"/>
    </row>
    <row r="72" spans="2:12" s="1" customFormat="1" ht="6.9" customHeight="1">
      <c r="B72" s="36"/>
      <c r="C72" s="37"/>
      <c r="D72" s="37"/>
      <c r="E72" s="37"/>
      <c r="F72" s="37"/>
      <c r="G72" s="37"/>
      <c r="H72" s="37"/>
      <c r="I72" s="109"/>
      <c r="J72" s="37"/>
      <c r="K72" s="37"/>
      <c r="L72" s="40"/>
    </row>
    <row r="73" spans="2:12" s="1" customFormat="1" ht="12" customHeight="1">
      <c r="B73" s="36"/>
      <c r="C73" s="30" t="s">
        <v>16</v>
      </c>
      <c r="D73" s="37"/>
      <c r="E73" s="37"/>
      <c r="F73" s="37"/>
      <c r="G73" s="37"/>
      <c r="H73" s="37"/>
      <c r="I73" s="109"/>
      <c r="J73" s="37"/>
      <c r="K73" s="37"/>
      <c r="L73" s="40"/>
    </row>
    <row r="74" spans="2:12" s="1" customFormat="1" ht="16.5" customHeight="1">
      <c r="B74" s="36"/>
      <c r="C74" s="37"/>
      <c r="D74" s="37"/>
      <c r="E74" s="377" t="str">
        <f>E7</f>
        <v>Zateplení objektů ZŠ Bruntál, Okružní 1890/38 - doplnění II</v>
      </c>
      <c r="F74" s="378"/>
      <c r="G74" s="378"/>
      <c r="H74" s="378"/>
      <c r="I74" s="109"/>
      <c r="J74" s="37"/>
      <c r="K74" s="37"/>
      <c r="L74" s="40"/>
    </row>
    <row r="75" spans="2:12" s="1" customFormat="1" ht="12" customHeight="1">
      <c r="B75" s="36"/>
      <c r="C75" s="30" t="s">
        <v>104</v>
      </c>
      <c r="D75" s="37"/>
      <c r="E75" s="37"/>
      <c r="F75" s="37"/>
      <c r="G75" s="37"/>
      <c r="H75" s="37"/>
      <c r="I75" s="109"/>
      <c r="J75" s="37"/>
      <c r="K75" s="37"/>
      <c r="L75" s="40"/>
    </row>
    <row r="76" spans="2:12" s="1" customFormat="1" ht="16.5" customHeight="1">
      <c r="B76" s="36"/>
      <c r="C76" s="37"/>
      <c r="D76" s="37"/>
      <c r="E76" s="360" t="str">
        <f>E9</f>
        <v>VRN - Vedlejší rozpočtové náklady - doplnění II</v>
      </c>
      <c r="F76" s="376"/>
      <c r="G76" s="376"/>
      <c r="H76" s="376"/>
      <c r="I76" s="109"/>
      <c r="J76" s="37"/>
      <c r="K76" s="37"/>
      <c r="L76" s="40"/>
    </row>
    <row r="77" spans="2:12" s="1" customFormat="1" ht="6.9" customHeight="1">
      <c r="B77" s="36"/>
      <c r="C77" s="37"/>
      <c r="D77" s="37"/>
      <c r="E77" s="37"/>
      <c r="F77" s="37"/>
      <c r="G77" s="37"/>
      <c r="H77" s="37"/>
      <c r="I77" s="109"/>
      <c r="J77" s="37"/>
      <c r="K77" s="37"/>
      <c r="L77" s="40"/>
    </row>
    <row r="78" spans="2:12" s="1" customFormat="1" ht="12" customHeight="1">
      <c r="B78" s="36"/>
      <c r="C78" s="30" t="s">
        <v>22</v>
      </c>
      <c r="D78" s="37"/>
      <c r="E78" s="37"/>
      <c r="F78" s="28" t="str">
        <f>F12</f>
        <v>Bruntál</v>
      </c>
      <c r="G78" s="37"/>
      <c r="H78" s="37"/>
      <c r="I78" s="111" t="s">
        <v>24</v>
      </c>
      <c r="J78" s="60" t="str">
        <f>IF(J12="","",J12)</f>
        <v>23. 8. 2019</v>
      </c>
      <c r="K78" s="37"/>
      <c r="L78" s="40"/>
    </row>
    <row r="79" spans="2:12" s="1" customFormat="1" ht="6.9" customHeight="1">
      <c r="B79" s="36"/>
      <c r="C79" s="37"/>
      <c r="D79" s="37"/>
      <c r="E79" s="37"/>
      <c r="F79" s="37"/>
      <c r="G79" s="37"/>
      <c r="H79" s="37"/>
      <c r="I79" s="109"/>
      <c r="J79" s="37"/>
      <c r="K79" s="37"/>
      <c r="L79" s="40"/>
    </row>
    <row r="80" spans="2:12" s="1" customFormat="1" ht="15.15" customHeight="1">
      <c r="B80" s="36"/>
      <c r="C80" s="30" t="s">
        <v>30</v>
      </c>
      <c r="D80" s="37"/>
      <c r="E80" s="37"/>
      <c r="F80" s="28" t="str">
        <f>E15</f>
        <v>Město Bruntál</v>
      </c>
      <c r="G80" s="37"/>
      <c r="H80" s="37"/>
      <c r="I80" s="111" t="s">
        <v>38</v>
      </c>
      <c r="J80" s="34" t="str">
        <f>E21</f>
        <v>USCHEMER s.r.o.</v>
      </c>
      <c r="K80" s="37"/>
      <c r="L80" s="40"/>
    </row>
    <row r="81" spans="2:65" s="1" customFormat="1" ht="15.15" customHeight="1">
      <c r="B81" s="36"/>
      <c r="C81" s="30" t="s">
        <v>36</v>
      </c>
      <c r="D81" s="37"/>
      <c r="E81" s="37"/>
      <c r="F81" s="28" t="str">
        <f>IF(E18="","",E18)</f>
        <v>Vyplň údaj</v>
      </c>
      <c r="G81" s="37"/>
      <c r="H81" s="37"/>
      <c r="I81" s="111" t="s">
        <v>42</v>
      </c>
      <c r="J81" s="34" t="str">
        <f>E24</f>
        <v xml:space="preserve"> </v>
      </c>
      <c r="K81" s="37"/>
      <c r="L81" s="40"/>
    </row>
    <row r="82" spans="2:65" s="1" customFormat="1" ht="10.35" customHeight="1">
      <c r="B82" s="36"/>
      <c r="C82" s="37"/>
      <c r="D82" s="37"/>
      <c r="E82" s="37"/>
      <c r="F82" s="37"/>
      <c r="G82" s="37"/>
      <c r="H82" s="37"/>
      <c r="I82" s="109"/>
      <c r="J82" s="37"/>
      <c r="K82" s="37"/>
      <c r="L82" s="40"/>
    </row>
    <row r="83" spans="2:65" s="10" customFormat="1" ht="29.25" customHeight="1">
      <c r="B83" s="156"/>
      <c r="C83" s="157" t="s">
        <v>141</v>
      </c>
      <c r="D83" s="158" t="s">
        <v>65</v>
      </c>
      <c r="E83" s="158" t="s">
        <v>61</v>
      </c>
      <c r="F83" s="158" t="s">
        <v>62</v>
      </c>
      <c r="G83" s="158" t="s">
        <v>142</v>
      </c>
      <c r="H83" s="158" t="s">
        <v>143</v>
      </c>
      <c r="I83" s="159" t="s">
        <v>144</v>
      </c>
      <c r="J83" s="158" t="s">
        <v>108</v>
      </c>
      <c r="K83" s="160" t="s">
        <v>145</v>
      </c>
      <c r="L83" s="161"/>
      <c r="M83" s="69" t="s">
        <v>35</v>
      </c>
      <c r="N83" s="70" t="s">
        <v>50</v>
      </c>
      <c r="O83" s="70" t="s">
        <v>146</v>
      </c>
      <c r="P83" s="70" t="s">
        <v>147</v>
      </c>
      <c r="Q83" s="70" t="s">
        <v>148</v>
      </c>
      <c r="R83" s="70" t="s">
        <v>149</v>
      </c>
      <c r="S83" s="70" t="s">
        <v>150</v>
      </c>
      <c r="T83" s="71" t="s">
        <v>151</v>
      </c>
    </row>
    <row r="84" spans="2:65" s="1" customFormat="1" ht="22.95" customHeight="1">
      <c r="B84" s="36"/>
      <c r="C84" s="76" t="s">
        <v>152</v>
      </c>
      <c r="D84" s="37"/>
      <c r="E84" s="37"/>
      <c r="F84" s="37"/>
      <c r="G84" s="37"/>
      <c r="H84" s="37"/>
      <c r="I84" s="109"/>
      <c r="J84" s="162">
        <f>BK84</f>
        <v>0</v>
      </c>
      <c r="K84" s="37"/>
      <c r="L84" s="40"/>
      <c r="M84" s="72"/>
      <c r="N84" s="73"/>
      <c r="O84" s="73"/>
      <c r="P84" s="163">
        <f>P85+P89</f>
        <v>0</v>
      </c>
      <c r="Q84" s="73"/>
      <c r="R84" s="163">
        <f>R85+R89</f>
        <v>0</v>
      </c>
      <c r="S84" s="73"/>
      <c r="T84" s="164">
        <f>T85+T89</f>
        <v>0</v>
      </c>
      <c r="AT84" s="18" t="s">
        <v>79</v>
      </c>
      <c r="AU84" s="18" t="s">
        <v>109</v>
      </c>
      <c r="BK84" s="165">
        <f>BK85+BK89</f>
        <v>0</v>
      </c>
    </row>
    <row r="85" spans="2:65" s="11" customFormat="1" ht="25.95" customHeight="1">
      <c r="B85" s="166"/>
      <c r="C85" s="167"/>
      <c r="D85" s="168" t="s">
        <v>79</v>
      </c>
      <c r="E85" s="169" t="s">
        <v>4334</v>
      </c>
      <c r="F85" s="169" t="s">
        <v>4335</v>
      </c>
      <c r="G85" s="167"/>
      <c r="H85" s="167"/>
      <c r="I85" s="170"/>
      <c r="J85" s="171">
        <f>BK85</f>
        <v>0</v>
      </c>
      <c r="K85" s="167"/>
      <c r="L85" s="172"/>
      <c r="M85" s="173"/>
      <c r="N85" s="174"/>
      <c r="O85" s="174"/>
      <c r="P85" s="175">
        <f>SUM(P86:P88)</f>
        <v>0</v>
      </c>
      <c r="Q85" s="174"/>
      <c r="R85" s="175">
        <f>SUM(R86:R88)</f>
        <v>0</v>
      </c>
      <c r="S85" s="174"/>
      <c r="T85" s="176">
        <f>SUM(T86:T88)</f>
        <v>0</v>
      </c>
      <c r="AR85" s="177" t="s">
        <v>162</v>
      </c>
      <c r="AT85" s="178" t="s">
        <v>79</v>
      </c>
      <c r="AU85" s="178" t="s">
        <v>80</v>
      </c>
      <c r="AY85" s="177" t="s">
        <v>155</v>
      </c>
      <c r="BK85" s="179">
        <f>SUM(BK86:BK88)</f>
        <v>0</v>
      </c>
    </row>
    <row r="86" spans="2:65" s="1" customFormat="1" ht="24" customHeight="1">
      <c r="B86" s="36"/>
      <c r="C86" s="182" t="s">
        <v>88</v>
      </c>
      <c r="D86" s="182" t="s">
        <v>157</v>
      </c>
      <c r="E86" s="183" t="s">
        <v>4336</v>
      </c>
      <c r="F86" s="184" t="s">
        <v>4337</v>
      </c>
      <c r="G86" s="185" t="s">
        <v>2417</v>
      </c>
      <c r="H86" s="186">
        <v>120</v>
      </c>
      <c r="I86" s="187"/>
      <c r="J86" s="188">
        <f>ROUND(I86*H86,2)</f>
        <v>0</v>
      </c>
      <c r="K86" s="184" t="s">
        <v>161</v>
      </c>
      <c r="L86" s="40"/>
      <c r="M86" s="189" t="s">
        <v>35</v>
      </c>
      <c r="N86" s="190" t="s">
        <v>51</v>
      </c>
      <c r="O86" s="65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AR86" s="193" t="s">
        <v>2803</v>
      </c>
      <c r="AT86" s="193" t="s">
        <v>157</v>
      </c>
      <c r="AU86" s="193" t="s">
        <v>88</v>
      </c>
      <c r="AY86" s="18" t="s">
        <v>155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8" t="s">
        <v>88</v>
      </c>
      <c r="BK86" s="194">
        <f>ROUND(I86*H86,2)</f>
        <v>0</v>
      </c>
      <c r="BL86" s="18" t="s">
        <v>2803</v>
      </c>
      <c r="BM86" s="193" t="s">
        <v>4338</v>
      </c>
    </row>
    <row r="87" spans="2:65" s="12" customFormat="1" ht="30.6">
      <c r="B87" s="195"/>
      <c r="C87" s="196"/>
      <c r="D87" s="197" t="s">
        <v>164</v>
      </c>
      <c r="E87" s="198" t="s">
        <v>35</v>
      </c>
      <c r="F87" s="199" t="s">
        <v>4339</v>
      </c>
      <c r="G87" s="196"/>
      <c r="H87" s="198" t="s">
        <v>35</v>
      </c>
      <c r="I87" s="200"/>
      <c r="J87" s="196"/>
      <c r="K87" s="196"/>
      <c r="L87" s="201"/>
      <c r="M87" s="202"/>
      <c r="N87" s="203"/>
      <c r="O87" s="203"/>
      <c r="P87" s="203"/>
      <c r="Q87" s="203"/>
      <c r="R87" s="203"/>
      <c r="S87" s="203"/>
      <c r="T87" s="204"/>
      <c r="AT87" s="205" t="s">
        <v>164</v>
      </c>
      <c r="AU87" s="205" t="s">
        <v>88</v>
      </c>
      <c r="AV87" s="12" t="s">
        <v>88</v>
      </c>
      <c r="AW87" s="12" t="s">
        <v>41</v>
      </c>
      <c r="AX87" s="12" t="s">
        <v>80</v>
      </c>
      <c r="AY87" s="205" t="s">
        <v>155</v>
      </c>
    </row>
    <row r="88" spans="2:65" s="13" customFormat="1">
      <c r="B88" s="206"/>
      <c r="C88" s="207"/>
      <c r="D88" s="197" t="s">
        <v>164</v>
      </c>
      <c r="E88" s="208" t="s">
        <v>35</v>
      </c>
      <c r="F88" s="209" t="s">
        <v>4340</v>
      </c>
      <c r="G88" s="207"/>
      <c r="H88" s="210">
        <v>120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164</v>
      </c>
      <c r="AU88" s="216" t="s">
        <v>88</v>
      </c>
      <c r="AV88" s="13" t="s">
        <v>90</v>
      </c>
      <c r="AW88" s="13" t="s">
        <v>41</v>
      </c>
      <c r="AX88" s="13" t="s">
        <v>88</v>
      </c>
      <c r="AY88" s="216" t="s">
        <v>155</v>
      </c>
    </row>
    <row r="89" spans="2:65" s="11" customFormat="1" ht="25.95" customHeight="1">
      <c r="B89" s="166"/>
      <c r="C89" s="167"/>
      <c r="D89" s="168" t="s">
        <v>79</v>
      </c>
      <c r="E89" s="169" t="s">
        <v>100</v>
      </c>
      <c r="F89" s="169" t="s">
        <v>4341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P90+P93+P96</f>
        <v>0</v>
      </c>
      <c r="Q89" s="174"/>
      <c r="R89" s="175">
        <f>R90+R93+R96</f>
        <v>0</v>
      </c>
      <c r="S89" s="174"/>
      <c r="T89" s="176">
        <f>T90+T93+T96</f>
        <v>0</v>
      </c>
      <c r="AR89" s="177" t="s">
        <v>195</v>
      </c>
      <c r="AT89" s="178" t="s">
        <v>79</v>
      </c>
      <c r="AU89" s="178" t="s">
        <v>80</v>
      </c>
      <c r="AY89" s="177" t="s">
        <v>155</v>
      </c>
      <c r="BK89" s="179">
        <f>BK90+BK93+BK96</f>
        <v>0</v>
      </c>
    </row>
    <row r="90" spans="2:65" s="11" customFormat="1" ht="22.95" customHeight="1">
      <c r="B90" s="166"/>
      <c r="C90" s="167"/>
      <c r="D90" s="168" t="s">
        <v>79</v>
      </c>
      <c r="E90" s="180" t="s">
        <v>4342</v>
      </c>
      <c r="F90" s="180" t="s">
        <v>4343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SUM(P91:P92)</f>
        <v>0</v>
      </c>
      <c r="Q90" s="174"/>
      <c r="R90" s="175">
        <f>SUM(R91:R92)</f>
        <v>0</v>
      </c>
      <c r="S90" s="174"/>
      <c r="T90" s="176">
        <f>SUM(T91:T92)</f>
        <v>0</v>
      </c>
      <c r="AR90" s="177" t="s">
        <v>195</v>
      </c>
      <c r="AT90" s="178" t="s">
        <v>79</v>
      </c>
      <c r="AU90" s="178" t="s">
        <v>88</v>
      </c>
      <c r="AY90" s="177" t="s">
        <v>155</v>
      </c>
      <c r="BK90" s="179">
        <f>SUM(BK91:BK92)</f>
        <v>0</v>
      </c>
    </row>
    <row r="91" spans="2:65" s="1" customFormat="1" ht="16.5" customHeight="1">
      <c r="B91" s="36"/>
      <c r="C91" s="182" t="s">
        <v>90</v>
      </c>
      <c r="D91" s="182" t="s">
        <v>157</v>
      </c>
      <c r="E91" s="183" t="s">
        <v>4344</v>
      </c>
      <c r="F91" s="184" t="s">
        <v>4345</v>
      </c>
      <c r="G91" s="185" t="s">
        <v>1208</v>
      </c>
      <c r="H91" s="186">
        <v>1</v>
      </c>
      <c r="I91" s="187"/>
      <c r="J91" s="188">
        <f>ROUND(I91*H91,2)</f>
        <v>0</v>
      </c>
      <c r="K91" s="184" t="s">
        <v>161</v>
      </c>
      <c r="L91" s="40"/>
      <c r="M91" s="189" t="s">
        <v>35</v>
      </c>
      <c r="N91" s="190" t="s">
        <v>51</v>
      </c>
      <c r="O91" s="65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93" t="s">
        <v>4346</v>
      </c>
      <c r="AT91" s="193" t="s">
        <v>157</v>
      </c>
      <c r="AU91" s="193" t="s">
        <v>90</v>
      </c>
      <c r="AY91" s="18" t="s">
        <v>155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8" t="s">
        <v>88</v>
      </c>
      <c r="BK91" s="194">
        <f>ROUND(I91*H91,2)</f>
        <v>0</v>
      </c>
      <c r="BL91" s="18" t="s">
        <v>4346</v>
      </c>
      <c r="BM91" s="193" t="s">
        <v>4347</v>
      </c>
    </row>
    <row r="92" spans="2:65" s="1" customFormat="1" ht="24" customHeight="1">
      <c r="B92" s="36"/>
      <c r="C92" s="182" t="s">
        <v>174</v>
      </c>
      <c r="D92" s="182" t="s">
        <v>157</v>
      </c>
      <c r="E92" s="183" t="s">
        <v>4348</v>
      </c>
      <c r="F92" s="184" t="s">
        <v>4349</v>
      </c>
      <c r="G92" s="185" t="s">
        <v>1208</v>
      </c>
      <c r="H92" s="186">
        <v>1</v>
      </c>
      <c r="I92" s="187"/>
      <c r="J92" s="188">
        <f>ROUND(I92*H92,2)</f>
        <v>0</v>
      </c>
      <c r="K92" s="184" t="s">
        <v>161</v>
      </c>
      <c r="L92" s="40"/>
      <c r="M92" s="189" t="s">
        <v>35</v>
      </c>
      <c r="N92" s="190" t="s">
        <v>51</v>
      </c>
      <c r="O92" s="65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193" t="s">
        <v>4346</v>
      </c>
      <c r="AT92" s="193" t="s">
        <v>157</v>
      </c>
      <c r="AU92" s="193" t="s">
        <v>90</v>
      </c>
      <c r="AY92" s="18" t="s">
        <v>155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8" t="s">
        <v>88</v>
      </c>
      <c r="BK92" s="194">
        <f>ROUND(I92*H92,2)</f>
        <v>0</v>
      </c>
      <c r="BL92" s="18" t="s">
        <v>4346</v>
      </c>
      <c r="BM92" s="193" t="s">
        <v>4350</v>
      </c>
    </row>
    <row r="93" spans="2:65" s="11" customFormat="1" ht="22.95" customHeight="1">
      <c r="B93" s="166"/>
      <c r="C93" s="167"/>
      <c r="D93" s="168" t="s">
        <v>79</v>
      </c>
      <c r="E93" s="180" t="s">
        <v>4351</v>
      </c>
      <c r="F93" s="180" t="s">
        <v>4352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SUM(P94:P95)</f>
        <v>0</v>
      </c>
      <c r="Q93" s="174"/>
      <c r="R93" s="175">
        <f>SUM(R94:R95)</f>
        <v>0</v>
      </c>
      <c r="S93" s="174"/>
      <c r="T93" s="176">
        <f>SUM(T94:T95)</f>
        <v>0</v>
      </c>
      <c r="AR93" s="177" t="s">
        <v>195</v>
      </c>
      <c r="AT93" s="178" t="s">
        <v>79</v>
      </c>
      <c r="AU93" s="178" t="s">
        <v>88</v>
      </c>
      <c r="AY93" s="177" t="s">
        <v>155</v>
      </c>
      <c r="BK93" s="179">
        <f>SUM(BK94:BK95)</f>
        <v>0</v>
      </c>
    </row>
    <row r="94" spans="2:65" s="1" customFormat="1" ht="16.5" customHeight="1">
      <c r="B94" s="36"/>
      <c r="C94" s="182" t="s">
        <v>162</v>
      </c>
      <c r="D94" s="182" t="s">
        <v>157</v>
      </c>
      <c r="E94" s="183" t="s">
        <v>4353</v>
      </c>
      <c r="F94" s="184" t="s">
        <v>4354</v>
      </c>
      <c r="G94" s="185" t="s">
        <v>1208</v>
      </c>
      <c r="H94" s="186">
        <v>1</v>
      </c>
      <c r="I94" s="187"/>
      <c r="J94" s="188">
        <f>ROUND(I94*H94,2)</f>
        <v>0</v>
      </c>
      <c r="K94" s="184" t="s">
        <v>161</v>
      </c>
      <c r="L94" s="40"/>
      <c r="M94" s="189" t="s">
        <v>35</v>
      </c>
      <c r="N94" s="190" t="s">
        <v>51</v>
      </c>
      <c r="O94" s="65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93" t="s">
        <v>4346</v>
      </c>
      <c r="AT94" s="193" t="s">
        <v>157</v>
      </c>
      <c r="AU94" s="193" t="s">
        <v>90</v>
      </c>
      <c r="AY94" s="18" t="s">
        <v>155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88</v>
      </c>
      <c r="BK94" s="194">
        <f>ROUND(I94*H94,2)</f>
        <v>0</v>
      </c>
      <c r="BL94" s="18" t="s">
        <v>4346</v>
      </c>
      <c r="BM94" s="193" t="s">
        <v>4355</v>
      </c>
    </row>
    <row r="95" spans="2:65" s="1" customFormat="1" ht="16.5" customHeight="1">
      <c r="B95" s="36"/>
      <c r="C95" s="182" t="s">
        <v>195</v>
      </c>
      <c r="D95" s="182" t="s">
        <v>157</v>
      </c>
      <c r="E95" s="183" t="s">
        <v>4356</v>
      </c>
      <c r="F95" s="184" t="s">
        <v>4357</v>
      </c>
      <c r="G95" s="185" t="s">
        <v>1208</v>
      </c>
      <c r="H95" s="186">
        <v>1</v>
      </c>
      <c r="I95" s="187"/>
      <c r="J95" s="188">
        <f>ROUND(I95*H95,2)</f>
        <v>0</v>
      </c>
      <c r="K95" s="184" t="s">
        <v>161</v>
      </c>
      <c r="L95" s="40"/>
      <c r="M95" s="189" t="s">
        <v>35</v>
      </c>
      <c r="N95" s="190" t="s">
        <v>51</v>
      </c>
      <c r="O95" s="65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93" t="s">
        <v>4346</v>
      </c>
      <c r="AT95" s="193" t="s">
        <v>157</v>
      </c>
      <c r="AU95" s="193" t="s">
        <v>90</v>
      </c>
      <c r="AY95" s="18" t="s">
        <v>155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88</v>
      </c>
      <c r="BK95" s="194">
        <f>ROUND(I95*H95,2)</f>
        <v>0</v>
      </c>
      <c r="BL95" s="18" t="s">
        <v>4346</v>
      </c>
      <c r="BM95" s="193" t="s">
        <v>4358</v>
      </c>
    </row>
    <row r="96" spans="2:65" s="11" customFormat="1" ht="22.95" customHeight="1">
      <c r="B96" s="166"/>
      <c r="C96" s="167"/>
      <c r="D96" s="168" t="s">
        <v>79</v>
      </c>
      <c r="E96" s="180" t="s">
        <v>4359</v>
      </c>
      <c r="F96" s="180" t="s">
        <v>4360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SUM(P97:P98)</f>
        <v>0</v>
      </c>
      <c r="Q96" s="174"/>
      <c r="R96" s="175">
        <f>SUM(R97:R98)</f>
        <v>0</v>
      </c>
      <c r="S96" s="174"/>
      <c r="T96" s="176">
        <f>SUM(T97:T98)</f>
        <v>0</v>
      </c>
      <c r="AR96" s="177" t="s">
        <v>195</v>
      </c>
      <c r="AT96" s="178" t="s">
        <v>79</v>
      </c>
      <c r="AU96" s="178" t="s">
        <v>88</v>
      </c>
      <c r="AY96" s="177" t="s">
        <v>155</v>
      </c>
      <c r="BK96" s="179">
        <f>SUM(BK97:BK98)</f>
        <v>0</v>
      </c>
    </row>
    <row r="97" spans="2:65" s="1" customFormat="1" ht="24" customHeight="1">
      <c r="B97" s="36"/>
      <c r="C97" s="182" t="s">
        <v>208</v>
      </c>
      <c r="D97" s="182" t="s">
        <v>157</v>
      </c>
      <c r="E97" s="183" t="s">
        <v>4361</v>
      </c>
      <c r="F97" s="184" t="s">
        <v>4362</v>
      </c>
      <c r="G97" s="185" t="s">
        <v>1208</v>
      </c>
      <c r="H97" s="186">
        <v>1</v>
      </c>
      <c r="I97" s="187"/>
      <c r="J97" s="188">
        <f>ROUND(I97*H97,2)</f>
        <v>0</v>
      </c>
      <c r="K97" s="184" t="s">
        <v>161</v>
      </c>
      <c r="L97" s="40"/>
      <c r="M97" s="189" t="s">
        <v>35</v>
      </c>
      <c r="N97" s="190" t="s">
        <v>51</v>
      </c>
      <c r="O97" s="65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93" t="s">
        <v>4346</v>
      </c>
      <c r="AT97" s="193" t="s">
        <v>157</v>
      </c>
      <c r="AU97" s="193" t="s">
        <v>90</v>
      </c>
      <c r="AY97" s="18" t="s">
        <v>155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88</v>
      </c>
      <c r="BK97" s="194">
        <f>ROUND(I97*H97,2)</f>
        <v>0</v>
      </c>
      <c r="BL97" s="18" t="s">
        <v>4346</v>
      </c>
      <c r="BM97" s="193" t="s">
        <v>4363</v>
      </c>
    </row>
    <row r="98" spans="2:65" s="1" customFormat="1" ht="16.5" customHeight="1">
      <c r="B98" s="36"/>
      <c r="C98" s="182" t="s">
        <v>220</v>
      </c>
      <c r="D98" s="182" t="s">
        <v>157</v>
      </c>
      <c r="E98" s="183" t="s">
        <v>4364</v>
      </c>
      <c r="F98" s="184" t="s">
        <v>4365</v>
      </c>
      <c r="G98" s="185" t="s">
        <v>1208</v>
      </c>
      <c r="H98" s="186">
        <v>1</v>
      </c>
      <c r="I98" s="187"/>
      <c r="J98" s="188">
        <f>ROUND(I98*H98,2)</f>
        <v>0</v>
      </c>
      <c r="K98" s="184" t="s">
        <v>161</v>
      </c>
      <c r="L98" s="40"/>
      <c r="M98" s="250" t="s">
        <v>35</v>
      </c>
      <c r="N98" s="251" t="s">
        <v>51</v>
      </c>
      <c r="O98" s="252"/>
      <c r="P98" s="253">
        <f>O98*H98</f>
        <v>0</v>
      </c>
      <c r="Q98" s="253">
        <v>0</v>
      </c>
      <c r="R98" s="253">
        <f>Q98*H98</f>
        <v>0</v>
      </c>
      <c r="S98" s="253">
        <v>0</v>
      </c>
      <c r="T98" s="254">
        <f>S98*H98</f>
        <v>0</v>
      </c>
      <c r="AR98" s="193" t="s">
        <v>4346</v>
      </c>
      <c r="AT98" s="193" t="s">
        <v>157</v>
      </c>
      <c r="AU98" s="193" t="s">
        <v>90</v>
      </c>
      <c r="AY98" s="18" t="s">
        <v>155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88</v>
      </c>
      <c r="BK98" s="194">
        <f>ROUND(I98*H98,2)</f>
        <v>0</v>
      </c>
      <c r="BL98" s="18" t="s">
        <v>4346</v>
      </c>
      <c r="BM98" s="193" t="s">
        <v>4366</v>
      </c>
    </row>
    <row r="99" spans="2:65" s="1" customFormat="1" ht="6.9" customHeight="1">
      <c r="B99" s="48"/>
      <c r="C99" s="49"/>
      <c r="D99" s="49"/>
      <c r="E99" s="49"/>
      <c r="F99" s="49"/>
      <c r="G99" s="49"/>
      <c r="H99" s="49"/>
      <c r="I99" s="133"/>
      <c r="J99" s="49"/>
      <c r="K99" s="49"/>
      <c r="L99" s="40"/>
    </row>
  </sheetData>
  <sheetProtection algorithmName="SHA-512" hashValue="i55k/Pc3Cxlk/DPSxXwf100YqpmogH8+XiIbpJl6ZKCgRKE/ykDsy63G0ehrY2xF/En52pzxud2qkk9brP/1/g==" saltValue="sDx1n0oeBAFRJzS8JzbH+Q==" spinCount="100000" sheet="1" objects="1" scenarios="1" formatColumns="0" formatRows="0" autoFilter="0"/>
  <autoFilter ref="C83:K9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0.199999999999999"/>
  <cols>
    <col min="1" max="1" width="8.28515625" style="258" customWidth="1"/>
    <col min="2" max="2" width="1.7109375" style="258" customWidth="1"/>
    <col min="3" max="4" width="5" style="258" customWidth="1"/>
    <col min="5" max="5" width="11.7109375" style="258" customWidth="1"/>
    <col min="6" max="6" width="9.140625" style="258" customWidth="1"/>
    <col min="7" max="7" width="5" style="258" customWidth="1"/>
    <col min="8" max="8" width="77.85546875" style="258" customWidth="1"/>
    <col min="9" max="10" width="20" style="258" customWidth="1"/>
    <col min="11" max="11" width="1.7109375" style="258" customWidth="1"/>
  </cols>
  <sheetData>
    <row r="1" spans="2:1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6" customFormat="1" ht="45" customHeight="1">
      <c r="B3" s="262"/>
      <c r="C3" s="389" t="s">
        <v>4367</v>
      </c>
      <c r="D3" s="389"/>
      <c r="E3" s="389"/>
      <c r="F3" s="389"/>
      <c r="G3" s="389"/>
      <c r="H3" s="389"/>
      <c r="I3" s="389"/>
      <c r="J3" s="389"/>
      <c r="K3" s="263"/>
    </row>
    <row r="4" spans="2:11" ht="25.5" customHeight="1">
      <c r="B4" s="264"/>
      <c r="C4" s="393" t="s">
        <v>4368</v>
      </c>
      <c r="D4" s="393"/>
      <c r="E4" s="393"/>
      <c r="F4" s="393"/>
      <c r="G4" s="393"/>
      <c r="H4" s="393"/>
      <c r="I4" s="393"/>
      <c r="J4" s="393"/>
      <c r="K4" s="265"/>
    </row>
    <row r="5" spans="2:1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4"/>
      <c r="C6" s="391" t="s">
        <v>4369</v>
      </c>
      <c r="D6" s="391"/>
      <c r="E6" s="391"/>
      <c r="F6" s="391"/>
      <c r="G6" s="391"/>
      <c r="H6" s="391"/>
      <c r="I6" s="391"/>
      <c r="J6" s="391"/>
      <c r="K6" s="265"/>
    </row>
    <row r="7" spans="2:11" ht="15" customHeight="1">
      <c r="B7" s="268"/>
      <c r="C7" s="391" t="s">
        <v>4370</v>
      </c>
      <c r="D7" s="391"/>
      <c r="E7" s="391"/>
      <c r="F7" s="391"/>
      <c r="G7" s="391"/>
      <c r="H7" s="391"/>
      <c r="I7" s="391"/>
      <c r="J7" s="391"/>
      <c r="K7" s="265"/>
    </row>
    <row r="8" spans="2:1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ht="15" customHeight="1">
      <c r="B9" s="268"/>
      <c r="C9" s="391" t="s">
        <v>4371</v>
      </c>
      <c r="D9" s="391"/>
      <c r="E9" s="391"/>
      <c r="F9" s="391"/>
      <c r="G9" s="391"/>
      <c r="H9" s="391"/>
      <c r="I9" s="391"/>
      <c r="J9" s="391"/>
      <c r="K9" s="265"/>
    </row>
    <row r="10" spans="2:11" ht="15" customHeight="1">
      <c r="B10" s="268"/>
      <c r="C10" s="267"/>
      <c r="D10" s="391" t="s">
        <v>4372</v>
      </c>
      <c r="E10" s="391"/>
      <c r="F10" s="391"/>
      <c r="G10" s="391"/>
      <c r="H10" s="391"/>
      <c r="I10" s="391"/>
      <c r="J10" s="391"/>
      <c r="K10" s="265"/>
    </row>
    <row r="11" spans="2:11" ht="15" customHeight="1">
      <c r="B11" s="268"/>
      <c r="C11" s="269"/>
      <c r="D11" s="391" t="s">
        <v>4373</v>
      </c>
      <c r="E11" s="391"/>
      <c r="F11" s="391"/>
      <c r="G11" s="391"/>
      <c r="H11" s="391"/>
      <c r="I11" s="391"/>
      <c r="J11" s="391"/>
      <c r="K11" s="265"/>
    </row>
    <row r="12" spans="2:1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ht="15" customHeight="1">
      <c r="B13" s="268"/>
      <c r="C13" s="269"/>
      <c r="D13" s="270" t="s">
        <v>4374</v>
      </c>
      <c r="E13" s="267"/>
      <c r="F13" s="267"/>
      <c r="G13" s="267"/>
      <c r="H13" s="267"/>
      <c r="I13" s="267"/>
      <c r="J13" s="267"/>
      <c r="K13" s="265"/>
    </row>
    <row r="14" spans="2:1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ht="15" customHeight="1">
      <c r="B15" s="268"/>
      <c r="C15" s="269"/>
      <c r="D15" s="391" t="s">
        <v>4375</v>
      </c>
      <c r="E15" s="391"/>
      <c r="F15" s="391"/>
      <c r="G15" s="391"/>
      <c r="H15" s="391"/>
      <c r="I15" s="391"/>
      <c r="J15" s="391"/>
      <c r="K15" s="265"/>
    </row>
    <row r="16" spans="2:11" ht="15" customHeight="1">
      <c r="B16" s="268"/>
      <c r="C16" s="269"/>
      <c r="D16" s="391" t="s">
        <v>4376</v>
      </c>
      <c r="E16" s="391"/>
      <c r="F16" s="391"/>
      <c r="G16" s="391"/>
      <c r="H16" s="391"/>
      <c r="I16" s="391"/>
      <c r="J16" s="391"/>
      <c r="K16" s="265"/>
    </row>
    <row r="17" spans="2:11" ht="15" customHeight="1">
      <c r="B17" s="268"/>
      <c r="C17" s="269"/>
      <c r="D17" s="391" t="s">
        <v>4377</v>
      </c>
      <c r="E17" s="391"/>
      <c r="F17" s="391"/>
      <c r="G17" s="391"/>
      <c r="H17" s="391"/>
      <c r="I17" s="391"/>
      <c r="J17" s="391"/>
      <c r="K17" s="265"/>
    </row>
    <row r="18" spans="2:11" ht="15" customHeight="1">
      <c r="B18" s="268"/>
      <c r="C18" s="269"/>
      <c r="D18" s="269"/>
      <c r="E18" s="271" t="s">
        <v>87</v>
      </c>
      <c r="F18" s="391" t="s">
        <v>4378</v>
      </c>
      <c r="G18" s="391"/>
      <c r="H18" s="391"/>
      <c r="I18" s="391"/>
      <c r="J18" s="391"/>
      <c r="K18" s="265"/>
    </row>
    <row r="19" spans="2:11" ht="15" customHeight="1">
      <c r="B19" s="268"/>
      <c r="C19" s="269"/>
      <c r="D19" s="269"/>
      <c r="E19" s="271" t="s">
        <v>4379</v>
      </c>
      <c r="F19" s="391" t="s">
        <v>4380</v>
      </c>
      <c r="G19" s="391"/>
      <c r="H19" s="391"/>
      <c r="I19" s="391"/>
      <c r="J19" s="391"/>
      <c r="K19" s="265"/>
    </row>
    <row r="20" spans="2:11" ht="15" customHeight="1">
      <c r="B20" s="268"/>
      <c r="C20" s="269"/>
      <c r="D20" s="269"/>
      <c r="E20" s="271" t="s">
        <v>4381</v>
      </c>
      <c r="F20" s="391" t="s">
        <v>4382</v>
      </c>
      <c r="G20" s="391"/>
      <c r="H20" s="391"/>
      <c r="I20" s="391"/>
      <c r="J20" s="391"/>
      <c r="K20" s="265"/>
    </row>
    <row r="21" spans="2:11" ht="15" customHeight="1">
      <c r="B21" s="268"/>
      <c r="C21" s="269"/>
      <c r="D21" s="269"/>
      <c r="E21" s="271" t="s">
        <v>4383</v>
      </c>
      <c r="F21" s="391" t="s">
        <v>4384</v>
      </c>
      <c r="G21" s="391"/>
      <c r="H21" s="391"/>
      <c r="I21" s="391"/>
      <c r="J21" s="391"/>
      <c r="K21" s="265"/>
    </row>
    <row r="22" spans="2:11" ht="15" customHeight="1">
      <c r="B22" s="268"/>
      <c r="C22" s="269"/>
      <c r="D22" s="269"/>
      <c r="E22" s="271" t="s">
        <v>4385</v>
      </c>
      <c r="F22" s="391" t="s">
        <v>4386</v>
      </c>
      <c r="G22" s="391"/>
      <c r="H22" s="391"/>
      <c r="I22" s="391"/>
      <c r="J22" s="391"/>
      <c r="K22" s="265"/>
    </row>
    <row r="23" spans="2:11" ht="15" customHeight="1">
      <c r="B23" s="268"/>
      <c r="C23" s="269"/>
      <c r="D23" s="269"/>
      <c r="E23" s="271" t="s">
        <v>4387</v>
      </c>
      <c r="F23" s="391" t="s">
        <v>4388</v>
      </c>
      <c r="G23" s="391"/>
      <c r="H23" s="391"/>
      <c r="I23" s="391"/>
      <c r="J23" s="391"/>
      <c r="K23" s="265"/>
    </row>
    <row r="24" spans="2:1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ht="15" customHeight="1">
      <c r="B25" s="268"/>
      <c r="C25" s="391" t="s">
        <v>4389</v>
      </c>
      <c r="D25" s="391"/>
      <c r="E25" s="391"/>
      <c r="F25" s="391"/>
      <c r="G25" s="391"/>
      <c r="H25" s="391"/>
      <c r="I25" s="391"/>
      <c r="J25" s="391"/>
      <c r="K25" s="265"/>
    </row>
    <row r="26" spans="2:11" ht="15" customHeight="1">
      <c r="B26" s="268"/>
      <c r="C26" s="391" t="s">
        <v>4390</v>
      </c>
      <c r="D26" s="391"/>
      <c r="E26" s="391"/>
      <c r="F26" s="391"/>
      <c r="G26" s="391"/>
      <c r="H26" s="391"/>
      <c r="I26" s="391"/>
      <c r="J26" s="391"/>
      <c r="K26" s="265"/>
    </row>
    <row r="27" spans="2:11" ht="15" customHeight="1">
      <c r="B27" s="268"/>
      <c r="C27" s="267"/>
      <c r="D27" s="391" t="s">
        <v>4391</v>
      </c>
      <c r="E27" s="391"/>
      <c r="F27" s="391"/>
      <c r="G27" s="391"/>
      <c r="H27" s="391"/>
      <c r="I27" s="391"/>
      <c r="J27" s="391"/>
      <c r="K27" s="265"/>
    </row>
    <row r="28" spans="2:11" ht="15" customHeight="1">
      <c r="B28" s="268"/>
      <c r="C28" s="269"/>
      <c r="D28" s="391" t="s">
        <v>4392</v>
      </c>
      <c r="E28" s="391"/>
      <c r="F28" s="391"/>
      <c r="G28" s="391"/>
      <c r="H28" s="391"/>
      <c r="I28" s="391"/>
      <c r="J28" s="391"/>
      <c r="K28" s="265"/>
    </row>
    <row r="29" spans="2:1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ht="15" customHeight="1">
      <c r="B30" s="268"/>
      <c r="C30" s="269"/>
      <c r="D30" s="391" t="s">
        <v>4393</v>
      </c>
      <c r="E30" s="391"/>
      <c r="F30" s="391"/>
      <c r="G30" s="391"/>
      <c r="H30" s="391"/>
      <c r="I30" s="391"/>
      <c r="J30" s="391"/>
      <c r="K30" s="265"/>
    </row>
    <row r="31" spans="2:11" ht="15" customHeight="1">
      <c r="B31" s="268"/>
      <c r="C31" s="269"/>
      <c r="D31" s="391" t="s">
        <v>4394</v>
      </c>
      <c r="E31" s="391"/>
      <c r="F31" s="391"/>
      <c r="G31" s="391"/>
      <c r="H31" s="391"/>
      <c r="I31" s="391"/>
      <c r="J31" s="391"/>
      <c r="K31" s="265"/>
    </row>
    <row r="32" spans="2:1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ht="15" customHeight="1">
      <c r="B33" s="268"/>
      <c r="C33" s="269"/>
      <c r="D33" s="391" t="s">
        <v>4395</v>
      </c>
      <c r="E33" s="391"/>
      <c r="F33" s="391"/>
      <c r="G33" s="391"/>
      <c r="H33" s="391"/>
      <c r="I33" s="391"/>
      <c r="J33" s="391"/>
      <c r="K33" s="265"/>
    </row>
    <row r="34" spans="2:11" ht="15" customHeight="1">
      <c r="B34" s="268"/>
      <c r="C34" s="269"/>
      <c r="D34" s="391" t="s">
        <v>4396</v>
      </c>
      <c r="E34" s="391"/>
      <c r="F34" s="391"/>
      <c r="G34" s="391"/>
      <c r="H34" s="391"/>
      <c r="I34" s="391"/>
      <c r="J34" s="391"/>
      <c r="K34" s="265"/>
    </row>
    <row r="35" spans="2:11" ht="15" customHeight="1">
      <c r="B35" s="268"/>
      <c r="C35" s="269"/>
      <c r="D35" s="391" t="s">
        <v>4397</v>
      </c>
      <c r="E35" s="391"/>
      <c r="F35" s="391"/>
      <c r="G35" s="391"/>
      <c r="H35" s="391"/>
      <c r="I35" s="391"/>
      <c r="J35" s="391"/>
      <c r="K35" s="265"/>
    </row>
    <row r="36" spans="2:11" ht="15" customHeight="1">
      <c r="B36" s="268"/>
      <c r="C36" s="269"/>
      <c r="D36" s="267"/>
      <c r="E36" s="270" t="s">
        <v>141</v>
      </c>
      <c r="F36" s="267"/>
      <c r="G36" s="391" t="s">
        <v>4398</v>
      </c>
      <c r="H36" s="391"/>
      <c r="I36" s="391"/>
      <c r="J36" s="391"/>
      <c r="K36" s="265"/>
    </row>
    <row r="37" spans="2:11" ht="30.75" customHeight="1">
      <c r="B37" s="268"/>
      <c r="C37" s="269"/>
      <c r="D37" s="267"/>
      <c r="E37" s="270" t="s">
        <v>4399</v>
      </c>
      <c r="F37" s="267"/>
      <c r="G37" s="391" t="s">
        <v>4400</v>
      </c>
      <c r="H37" s="391"/>
      <c r="I37" s="391"/>
      <c r="J37" s="391"/>
      <c r="K37" s="265"/>
    </row>
    <row r="38" spans="2:11" ht="15" customHeight="1">
      <c r="B38" s="268"/>
      <c r="C38" s="269"/>
      <c r="D38" s="267"/>
      <c r="E38" s="270" t="s">
        <v>61</v>
      </c>
      <c r="F38" s="267"/>
      <c r="G38" s="391" t="s">
        <v>4401</v>
      </c>
      <c r="H38" s="391"/>
      <c r="I38" s="391"/>
      <c r="J38" s="391"/>
      <c r="K38" s="265"/>
    </row>
    <row r="39" spans="2:11" ht="15" customHeight="1">
      <c r="B39" s="268"/>
      <c r="C39" s="269"/>
      <c r="D39" s="267"/>
      <c r="E39" s="270" t="s">
        <v>62</v>
      </c>
      <c r="F39" s="267"/>
      <c r="G39" s="391" t="s">
        <v>4402</v>
      </c>
      <c r="H39" s="391"/>
      <c r="I39" s="391"/>
      <c r="J39" s="391"/>
      <c r="K39" s="265"/>
    </row>
    <row r="40" spans="2:11" ht="15" customHeight="1">
      <c r="B40" s="268"/>
      <c r="C40" s="269"/>
      <c r="D40" s="267"/>
      <c r="E40" s="270" t="s">
        <v>142</v>
      </c>
      <c r="F40" s="267"/>
      <c r="G40" s="391" t="s">
        <v>4403</v>
      </c>
      <c r="H40" s="391"/>
      <c r="I40" s="391"/>
      <c r="J40" s="391"/>
      <c r="K40" s="265"/>
    </row>
    <row r="41" spans="2:11" ht="15" customHeight="1">
      <c r="B41" s="268"/>
      <c r="C41" s="269"/>
      <c r="D41" s="267"/>
      <c r="E41" s="270" t="s">
        <v>143</v>
      </c>
      <c r="F41" s="267"/>
      <c r="G41" s="391" t="s">
        <v>4404</v>
      </c>
      <c r="H41" s="391"/>
      <c r="I41" s="391"/>
      <c r="J41" s="391"/>
      <c r="K41" s="265"/>
    </row>
    <row r="42" spans="2:11" ht="15" customHeight="1">
      <c r="B42" s="268"/>
      <c r="C42" s="269"/>
      <c r="D42" s="267"/>
      <c r="E42" s="270" t="s">
        <v>4405</v>
      </c>
      <c r="F42" s="267"/>
      <c r="G42" s="391" t="s">
        <v>4406</v>
      </c>
      <c r="H42" s="391"/>
      <c r="I42" s="391"/>
      <c r="J42" s="391"/>
      <c r="K42" s="265"/>
    </row>
    <row r="43" spans="2:11" ht="15" customHeight="1">
      <c r="B43" s="268"/>
      <c r="C43" s="269"/>
      <c r="D43" s="267"/>
      <c r="E43" s="270"/>
      <c r="F43" s="267"/>
      <c r="G43" s="391" t="s">
        <v>4407</v>
      </c>
      <c r="H43" s="391"/>
      <c r="I43" s="391"/>
      <c r="J43" s="391"/>
      <c r="K43" s="265"/>
    </row>
    <row r="44" spans="2:11" ht="15" customHeight="1">
      <c r="B44" s="268"/>
      <c r="C44" s="269"/>
      <c r="D44" s="267"/>
      <c r="E44" s="270" t="s">
        <v>4408</v>
      </c>
      <c r="F44" s="267"/>
      <c r="G44" s="391" t="s">
        <v>4409</v>
      </c>
      <c r="H44" s="391"/>
      <c r="I44" s="391"/>
      <c r="J44" s="391"/>
      <c r="K44" s="265"/>
    </row>
    <row r="45" spans="2:11" ht="15" customHeight="1">
      <c r="B45" s="268"/>
      <c r="C45" s="269"/>
      <c r="D45" s="267"/>
      <c r="E45" s="270" t="s">
        <v>145</v>
      </c>
      <c r="F45" s="267"/>
      <c r="G45" s="391" t="s">
        <v>4410</v>
      </c>
      <c r="H45" s="391"/>
      <c r="I45" s="391"/>
      <c r="J45" s="391"/>
      <c r="K45" s="265"/>
    </row>
    <row r="46" spans="2:1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ht="15" customHeight="1">
      <c r="B47" s="268"/>
      <c r="C47" s="269"/>
      <c r="D47" s="391" t="s">
        <v>4411</v>
      </c>
      <c r="E47" s="391"/>
      <c r="F47" s="391"/>
      <c r="G47" s="391"/>
      <c r="H47" s="391"/>
      <c r="I47" s="391"/>
      <c r="J47" s="391"/>
      <c r="K47" s="265"/>
    </row>
    <row r="48" spans="2:11" ht="15" customHeight="1">
      <c r="B48" s="268"/>
      <c r="C48" s="269"/>
      <c r="D48" s="269"/>
      <c r="E48" s="391" t="s">
        <v>4412</v>
      </c>
      <c r="F48" s="391"/>
      <c r="G48" s="391"/>
      <c r="H48" s="391"/>
      <c r="I48" s="391"/>
      <c r="J48" s="391"/>
      <c r="K48" s="265"/>
    </row>
    <row r="49" spans="2:11" ht="15" customHeight="1">
      <c r="B49" s="268"/>
      <c r="C49" s="269"/>
      <c r="D49" s="269"/>
      <c r="E49" s="391" t="s">
        <v>4413</v>
      </c>
      <c r="F49" s="391"/>
      <c r="G49" s="391"/>
      <c r="H49" s="391"/>
      <c r="I49" s="391"/>
      <c r="J49" s="391"/>
      <c r="K49" s="265"/>
    </row>
    <row r="50" spans="2:11" ht="15" customHeight="1">
      <c r="B50" s="268"/>
      <c r="C50" s="269"/>
      <c r="D50" s="269"/>
      <c r="E50" s="391" t="s">
        <v>4414</v>
      </c>
      <c r="F50" s="391"/>
      <c r="G50" s="391"/>
      <c r="H50" s="391"/>
      <c r="I50" s="391"/>
      <c r="J50" s="391"/>
      <c r="K50" s="265"/>
    </row>
    <row r="51" spans="2:11" ht="15" customHeight="1">
      <c r="B51" s="268"/>
      <c r="C51" s="269"/>
      <c r="D51" s="391" t="s">
        <v>4415</v>
      </c>
      <c r="E51" s="391"/>
      <c r="F51" s="391"/>
      <c r="G51" s="391"/>
      <c r="H51" s="391"/>
      <c r="I51" s="391"/>
      <c r="J51" s="391"/>
      <c r="K51" s="265"/>
    </row>
    <row r="52" spans="2:11" ht="25.5" customHeight="1">
      <c r="B52" s="264"/>
      <c r="C52" s="393" t="s">
        <v>4416</v>
      </c>
      <c r="D52" s="393"/>
      <c r="E52" s="393"/>
      <c r="F52" s="393"/>
      <c r="G52" s="393"/>
      <c r="H52" s="393"/>
      <c r="I52" s="393"/>
      <c r="J52" s="393"/>
      <c r="K52" s="265"/>
    </row>
    <row r="53" spans="2:11" ht="5.25" customHeight="1">
      <c r="B53" s="264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ht="15" customHeight="1">
      <c r="B54" s="264"/>
      <c r="C54" s="391" t="s">
        <v>4417</v>
      </c>
      <c r="D54" s="391"/>
      <c r="E54" s="391"/>
      <c r="F54" s="391"/>
      <c r="G54" s="391"/>
      <c r="H54" s="391"/>
      <c r="I54" s="391"/>
      <c r="J54" s="391"/>
      <c r="K54" s="265"/>
    </row>
    <row r="55" spans="2:11" ht="15" customHeight="1">
      <c r="B55" s="264"/>
      <c r="C55" s="391" t="s">
        <v>4418</v>
      </c>
      <c r="D55" s="391"/>
      <c r="E55" s="391"/>
      <c r="F55" s="391"/>
      <c r="G55" s="391"/>
      <c r="H55" s="391"/>
      <c r="I55" s="391"/>
      <c r="J55" s="391"/>
      <c r="K55" s="265"/>
    </row>
    <row r="56" spans="2:11" ht="12.75" customHeight="1">
      <c r="B56" s="264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ht="15" customHeight="1">
      <c r="B57" s="264"/>
      <c r="C57" s="391" t="s">
        <v>4419</v>
      </c>
      <c r="D57" s="391"/>
      <c r="E57" s="391"/>
      <c r="F57" s="391"/>
      <c r="G57" s="391"/>
      <c r="H57" s="391"/>
      <c r="I57" s="391"/>
      <c r="J57" s="391"/>
      <c r="K57" s="265"/>
    </row>
    <row r="58" spans="2:11" ht="15" customHeight="1">
      <c r="B58" s="264"/>
      <c r="C58" s="269"/>
      <c r="D58" s="391" t="s">
        <v>4420</v>
      </c>
      <c r="E58" s="391"/>
      <c r="F58" s="391"/>
      <c r="G58" s="391"/>
      <c r="H58" s="391"/>
      <c r="I58" s="391"/>
      <c r="J58" s="391"/>
      <c r="K58" s="265"/>
    </row>
    <row r="59" spans="2:11" ht="15" customHeight="1">
      <c r="B59" s="264"/>
      <c r="C59" s="269"/>
      <c r="D59" s="391" t="s">
        <v>4421</v>
      </c>
      <c r="E59" s="391"/>
      <c r="F59" s="391"/>
      <c r="G59" s="391"/>
      <c r="H59" s="391"/>
      <c r="I59" s="391"/>
      <c r="J59" s="391"/>
      <c r="K59" s="265"/>
    </row>
    <row r="60" spans="2:11" ht="15" customHeight="1">
      <c r="B60" s="264"/>
      <c r="C60" s="269"/>
      <c r="D60" s="391" t="s">
        <v>4422</v>
      </c>
      <c r="E60" s="391"/>
      <c r="F60" s="391"/>
      <c r="G60" s="391"/>
      <c r="H60" s="391"/>
      <c r="I60" s="391"/>
      <c r="J60" s="391"/>
      <c r="K60" s="265"/>
    </row>
    <row r="61" spans="2:11" ht="15" customHeight="1">
      <c r="B61" s="264"/>
      <c r="C61" s="269"/>
      <c r="D61" s="391" t="s">
        <v>4423</v>
      </c>
      <c r="E61" s="391"/>
      <c r="F61" s="391"/>
      <c r="G61" s="391"/>
      <c r="H61" s="391"/>
      <c r="I61" s="391"/>
      <c r="J61" s="391"/>
      <c r="K61" s="265"/>
    </row>
    <row r="62" spans="2:11" ht="15" customHeight="1">
      <c r="B62" s="264"/>
      <c r="C62" s="269"/>
      <c r="D62" s="392" t="s">
        <v>4424</v>
      </c>
      <c r="E62" s="392"/>
      <c r="F62" s="392"/>
      <c r="G62" s="392"/>
      <c r="H62" s="392"/>
      <c r="I62" s="392"/>
      <c r="J62" s="392"/>
      <c r="K62" s="265"/>
    </row>
    <row r="63" spans="2:11" ht="15" customHeight="1">
      <c r="B63" s="264"/>
      <c r="C63" s="269"/>
      <c r="D63" s="391" t="s">
        <v>4425</v>
      </c>
      <c r="E63" s="391"/>
      <c r="F63" s="391"/>
      <c r="G63" s="391"/>
      <c r="H63" s="391"/>
      <c r="I63" s="391"/>
      <c r="J63" s="391"/>
      <c r="K63" s="265"/>
    </row>
    <row r="64" spans="2:11" ht="12.75" customHeight="1">
      <c r="B64" s="264"/>
      <c r="C64" s="269"/>
      <c r="D64" s="269"/>
      <c r="E64" s="272"/>
      <c r="F64" s="269"/>
      <c r="G64" s="269"/>
      <c r="H64" s="269"/>
      <c r="I64" s="269"/>
      <c r="J64" s="269"/>
      <c r="K64" s="265"/>
    </row>
    <row r="65" spans="2:11" ht="15" customHeight="1">
      <c r="B65" s="264"/>
      <c r="C65" s="269"/>
      <c r="D65" s="391" t="s">
        <v>4426</v>
      </c>
      <c r="E65" s="391"/>
      <c r="F65" s="391"/>
      <c r="G65" s="391"/>
      <c r="H65" s="391"/>
      <c r="I65" s="391"/>
      <c r="J65" s="391"/>
      <c r="K65" s="265"/>
    </row>
    <row r="66" spans="2:11" ht="15" customHeight="1">
      <c r="B66" s="264"/>
      <c r="C66" s="269"/>
      <c r="D66" s="392" t="s">
        <v>4427</v>
      </c>
      <c r="E66" s="392"/>
      <c r="F66" s="392"/>
      <c r="G66" s="392"/>
      <c r="H66" s="392"/>
      <c r="I66" s="392"/>
      <c r="J66" s="392"/>
      <c r="K66" s="265"/>
    </row>
    <row r="67" spans="2:11" ht="15" customHeight="1">
      <c r="B67" s="264"/>
      <c r="C67" s="269"/>
      <c r="D67" s="391" t="s">
        <v>4428</v>
      </c>
      <c r="E67" s="391"/>
      <c r="F67" s="391"/>
      <c r="G67" s="391"/>
      <c r="H67" s="391"/>
      <c r="I67" s="391"/>
      <c r="J67" s="391"/>
      <c r="K67" s="265"/>
    </row>
    <row r="68" spans="2:11" ht="15" customHeight="1">
      <c r="B68" s="264"/>
      <c r="C68" s="269"/>
      <c r="D68" s="391" t="s">
        <v>4429</v>
      </c>
      <c r="E68" s="391"/>
      <c r="F68" s="391"/>
      <c r="G68" s="391"/>
      <c r="H68" s="391"/>
      <c r="I68" s="391"/>
      <c r="J68" s="391"/>
      <c r="K68" s="265"/>
    </row>
    <row r="69" spans="2:11" ht="15" customHeight="1">
      <c r="B69" s="264"/>
      <c r="C69" s="269"/>
      <c r="D69" s="391" t="s">
        <v>4430</v>
      </c>
      <c r="E69" s="391"/>
      <c r="F69" s="391"/>
      <c r="G69" s="391"/>
      <c r="H69" s="391"/>
      <c r="I69" s="391"/>
      <c r="J69" s="391"/>
      <c r="K69" s="265"/>
    </row>
    <row r="70" spans="2:11" ht="15" customHeight="1">
      <c r="B70" s="264"/>
      <c r="C70" s="269"/>
      <c r="D70" s="391" t="s">
        <v>4431</v>
      </c>
      <c r="E70" s="391"/>
      <c r="F70" s="391"/>
      <c r="G70" s="391"/>
      <c r="H70" s="391"/>
      <c r="I70" s="391"/>
      <c r="J70" s="391"/>
      <c r="K70" s="265"/>
    </row>
    <row r="71" spans="2:1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ht="45" customHeight="1">
      <c r="B75" s="281"/>
      <c r="C75" s="390" t="s">
        <v>4432</v>
      </c>
      <c r="D75" s="390"/>
      <c r="E75" s="390"/>
      <c r="F75" s="390"/>
      <c r="G75" s="390"/>
      <c r="H75" s="390"/>
      <c r="I75" s="390"/>
      <c r="J75" s="390"/>
      <c r="K75" s="282"/>
    </row>
    <row r="76" spans="2:11" ht="17.25" customHeight="1">
      <c r="B76" s="281"/>
      <c r="C76" s="283" t="s">
        <v>4433</v>
      </c>
      <c r="D76" s="283"/>
      <c r="E76" s="283"/>
      <c r="F76" s="283" t="s">
        <v>4434</v>
      </c>
      <c r="G76" s="284"/>
      <c r="H76" s="283" t="s">
        <v>62</v>
      </c>
      <c r="I76" s="283" t="s">
        <v>65</v>
      </c>
      <c r="J76" s="283" t="s">
        <v>4435</v>
      </c>
      <c r="K76" s="282"/>
    </row>
    <row r="77" spans="2:11" ht="17.25" customHeight="1">
      <c r="B77" s="281"/>
      <c r="C77" s="285" t="s">
        <v>4436</v>
      </c>
      <c r="D77" s="285"/>
      <c r="E77" s="285"/>
      <c r="F77" s="286" t="s">
        <v>4437</v>
      </c>
      <c r="G77" s="287"/>
      <c r="H77" s="285"/>
      <c r="I77" s="285"/>
      <c r="J77" s="285" t="s">
        <v>4438</v>
      </c>
      <c r="K77" s="282"/>
    </row>
    <row r="78" spans="2:11" ht="5.25" customHeight="1">
      <c r="B78" s="281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ht="15" customHeight="1">
      <c r="B79" s="281"/>
      <c r="C79" s="270" t="s">
        <v>61</v>
      </c>
      <c r="D79" s="288"/>
      <c r="E79" s="288"/>
      <c r="F79" s="290" t="s">
        <v>4439</v>
      </c>
      <c r="G79" s="289"/>
      <c r="H79" s="270" t="s">
        <v>4440</v>
      </c>
      <c r="I79" s="270" t="s">
        <v>4441</v>
      </c>
      <c r="J79" s="270">
        <v>20</v>
      </c>
      <c r="K79" s="282"/>
    </row>
    <row r="80" spans="2:11" ht="15" customHeight="1">
      <c r="B80" s="281"/>
      <c r="C80" s="270" t="s">
        <v>4442</v>
      </c>
      <c r="D80" s="270"/>
      <c r="E80" s="270"/>
      <c r="F80" s="290" t="s">
        <v>4439</v>
      </c>
      <c r="G80" s="289"/>
      <c r="H80" s="270" t="s">
        <v>4443</v>
      </c>
      <c r="I80" s="270" t="s">
        <v>4441</v>
      </c>
      <c r="J80" s="270">
        <v>120</v>
      </c>
      <c r="K80" s="282"/>
    </row>
    <row r="81" spans="2:11" ht="15" customHeight="1">
      <c r="B81" s="291"/>
      <c r="C81" s="270" t="s">
        <v>4444</v>
      </c>
      <c r="D81" s="270"/>
      <c r="E81" s="270"/>
      <c r="F81" s="290" t="s">
        <v>4445</v>
      </c>
      <c r="G81" s="289"/>
      <c r="H81" s="270" t="s">
        <v>4446</v>
      </c>
      <c r="I81" s="270" t="s">
        <v>4441</v>
      </c>
      <c r="J81" s="270">
        <v>50</v>
      </c>
      <c r="K81" s="282"/>
    </row>
    <row r="82" spans="2:11" ht="15" customHeight="1">
      <c r="B82" s="291"/>
      <c r="C82" s="270" t="s">
        <v>4447</v>
      </c>
      <c r="D82" s="270"/>
      <c r="E82" s="270"/>
      <c r="F82" s="290" t="s">
        <v>4439</v>
      </c>
      <c r="G82" s="289"/>
      <c r="H82" s="270" t="s">
        <v>4448</v>
      </c>
      <c r="I82" s="270" t="s">
        <v>4449</v>
      </c>
      <c r="J82" s="270"/>
      <c r="K82" s="282"/>
    </row>
    <row r="83" spans="2:11" ht="15" customHeight="1">
      <c r="B83" s="291"/>
      <c r="C83" s="292" t="s">
        <v>4450</v>
      </c>
      <c r="D83" s="292"/>
      <c r="E83" s="292"/>
      <c r="F83" s="293" t="s">
        <v>4445</v>
      </c>
      <c r="G83" s="292"/>
      <c r="H83" s="292" t="s">
        <v>4451</v>
      </c>
      <c r="I83" s="292" t="s">
        <v>4441</v>
      </c>
      <c r="J83" s="292">
        <v>15</v>
      </c>
      <c r="K83" s="282"/>
    </row>
    <row r="84" spans="2:11" ht="15" customHeight="1">
      <c r="B84" s="291"/>
      <c r="C84" s="292" t="s">
        <v>4452</v>
      </c>
      <c r="D84" s="292"/>
      <c r="E84" s="292"/>
      <c r="F84" s="293" t="s">
        <v>4445</v>
      </c>
      <c r="G84" s="292"/>
      <c r="H84" s="292" t="s">
        <v>4453</v>
      </c>
      <c r="I84" s="292" t="s">
        <v>4441</v>
      </c>
      <c r="J84" s="292">
        <v>15</v>
      </c>
      <c r="K84" s="282"/>
    </row>
    <row r="85" spans="2:11" ht="15" customHeight="1">
      <c r="B85" s="291"/>
      <c r="C85" s="292" t="s">
        <v>4454</v>
      </c>
      <c r="D85" s="292"/>
      <c r="E85" s="292"/>
      <c r="F85" s="293" t="s">
        <v>4445</v>
      </c>
      <c r="G85" s="292"/>
      <c r="H85" s="292" t="s">
        <v>4455</v>
      </c>
      <c r="I85" s="292" t="s">
        <v>4441</v>
      </c>
      <c r="J85" s="292">
        <v>20</v>
      </c>
      <c r="K85" s="282"/>
    </row>
    <row r="86" spans="2:11" ht="15" customHeight="1">
      <c r="B86" s="291"/>
      <c r="C86" s="292" t="s">
        <v>4456</v>
      </c>
      <c r="D86" s="292"/>
      <c r="E86" s="292"/>
      <c r="F86" s="293" t="s">
        <v>4445</v>
      </c>
      <c r="G86" s="292"/>
      <c r="H86" s="292" t="s">
        <v>4457</v>
      </c>
      <c r="I86" s="292" t="s">
        <v>4441</v>
      </c>
      <c r="J86" s="292">
        <v>20</v>
      </c>
      <c r="K86" s="282"/>
    </row>
    <row r="87" spans="2:11" ht="15" customHeight="1">
      <c r="B87" s="291"/>
      <c r="C87" s="270" t="s">
        <v>4458</v>
      </c>
      <c r="D87" s="270"/>
      <c r="E87" s="270"/>
      <c r="F87" s="290" t="s">
        <v>4445</v>
      </c>
      <c r="G87" s="289"/>
      <c r="H87" s="270" t="s">
        <v>4459</v>
      </c>
      <c r="I87" s="270" t="s">
        <v>4441</v>
      </c>
      <c r="J87" s="270">
        <v>50</v>
      </c>
      <c r="K87" s="282"/>
    </row>
    <row r="88" spans="2:11" ht="15" customHeight="1">
      <c r="B88" s="291"/>
      <c r="C88" s="270" t="s">
        <v>4460</v>
      </c>
      <c r="D88" s="270"/>
      <c r="E88" s="270"/>
      <c r="F88" s="290" t="s">
        <v>4445</v>
      </c>
      <c r="G88" s="289"/>
      <c r="H88" s="270" t="s">
        <v>4461</v>
      </c>
      <c r="I88" s="270" t="s">
        <v>4441</v>
      </c>
      <c r="J88" s="270">
        <v>20</v>
      </c>
      <c r="K88" s="282"/>
    </row>
    <row r="89" spans="2:11" ht="15" customHeight="1">
      <c r="B89" s="291"/>
      <c r="C89" s="270" t="s">
        <v>4462</v>
      </c>
      <c r="D89" s="270"/>
      <c r="E89" s="270"/>
      <c r="F89" s="290" t="s">
        <v>4445</v>
      </c>
      <c r="G89" s="289"/>
      <c r="H89" s="270" t="s">
        <v>4463</v>
      </c>
      <c r="I89" s="270" t="s">
        <v>4441</v>
      </c>
      <c r="J89" s="270">
        <v>20</v>
      </c>
      <c r="K89" s="282"/>
    </row>
    <row r="90" spans="2:11" ht="15" customHeight="1">
      <c r="B90" s="291"/>
      <c r="C90" s="270" t="s">
        <v>4464</v>
      </c>
      <c r="D90" s="270"/>
      <c r="E90" s="270"/>
      <c r="F90" s="290" t="s">
        <v>4445</v>
      </c>
      <c r="G90" s="289"/>
      <c r="H90" s="270" t="s">
        <v>4465</v>
      </c>
      <c r="I90" s="270" t="s">
        <v>4441</v>
      </c>
      <c r="J90" s="270">
        <v>50</v>
      </c>
      <c r="K90" s="282"/>
    </row>
    <row r="91" spans="2:11" ht="15" customHeight="1">
      <c r="B91" s="291"/>
      <c r="C91" s="270" t="s">
        <v>4466</v>
      </c>
      <c r="D91" s="270"/>
      <c r="E91" s="270"/>
      <c r="F91" s="290" t="s">
        <v>4445</v>
      </c>
      <c r="G91" s="289"/>
      <c r="H91" s="270" t="s">
        <v>4466</v>
      </c>
      <c r="I91" s="270" t="s">
        <v>4441</v>
      </c>
      <c r="J91" s="270">
        <v>50</v>
      </c>
      <c r="K91" s="282"/>
    </row>
    <row r="92" spans="2:11" ht="15" customHeight="1">
      <c r="B92" s="291"/>
      <c r="C92" s="270" t="s">
        <v>4467</v>
      </c>
      <c r="D92" s="270"/>
      <c r="E92" s="270"/>
      <c r="F92" s="290" t="s">
        <v>4445</v>
      </c>
      <c r="G92" s="289"/>
      <c r="H92" s="270" t="s">
        <v>4468</v>
      </c>
      <c r="I92" s="270" t="s">
        <v>4441</v>
      </c>
      <c r="J92" s="270">
        <v>255</v>
      </c>
      <c r="K92" s="282"/>
    </row>
    <row r="93" spans="2:11" ht="15" customHeight="1">
      <c r="B93" s="291"/>
      <c r="C93" s="270" t="s">
        <v>4469</v>
      </c>
      <c r="D93" s="270"/>
      <c r="E93" s="270"/>
      <c r="F93" s="290" t="s">
        <v>4439</v>
      </c>
      <c r="G93" s="289"/>
      <c r="H93" s="270" t="s">
        <v>4470</v>
      </c>
      <c r="I93" s="270" t="s">
        <v>4471</v>
      </c>
      <c r="J93" s="270"/>
      <c r="K93" s="282"/>
    </row>
    <row r="94" spans="2:11" ht="15" customHeight="1">
      <c r="B94" s="291"/>
      <c r="C94" s="270" t="s">
        <v>4472</v>
      </c>
      <c r="D94" s="270"/>
      <c r="E94" s="270"/>
      <c r="F94" s="290" t="s">
        <v>4439</v>
      </c>
      <c r="G94" s="289"/>
      <c r="H94" s="270" t="s">
        <v>4473</v>
      </c>
      <c r="I94" s="270" t="s">
        <v>4474</v>
      </c>
      <c r="J94" s="270"/>
      <c r="K94" s="282"/>
    </row>
    <row r="95" spans="2:11" ht="15" customHeight="1">
      <c r="B95" s="291"/>
      <c r="C95" s="270" t="s">
        <v>4475</v>
      </c>
      <c r="D95" s="270"/>
      <c r="E95" s="270"/>
      <c r="F95" s="290" t="s">
        <v>4439</v>
      </c>
      <c r="G95" s="289"/>
      <c r="H95" s="270" t="s">
        <v>4475</v>
      </c>
      <c r="I95" s="270" t="s">
        <v>4474</v>
      </c>
      <c r="J95" s="270"/>
      <c r="K95" s="282"/>
    </row>
    <row r="96" spans="2:11" ht="15" customHeight="1">
      <c r="B96" s="291"/>
      <c r="C96" s="270" t="s">
        <v>46</v>
      </c>
      <c r="D96" s="270"/>
      <c r="E96" s="270"/>
      <c r="F96" s="290" t="s">
        <v>4439</v>
      </c>
      <c r="G96" s="289"/>
      <c r="H96" s="270" t="s">
        <v>4476</v>
      </c>
      <c r="I96" s="270" t="s">
        <v>4474</v>
      </c>
      <c r="J96" s="270"/>
      <c r="K96" s="282"/>
    </row>
    <row r="97" spans="2:11" ht="15" customHeight="1">
      <c r="B97" s="291"/>
      <c r="C97" s="270" t="s">
        <v>56</v>
      </c>
      <c r="D97" s="270"/>
      <c r="E97" s="270"/>
      <c r="F97" s="290" t="s">
        <v>4439</v>
      </c>
      <c r="G97" s="289"/>
      <c r="H97" s="270" t="s">
        <v>4477</v>
      </c>
      <c r="I97" s="270" t="s">
        <v>4474</v>
      </c>
      <c r="J97" s="270"/>
      <c r="K97" s="282"/>
    </row>
    <row r="98" spans="2:1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ht="45" customHeight="1">
      <c r="B102" s="281"/>
      <c r="C102" s="390" t="s">
        <v>4478</v>
      </c>
      <c r="D102" s="390"/>
      <c r="E102" s="390"/>
      <c r="F102" s="390"/>
      <c r="G102" s="390"/>
      <c r="H102" s="390"/>
      <c r="I102" s="390"/>
      <c r="J102" s="390"/>
      <c r="K102" s="282"/>
    </row>
    <row r="103" spans="2:11" ht="17.25" customHeight="1">
      <c r="B103" s="281"/>
      <c r="C103" s="283" t="s">
        <v>4433</v>
      </c>
      <c r="D103" s="283"/>
      <c r="E103" s="283"/>
      <c r="F103" s="283" t="s">
        <v>4434</v>
      </c>
      <c r="G103" s="284"/>
      <c r="H103" s="283" t="s">
        <v>62</v>
      </c>
      <c r="I103" s="283" t="s">
        <v>65</v>
      </c>
      <c r="J103" s="283" t="s">
        <v>4435</v>
      </c>
      <c r="K103" s="282"/>
    </row>
    <row r="104" spans="2:11" ht="17.25" customHeight="1">
      <c r="B104" s="281"/>
      <c r="C104" s="285" t="s">
        <v>4436</v>
      </c>
      <c r="D104" s="285"/>
      <c r="E104" s="285"/>
      <c r="F104" s="286" t="s">
        <v>4437</v>
      </c>
      <c r="G104" s="287"/>
      <c r="H104" s="285"/>
      <c r="I104" s="285"/>
      <c r="J104" s="285" t="s">
        <v>4438</v>
      </c>
      <c r="K104" s="282"/>
    </row>
    <row r="105" spans="2:11" ht="5.25" customHeight="1">
      <c r="B105" s="281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ht="15" customHeight="1">
      <c r="B106" s="281"/>
      <c r="C106" s="270" t="s">
        <v>61</v>
      </c>
      <c r="D106" s="288"/>
      <c r="E106" s="288"/>
      <c r="F106" s="290" t="s">
        <v>4439</v>
      </c>
      <c r="G106" s="299"/>
      <c r="H106" s="270" t="s">
        <v>4479</v>
      </c>
      <c r="I106" s="270" t="s">
        <v>4441</v>
      </c>
      <c r="J106" s="270">
        <v>20</v>
      </c>
      <c r="K106" s="282"/>
    </row>
    <row r="107" spans="2:11" ht="15" customHeight="1">
      <c r="B107" s="281"/>
      <c r="C107" s="270" t="s">
        <v>4442</v>
      </c>
      <c r="D107" s="270"/>
      <c r="E107" s="270"/>
      <c r="F107" s="290" t="s">
        <v>4439</v>
      </c>
      <c r="G107" s="270"/>
      <c r="H107" s="270" t="s">
        <v>4479</v>
      </c>
      <c r="I107" s="270" t="s">
        <v>4441</v>
      </c>
      <c r="J107" s="270">
        <v>120</v>
      </c>
      <c r="K107" s="282"/>
    </row>
    <row r="108" spans="2:11" ht="15" customHeight="1">
      <c r="B108" s="291"/>
      <c r="C108" s="270" t="s">
        <v>4444</v>
      </c>
      <c r="D108" s="270"/>
      <c r="E108" s="270"/>
      <c r="F108" s="290" t="s">
        <v>4445</v>
      </c>
      <c r="G108" s="270"/>
      <c r="H108" s="270" t="s">
        <v>4479</v>
      </c>
      <c r="I108" s="270" t="s">
        <v>4441</v>
      </c>
      <c r="J108" s="270">
        <v>50</v>
      </c>
      <c r="K108" s="282"/>
    </row>
    <row r="109" spans="2:11" ht="15" customHeight="1">
      <c r="B109" s="291"/>
      <c r="C109" s="270" t="s">
        <v>4447</v>
      </c>
      <c r="D109" s="270"/>
      <c r="E109" s="270"/>
      <c r="F109" s="290" t="s">
        <v>4439</v>
      </c>
      <c r="G109" s="270"/>
      <c r="H109" s="270" t="s">
        <v>4479</v>
      </c>
      <c r="I109" s="270" t="s">
        <v>4449</v>
      </c>
      <c r="J109" s="270"/>
      <c r="K109" s="282"/>
    </row>
    <row r="110" spans="2:11" ht="15" customHeight="1">
      <c r="B110" s="291"/>
      <c r="C110" s="270" t="s">
        <v>4458</v>
      </c>
      <c r="D110" s="270"/>
      <c r="E110" s="270"/>
      <c r="F110" s="290" t="s">
        <v>4445</v>
      </c>
      <c r="G110" s="270"/>
      <c r="H110" s="270" t="s">
        <v>4479</v>
      </c>
      <c r="I110" s="270" t="s">
        <v>4441</v>
      </c>
      <c r="J110" s="270">
        <v>50</v>
      </c>
      <c r="K110" s="282"/>
    </row>
    <row r="111" spans="2:11" ht="15" customHeight="1">
      <c r="B111" s="291"/>
      <c r="C111" s="270" t="s">
        <v>4466</v>
      </c>
      <c r="D111" s="270"/>
      <c r="E111" s="270"/>
      <c r="F111" s="290" t="s">
        <v>4445</v>
      </c>
      <c r="G111" s="270"/>
      <c r="H111" s="270" t="s">
        <v>4479</v>
      </c>
      <c r="I111" s="270" t="s">
        <v>4441</v>
      </c>
      <c r="J111" s="270">
        <v>50</v>
      </c>
      <c r="K111" s="282"/>
    </row>
    <row r="112" spans="2:11" ht="15" customHeight="1">
      <c r="B112" s="291"/>
      <c r="C112" s="270" t="s">
        <v>4464</v>
      </c>
      <c r="D112" s="270"/>
      <c r="E112" s="270"/>
      <c r="F112" s="290" t="s">
        <v>4445</v>
      </c>
      <c r="G112" s="270"/>
      <c r="H112" s="270" t="s">
        <v>4479</v>
      </c>
      <c r="I112" s="270" t="s">
        <v>4441</v>
      </c>
      <c r="J112" s="270">
        <v>50</v>
      </c>
      <c r="K112" s="282"/>
    </row>
    <row r="113" spans="2:11" ht="15" customHeight="1">
      <c r="B113" s="291"/>
      <c r="C113" s="270" t="s">
        <v>61</v>
      </c>
      <c r="D113" s="270"/>
      <c r="E113" s="270"/>
      <c r="F113" s="290" t="s">
        <v>4439</v>
      </c>
      <c r="G113" s="270"/>
      <c r="H113" s="270" t="s">
        <v>4480</v>
      </c>
      <c r="I113" s="270" t="s">
        <v>4441</v>
      </c>
      <c r="J113" s="270">
        <v>20</v>
      </c>
      <c r="K113" s="282"/>
    </row>
    <row r="114" spans="2:11" ht="15" customHeight="1">
      <c r="B114" s="291"/>
      <c r="C114" s="270" t="s">
        <v>4481</v>
      </c>
      <c r="D114" s="270"/>
      <c r="E114" s="270"/>
      <c r="F114" s="290" t="s">
        <v>4439</v>
      </c>
      <c r="G114" s="270"/>
      <c r="H114" s="270" t="s">
        <v>4482</v>
      </c>
      <c r="I114" s="270" t="s">
        <v>4441</v>
      </c>
      <c r="J114" s="270">
        <v>120</v>
      </c>
      <c r="K114" s="282"/>
    </row>
    <row r="115" spans="2:11" ht="15" customHeight="1">
      <c r="B115" s="291"/>
      <c r="C115" s="270" t="s">
        <v>46</v>
      </c>
      <c r="D115" s="270"/>
      <c r="E115" s="270"/>
      <c r="F115" s="290" t="s">
        <v>4439</v>
      </c>
      <c r="G115" s="270"/>
      <c r="H115" s="270" t="s">
        <v>4483</v>
      </c>
      <c r="I115" s="270" t="s">
        <v>4474</v>
      </c>
      <c r="J115" s="270"/>
      <c r="K115" s="282"/>
    </row>
    <row r="116" spans="2:11" ht="15" customHeight="1">
      <c r="B116" s="291"/>
      <c r="C116" s="270" t="s">
        <v>56</v>
      </c>
      <c r="D116" s="270"/>
      <c r="E116" s="270"/>
      <c r="F116" s="290" t="s">
        <v>4439</v>
      </c>
      <c r="G116" s="270"/>
      <c r="H116" s="270" t="s">
        <v>4484</v>
      </c>
      <c r="I116" s="270" t="s">
        <v>4474</v>
      </c>
      <c r="J116" s="270"/>
      <c r="K116" s="282"/>
    </row>
    <row r="117" spans="2:11" ht="15" customHeight="1">
      <c r="B117" s="291"/>
      <c r="C117" s="270" t="s">
        <v>65</v>
      </c>
      <c r="D117" s="270"/>
      <c r="E117" s="270"/>
      <c r="F117" s="290" t="s">
        <v>4439</v>
      </c>
      <c r="G117" s="270"/>
      <c r="H117" s="270" t="s">
        <v>4485</v>
      </c>
      <c r="I117" s="270" t="s">
        <v>4486</v>
      </c>
      <c r="J117" s="270"/>
      <c r="K117" s="282"/>
    </row>
    <row r="118" spans="2:1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ht="18.75" customHeight="1">
      <c r="B119" s="301"/>
      <c r="C119" s="267"/>
      <c r="D119" s="267"/>
      <c r="E119" s="267"/>
      <c r="F119" s="302"/>
      <c r="G119" s="267"/>
      <c r="H119" s="267"/>
      <c r="I119" s="267"/>
      <c r="J119" s="267"/>
      <c r="K119" s="301"/>
    </row>
    <row r="120" spans="2:1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ht="45" customHeight="1">
      <c r="B122" s="306"/>
      <c r="C122" s="389" t="s">
        <v>4487</v>
      </c>
      <c r="D122" s="389"/>
      <c r="E122" s="389"/>
      <c r="F122" s="389"/>
      <c r="G122" s="389"/>
      <c r="H122" s="389"/>
      <c r="I122" s="389"/>
      <c r="J122" s="389"/>
      <c r="K122" s="307"/>
    </row>
    <row r="123" spans="2:11" ht="17.25" customHeight="1">
      <c r="B123" s="308"/>
      <c r="C123" s="283" t="s">
        <v>4433</v>
      </c>
      <c r="D123" s="283"/>
      <c r="E123" s="283"/>
      <c r="F123" s="283" t="s">
        <v>4434</v>
      </c>
      <c r="G123" s="284"/>
      <c r="H123" s="283" t="s">
        <v>62</v>
      </c>
      <c r="I123" s="283" t="s">
        <v>65</v>
      </c>
      <c r="J123" s="283" t="s">
        <v>4435</v>
      </c>
      <c r="K123" s="309"/>
    </row>
    <row r="124" spans="2:11" ht="17.25" customHeight="1">
      <c r="B124" s="308"/>
      <c r="C124" s="285" t="s">
        <v>4436</v>
      </c>
      <c r="D124" s="285"/>
      <c r="E124" s="285"/>
      <c r="F124" s="286" t="s">
        <v>4437</v>
      </c>
      <c r="G124" s="287"/>
      <c r="H124" s="285"/>
      <c r="I124" s="285"/>
      <c r="J124" s="285" t="s">
        <v>4438</v>
      </c>
      <c r="K124" s="309"/>
    </row>
    <row r="125" spans="2:11" ht="5.25" customHeight="1">
      <c r="B125" s="310"/>
      <c r="C125" s="288"/>
      <c r="D125" s="288"/>
      <c r="E125" s="288"/>
      <c r="F125" s="288"/>
      <c r="G125" s="270"/>
      <c r="H125" s="288"/>
      <c r="I125" s="288"/>
      <c r="J125" s="288"/>
      <c r="K125" s="311"/>
    </row>
    <row r="126" spans="2:11" ht="15" customHeight="1">
      <c r="B126" s="310"/>
      <c r="C126" s="270" t="s">
        <v>4442</v>
      </c>
      <c r="D126" s="288"/>
      <c r="E126" s="288"/>
      <c r="F126" s="290" t="s">
        <v>4439</v>
      </c>
      <c r="G126" s="270"/>
      <c r="H126" s="270" t="s">
        <v>4479</v>
      </c>
      <c r="I126" s="270" t="s">
        <v>4441</v>
      </c>
      <c r="J126" s="270">
        <v>120</v>
      </c>
      <c r="K126" s="312"/>
    </row>
    <row r="127" spans="2:11" ht="15" customHeight="1">
      <c r="B127" s="310"/>
      <c r="C127" s="270" t="s">
        <v>4488</v>
      </c>
      <c r="D127" s="270"/>
      <c r="E127" s="270"/>
      <c r="F127" s="290" t="s">
        <v>4439</v>
      </c>
      <c r="G127" s="270"/>
      <c r="H127" s="270" t="s">
        <v>4489</v>
      </c>
      <c r="I127" s="270" t="s">
        <v>4441</v>
      </c>
      <c r="J127" s="270" t="s">
        <v>4490</v>
      </c>
      <c r="K127" s="312"/>
    </row>
    <row r="128" spans="2:11" ht="15" customHeight="1">
      <c r="B128" s="310"/>
      <c r="C128" s="270" t="s">
        <v>4387</v>
      </c>
      <c r="D128" s="270"/>
      <c r="E128" s="270"/>
      <c r="F128" s="290" t="s">
        <v>4439</v>
      </c>
      <c r="G128" s="270"/>
      <c r="H128" s="270" t="s">
        <v>4491</v>
      </c>
      <c r="I128" s="270" t="s">
        <v>4441</v>
      </c>
      <c r="J128" s="270" t="s">
        <v>4490</v>
      </c>
      <c r="K128" s="312"/>
    </row>
    <row r="129" spans="2:11" ht="15" customHeight="1">
      <c r="B129" s="310"/>
      <c r="C129" s="270" t="s">
        <v>4450</v>
      </c>
      <c r="D129" s="270"/>
      <c r="E129" s="270"/>
      <c r="F129" s="290" t="s">
        <v>4445</v>
      </c>
      <c r="G129" s="270"/>
      <c r="H129" s="270" t="s">
        <v>4451</v>
      </c>
      <c r="I129" s="270" t="s">
        <v>4441</v>
      </c>
      <c r="J129" s="270">
        <v>15</v>
      </c>
      <c r="K129" s="312"/>
    </row>
    <row r="130" spans="2:11" ht="15" customHeight="1">
      <c r="B130" s="310"/>
      <c r="C130" s="292" t="s">
        <v>4452</v>
      </c>
      <c r="D130" s="292"/>
      <c r="E130" s="292"/>
      <c r="F130" s="293" t="s">
        <v>4445</v>
      </c>
      <c r="G130" s="292"/>
      <c r="H130" s="292" t="s">
        <v>4453</v>
      </c>
      <c r="I130" s="292" t="s">
        <v>4441</v>
      </c>
      <c r="J130" s="292">
        <v>15</v>
      </c>
      <c r="K130" s="312"/>
    </row>
    <row r="131" spans="2:11" ht="15" customHeight="1">
      <c r="B131" s="310"/>
      <c r="C131" s="292" t="s">
        <v>4454</v>
      </c>
      <c r="D131" s="292"/>
      <c r="E131" s="292"/>
      <c r="F131" s="293" t="s">
        <v>4445</v>
      </c>
      <c r="G131" s="292"/>
      <c r="H131" s="292" t="s">
        <v>4455</v>
      </c>
      <c r="I131" s="292" t="s">
        <v>4441</v>
      </c>
      <c r="J131" s="292">
        <v>20</v>
      </c>
      <c r="K131" s="312"/>
    </row>
    <row r="132" spans="2:11" ht="15" customHeight="1">
      <c r="B132" s="310"/>
      <c r="C132" s="292" t="s">
        <v>4456</v>
      </c>
      <c r="D132" s="292"/>
      <c r="E132" s="292"/>
      <c r="F132" s="293" t="s">
        <v>4445</v>
      </c>
      <c r="G132" s="292"/>
      <c r="H132" s="292" t="s">
        <v>4457</v>
      </c>
      <c r="I132" s="292" t="s">
        <v>4441</v>
      </c>
      <c r="J132" s="292">
        <v>20</v>
      </c>
      <c r="K132" s="312"/>
    </row>
    <row r="133" spans="2:11" ht="15" customHeight="1">
      <c r="B133" s="310"/>
      <c r="C133" s="270" t="s">
        <v>4444</v>
      </c>
      <c r="D133" s="270"/>
      <c r="E133" s="270"/>
      <c r="F133" s="290" t="s">
        <v>4445</v>
      </c>
      <c r="G133" s="270"/>
      <c r="H133" s="270" t="s">
        <v>4479</v>
      </c>
      <c r="I133" s="270" t="s">
        <v>4441</v>
      </c>
      <c r="J133" s="270">
        <v>50</v>
      </c>
      <c r="K133" s="312"/>
    </row>
    <row r="134" spans="2:11" ht="15" customHeight="1">
      <c r="B134" s="310"/>
      <c r="C134" s="270" t="s">
        <v>4458</v>
      </c>
      <c r="D134" s="270"/>
      <c r="E134" s="270"/>
      <c r="F134" s="290" t="s">
        <v>4445</v>
      </c>
      <c r="G134" s="270"/>
      <c r="H134" s="270" t="s">
        <v>4479</v>
      </c>
      <c r="I134" s="270" t="s">
        <v>4441</v>
      </c>
      <c r="J134" s="270">
        <v>50</v>
      </c>
      <c r="K134" s="312"/>
    </row>
    <row r="135" spans="2:11" ht="15" customHeight="1">
      <c r="B135" s="310"/>
      <c r="C135" s="270" t="s">
        <v>4464</v>
      </c>
      <c r="D135" s="270"/>
      <c r="E135" s="270"/>
      <c r="F135" s="290" t="s">
        <v>4445</v>
      </c>
      <c r="G135" s="270"/>
      <c r="H135" s="270" t="s">
        <v>4479</v>
      </c>
      <c r="I135" s="270" t="s">
        <v>4441</v>
      </c>
      <c r="J135" s="270">
        <v>50</v>
      </c>
      <c r="K135" s="312"/>
    </row>
    <row r="136" spans="2:11" ht="15" customHeight="1">
      <c r="B136" s="310"/>
      <c r="C136" s="270" t="s">
        <v>4466</v>
      </c>
      <c r="D136" s="270"/>
      <c r="E136" s="270"/>
      <c r="F136" s="290" t="s">
        <v>4445</v>
      </c>
      <c r="G136" s="270"/>
      <c r="H136" s="270" t="s">
        <v>4479</v>
      </c>
      <c r="I136" s="270" t="s">
        <v>4441</v>
      </c>
      <c r="J136" s="270">
        <v>50</v>
      </c>
      <c r="K136" s="312"/>
    </row>
    <row r="137" spans="2:11" ht="15" customHeight="1">
      <c r="B137" s="310"/>
      <c r="C137" s="270" t="s">
        <v>4467</v>
      </c>
      <c r="D137" s="270"/>
      <c r="E137" s="270"/>
      <c r="F137" s="290" t="s">
        <v>4445</v>
      </c>
      <c r="G137" s="270"/>
      <c r="H137" s="270" t="s">
        <v>4492</v>
      </c>
      <c r="I137" s="270" t="s">
        <v>4441</v>
      </c>
      <c r="J137" s="270">
        <v>255</v>
      </c>
      <c r="K137" s="312"/>
    </row>
    <row r="138" spans="2:11" ht="15" customHeight="1">
      <c r="B138" s="310"/>
      <c r="C138" s="270" t="s">
        <v>4469</v>
      </c>
      <c r="D138" s="270"/>
      <c r="E138" s="270"/>
      <c r="F138" s="290" t="s">
        <v>4439</v>
      </c>
      <c r="G138" s="270"/>
      <c r="H138" s="270" t="s">
        <v>4493</v>
      </c>
      <c r="I138" s="270" t="s">
        <v>4471</v>
      </c>
      <c r="J138" s="270"/>
      <c r="K138" s="312"/>
    </row>
    <row r="139" spans="2:11" ht="15" customHeight="1">
      <c r="B139" s="310"/>
      <c r="C139" s="270" t="s">
        <v>4472</v>
      </c>
      <c r="D139" s="270"/>
      <c r="E139" s="270"/>
      <c r="F139" s="290" t="s">
        <v>4439</v>
      </c>
      <c r="G139" s="270"/>
      <c r="H139" s="270" t="s">
        <v>4494</v>
      </c>
      <c r="I139" s="270" t="s">
        <v>4474</v>
      </c>
      <c r="J139" s="270"/>
      <c r="K139" s="312"/>
    </row>
    <row r="140" spans="2:11" ht="15" customHeight="1">
      <c r="B140" s="310"/>
      <c r="C140" s="270" t="s">
        <v>4475</v>
      </c>
      <c r="D140" s="270"/>
      <c r="E140" s="270"/>
      <c r="F140" s="290" t="s">
        <v>4439</v>
      </c>
      <c r="G140" s="270"/>
      <c r="H140" s="270" t="s">
        <v>4475</v>
      </c>
      <c r="I140" s="270" t="s">
        <v>4474</v>
      </c>
      <c r="J140" s="270"/>
      <c r="K140" s="312"/>
    </row>
    <row r="141" spans="2:11" ht="15" customHeight="1">
      <c r="B141" s="310"/>
      <c r="C141" s="270" t="s">
        <v>46</v>
      </c>
      <c r="D141" s="270"/>
      <c r="E141" s="270"/>
      <c r="F141" s="290" t="s">
        <v>4439</v>
      </c>
      <c r="G141" s="270"/>
      <c r="H141" s="270" t="s">
        <v>4495</v>
      </c>
      <c r="I141" s="270" t="s">
        <v>4474</v>
      </c>
      <c r="J141" s="270"/>
      <c r="K141" s="312"/>
    </row>
    <row r="142" spans="2:11" ht="15" customHeight="1">
      <c r="B142" s="310"/>
      <c r="C142" s="270" t="s">
        <v>4496</v>
      </c>
      <c r="D142" s="270"/>
      <c r="E142" s="270"/>
      <c r="F142" s="290" t="s">
        <v>4439</v>
      </c>
      <c r="G142" s="270"/>
      <c r="H142" s="270" t="s">
        <v>4497</v>
      </c>
      <c r="I142" s="270" t="s">
        <v>4474</v>
      </c>
      <c r="J142" s="270"/>
      <c r="K142" s="312"/>
    </row>
    <row r="143" spans="2:1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ht="18.75" customHeight="1">
      <c r="B144" s="267"/>
      <c r="C144" s="267"/>
      <c r="D144" s="267"/>
      <c r="E144" s="267"/>
      <c r="F144" s="302"/>
      <c r="G144" s="267"/>
      <c r="H144" s="267"/>
      <c r="I144" s="267"/>
      <c r="J144" s="267"/>
      <c r="K144" s="267"/>
    </row>
    <row r="145" spans="2:1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ht="45" customHeight="1">
      <c r="B147" s="281"/>
      <c r="C147" s="390" t="s">
        <v>4498</v>
      </c>
      <c r="D147" s="390"/>
      <c r="E147" s="390"/>
      <c r="F147" s="390"/>
      <c r="G147" s="390"/>
      <c r="H147" s="390"/>
      <c r="I147" s="390"/>
      <c r="J147" s="390"/>
      <c r="K147" s="282"/>
    </row>
    <row r="148" spans="2:11" ht="17.25" customHeight="1">
      <c r="B148" s="281"/>
      <c r="C148" s="283" t="s">
        <v>4433</v>
      </c>
      <c r="D148" s="283"/>
      <c r="E148" s="283"/>
      <c r="F148" s="283" t="s">
        <v>4434</v>
      </c>
      <c r="G148" s="284"/>
      <c r="H148" s="283" t="s">
        <v>62</v>
      </c>
      <c r="I148" s="283" t="s">
        <v>65</v>
      </c>
      <c r="J148" s="283" t="s">
        <v>4435</v>
      </c>
      <c r="K148" s="282"/>
    </row>
    <row r="149" spans="2:11" ht="17.25" customHeight="1">
      <c r="B149" s="281"/>
      <c r="C149" s="285" t="s">
        <v>4436</v>
      </c>
      <c r="D149" s="285"/>
      <c r="E149" s="285"/>
      <c r="F149" s="286" t="s">
        <v>4437</v>
      </c>
      <c r="G149" s="287"/>
      <c r="H149" s="285"/>
      <c r="I149" s="285"/>
      <c r="J149" s="285" t="s">
        <v>4438</v>
      </c>
      <c r="K149" s="282"/>
    </row>
    <row r="150" spans="2:1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ht="15" customHeight="1">
      <c r="B151" s="291"/>
      <c r="C151" s="316" t="s">
        <v>4442</v>
      </c>
      <c r="D151" s="270"/>
      <c r="E151" s="270"/>
      <c r="F151" s="317" t="s">
        <v>4439</v>
      </c>
      <c r="G151" s="270"/>
      <c r="H151" s="316" t="s">
        <v>4479</v>
      </c>
      <c r="I151" s="316" t="s">
        <v>4441</v>
      </c>
      <c r="J151" s="316">
        <v>120</v>
      </c>
      <c r="K151" s="312"/>
    </row>
    <row r="152" spans="2:11" ht="15" customHeight="1">
      <c r="B152" s="291"/>
      <c r="C152" s="316" t="s">
        <v>4488</v>
      </c>
      <c r="D152" s="270"/>
      <c r="E152" s="270"/>
      <c r="F152" s="317" t="s">
        <v>4439</v>
      </c>
      <c r="G152" s="270"/>
      <c r="H152" s="316" t="s">
        <v>4499</v>
      </c>
      <c r="I152" s="316" t="s">
        <v>4441</v>
      </c>
      <c r="J152" s="316" t="s">
        <v>4490</v>
      </c>
      <c r="K152" s="312"/>
    </row>
    <row r="153" spans="2:11" ht="15" customHeight="1">
      <c r="B153" s="291"/>
      <c r="C153" s="316" t="s">
        <v>4387</v>
      </c>
      <c r="D153" s="270"/>
      <c r="E153" s="270"/>
      <c r="F153" s="317" t="s">
        <v>4439</v>
      </c>
      <c r="G153" s="270"/>
      <c r="H153" s="316" t="s">
        <v>4500</v>
      </c>
      <c r="I153" s="316" t="s">
        <v>4441</v>
      </c>
      <c r="J153" s="316" t="s">
        <v>4490</v>
      </c>
      <c r="K153" s="312"/>
    </row>
    <row r="154" spans="2:11" ht="15" customHeight="1">
      <c r="B154" s="291"/>
      <c r="C154" s="316" t="s">
        <v>4444</v>
      </c>
      <c r="D154" s="270"/>
      <c r="E154" s="270"/>
      <c r="F154" s="317" t="s">
        <v>4445</v>
      </c>
      <c r="G154" s="270"/>
      <c r="H154" s="316" t="s">
        <v>4479</v>
      </c>
      <c r="I154" s="316" t="s">
        <v>4441</v>
      </c>
      <c r="J154" s="316">
        <v>50</v>
      </c>
      <c r="K154" s="312"/>
    </row>
    <row r="155" spans="2:11" ht="15" customHeight="1">
      <c r="B155" s="291"/>
      <c r="C155" s="316" t="s">
        <v>4447</v>
      </c>
      <c r="D155" s="270"/>
      <c r="E155" s="270"/>
      <c r="F155" s="317" t="s">
        <v>4439</v>
      </c>
      <c r="G155" s="270"/>
      <c r="H155" s="316" t="s">
        <v>4479</v>
      </c>
      <c r="I155" s="316" t="s">
        <v>4449</v>
      </c>
      <c r="J155" s="316"/>
      <c r="K155" s="312"/>
    </row>
    <row r="156" spans="2:11" ht="15" customHeight="1">
      <c r="B156" s="291"/>
      <c r="C156" s="316" t="s">
        <v>4458</v>
      </c>
      <c r="D156" s="270"/>
      <c r="E156" s="270"/>
      <c r="F156" s="317" t="s">
        <v>4445</v>
      </c>
      <c r="G156" s="270"/>
      <c r="H156" s="316" t="s">
        <v>4479</v>
      </c>
      <c r="I156" s="316" t="s">
        <v>4441</v>
      </c>
      <c r="J156" s="316">
        <v>50</v>
      </c>
      <c r="K156" s="312"/>
    </row>
    <row r="157" spans="2:11" ht="15" customHeight="1">
      <c r="B157" s="291"/>
      <c r="C157" s="316" t="s">
        <v>4466</v>
      </c>
      <c r="D157" s="270"/>
      <c r="E157" s="270"/>
      <c r="F157" s="317" t="s">
        <v>4445</v>
      </c>
      <c r="G157" s="270"/>
      <c r="H157" s="316" t="s">
        <v>4479</v>
      </c>
      <c r="I157" s="316" t="s">
        <v>4441</v>
      </c>
      <c r="J157" s="316">
        <v>50</v>
      </c>
      <c r="K157" s="312"/>
    </row>
    <row r="158" spans="2:11" ht="15" customHeight="1">
      <c r="B158" s="291"/>
      <c r="C158" s="316" t="s">
        <v>4464</v>
      </c>
      <c r="D158" s="270"/>
      <c r="E158" s="270"/>
      <c r="F158" s="317" t="s">
        <v>4445</v>
      </c>
      <c r="G158" s="270"/>
      <c r="H158" s="316" t="s">
        <v>4479</v>
      </c>
      <c r="I158" s="316" t="s">
        <v>4441</v>
      </c>
      <c r="J158" s="316">
        <v>50</v>
      </c>
      <c r="K158" s="312"/>
    </row>
    <row r="159" spans="2:11" ht="15" customHeight="1">
      <c r="B159" s="291"/>
      <c r="C159" s="316" t="s">
        <v>107</v>
      </c>
      <c r="D159" s="270"/>
      <c r="E159" s="270"/>
      <c r="F159" s="317" t="s">
        <v>4439</v>
      </c>
      <c r="G159" s="270"/>
      <c r="H159" s="316" t="s">
        <v>4501</v>
      </c>
      <c r="I159" s="316" t="s">
        <v>4441</v>
      </c>
      <c r="J159" s="316" t="s">
        <v>4502</v>
      </c>
      <c r="K159" s="312"/>
    </row>
    <row r="160" spans="2:11" ht="15" customHeight="1">
      <c r="B160" s="291"/>
      <c r="C160" s="316" t="s">
        <v>4503</v>
      </c>
      <c r="D160" s="270"/>
      <c r="E160" s="270"/>
      <c r="F160" s="317" t="s">
        <v>4439</v>
      </c>
      <c r="G160" s="270"/>
      <c r="H160" s="316" t="s">
        <v>4504</v>
      </c>
      <c r="I160" s="316" t="s">
        <v>4474</v>
      </c>
      <c r="J160" s="316"/>
      <c r="K160" s="312"/>
    </row>
    <row r="161" spans="2:1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ht="18.75" customHeight="1">
      <c r="B162" s="267"/>
      <c r="C162" s="270"/>
      <c r="D162" s="270"/>
      <c r="E162" s="270"/>
      <c r="F162" s="290"/>
      <c r="G162" s="270"/>
      <c r="H162" s="270"/>
      <c r="I162" s="270"/>
      <c r="J162" s="270"/>
      <c r="K162" s="267"/>
    </row>
    <row r="163" spans="2:1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ht="45" customHeight="1">
      <c r="B165" s="262"/>
      <c r="C165" s="389" t="s">
        <v>4505</v>
      </c>
      <c r="D165" s="389"/>
      <c r="E165" s="389"/>
      <c r="F165" s="389"/>
      <c r="G165" s="389"/>
      <c r="H165" s="389"/>
      <c r="I165" s="389"/>
      <c r="J165" s="389"/>
      <c r="K165" s="263"/>
    </row>
    <row r="166" spans="2:11" ht="17.25" customHeight="1">
      <c r="B166" s="262"/>
      <c r="C166" s="283" t="s">
        <v>4433</v>
      </c>
      <c r="D166" s="283"/>
      <c r="E166" s="283"/>
      <c r="F166" s="283" t="s">
        <v>4434</v>
      </c>
      <c r="G166" s="320"/>
      <c r="H166" s="321" t="s">
        <v>62</v>
      </c>
      <c r="I166" s="321" t="s">
        <v>65</v>
      </c>
      <c r="J166" s="283" t="s">
        <v>4435</v>
      </c>
      <c r="K166" s="263"/>
    </row>
    <row r="167" spans="2:11" ht="17.25" customHeight="1">
      <c r="B167" s="264"/>
      <c r="C167" s="285" t="s">
        <v>4436</v>
      </c>
      <c r="D167" s="285"/>
      <c r="E167" s="285"/>
      <c r="F167" s="286" t="s">
        <v>4437</v>
      </c>
      <c r="G167" s="322"/>
      <c r="H167" s="323"/>
      <c r="I167" s="323"/>
      <c r="J167" s="285" t="s">
        <v>4438</v>
      </c>
      <c r="K167" s="265"/>
    </row>
    <row r="168" spans="2:11" ht="5.25" customHeight="1">
      <c r="B168" s="291"/>
      <c r="C168" s="288"/>
      <c r="D168" s="288"/>
      <c r="E168" s="288"/>
      <c r="F168" s="288"/>
      <c r="G168" s="289"/>
      <c r="H168" s="288"/>
      <c r="I168" s="288"/>
      <c r="J168" s="288"/>
      <c r="K168" s="312"/>
    </row>
    <row r="169" spans="2:11" ht="15" customHeight="1">
      <c r="B169" s="291"/>
      <c r="C169" s="270" t="s">
        <v>4442</v>
      </c>
      <c r="D169" s="270"/>
      <c r="E169" s="270"/>
      <c r="F169" s="290" t="s">
        <v>4439</v>
      </c>
      <c r="G169" s="270"/>
      <c r="H169" s="270" t="s">
        <v>4479</v>
      </c>
      <c r="I169" s="270" t="s">
        <v>4441</v>
      </c>
      <c r="J169" s="270">
        <v>120</v>
      </c>
      <c r="K169" s="312"/>
    </row>
    <row r="170" spans="2:11" ht="15" customHeight="1">
      <c r="B170" s="291"/>
      <c r="C170" s="270" t="s">
        <v>4488</v>
      </c>
      <c r="D170" s="270"/>
      <c r="E170" s="270"/>
      <c r="F170" s="290" t="s">
        <v>4439</v>
      </c>
      <c r="G170" s="270"/>
      <c r="H170" s="270" t="s">
        <v>4489</v>
      </c>
      <c r="I170" s="270" t="s">
        <v>4441</v>
      </c>
      <c r="J170" s="270" t="s">
        <v>4490</v>
      </c>
      <c r="K170" s="312"/>
    </row>
    <row r="171" spans="2:11" ht="15" customHeight="1">
      <c r="B171" s="291"/>
      <c r="C171" s="270" t="s">
        <v>4387</v>
      </c>
      <c r="D171" s="270"/>
      <c r="E171" s="270"/>
      <c r="F171" s="290" t="s">
        <v>4439</v>
      </c>
      <c r="G171" s="270"/>
      <c r="H171" s="270" t="s">
        <v>4506</v>
      </c>
      <c r="I171" s="270" t="s">
        <v>4441</v>
      </c>
      <c r="J171" s="270" t="s">
        <v>4490</v>
      </c>
      <c r="K171" s="312"/>
    </row>
    <row r="172" spans="2:11" ht="15" customHeight="1">
      <c r="B172" s="291"/>
      <c r="C172" s="270" t="s">
        <v>4444</v>
      </c>
      <c r="D172" s="270"/>
      <c r="E172" s="270"/>
      <c r="F172" s="290" t="s">
        <v>4445</v>
      </c>
      <c r="G172" s="270"/>
      <c r="H172" s="270" t="s">
        <v>4506</v>
      </c>
      <c r="I172" s="270" t="s">
        <v>4441</v>
      </c>
      <c r="J172" s="270">
        <v>50</v>
      </c>
      <c r="K172" s="312"/>
    </row>
    <row r="173" spans="2:11" ht="15" customHeight="1">
      <c r="B173" s="291"/>
      <c r="C173" s="270" t="s">
        <v>4447</v>
      </c>
      <c r="D173" s="270"/>
      <c r="E173" s="270"/>
      <c r="F173" s="290" t="s">
        <v>4439</v>
      </c>
      <c r="G173" s="270"/>
      <c r="H173" s="270" t="s">
        <v>4506</v>
      </c>
      <c r="I173" s="270" t="s">
        <v>4449</v>
      </c>
      <c r="J173" s="270"/>
      <c r="K173" s="312"/>
    </row>
    <row r="174" spans="2:11" ht="15" customHeight="1">
      <c r="B174" s="291"/>
      <c r="C174" s="270" t="s">
        <v>4458</v>
      </c>
      <c r="D174" s="270"/>
      <c r="E174" s="270"/>
      <c r="F174" s="290" t="s">
        <v>4445</v>
      </c>
      <c r="G174" s="270"/>
      <c r="H174" s="270" t="s">
        <v>4506</v>
      </c>
      <c r="I174" s="270" t="s">
        <v>4441</v>
      </c>
      <c r="J174" s="270">
        <v>50</v>
      </c>
      <c r="K174" s="312"/>
    </row>
    <row r="175" spans="2:11" ht="15" customHeight="1">
      <c r="B175" s="291"/>
      <c r="C175" s="270" t="s">
        <v>4466</v>
      </c>
      <c r="D175" s="270"/>
      <c r="E175" s="270"/>
      <c r="F175" s="290" t="s">
        <v>4445</v>
      </c>
      <c r="G175" s="270"/>
      <c r="H175" s="270" t="s">
        <v>4506</v>
      </c>
      <c r="I175" s="270" t="s">
        <v>4441</v>
      </c>
      <c r="J175" s="270">
        <v>50</v>
      </c>
      <c r="K175" s="312"/>
    </row>
    <row r="176" spans="2:11" ht="15" customHeight="1">
      <c r="B176" s="291"/>
      <c r="C176" s="270" t="s">
        <v>4464</v>
      </c>
      <c r="D176" s="270"/>
      <c r="E176" s="270"/>
      <c r="F176" s="290" t="s">
        <v>4445</v>
      </c>
      <c r="G176" s="270"/>
      <c r="H176" s="270" t="s">
        <v>4506</v>
      </c>
      <c r="I176" s="270" t="s">
        <v>4441</v>
      </c>
      <c r="J176" s="270">
        <v>50</v>
      </c>
      <c r="K176" s="312"/>
    </row>
    <row r="177" spans="2:11" ht="15" customHeight="1">
      <c r="B177" s="291"/>
      <c r="C177" s="270" t="s">
        <v>141</v>
      </c>
      <c r="D177" s="270"/>
      <c r="E177" s="270"/>
      <c r="F177" s="290" t="s">
        <v>4439</v>
      </c>
      <c r="G177" s="270"/>
      <c r="H177" s="270" t="s">
        <v>4507</v>
      </c>
      <c r="I177" s="270" t="s">
        <v>4508</v>
      </c>
      <c r="J177" s="270"/>
      <c r="K177" s="312"/>
    </row>
    <row r="178" spans="2:11" ht="15" customHeight="1">
      <c r="B178" s="291"/>
      <c r="C178" s="270" t="s">
        <v>65</v>
      </c>
      <c r="D178" s="270"/>
      <c r="E178" s="270"/>
      <c r="F178" s="290" t="s">
        <v>4439</v>
      </c>
      <c r="G178" s="270"/>
      <c r="H178" s="270" t="s">
        <v>4509</v>
      </c>
      <c r="I178" s="270" t="s">
        <v>4510</v>
      </c>
      <c r="J178" s="270">
        <v>1</v>
      </c>
      <c r="K178" s="312"/>
    </row>
    <row r="179" spans="2:11" ht="15" customHeight="1">
      <c r="B179" s="291"/>
      <c r="C179" s="270" t="s">
        <v>61</v>
      </c>
      <c r="D179" s="270"/>
      <c r="E179" s="270"/>
      <c r="F179" s="290" t="s">
        <v>4439</v>
      </c>
      <c r="G179" s="270"/>
      <c r="H179" s="270" t="s">
        <v>4511</v>
      </c>
      <c r="I179" s="270" t="s">
        <v>4441</v>
      </c>
      <c r="J179" s="270">
        <v>20</v>
      </c>
      <c r="K179" s="312"/>
    </row>
    <row r="180" spans="2:11" ht="15" customHeight="1">
      <c r="B180" s="291"/>
      <c r="C180" s="270" t="s">
        <v>62</v>
      </c>
      <c r="D180" s="270"/>
      <c r="E180" s="270"/>
      <c r="F180" s="290" t="s">
        <v>4439</v>
      </c>
      <c r="G180" s="270"/>
      <c r="H180" s="270" t="s">
        <v>4512</v>
      </c>
      <c r="I180" s="270" t="s">
        <v>4441</v>
      </c>
      <c r="J180" s="270">
        <v>255</v>
      </c>
      <c r="K180" s="312"/>
    </row>
    <row r="181" spans="2:11" ht="15" customHeight="1">
      <c r="B181" s="291"/>
      <c r="C181" s="270" t="s">
        <v>142</v>
      </c>
      <c r="D181" s="270"/>
      <c r="E181" s="270"/>
      <c r="F181" s="290" t="s">
        <v>4439</v>
      </c>
      <c r="G181" s="270"/>
      <c r="H181" s="270" t="s">
        <v>4403</v>
      </c>
      <c r="I181" s="270" t="s">
        <v>4441</v>
      </c>
      <c r="J181" s="270">
        <v>10</v>
      </c>
      <c r="K181" s="312"/>
    </row>
    <row r="182" spans="2:11" ht="15" customHeight="1">
      <c r="B182" s="291"/>
      <c r="C182" s="270" t="s">
        <v>143</v>
      </c>
      <c r="D182" s="270"/>
      <c r="E182" s="270"/>
      <c r="F182" s="290" t="s">
        <v>4439</v>
      </c>
      <c r="G182" s="270"/>
      <c r="H182" s="270" t="s">
        <v>4513</v>
      </c>
      <c r="I182" s="270" t="s">
        <v>4474</v>
      </c>
      <c r="J182" s="270"/>
      <c r="K182" s="312"/>
    </row>
    <row r="183" spans="2:11" ht="15" customHeight="1">
      <c r="B183" s="291"/>
      <c r="C183" s="270" t="s">
        <v>4514</v>
      </c>
      <c r="D183" s="270"/>
      <c r="E183" s="270"/>
      <c r="F183" s="290" t="s">
        <v>4439</v>
      </c>
      <c r="G183" s="270"/>
      <c r="H183" s="270" t="s">
        <v>4515</v>
      </c>
      <c r="I183" s="270" t="s">
        <v>4474</v>
      </c>
      <c r="J183" s="270"/>
      <c r="K183" s="312"/>
    </row>
    <row r="184" spans="2:11" ht="15" customHeight="1">
      <c r="B184" s="291"/>
      <c r="C184" s="270" t="s">
        <v>4503</v>
      </c>
      <c r="D184" s="270"/>
      <c r="E184" s="270"/>
      <c r="F184" s="290" t="s">
        <v>4439</v>
      </c>
      <c r="G184" s="270"/>
      <c r="H184" s="270" t="s">
        <v>4516</v>
      </c>
      <c r="I184" s="270" t="s">
        <v>4474</v>
      </c>
      <c r="J184" s="270"/>
      <c r="K184" s="312"/>
    </row>
    <row r="185" spans="2:11" ht="15" customHeight="1">
      <c r="B185" s="291"/>
      <c r="C185" s="270" t="s">
        <v>145</v>
      </c>
      <c r="D185" s="270"/>
      <c r="E185" s="270"/>
      <c r="F185" s="290" t="s">
        <v>4445</v>
      </c>
      <c r="G185" s="270"/>
      <c r="H185" s="270" t="s">
        <v>4517</v>
      </c>
      <c r="I185" s="270" t="s">
        <v>4441</v>
      </c>
      <c r="J185" s="270">
        <v>50</v>
      </c>
      <c r="K185" s="312"/>
    </row>
    <row r="186" spans="2:11" ht="15" customHeight="1">
      <c r="B186" s="291"/>
      <c r="C186" s="270" t="s">
        <v>4518</v>
      </c>
      <c r="D186" s="270"/>
      <c r="E186" s="270"/>
      <c r="F186" s="290" t="s">
        <v>4445</v>
      </c>
      <c r="G186" s="270"/>
      <c r="H186" s="270" t="s">
        <v>4519</v>
      </c>
      <c r="I186" s="270" t="s">
        <v>4520</v>
      </c>
      <c r="J186" s="270"/>
      <c r="K186" s="312"/>
    </row>
    <row r="187" spans="2:11" ht="15" customHeight="1">
      <c r="B187" s="291"/>
      <c r="C187" s="270" t="s">
        <v>4521</v>
      </c>
      <c r="D187" s="270"/>
      <c r="E187" s="270"/>
      <c r="F187" s="290" t="s">
        <v>4445</v>
      </c>
      <c r="G187" s="270"/>
      <c r="H187" s="270" t="s">
        <v>4522</v>
      </c>
      <c r="I187" s="270" t="s">
        <v>4520</v>
      </c>
      <c r="J187" s="270"/>
      <c r="K187" s="312"/>
    </row>
    <row r="188" spans="2:11" ht="15" customHeight="1">
      <c r="B188" s="291"/>
      <c r="C188" s="270" t="s">
        <v>4523</v>
      </c>
      <c r="D188" s="270"/>
      <c r="E188" s="270"/>
      <c r="F188" s="290" t="s">
        <v>4445</v>
      </c>
      <c r="G188" s="270"/>
      <c r="H188" s="270" t="s">
        <v>4524</v>
      </c>
      <c r="I188" s="270" t="s">
        <v>4520</v>
      </c>
      <c r="J188" s="270"/>
      <c r="K188" s="312"/>
    </row>
    <row r="189" spans="2:11" ht="15" customHeight="1">
      <c r="B189" s="291"/>
      <c r="C189" s="324" t="s">
        <v>4525</v>
      </c>
      <c r="D189" s="270"/>
      <c r="E189" s="270"/>
      <c r="F189" s="290" t="s">
        <v>4445</v>
      </c>
      <c r="G189" s="270"/>
      <c r="H189" s="270" t="s">
        <v>4526</v>
      </c>
      <c r="I189" s="270" t="s">
        <v>4527</v>
      </c>
      <c r="J189" s="325" t="s">
        <v>4528</v>
      </c>
      <c r="K189" s="312"/>
    </row>
    <row r="190" spans="2:11" ht="15" customHeight="1">
      <c r="B190" s="291"/>
      <c r="C190" s="276" t="s">
        <v>50</v>
      </c>
      <c r="D190" s="270"/>
      <c r="E190" s="270"/>
      <c r="F190" s="290" t="s">
        <v>4439</v>
      </c>
      <c r="G190" s="270"/>
      <c r="H190" s="267" t="s">
        <v>4529</v>
      </c>
      <c r="I190" s="270" t="s">
        <v>4530</v>
      </c>
      <c r="J190" s="270"/>
      <c r="K190" s="312"/>
    </row>
    <row r="191" spans="2:11" ht="15" customHeight="1">
      <c r="B191" s="291"/>
      <c r="C191" s="276" t="s">
        <v>4531</v>
      </c>
      <c r="D191" s="270"/>
      <c r="E191" s="270"/>
      <c r="F191" s="290" t="s">
        <v>4439</v>
      </c>
      <c r="G191" s="270"/>
      <c r="H191" s="270" t="s">
        <v>4532</v>
      </c>
      <c r="I191" s="270" t="s">
        <v>4474</v>
      </c>
      <c r="J191" s="270"/>
      <c r="K191" s="312"/>
    </row>
    <row r="192" spans="2:11" ht="15" customHeight="1">
      <c r="B192" s="291"/>
      <c r="C192" s="276" t="s">
        <v>4533</v>
      </c>
      <c r="D192" s="270"/>
      <c r="E192" s="270"/>
      <c r="F192" s="290" t="s">
        <v>4439</v>
      </c>
      <c r="G192" s="270"/>
      <c r="H192" s="270" t="s">
        <v>4534</v>
      </c>
      <c r="I192" s="270" t="s">
        <v>4474</v>
      </c>
      <c r="J192" s="270"/>
      <c r="K192" s="312"/>
    </row>
    <row r="193" spans="2:11" ht="15" customHeight="1">
      <c r="B193" s="291"/>
      <c r="C193" s="276" t="s">
        <v>4535</v>
      </c>
      <c r="D193" s="270"/>
      <c r="E193" s="270"/>
      <c r="F193" s="290" t="s">
        <v>4445</v>
      </c>
      <c r="G193" s="270"/>
      <c r="H193" s="270" t="s">
        <v>4536</v>
      </c>
      <c r="I193" s="270" t="s">
        <v>4474</v>
      </c>
      <c r="J193" s="270"/>
      <c r="K193" s="312"/>
    </row>
    <row r="194" spans="2:11" ht="15" customHeight="1">
      <c r="B194" s="318"/>
      <c r="C194" s="326"/>
      <c r="D194" s="300"/>
      <c r="E194" s="300"/>
      <c r="F194" s="300"/>
      <c r="G194" s="300"/>
      <c r="H194" s="300"/>
      <c r="I194" s="300"/>
      <c r="J194" s="300"/>
      <c r="K194" s="319"/>
    </row>
    <row r="195" spans="2:11" ht="18.75" customHeight="1">
      <c r="B195" s="267"/>
      <c r="C195" s="270"/>
      <c r="D195" s="270"/>
      <c r="E195" s="270"/>
      <c r="F195" s="290"/>
      <c r="G195" s="270"/>
      <c r="H195" s="270"/>
      <c r="I195" s="270"/>
      <c r="J195" s="270"/>
      <c r="K195" s="267"/>
    </row>
    <row r="196" spans="2:11" ht="18.75" customHeight="1">
      <c r="B196" s="267"/>
      <c r="C196" s="270"/>
      <c r="D196" s="270"/>
      <c r="E196" s="270"/>
      <c r="F196" s="290"/>
      <c r="G196" s="270"/>
      <c r="H196" s="270"/>
      <c r="I196" s="270"/>
      <c r="J196" s="270"/>
      <c r="K196" s="267"/>
    </row>
    <row r="197" spans="2:1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ht="12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ht="22.2">
      <c r="B199" s="262"/>
      <c r="C199" s="389" t="s">
        <v>4537</v>
      </c>
      <c r="D199" s="389"/>
      <c r="E199" s="389"/>
      <c r="F199" s="389"/>
      <c r="G199" s="389"/>
      <c r="H199" s="389"/>
      <c r="I199" s="389"/>
      <c r="J199" s="389"/>
      <c r="K199" s="263"/>
    </row>
    <row r="200" spans="2:11" ht="25.5" customHeight="1">
      <c r="B200" s="262"/>
      <c r="C200" s="327" t="s">
        <v>4538</v>
      </c>
      <c r="D200" s="327"/>
      <c r="E200" s="327"/>
      <c r="F200" s="327" t="s">
        <v>4539</v>
      </c>
      <c r="G200" s="328"/>
      <c r="H200" s="388" t="s">
        <v>4540</v>
      </c>
      <c r="I200" s="388"/>
      <c r="J200" s="388"/>
      <c r="K200" s="263"/>
    </row>
    <row r="201" spans="2:11" ht="5.25" customHeight="1">
      <c r="B201" s="291"/>
      <c r="C201" s="288"/>
      <c r="D201" s="288"/>
      <c r="E201" s="288"/>
      <c r="F201" s="288"/>
      <c r="G201" s="270"/>
      <c r="H201" s="288"/>
      <c r="I201" s="288"/>
      <c r="J201" s="288"/>
      <c r="K201" s="312"/>
    </row>
    <row r="202" spans="2:11" ht="15" customHeight="1">
      <c r="B202" s="291"/>
      <c r="C202" s="270" t="s">
        <v>4530</v>
      </c>
      <c r="D202" s="270"/>
      <c r="E202" s="270"/>
      <c r="F202" s="290" t="s">
        <v>51</v>
      </c>
      <c r="G202" s="270"/>
      <c r="H202" s="387" t="s">
        <v>4541</v>
      </c>
      <c r="I202" s="387"/>
      <c r="J202" s="387"/>
      <c r="K202" s="312"/>
    </row>
    <row r="203" spans="2:11" ht="15" customHeight="1">
      <c r="B203" s="291"/>
      <c r="C203" s="297"/>
      <c r="D203" s="270"/>
      <c r="E203" s="270"/>
      <c r="F203" s="290" t="s">
        <v>52</v>
      </c>
      <c r="G203" s="270"/>
      <c r="H203" s="387" t="s">
        <v>4542</v>
      </c>
      <c r="I203" s="387"/>
      <c r="J203" s="387"/>
      <c r="K203" s="312"/>
    </row>
    <row r="204" spans="2:11" ht="15" customHeight="1">
      <c r="B204" s="291"/>
      <c r="C204" s="297"/>
      <c r="D204" s="270"/>
      <c r="E204" s="270"/>
      <c r="F204" s="290" t="s">
        <v>55</v>
      </c>
      <c r="G204" s="270"/>
      <c r="H204" s="387" t="s">
        <v>4543</v>
      </c>
      <c r="I204" s="387"/>
      <c r="J204" s="387"/>
      <c r="K204" s="312"/>
    </row>
    <row r="205" spans="2:11" ht="15" customHeight="1">
      <c r="B205" s="291"/>
      <c r="C205" s="270"/>
      <c r="D205" s="270"/>
      <c r="E205" s="270"/>
      <c r="F205" s="290" t="s">
        <v>53</v>
      </c>
      <c r="G205" s="270"/>
      <c r="H205" s="387" t="s">
        <v>4544</v>
      </c>
      <c r="I205" s="387"/>
      <c r="J205" s="387"/>
      <c r="K205" s="312"/>
    </row>
    <row r="206" spans="2:11" ht="15" customHeight="1">
      <c r="B206" s="291"/>
      <c r="C206" s="270"/>
      <c r="D206" s="270"/>
      <c r="E206" s="270"/>
      <c r="F206" s="290" t="s">
        <v>54</v>
      </c>
      <c r="G206" s="270"/>
      <c r="H206" s="387" t="s">
        <v>4545</v>
      </c>
      <c r="I206" s="387"/>
      <c r="J206" s="387"/>
      <c r="K206" s="312"/>
    </row>
    <row r="207" spans="2:11" ht="15" customHeight="1">
      <c r="B207" s="291"/>
      <c r="C207" s="270"/>
      <c r="D207" s="270"/>
      <c r="E207" s="270"/>
      <c r="F207" s="290"/>
      <c r="G207" s="270"/>
      <c r="H207" s="270"/>
      <c r="I207" s="270"/>
      <c r="J207" s="270"/>
      <c r="K207" s="312"/>
    </row>
    <row r="208" spans="2:11" ht="15" customHeight="1">
      <c r="B208" s="291"/>
      <c r="C208" s="270" t="s">
        <v>4486</v>
      </c>
      <c r="D208" s="270"/>
      <c r="E208" s="270"/>
      <c r="F208" s="290" t="s">
        <v>87</v>
      </c>
      <c r="G208" s="270"/>
      <c r="H208" s="387" t="s">
        <v>4546</v>
      </c>
      <c r="I208" s="387"/>
      <c r="J208" s="387"/>
      <c r="K208" s="312"/>
    </row>
    <row r="209" spans="2:11" ht="15" customHeight="1">
      <c r="B209" s="291"/>
      <c r="C209" s="297"/>
      <c r="D209" s="270"/>
      <c r="E209" s="270"/>
      <c r="F209" s="290" t="s">
        <v>4381</v>
      </c>
      <c r="G209" s="270"/>
      <c r="H209" s="387" t="s">
        <v>4382</v>
      </c>
      <c r="I209" s="387"/>
      <c r="J209" s="387"/>
      <c r="K209" s="312"/>
    </row>
    <row r="210" spans="2:11" ht="15" customHeight="1">
      <c r="B210" s="291"/>
      <c r="C210" s="270"/>
      <c r="D210" s="270"/>
      <c r="E210" s="270"/>
      <c r="F210" s="290" t="s">
        <v>4379</v>
      </c>
      <c r="G210" s="270"/>
      <c r="H210" s="387" t="s">
        <v>4547</v>
      </c>
      <c r="I210" s="387"/>
      <c r="J210" s="387"/>
      <c r="K210" s="312"/>
    </row>
    <row r="211" spans="2:11" ht="15" customHeight="1">
      <c r="B211" s="329"/>
      <c r="C211" s="297"/>
      <c r="D211" s="297"/>
      <c r="E211" s="297"/>
      <c r="F211" s="290" t="s">
        <v>4383</v>
      </c>
      <c r="G211" s="276"/>
      <c r="H211" s="386" t="s">
        <v>4384</v>
      </c>
      <c r="I211" s="386"/>
      <c r="J211" s="386"/>
      <c r="K211" s="330"/>
    </row>
    <row r="212" spans="2:11" ht="15" customHeight="1">
      <c r="B212" s="329"/>
      <c r="C212" s="297"/>
      <c r="D212" s="297"/>
      <c r="E212" s="297"/>
      <c r="F212" s="290" t="s">
        <v>4385</v>
      </c>
      <c r="G212" s="276"/>
      <c r="H212" s="386" t="s">
        <v>4548</v>
      </c>
      <c r="I212" s="386"/>
      <c r="J212" s="386"/>
      <c r="K212" s="330"/>
    </row>
    <row r="213" spans="2:11" ht="15" customHeight="1">
      <c r="B213" s="329"/>
      <c r="C213" s="297"/>
      <c r="D213" s="297"/>
      <c r="E213" s="297"/>
      <c r="F213" s="331"/>
      <c r="G213" s="276"/>
      <c r="H213" s="332"/>
      <c r="I213" s="332"/>
      <c r="J213" s="332"/>
      <c r="K213" s="330"/>
    </row>
    <row r="214" spans="2:11" ht="15" customHeight="1">
      <c r="B214" s="329"/>
      <c r="C214" s="270" t="s">
        <v>4510</v>
      </c>
      <c r="D214" s="297"/>
      <c r="E214" s="297"/>
      <c r="F214" s="290">
        <v>1</v>
      </c>
      <c r="G214" s="276"/>
      <c r="H214" s="386" t="s">
        <v>4549</v>
      </c>
      <c r="I214" s="386"/>
      <c r="J214" s="386"/>
      <c r="K214" s="330"/>
    </row>
    <row r="215" spans="2:11" ht="15" customHeight="1">
      <c r="B215" s="329"/>
      <c r="C215" s="297"/>
      <c r="D215" s="297"/>
      <c r="E215" s="297"/>
      <c r="F215" s="290">
        <v>2</v>
      </c>
      <c r="G215" s="276"/>
      <c r="H215" s="386" t="s">
        <v>4550</v>
      </c>
      <c r="I215" s="386"/>
      <c r="J215" s="386"/>
      <c r="K215" s="330"/>
    </row>
    <row r="216" spans="2:11" ht="15" customHeight="1">
      <c r="B216" s="329"/>
      <c r="C216" s="297"/>
      <c r="D216" s="297"/>
      <c r="E216" s="297"/>
      <c r="F216" s="290">
        <v>3</v>
      </c>
      <c r="G216" s="276"/>
      <c r="H216" s="386" t="s">
        <v>4551</v>
      </c>
      <c r="I216" s="386"/>
      <c r="J216" s="386"/>
      <c r="K216" s="330"/>
    </row>
    <row r="217" spans="2:11" ht="15" customHeight="1">
      <c r="B217" s="329"/>
      <c r="C217" s="297"/>
      <c r="D217" s="297"/>
      <c r="E217" s="297"/>
      <c r="F217" s="290">
        <v>4</v>
      </c>
      <c r="G217" s="276"/>
      <c r="H217" s="386" t="s">
        <v>4552</v>
      </c>
      <c r="I217" s="386"/>
      <c r="J217" s="386"/>
      <c r="K217" s="330"/>
    </row>
    <row r="218" spans="2:1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SO01 - SO-01 objekt školy...</vt:lpstr>
      <vt:lpstr>SO02 - SO-02 pavilon jíde...</vt:lpstr>
      <vt:lpstr>SO03 - SO-03 objekt těloc...</vt:lpstr>
      <vt:lpstr>SO04 - SO-04 objekt - spo...</vt:lpstr>
      <vt:lpstr>VRN - Vedlejší rozpočtové...</vt:lpstr>
      <vt:lpstr>Pokyny pro vyplnění</vt:lpstr>
      <vt:lpstr>'Rekapitulace stavby'!Názvy_tisku</vt:lpstr>
      <vt:lpstr>'SO01 - SO-01 objekt školy...'!Názvy_tisku</vt:lpstr>
      <vt:lpstr>'SO02 - SO-02 pavilon jíde...'!Názvy_tisku</vt:lpstr>
      <vt:lpstr>'SO03 - SO-03 objekt těloc...'!Názvy_tisku</vt:lpstr>
      <vt:lpstr>'SO04 - SO-04 objekt - spo...'!Názvy_tisku</vt:lpstr>
      <vt:lpstr>'VRN - Vedlejší rozpočtové...'!Názvy_tisku</vt:lpstr>
      <vt:lpstr>'Pokyny pro vyplnění'!Oblast_tisku</vt:lpstr>
      <vt:lpstr>'Rekapitulace stavby'!Oblast_tisku</vt:lpstr>
      <vt:lpstr>'SO01 - SO-01 objekt školy...'!Oblast_tisku</vt:lpstr>
      <vt:lpstr>'SO02 - SO-02 pavilon jíde...'!Oblast_tisku</vt:lpstr>
      <vt:lpstr>'SO03 - SO-03 objekt těloc...'!Oblast_tisku</vt:lpstr>
      <vt:lpstr>'SO04 - SO-04 objekt - spo...'!Oblast_tisku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 Book</dc:creator>
  <cp:lastModifiedBy>Pavlína Vilímková</cp:lastModifiedBy>
  <cp:lastPrinted>2019-10-21T11:49:09Z</cp:lastPrinted>
  <dcterms:created xsi:type="dcterms:W3CDTF">2019-09-20T10:12:59Z</dcterms:created>
  <dcterms:modified xsi:type="dcterms:W3CDTF">2019-10-21T11:49:35Z</dcterms:modified>
</cp:coreProperties>
</file>