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32" yWindow="480" windowWidth="22716" windowHeight="11052"/>
  </bookViews>
  <sheets>
    <sheet name="Rekapitulace stavby" sheetId="1" r:id="rId1"/>
    <sheet name="0009 - MUR Kasárna" sheetId="2" r:id="rId2"/>
    <sheet name="Pokyny pro vyplnění" sheetId="3" r:id="rId3"/>
  </sheets>
  <definedNames>
    <definedName name="_xlnm._FilterDatabase" localSheetId="1" hidden="1">'0009 - MUR Kasárna'!$C$87:$K$244</definedName>
    <definedName name="_xlnm.Print_Titles" localSheetId="1">'0009 - MUR Kasárna'!$87:$87</definedName>
    <definedName name="_xlnm.Print_Titles" localSheetId="0">'Rekapitulace stavby'!$52:$52</definedName>
    <definedName name="_xlnm.Print_Area" localSheetId="1">'0009 - MUR Kasárna'!$C$4:$J$39,'0009 - MUR Kasárna'!$C$45:$J$69,'0009 - MUR Kasárna'!$C$75:$K$244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241" i="2"/>
  <c r="BH241" i="2"/>
  <c r="BG241" i="2"/>
  <c r="BF241" i="2"/>
  <c r="T241" i="2"/>
  <c r="R241" i="2"/>
  <c r="P241" i="2"/>
  <c r="BK241" i="2"/>
  <c r="J241" i="2"/>
  <c r="BE241" i="2"/>
  <c r="BI237" i="2"/>
  <c r="BH237" i="2"/>
  <c r="BG237" i="2"/>
  <c r="BF237" i="2"/>
  <c r="T237" i="2"/>
  <c r="R237" i="2"/>
  <c r="P237" i="2"/>
  <c r="P232" i="2" s="1"/>
  <c r="P231" i="2" s="1"/>
  <c r="BK237" i="2"/>
  <c r="J237" i="2"/>
  <c r="BE237" i="2" s="1"/>
  <c r="BI233" i="2"/>
  <c r="BH233" i="2"/>
  <c r="BG233" i="2"/>
  <c r="BF233" i="2"/>
  <c r="T233" i="2"/>
  <c r="T232" i="2"/>
  <c r="T231" i="2"/>
  <c r="R233" i="2"/>
  <c r="R232" i="2" s="1"/>
  <c r="R231" i="2" s="1"/>
  <c r="P233" i="2"/>
  <c r="BK233" i="2"/>
  <c r="BK232" i="2"/>
  <c r="J232" i="2" s="1"/>
  <c r="J68" i="2" s="1"/>
  <c r="J233" i="2"/>
  <c r="BE233" i="2"/>
  <c r="BI227" i="2"/>
  <c r="BH227" i="2"/>
  <c r="BG227" i="2"/>
  <c r="BF227" i="2"/>
  <c r="T227" i="2"/>
  <c r="T226" i="2"/>
  <c r="R227" i="2"/>
  <c r="R226" i="2"/>
  <c r="P227" i="2"/>
  <c r="P226" i="2" s="1"/>
  <c r="BK227" i="2"/>
  <c r="BK226" i="2"/>
  <c r="J226" i="2" s="1"/>
  <c r="J66" i="2" s="1"/>
  <c r="J227" i="2"/>
  <c r="BE227" i="2"/>
  <c r="BI222" i="2"/>
  <c r="BH222" i="2"/>
  <c r="BG222" i="2"/>
  <c r="BF222" i="2"/>
  <c r="T222" i="2"/>
  <c r="R222" i="2"/>
  <c r="P222" i="2"/>
  <c r="BK222" i="2"/>
  <c r="J222" i="2"/>
  <c r="BE222" i="2" s="1"/>
  <c r="BI217" i="2"/>
  <c r="BH217" i="2"/>
  <c r="BG217" i="2"/>
  <c r="BF217" i="2"/>
  <c r="T217" i="2"/>
  <c r="R217" i="2"/>
  <c r="P217" i="2"/>
  <c r="BK217" i="2"/>
  <c r="J217" i="2"/>
  <c r="BE217" i="2"/>
  <c r="BI213" i="2"/>
  <c r="BH213" i="2"/>
  <c r="BG213" i="2"/>
  <c r="BF213" i="2"/>
  <c r="T213" i="2"/>
  <c r="R213" i="2"/>
  <c r="P213" i="2"/>
  <c r="BK213" i="2"/>
  <c r="J213" i="2"/>
  <c r="BE213" i="2"/>
  <c r="BI208" i="2"/>
  <c r="BH208" i="2"/>
  <c r="BG208" i="2"/>
  <c r="BF208" i="2"/>
  <c r="T208" i="2"/>
  <c r="R208" i="2"/>
  <c r="P208" i="2"/>
  <c r="BK208" i="2"/>
  <c r="J208" i="2"/>
  <c r="BE208" i="2"/>
  <c r="BI204" i="2"/>
  <c r="BH204" i="2"/>
  <c r="BG204" i="2"/>
  <c r="BF204" i="2"/>
  <c r="T204" i="2"/>
  <c r="R204" i="2"/>
  <c r="P204" i="2"/>
  <c r="BK204" i="2"/>
  <c r="J204" i="2"/>
  <c r="BE204" i="2" s="1"/>
  <c r="BI200" i="2"/>
  <c r="BH200" i="2"/>
  <c r="BG200" i="2"/>
  <c r="BF200" i="2"/>
  <c r="T200" i="2"/>
  <c r="R200" i="2"/>
  <c r="P200" i="2"/>
  <c r="BK200" i="2"/>
  <c r="J200" i="2"/>
  <c r="BE200" i="2"/>
  <c r="BI195" i="2"/>
  <c r="BH195" i="2"/>
  <c r="BG195" i="2"/>
  <c r="BF195" i="2"/>
  <c r="T195" i="2"/>
  <c r="R195" i="2"/>
  <c r="P195" i="2"/>
  <c r="BK195" i="2"/>
  <c r="J195" i="2"/>
  <c r="BE195" i="2"/>
  <c r="BI190" i="2"/>
  <c r="BH190" i="2"/>
  <c r="BG190" i="2"/>
  <c r="BF190" i="2"/>
  <c r="T190" i="2"/>
  <c r="R190" i="2"/>
  <c r="P190" i="2"/>
  <c r="BK190" i="2"/>
  <c r="J190" i="2"/>
  <c r="BE190" i="2"/>
  <c r="BI186" i="2"/>
  <c r="BH186" i="2"/>
  <c r="BG186" i="2"/>
  <c r="BF186" i="2"/>
  <c r="T186" i="2"/>
  <c r="R186" i="2"/>
  <c r="P186" i="2"/>
  <c r="BK186" i="2"/>
  <c r="J186" i="2"/>
  <c r="BE186" i="2" s="1"/>
  <c r="BI182" i="2"/>
  <c r="BH182" i="2"/>
  <c r="BG182" i="2"/>
  <c r="BF182" i="2"/>
  <c r="T182" i="2"/>
  <c r="R182" i="2"/>
  <c r="P182" i="2"/>
  <c r="BK182" i="2"/>
  <c r="J182" i="2"/>
  <c r="BE182" i="2"/>
  <c r="BI177" i="2"/>
  <c r="BH177" i="2"/>
  <c r="BG177" i="2"/>
  <c r="BF177" i="2"/>
  <c r="T177" i="2"/>
  <c r="R177" i="2"/>
  <c r="P177" i="2"/>
  <c r="BK177" i="2"/>
  <c r="J177" i="2"/>
  <c r="BE177" i="2"/>
  <c r="BI172" i="2"/>
  <c r="BH172" i="2"/>
  <c r="BG172" i="2"/>
  <c r="BF172" i="2"/>
  <c r="T172" i="2"/>
  <c r="R172" i="2"/>
  <c r="P172" i="2"/>
  <c r="BK172" i="2"/>
  <c r="J172" i="2"/>
  <c r="BE172" i="2"/>
  <c r="BI165" i="2"/>
  <c r="BH165" i="2"/>
  <c r="BG165" i="2"/>
  <c r="BF165" i="2"/>
  <c r="T165" i="2"/>
  <c r="R165" i="2"/>
  <c r="P165" i="2"/>
  <c r="BK165" i="2"/>
  <c r="J165" i="2"/>
  <c r="BE165" i="2" s="1"/>
  <c r="BI161" i="2"/>
  <c r="BH161" i="2"/>
  <c r="BG161" i="2"/>
  <c r="BF161" i="2"/>
  <c r="T161" i="2"/>
  <c r="R161" i="2"/>
  <c r="P161" i="2"/>
  <c r="BK161" i="2"/>
  <c r="J161" i="2"/>
  <c r="BE161" i="2"/>
  <c r="BI154" i="2"/>
  <c r="BH154" i="2"/>
  <c r="BG154" i="2"/>
  <c r="BF154" i="2"/>
  <c r="T154" i="2"/>
  <c r="T136" i="2" s="1"/>
  <c r="R154" i="2"/>
  <c r="P154" i="2"/>
  <c r="BK154" i="2"/>
  <c r="J154" i="2"/>
  <c r="BE154" i="2"/>
  <c r="BI146" i="2"/>
  <c r="BH146" i="2"/>
  <c r="BG146" i="2"/>
  <c r="BF146" i="2"/>
  <c r="T146" i="2"/>
  <c r="R146" i="2"/>
  <c r="P146" i="2"/>
  <c r="BK146" i="2"/>
  <c r="J146" i="2"/>
  <c r="BE146" i="2"/>
  <c r="BI142" i="2"/>
  <c r="BH142" i="2"/>
  <c r="BG142" i="2"/>
  <c r="BF142" i="2"/>
  <c r="T142" i="2"/>
  <c r="R142" i="2"/>
  <c r="P142" i="2"/>
  <c r="P136" i="2" s="1"/>
  <c r="BK142" i="2"/>
  <c r="BK136" i="2" s="1"/>
  <c r="J136" i="2" s="1"/>
  <c r="J65" i="2" s="1"/>
  <c r="J142" i="2"/>
  <c r="BE142" i="2" s="1"/>
  <c r="BI137" i="2"/>
  <c r="BH137" i="2"/>
  <c r="BG137" i="2"/>
  <c r="BF137" i="2"/>
  <c r="T137" i="2"/>
  <c r="R137" i="2"/>
  <c r="R136" i="2" s="1"/>
  <c r="P137" i="2"/>
  <c r="BK137" i="2"/>
  <c r="J137" i="2"/>
  <c r="BE137" i="2"/>
  <c r="BI131" i="2"/>
  <c r="BH131" i="2"/>
  <c r="BG131" i="2"/>
  <c r="BF131" i="2"/>
  <c r="T131" i="2"/>
  <c r="R131" i="2"/>
  <c r="P131" i="2"/>
  <c r="P124" i="2" s="1"/>
  <c r="P123" i="2" s="1"/>
  <c r="BK131" i="2"/>
  <c r="J131" i="2"/>
  <c r="BE131" i="2"/>
  <c r="BI125" i="2"/>
  <c r="BH125" i="2"/>
  <c r="BG125" i="2"/>
  <c r="BF125" i="2"/>
  <c r="T125" i="2"/>
  <c r="T124" i="2" s="1"/>
  <c r="T123" i="2" s="1"/>
  <c r="R125" i="2"/>
  <c r="P125" i="2"/>
  <c r="BK125" i="2"/>
  <c r="J125" i="2"/>
  <c r="BE125" i="2"/>
  <c r="BI116" i="2"/>
  <c r="BH116" i="2"/>
  <c r="BG116" i="2"/>
  <c r="BF116" i="2"/>
  <c r="T116" i="2"/>
  <c r="R116" i="2"/>
  <c r="R111" i="2" s="1"/>
  <c r="R89" i="2" s="1"/>
  <c r="P116" i="2"/>
  <c r="P111" i="2" s="1"/>
  <c r="BK116" i="2"/>
  <c r="J116" i="2"/>
  <c r="BE116" i="2"/>
  <c r="BI112" i="2"/>
  <c r="BH112" i="2"/>
  <c r="BG112" i="2"/>
  <c r="BF112" i="2"/>
  <c r="T112" i="2"/>
  <c r="T111" i="2" s="1"/>
  <c r="R112" i="2"/>
  <c r="P112" i="2"/>
  <c r="BK112" i="2"/>
  <c r="BK111" i="2"/>
  <c r="J111" i="2"/>
  <c r="J62" i="2" s="1"/>
  <c r="J112" i="2"/>
  <c r="BE112" i="2" s="1"/>
  <c r="BI107" i="2"/>
  <c r="BH107" i="2"/>
  <c r="BG107" i="2"/>
  <c r="BF107" i="2"/>
  <c r="F34" i="2" s="1"/>
  <c r="BA55" i="1" s="1"/>
  <c r="BA54" i="1" s="1"/>
  <c r="T107" i="2"/>
  <c r="R107" i="2"/>
  <c r="P107" i="2"/>
  <c r="BK107" i="2"/>
  <c r="J107" i="2"/>
  <c r="BE107" i="2"/>
  <c r="BI100" i="2"/>
  <c r="BH100" i="2"/>
  <c r="F36" i="2" s="1"/>
  <c r="BC55" i="1" s="1"/>
  <c r="BC54" i="1" s="1"/>
  <c r="BG100" i="2"/>
  <c r="BF100" i="2"/>
  <c r="T100" i="2"/>
  <c r="R100" i="2"/>
  <c r="P100" i="2"/>
  <c r="BK100" i="2"/>
  <c r="J100" i="2"/>
  <c r="BE100" i="2"/>
  <c r="BI94" i="2"/>
  <c r="F37" i="2" s="1"/>
  <c r="BD55" i="1" s="1"/>
  <c r="BD54" i="1" s="1"/>
  <c r="W33" i="1" s="1"/>
  <c r="BH94" i="2"/>
  <c r="BG94" i="2"/>
  <c r="BF94" i="2"/>
  <c r="T94" i="2"/>
  <c r="R94" i="2"/>
  <c r="P94" i="2"/>
  <c r="BK94" i="2"/>
  <c r="BK90" i="2" s="1"/>
  <c r="J94" i="2"/>
  <c r="BE94" i="2" s="1"/>
  <c r="BI91" i="2"/>
  <c r="BH91" i="2"/>
  <c r="BG91" i="2"/>
  <c r="F35" i="2" s="1"/>
  <c r="BB55" i="1" s="1"/>
  <c r="BB54" i="1" s="1"/>
  <c r="BF91" i="2"/>
  <c r="J34" i="2" s="1"/>
  <c r="AW55" i="1" s="1"/>
  <c r="T91" i="2"/>
  <c r="T90" i="2" s="1"/>
  <c r="T89" i="2" s="1"/>
  <c r="R91" i="2"/>
  <c r="R90" i="2"/>
  <c r="P91" i="2"/>
  <c r="P90" i="2" s="1"/>
  <c r="P89" i="2" s="1"/>
  <c r="BK91" i="2"/>
  <c r="J91" i="2"/>
  <c r="BE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 s="1"/>
  <c r="F55" i="2"/>
  <c r="J17" i="2"/>
  <c r="J12" i="2"/>
  <c r="J52" i="2" s="1"/>
  <c r="J82" i="2"/>
  <c r="E7" i="2"/>
  <c r="E48" i="2" s="1"/>
  <c r="E78" i="2"/>
  <c r="AS54" i="1"/>
  <c r="L50" i="1"/>
  <c r="AM50" i="1"/>
  <c r="AM49" i="1"/>
  <c r="L49" i="1"/>
  <c r="AM47" i="1"/>
  <c r="L47" i="1"/>
  <c r="L45" i="1"/>
  <c r="L44" i="1"/>
  <c r="W32" i="1" l="1"/>
  <c r="AY54" i="1"/>
  <c r="AW54" i="1"/>
  <c r="AK30" i="1" s="1"/>
  <c r="W30" i="1"/>
  <c r="J90" i="2"/>
  <c r="J61" i="2" s="1"/>
  <c r="BK89" i="2"/>
  <c r="R88" i="2"/>
  <c r="BK124" i="2"/>
  <c r="P88" i="2"/>
  <c r="AU55" i="1" s="1"/>
  <c r="AU54" i="1" s="1"/>
  <c r="W31" i="1"/>
  <c r="AX54" i="1"/>
  <c r="T88" i="2"/>
  <c r="J33" i="2"/>
  <c r="AV55" i="1" s="1"/>
  <c r="AT55" i="1" s="1"/>
  <c r="R124" i="2"/>
  <c r="R123" i="2" s="1"/>
  <c r="F33" i="2"/>
  <c r="AZ55" i="1" s="1"/>
  <c r="AZ54" i="1" s="1"/>
  <c r="BK231" i="2"/>
  <c r="J231" i="2" s="1"/>
  <c r="J67" i="2" s="1"/>
  <c r="J124" i="2" l="1"/>
  <c r="J64" i="2" s="1"/>
  <c r="BK123" i="2"/>
  <c r="J123" i="2" s="1"/>
  <c r="J63" i="2" s="1"/>
  <c r="AV54" i="1"/>
  <c r="W29" i="1"/>
  <c r="J89" i="2"/>
  <c r="J60" i="2" s="1"/>
  <c r="BK88" i="2"/>
  <c r="J88" i="2" s="1"/>
  <c r="J30" i="2" l="1"/>
  <c r="J59" i="2"/>
  <c r="AK29" i="1"/>
  <c r="AT54" i="1"/>
  <c r="J39" i="2" l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<sst xmlns="http://schemas.openxmlformats.org/spreadsheetml/2006/main" count="2318" uniqueCount="499">
  <si>
    <t>Export Komplet</t>
  </si>
  <si>
    <t>VZ</t>
  </si>
  <si>
    <t>2.0</t>
  </si>
  <si>
    <t>ZAMOK</t>
  </si>
  <si>
    <t>False</t>
  </si>
  <si>
    <t>{907f58f9-a4db-4976-b50e-abfed99f8f45}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</si>
  <si>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</si>
  <si>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</si>
  <si>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</si>
  <si>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</si>
  <si>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</si>
  <si>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</si>
  <si>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</si>
  <si>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</si>
  <si>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</si>
  <si>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</si>
  <si>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</si>
  <si>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MUR Kasárna</t>
  </si>
  <si>
    <t>KSO:</t>
  </si>
  <si>
    <t/>
  </si>
  <si>
    <t>CC-CZ:</t>
  </si>
  <si>
    <t>2112</t>
  </si>
  <si>
    <t>Místo:</t>
  </si>
  <si>
    <t>Kasárna</t>
  </si>
  <si>
    <t>Datum:</t>
  </si>
  <si>
    <t>1. 8. 2019</t>
  </si>
  <si>
    <t>CZ-CPV:</t>
  </si>
  <si>
    <t>45316212-4</t>
  </si>
  <si>
    <t>CZ-CPA:</t>
  </si>
  <si>
    <t>42.22.22</t>
  </si>
  <si>
    <t>Zadavatel:</t>
  </si>
  <si>
    <t>IČ:</t>
  </si>
  <si>
    <t>44992785</t>
  </si>
  <si>
    <t>Město Znojmo</t>
  </si>
  <si>
    <t>DIČ:</t>
  </si>
  <si>
    <t>CZ44992785</t>
  </si>
  <si>
    <t>Uchazeč:</t>
  </si>
  <si>
    <t>Vyplň údaj</t>
  </si>
  <si>
    <t>Projektant:</t>
  </si>
  <si>
    <t>48029483</t>
  </si>
  <si>
    <t>AŽD Praha s.r.o.</t>
  </si>
  <si>
    <t>CZ48029483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</si>
  <si>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</si>
  <si>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</si>
  <si>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</si>
  <si>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</si>
  <si>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</si>
  <si>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</si>
  <si>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</si>
  <si>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</si>
  <si>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</si>
  <si>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</si>
  <si>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</si>
  <si>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</si>
  <si>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</si>
  <si>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</si>
  <si>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</si>
  <si>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</si>
  <si>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</si>
  <si>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</si>
  <si>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</si>
  <si>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</si>
  <si>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</si>
  <si>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</si>
  <si>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</si>
  <si>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</si>
  <si>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</si>
  <si>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</si>
  <si>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</si>
  <si>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</si>
  <si>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</si>
  <si>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</si>
  <si>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</si>
  <si>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</si>
  <si>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</si>
  <si>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</si>
  <si>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</si>
  <si>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</si>
  <si>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</si>
  <si>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</si>
  <si>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</si>
  <si>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</si>
  <si>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</si>
  <si>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</si>
  <si>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</si>
  <si>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ING</t>
  </si>
  <si>
    <t>1</t>
  </si>
  <si>
    <t>{205082ea-16c5-4b50-9e1d-11e5140d25ed}</t>
  </si>
  <si>
    <t>2</t>
  </si>
  <si>
    <t>KRYCÍ LIST SOUPISU PRACÍ</t>
  </si>
  <si>
    <t>Objekt:</t>
  </si>
  <si>
    <t>0009 - MUR Kasárna</t>
  </si>
  <si>
    <t>45316213-1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</si>
  <si>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</si>
  <si>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</si>
  <si>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</si>
  <si>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</si>
  <si>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</si>
  <si>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</si>
  <si>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</si>
  <si>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>M - Práce a dodávky M</t>
  </si>
  <si>
    <t xml:space="preserve">    22-M - Montáže technologických zařízení pro dopravní stavby</t>
  </si>
  <si>
    <t xml:space="preserve">      D02 - Kamerové body - MUR1 a MUR2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</si>
  <si>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</si>
  <si>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</si>
  <si>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</si>
  <si>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</si>
  <si>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</si>
  <si>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</si>
  <si>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</si>
  <si>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</si>
  <si>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</si>
  <si>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</si>
  <si>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</si>
  <si>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</si>
  <si>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</si>
  <si>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</si>
  <si>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</si>
  <si>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</si>
  <si>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</si>
  <si>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</si>
  <si>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</si>
  <si>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</si>
  <si>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</si>
  <si>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121112011</t>
  </si>
  <si>
    <t>Sejmutí ornice ručně bez vodorovného přemístění s naložením na dopravní prostředek nebo s odhozením do 3 m tloušťky vrstvy do 150 mm</t>
  </si>
  <si>
    <t>m3</t>
  </si>
  <si>
    <t>CS ÚRS 2018 01</t>
  </si>
  <si>
    <t>4</t>
  </si>
  <si>
    <t>1298190623</t>
  </si>
  <si>
    <t>VV</t>
  </si>
  <si>
    <t>SO 402 - v.č. 07 - Detekční řez1 - osazení konstrukce komponenty</t>
  </si>
  <si>
    <t>0,8*0,8*0,015</t>
  </si>
  <si>
    <t>122201101</t>
  </si>
  <si>
    <t>Odkopávky a prokopávky nezapažené s přehozením výkopku na vzdálenost do 3 m nebo s naložením na dopravní prostředek v hornině tř. 3 do 100 m3</t>
  </si>
  <si>
    <t>2051077663</t>
  </si>
  <si>
    <t>PSC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</si>
  <si>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</si>
  <si>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SO 402 - v.č. 07 - Detekční řez 1 - osazení konstrukce komponenty</t>
  </si>
  <si>
    <t xml:space="preserve">tř. 3 (dle ČSN 73 3050) = tř. I (dle ČSN EN 805)   </t>
  </si>
  <si>
    <t>0,8*0,8*1,5</t>
  </si>
  <si>
    <t>Součet</t>
  </si>
  <si>
    <t>3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</si>
  <si>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</si>
  <si>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</si>
  <si>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117845750</t>
  </si>
  <si>
    <t>tř. 3 (dle ČSN 73 3050) = tř. I (dle ČSN EN 805)</t>
  </si>
  <si>
    <t>Příplatek za lepivost 30%</t>
  </si>
  <si>
    <t>(0,8*0,8*1,5)*0,3</t>
  </si>
  <si>
    <t>181301101</t>
  </si>
  <si>
    <t>Rozprostření a urovnání ornice v rovině nebo ve svahu sklonu do 1:5 při souvislé ploše do 500 m2, tl. vrstvy do 100 mm</t>
  </si>
  <si>
    <t>m2</t>
  </si>
  <si>
    <t>64630819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</si>
  <si>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</si>
  <si>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0,8*0,8</t>
  </si>
  <si>
    <t>9</t>
  </si>
  <si>
    <t>Ostatní konstrukce a práce, bourání</t>
  </si>
  <si>
    <t>5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</si>
  <si>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</si>
  <si>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</si>
  <si>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-1528457973</t>
  </si>
  <si>
    <t>SO  402 - v.č. 07 - Detekční řez1 - osazení konstrukce komponenty</t>
  </si>
  <si>
    <t>6</t>
  </si>
  <si>
    <t>915331111</t>
  </si>
  <si>
    <t>Vodorovné značení předformovaným termoplastem čáry šířky 120 mm</t>
  </si>
  <si>
    <t>m</t>
  </si>
  <si>
    <t>-890635046</t>
  </si>
  <si>
    <t xml:space="preserve">Poznámka k souboru cen:_x000D_
1.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2. Množství měrných jednotek u ceny 915 32-1111 se určuje m2 celkové plochy přechodu._x000D_
</t>
  </si>
  <si>
    <t>SO 402 - v.č. 08 - Detekční řez 2 - osazení konstrukce komponenty</t>
  </si>
  <si>
    <t>"MUR1" 2*0,5</t>
  </si>
  <si>
    <t>"MUR2" 2*0,5</t>
  </si>
  <si>
    <t>M</t>
  </si>
  <si>
    <t>Práce a dodávky M</t>
  </si>
  <si>
    <t>22-M</t>
  </si>
  <si>
    <t>Montáže technologických zařízení pro dopravní stavby</t>
  </si>
  <si>
    <t>7</t>
  </si>
  <si>
    <t>220110346</t>
  </si>
  <si>
    <t>Montáž kabelového štítku včetně vyražení znaku na štítek, připevnění na kabel, ovinutí štítku páskou pro označení konce kabelu</t>
  </si>
  <si>
    <t>kus</t>
  </si>
  <si>
    <t>64</t>
  </si>
  <si>
    <t>470115612</t>
  </si>
  <si>
    <t xml:space="preserve">Poznámka k souboru cen:_x000D_
1. V ceně 220 11-0346 není započten náklad na dodávku štítku._x000D_
</t>
  </si>
  <si>
    <t>SO 402 - v.č. 09 - Situační a blokové schema</t>
  </si>
  <si>
    <t>"MUR1" 7*2</t>
  </si>
  <si>
    <t>"MUR2" 7*2</t>
  </si>
  <si>
    <t>8</t>
  </si>
  <si>
    <t>354421101</t>
  </si>
  <si>
    <t>Štítek kabelový s upevňovacím páskem</t>
  </si>
  <si>
    <t>Cena pro projekt</t>
  </si>
  <si>
    <t>256</t>
  </si>
  <si>
    <t>174086043</t>
  </si>
  <si>
    <t>D02</t>
  </si>
  <si>
    <t>Kamerové body - MUR1 a MUR2</t>
  </si>
  <si>
    <t>220960002</t>
  </si>
  <si>
    <t>Montáž stožáru nebo sloupku včetně postavení stožáru, usazení nebo zabetonování základu, zatažení kabelu do stožáru, připojení kabelu, připojení uzemnění přímého na základovém rámu</t>
  </si>
  <si>
    <t>CS ÚRS 2018 02</t>
  </si>
  <si>
    <t>-1804684474</t>
  </si>
  <si>
    <t xml:space="preserve">Poznámka k souboru cen:_x000D_
1. V cenách 220 96 -0002 až -0004 nejsou započteny náklady na dodávku základové desky._x000D_
</t>
  </si>
  <si>
    <t>v.č. 07 - Detekční řez 1</t>
  </si>
  <si>
    <t>nový stožár</t>
  </si>
  <si>
    <t>10</t>
  </si>
  <si>
    <t>404611607</t>
  </si>
  <si>
    <t>Stožár výšky 5,5 m, na základový rám</t>
  </si>
  <si>
    <t>1254894884</t>
  </si>
  <si>
    <t>11</t>
  </si>
  <si>
    <t>220960005</t>
  </si>
  <si>
    <t>Montáž stožáru nebo sloupku včetně postavení stožáru, usazení nebo zabetonování základu, zatažení kabelu do stožáru, připojení kabelu, připojení uzemnění příslušenství na stožár výložníku</t>
  </si>
  <si>
    <t>-797018159</t>
  </si>
  <si>
    <t>v.č. 05, 06</t>
  </si>
  <si>
    <t>- výložník MUR 1</t>
  </si>
  <si>
    <t>- výložník MUR 2</t>
  </si>
  <si>
    <t>12</t>
  </si>
  <si>
    <t>404611606</t>
  </si>
  <si>
    <t>Výložník délky 1,5 - 2,5 m, se svorkami pro dodatečné variabilní uchycení ke stožáru</t>
  </si>
  <si>
    <t>-2632400</t>
  </si>
  <si>
    <t>13</t>
  </si>
  <si>
    <t>220960228</t>
  </si>
  <si>
    <t>Montáž systému měření úsekové rychlosti se zapojením skříně rozvaděče</t>
  </si>
  <si>
    <t>-2038329761</t>
  </si>
  <si>
    <t>SO 402 - v.č. 07, 08</t>
  </si>
  <si>
    <t>- montáž jednotky MUR 1 a MUR 2</t>
  </si>
  <si>
    <t>14</t>
  </si>
  <si>
    <t>404611626</t>
  </si>
  <si>
    <t>Vyhodnocovací jednotka MUR na sloup 745x535mm včetně montážích dílů</t>
  </si>
  <si>
    <t>32</t>
  </si>
  <si>
    <t>16</t>
  </si>
  <si>
    <t>-1287410534</t>
  </si>
  <si>
    <t>- vyhodnocovací jednotka MUR 1</t>
  </si>
  <si>
    <t>- vyhodnocovací jednotka MUR 12</t>
  </si>
  <si>
    <t>220731022</t>
  </si>
  <si>
    <t>Montáž kamery v krytu včetně posazení na konzoli, přišroubování, připojení sítě 220 V, zapojení ovládacího konektoru, mechanického nastavení, utěsnění šroubů, přívodů, úpravy a zaizolování na konzolu nebo stativ</t>
  </si>
  <si>
    <t>1519361911</t>
  </si>
  <si>
    <t>v.č. 01 - Technická zpráva</t>
  </si>
  <si>
    <t xml:space="preserve"> v.č. 07, 08</t>
  </si>
  <si>
    <t>- montáž detekčních kamer MUR: DK-A-1, DK-A-2, DK-B-1, DK-B-2</t>
  </si>
  <si>
    <t>406100005</t>
  </si>
  <si>
    <t>Pevná kamera 1/2,8“ Full HD kamera 1920x1080, den/noc, venkovní kryt s vyhříváním, podle specifikace</t>
  </si>
  <si>
    <t>-1537599245</t>
  </si>
  <si>
    <t>17</t>
  </si>
  <si>
    <t>406100033</t>
  </si>
  <si>
    <t>SW Licence MUR</t>
  </si>
  <si>
    <t>760204843</t>
  </si>
  <si>
    <t>Licence MUR</t>
  </si>
  <si>
    <t>18</t>
  </si>
  <si>
    <t>406100035.1</t>
  </si>
  <si>
    <t>kalibrace 1x / rok</t>
  </si>
  <si>
    <t>-1668994733</t>
  </si>
  <si>
    <t>MUR 1, MUR 2</t>
  </si>
  <si>
    <t>19</t>
  </si>
  <si>
    <t>220370007-R</t>
  </si>
  <si>
    <t>Kompletace a funkční zkoušky kamerové soupravy na dílně</t>
  </si>
  <si>
    <t>R-položka</t>
  </si>
  <si>
    <t>-1065829753</t>
  </si>
  <si>
    <t>20</t>
  </si>
  <si>
    <t>220731041</t>
  </si>
  <si>
    <t>Nastavení kamery s rozmontování,připojení do sítě 220 V a připojení koax. kabelu BNC,připojení a přenesení zkušebního monitoru,připevnění a mechanického nastavení objektivu,elektrického nastavení, ostření proudu,geometrie,odpojení zkušebního monitoru a zakrytování kamery pro vnitřní provedení</t>
  </si>
  <si>
    <t>1939923451</t>
  </si>
  <si>
    <t>220960119-R</t>
  </si>
  <si>
    <t>Montáž zábleskové jednotky včetně rozměření a označení místa pro vyvrtání otvorů, vyvrtání otvorů, vyříznutí závitů, nastavení a vyzkoušení, připojení uzemnění na stožár</t>
  </si>
  <si>
    <t>-2047165319</t>
  </si>
  <si>
    <t>infračervená záblesková jednotka IRz-A, IRz-B</t>
  </si>
  <si>
    <t>22</t>
  </si>
  <si>
    <t>406100035</t>
  </si>
  <si>
    <t>Infračervená záblesková jednotka pro přisvícení masky a obličeje řidiče</t>
  </si>
  <si>
    <t>296853190</t>
  </si>
  <si>
    <t>23</t>
  </si>
  <si>
    <t>220960131-R</t>
  </si>
  <si>
    <t xml:space="preserve">Montáž doplňků na stožár včetně vyměření místa pro upevnění, vyvrtání děr pro upevnění a protažení kabelu, montáže GPS, zapojení </t>
  </si>
  <si>
    <t>-180612347</t>
  </si>
  <si>
    <t xml:space="preserve">Poznámka k souboru cen:_x000D_
1. V ceně 220 96-0126 nejsou započteny náklady na:_x000D_
a) dodávku tlačítka,_x000D_
b) dodávku propojovací šňůry._x000D_
2. V ceně 220 96-0131 nejsou započteny náklady na:_x000D_
a) dodávku spínače,_x000D_
b) dodávku propojovací šňůry._x000D_
</t>
  </si>
  <si>
    <t>přijímač GPS 1, GPS 2</t>
  </si>
  <si>
    <t>24</t>
  </si>
  <si>
    <t>404611601</t>
  </si>
  <si>
    <t xml:space="preserve">Přijímač GPS včetně držáku </t>
  </si>
  <si>
    <t>-2067915344</t>
  </si>
  <si>
    <t>25</t>
  </si>
  <si>
    <t>220731051</t>
  </si>
  <si>
    <t>Provedení kamerové zkoušky s montáží a kontrolou</t>
  </si>
  <si>
    <t>1849709019</t>
  </si>
  <si>
    <t>26</t>
  </si>
  <si>
    <t>220960300</t>
  </si>
  <si>
    <t>Uvedení do provozu systém měření úsekové rychlosti úsekové rychlosti</t>
  </si>
  <si>
    <t>-231726307</t>
  </si>
  <si>
    <t>MUR 1 a MUR 2</t>
  </si>
  <si>
    <t>HZS</t>
  </si>
  <si>
    <t>Hodinové zúčtovací sazby</t>
  </si>
  <si>
    <t>27</t>
  </si>
  <si>
    <t>HZS3222</t>
  </si>
  <si>
    <t>Hodinové zúčtovací sazby montáží technologických zařízení na stavebních objektech montér slaboproudých zařízení odborný</t>
  </si>
  <si>
    <t>hod</t>
  </si>
  <si>
    <t>512</t>
  </si>
  <si>
    <t>1702909719</t>
  </si>
  <si>
    <t>SO 402 - v.č. 01 - Technická zpráva</t>
  </si>
  <si>
    <t>- přímo zadané</t>
  </si>
  <si>
    <t>VRN</t>
  </si>
  <si>
    <t>Vedlejší rozpočtové náklady</t>
  </si>
  <si>
    <t>VRN1</t>
  </si>
  <si>
    <t>Průzkumné, geodetické a projektové práce</t>
  </si>
  <si>
    <t>28</t>
  </si>
  <si>
    <t>012303000</t>
  </si>
  <si>
    <t>Geodetické práce po výstavbě</t>
  </si>
  <si>
    <t>1024</t>
  </si>
  <si>
    <t>-1323104274</t>
  </si>
  <si>
    <t>29</t>
  </si>
  <si>
    <t>013203000</t>
  </si>
  <si>
    <t>Dokumentace stavby bez rozlišení - vypracování dílenské dokumentace SSZ</t>
  </si>
  <si>
    <t>168439648</t>
  </si>
  <si>
    <t xml:space="preserve">- realizační projektová dokumentace kamerového systému (nového optického rozvaděče a přenosové optické trasy na CTD) - přímo zadané   </t>
  </si>
  <si>
    <t>30</t>
  </si>
  <si>
    <t>013254000</t>
  </si>
  <si>
    <t>Dokumentace skutečného provedení stavby</t>
  </si>
  <si>
    <t>-1988428186</t>
  </si>
  <si>
    <t xml:space="preserve">- oprava PD a zhotovení tištěné formy PD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</si>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</sst>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330"/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2"/>
      <c r="AQ5" s="22"/>
      <c r="AR5" s="20"/>
      <c r="BE5" s="321" t="s">
        <v>15</v>
      </c>
      <c r="BS5" s="17" t="s">
        <v>6</v>
      </c>
    </row>
    <row r="6" spans="1:74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2"/>
      <c r="AQ6" s="22"/>
      <c r="AR6" s="20"/>
      <c r="BE6" s="322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22"/>
      <c r="BS7" s="17" t="s">
        <v>6</v>
      </c>
    </row>
    <row r="8" spans="1:74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22"/>
      <c r="BS8" s="17" t="s">
        <v>6</v>
      </c>
    </row>
    <row r="9" spans="1:74" ht="29.25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1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1" t="s">
        <v>29</v>
      </c>
      <c r="AO9" s="22"/>
      <c r="AP9" s="22"/>
      <c r="AQ9" s="22"/>
      <c r="AR9" s="20"/>
      <c r="BE9" s="322"/>
      <c r="BS9" s="17" t="s">
        <v>6</v>
      </c>
    </row>
    <row r="10" spans="1:74" ht="12" customHeight="1">
      <c r="B10" s="21"/>
      <c r="C10" s="22"/>
      <c r="D10" s="29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22"/>
      <c r="BS10" s="17" t="s">
        <v>6</v>
      </c>
    </row>
    <row r="11" spans="1:74" ht="18.45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322"/>
      <c r="BS11" s="17" t="s">
        <v>6</v>
      </c>
    </row>
    <row r="12" spans="1:74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2"/>
      <c r="BS12" s="17" t="s">
        <v>6</v>
      </c>
    </row>
    <row r="13" spans="1:74" ht="12" customHeight="1">
      <c r="B13" s="21"/>
      <c r="C13" s="22"/>
      <c r="D13" s="29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31</v>
      </c>
      <c r="AL13" s="22"/>
      <c r="AM13" s="22"/>
      <c r="AN13" s="32" t="s">
        <v>37</v>
      </c>
      <c r="AO13" s="22"/>
      <c r="AP13" s="22"/>
      <c r="AQ13" s="22"/>
      <c r="AR13" s="20"/>
      <c r="BE13" s="322"/>
      <c r="BS13" s="17" t="s">
        <v>6</v>
      </c>
    </row>
    <row r="14" spans="1:74" ht="13.2">
      <c r="B14" s="21"/>
      <c r="C14" s="22"/>
      <c r="D14" s="22"/>
      <c r="E14" s="354" t="s">
        <v>37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29" t="s">
        <v>34</v>
      </c>
      <c r="AL14" s="22"/>
      <c r="AM14" s="22"/>
      <c r="AN14" s="32" t="s">
        <v>37</v>
      </c>
      <c r="AO14" s="22"/>
      <c r="AP14" s="22"/>
      <c r="AQ14" s="22"/>
      <c r="AR14" s="20"/>
      <c r="BE14" s="322"/>
      <c r="BS14" s="17" t="s">
        <v>6</v>
      </c>
    </row>
    <row r="15" spans="1:74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2"/>
      <c r="BS15" s="17" t="s">
        <v>4</v>
      </c>
    </row>
    <row r="16" spans="1:74" ht="12" customHeight="1">
      <c r="B16" s="21"/>
      <c r="C16" s="22"/>
      <c r="D16" s="29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31</v>
      </c>
      <c r="AL16" s="22"/>
      <c r="AM16" s="22"/>
      <c r="AN16" s="27" t="s">
        <v>39</v>
      </c>
      <c r="AO16" s="22"/>
      <c r="AP16" s="22"/>
      <c r="AQ16" s="22"/>
      <c r="AR16" s="20"/>
      <c r="BE16" s="322"/>
      <c r="BS16" s="17" t="s">
        <v>4</v>
      </c>
    </row>
    <row r="17" spans="2:71" ht="18.45" customHeight="1">
      <c r="B17" s="21"/>
      <c r="C17" s="22"/>
      <c r="D17" s="22"/>
      <c r="E17" s="27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34</v>
      </c>
      <c r="AL17" s="22"/>
      <c r="AM17" s="22"/>
      <c r="AN17" s="27" t="s">
        <v>41</v>
      </c>
      <c r="AO17" s="22"/>
      <c r="AP17" s="22"/>
      <c r="AQ17" s="22"/>
      <c r="AR17" s="20"/>
      <c r="BE17" s="322"/>
      <c r="BS17" s="17" t="s">
        <v>42</v>
      </c>
    </row>
    <row r="18" spans="2:7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2"/>
      <c r="BS18" s="17" t="s">
        <v>6</v>
      </c>
    </row>
    <row r="19" spans="2:71" ht="12" customHeight="1">
      <c r="B19" s="21"/>
      <c r="C19" s="22"/>
      <c r="D19" s="29" t="s">
        <v>43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31</v>
      </c>
      <c r="AL19" s="22"/>
      <c r="AM19" s="22"/>
      <c r="AN19" s="27" t="s">
        <v>39</v>
      </c>
      <c r="AO19" s="22"/>
      <c r="AP19" s="22"/>
      <c r="AQ19" s="22"/>
      <c r="AR19" s="20"/>
      <c r="BE19" s="322"/>
      <c r="BS19" s="17" t="s">
        <v>6</v>
      </c>
    </row>
    <row r="20" spans="2:71" ht="18.45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34</v>
      </c>
      <c r="AL20" s="22"/>
      <c r="AM20" s="22"/>
      <c r="AN20" s="27" t="s">
        <v>41</v>
      </c>
      <c r="AO20" s="22"/>
      <c r="AP20" s="22"/>
      <c r="AQ20" s="22"/>
      <c r="AR20" s="20"/>
      <c r="BE20" s="322"/>
      <c r="BS20" s="17" t="s">
        <v>4</v>
      </c>
    </row>
    <row r="21" spans="2:7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2"/>
    </row>
    <row r="22" spans="2:71" ht="12" customHeight="1">
      <c r="B22" s="21"/>
      <c r="C22" s="22"/>
      <c r="D22" s="29" t="s">
        <v>44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2"/>
    </row>
    <row r="23" spans="2:71" ht="51" customHeight="1">
      <c r="B23" s="21"/>
      <c r="C23" s="22"/>
      <c r="D23" s="22"/>
      <c r="E23" s="356" t="s">
        <v>45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2"/>
      <c r="AP23" s="22"/>
      <c r="AQ23" s="22"/>
      <c r="AR23" s="20"/>
      <c r="BE23" s="322"/>
    </row>
    <row r="24" spans="2:7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2"/>
    </row>
    <row r="25" spans="2:71" ht="6.9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322"/>
    </row>
    <row r="26" spans="2:71" s="1" customFormat="1" ht="25.95" customHeight="1">
      <c r="B26" s="35"/>
      <c r="C26" s="36"/>
      <c r="D26" s="37" t="s">
        <v>46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4">
        <f>ROUND(AG54,2)</f>
        <v>0</v>
      </c>
      <c r="AL26" s="325"/>
      <c r="AM26" s="325"/>
      <c r="AN26" s="325"/>
      <c r="AO26" s="325"/>
      <c r="AP26" s="36"/>
      <c r="AQ26" s="36"/>
      <c r="AR26" s="39"/>
      <c r="BE26" s="322"/>
    </row>
    <row r="27" spans="2:71" s="1" customFormat="1" ht="6.9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2"/>
    </row>
    <row r="28" spans="2:71" s="1" customFormat="1" ht="13.2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57" t="s">
        <v>47</v>
      </c>
      <c r="M28" s="357"/>
      <c r="N28" s="357"/>
      <c r="O28" s="357"/>
      <c r="P28" s="357"/>
      <c r="Q28" s="36"/>
      <c r="R28" s="36"/>
      <c r="S28" s="36"/>
      <c r="T28" s="36"/>
      <c r="U28" s="36"/>
      <c r="V28" s="36"/>
      <c r="W28" s="357" t="s">
        <v>48</v>
      </c>
      <c r="X28" s="357"/>
      <c r="Y28" s="357"/>
      <c r="Z28" s="357"/>
      <c r="AA28" s="357"/>
      <c r="AB28" s="357"/>
      <c r="AC28" s="357"/>
      <c r="AD28" s="357"/>
      <c r="AE28" s="357"/>
      <c r="AF28" s="36"/>
      <c r="AG28" s="36"/>
      <c r="AH28" s="36"/>
      <c r="AI28" s="36"/>
      <c r="AJ28" s="36"/>
      <c r="AK28" s="357" t="s">
        <v>49</v>
      </c>
      <c r="AL28" s="357"/>
      <c r="AM28" s="357"/>
      <c r="AN28" s="357"/>
      <c r="AO28" s="357"/>
      <c r="AP28" s="36"/>
      <c r="AQ28" s="36"/>
      <c r="AR28" s="39"/>
      <c r="BE28" s="322"/>
    </row>
    <row r="29" spans="2:71" s="2" customFormat="1" ht="14.4" customHeight="1">
      <c r="B29" s="40"/>
      <c r="C29" s="41"/>
      <c r="D29" s="29" t="s">
        <v>50</v>
      </c>
      <c r="E29" s="41"/>
      <c r="F29" s="29" t="s">
        <v>51</v>
      </c>
      <c r="G29" s="41"/>
      <c r="H29" s="41"/>
      <c r="I29" s="41"/>
      <c r="J29" s="41"/>
      <c r="K29" s="41"/>
      <c r="L29" s="358">
        <v>0.21</v>
      </c>
      <c r="M29" s="320"/>
      <c r="N29" s="320"/>
      <c r="O29" s="320"/>
      <c r="P29" s="320"/>
      <c r="Q29" s="41"/>
      <c r="R29" s="41"/>
      <c r="S29" s="41"/>
      <c r="T29" s="41"/>
      <c r="U29" s="41"/>
      <c r="V29" s="41"/>
      <c r="W29" s="319">
        <f>ROUND(AZ54, 2)</f>
        <v>0</v>
      </c>
      <c r="X29" s="320"/>
      <c r="Y29" s="320"/>
      <c r="Z29" s="320"/>
      <c r="AA29" s="320"/>
      <c r="AB29" s="320"/>
      <c r="AC29" s="320"/>
      <c r="AD29" s="320"/>
      <c r="AE29" s="320"/>
      <c r="AF29" s="41"/>
      <c r="AG29" s="41"/>
      <c r="AH29" s="41"/>
      <c r="AI29" s="41"/>
      <c r="AJ29" s="41"/>
      <c r="AK29" s="319">
        <f>ROUND(AV54, 2)</f>
        <v>0</v>
      </c>
      <c r="AL29" s="320"/>
      <c r="AM29" s="320"/>
      <c r="AN29" s="320"/>
      <c r="AO29" s="320"/>
      <c r="AP29" s="41"/>
      <c r="AQ29" s="41"/>
      <c r="AR29" s="42"/>
      <c r="BE29" s="323"/>
    </row>
    <row r="30" spans="2:71" s="2" customFormat="1" ht="14.4" customHeight="1">
      <c r="B30" s="40"/>
      <c r="C30" s="41"/>
      <c r="D30" s="41"/>
      <c r="E30" s="41"/>
      <c r="F30" s="29" t="s">
        <v>52</v>
      </c>
      <c r="G30" s="41"/>
      <c r="H30" s="41"/>
      <c r="I30" s="41"/>
      <c r="J30" s="41"/>
      <c r="K30" s="41"/>
      <c r="L30" s="358">
        <v>0.15</v>
      </c>
      <c r="M30" s="320"/>
      <c r="N30" s="320"/>
      <c r="O30" s="320"/>
      <c r="P30" s="320"/>
      <c r="Q30" s="41"/>
      <c r="R30" s="41"/>
      <c r="S30" s="41"/>
      <c r="T30" s="41"/>
      <c r="U30" s="41"/>
      <c r="V30" s="41"/>
      <c r="W30" s="319">
        <f>ROUND(BA54, 2)</f>
        <v>0</v>
      </c>
      <c r="X30" s="320"/>
      <c r="Y30" s="320"/>
      <c r="Z30" s="320"/>
      <c r="AA30" s="320"/>
      <c r="AB30" s="320"/>
      <c r="AC30" s="320"/>
      <c r="AD30" s="320"/>
      <c r="AE30" s="320"/>
      <c r="AF30" s="41"/>
      <c r="AG30" s="41"/>
      <c r="AH30" s="41"/>
      <c r="AI30" s="41"/>
      <c r="AJ30" s="41"/>
      <c r="AK30" s="319">
        <f>ROUND(AW54, 2)</f>
        <v>0</v>
      </c>
      <c r="AL30" s="320"/>
      <c r="AM30" s="320"/>
      <c r="AN30" s="320"/>
      <c r="AO30" s="320"/>
      <c r="AP30" s="41"/>
      <c r="AQ30" s="41"/>
      <c r="AR30" s="42"/>
      <c r="BE30" s="323"/>
    </row>
    <row r="31" spans="2:71" s="2" customFormat="1" ht="14.4" hidden="1" customHeight="1">
      <c r="B31" s="40"/>
      <c r="C31" s="41"/>
      <c r="D31" s="41"/>
      <c r="E31" s="41"/>
      <c r="F31" s="29" t="s">
        <v>53</v>
      </c>
      <c r="G31" s="41"/>
      <c r="H31" s="41"/>
      <c r="I31" s="41"/>
      <c r="J31" s="41"/>
      <c r="K31" s="41"/>
      <c r="L31" s="358">
        <v>0.21</v>
      </c>
      <c r="M31" s="320"/>
      <c r="N31" s="320"/>
      <c r="O31" s="320"/>
      <c r="P31" s="320"/>
      <c r="Q31" s="41"/>
      <c r="R31" s="41"/>
      <c r="S31" s="41"/>
      <c r="T31" s="41"/>
      <c r="U31" s="41"/>
      <c r="V31" s="41"/>
      <c r="W31" s="319">
        <f>ROUND(BB54, 2)</f>
        <v>0</v>
      </c>
      <c r="X31" s="320"/>
      <c r="Y31" s="320"/>
      <c r="Z31" s="320"/>
      <c r="AA31" s="320"/>
      <c r="AB31" s="320"/>
      <c r="AC31" s="320"/>
      <c r="AD31" s="320"/>
      <c r="AE31" s="320"/>
      <c r="AF31" s="41"/>
      <c r="AG31" s="41"/>
      <c r="AH31" s="41"/>
      <c r="AI31" s="41"/>
      <c r="AJ31" s="41"/>
      <c r="AK31" s="319">
        <v>0</v>
      </c>
      <c r="AL31" s="320"/>
      <c r="AM31" s="320"/>
      <c r="AN31" s="320"/>
      <c r="AO31" s="320"/>
      <c r="AP31" s="41"/>
      <c r="AQ31" s="41"/>
      <c r="AR31" s="42"/>
      <c r="BE31" s="323"/>
    </row>
    <row r="32" spans="2:71" s="2" customFormat="1" ht="14.4" hidden="1" customHeight="1">
      <c r="B32" s="40"/>
      <c r="C32" s="41"/>
      <c r="D32" s="41"/>
      <c r="E32" s="41"/>
      <c r="F32" s="29" t="s">
        <v>54</v>
      </c>
      <c r="G32" s="41"/>
      <c r="H32" s="41"/>
      <c r="I32" s="41"/>
      <c r="J32" s="41"/>
      <c r="K32" s="41"/>
      <c r="L32" s="358">
        <v>0.15</v>
      </c>
      <c r="M32" s="320"/>
      <c r="N32" s="320"/>
      <c r="O32" s="320"/>
      <c r="P32" s="320"/>
      <c r="Q32" s="41"/>
      <c r="R32" s="41"/>
      <c r="S32" s="41"/>
      <c r="T32" s="41"/>
      <c r="U32" s="41"/>
      <c r="V32" s="41"/>
      <c r="W32" s="319">
        <f>ROUND(BC54, 2)</f>
        <v>0</v>
      </c>
      <c r="X32" s="320"/>
      <c r="Y32" s="320"/>
      <c r="Z32" s="320"/>
      <c r="AA32" s="320"/>
      <c r="AB32" s="320"/>
      <c r="AC32" s="320"/>
      <c r="AD32" s="320"/>
      <c r="AE32" s="320"/>
      <c r="AF32" s="41"/>
      <c r="AG32" s="41"/>
      <c r="AH32" s="41"/>
      <c r="AI32" s="41"/>
      <c r="AJ32" s="41"/>
      <c r="AK32" s="319">
        <v>0</v>
      </c>
      <c r="AL32" s="320"/>
      <c r="AM32" s="320"/>
      <c r="AN32" s="320"/>
      <c r="AO32" s="320"/>
      <c r="AP32" s="41"/>
      <c r="AQ32" s="41"/>
      <c r="AR32" s="42"/>
      <c r="BE32" s="323"/>
    </row>
    <row r="33" spans="2:44" s="2" customFormat="1" ht="14.4" hidden="1" customHeight="1">
      <c r="B33" s="40"/>
      <c r="C33" s="41"/>
      <c r="D33" s="41"/>
      <c r="E33" s="41"/>
      <c r="F33" s="29" t="s">
        <v>55</v>
      </c>
      <c r="G33" s="41"/>
      <c r="H33" s="41"/>
      <c r="I33" s="41"/>
      <c r="J33" s="41"/>
      <c r="K33" s="41"/>
      <c r="L33" s="358">
        <v>0</v>
      </c>
      <c r="M33" s="320"/>
      <c r="N33" s="320"/>
      <c r="O33" s="320"/>
      <c r="P33" s="320"/>
      <c r="Q33" s="41"/>
      <c r="R33" s="41"/>
      <c r="S33" s="41"/>
      <c r="T33" s="41"/>
      <c r="U33" s="41"/>
      <c r="V33" s="41"/>
      <c r="W33" s="319">
        <f>ROUND(BD54, 2)</f>
        <v>0</v>
      </c>
      <c r="X33" s="320"/>
      <c r="Y33" s="320"/>
      <c r="Z33" s="320"/>
      <c r="AA33" s="320"/>
      <c r="AB33" s="320"/>
      <c r="AC33" s="320"/>
      <c r="AD33" s="320"/>
      <c r="AE33" s="320"/>
      <c r="AF33" s="41"/>
      <c r="AG33" s="41"/>
      <c r="AH33" s="41"/>
      <c r="AI33" s="41"/>
      <c r="AJ33" s="41"/>
      <c r="AK33" s="319">
        <v>0</v>
      </c>
      <c r="AL33" s="320"/>
      <c r="AM33" s="320"/>
      <c r="AN33" s="320"/>
      <c r="AO33" s="320"/>
      <c r="AP33" s="41"/>
      <c r="AQ33" s="41"/>
      <c r="AR33" s="42"/>
    </row>
    <row r="34" spans="2:44" s="1" customFormat="1" ht="6.9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</row>
    <row r="35" spans="2:44" s="1" customFormat="1" ht="25.95" customHeight="1">
      <c r="B35" s="35"/>
      <c r="C35" s="43"/>
      <c r="D35" s="44" t="s">
        <v>56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57</v>
      </c>
      <c r="U35" s="45"/>
      <c r="V35" s="45"/>
      <c r="W35" s="45"/>
      <c r="X35" s="326" t="s">
        <v>58</v>
      </c>
      <c r="Y35" s="327"/>
      <c r="Z35" s="327"/>
      <c r="AA35" s="327"/>
      <c r="AB35" s="327"/>
      <c r="AC35" s="45"/>
      <c r="AD35" s="45"/>
      <c r="AE35" s="45"/>
      <c r="AF35" s="45"/>
      <c r="AG35" s="45"/>
      <c r="AH35" s="45"/>
      <c r="AI35" s="45"/>
      <c r="AJ35" s="45"/>
      <c r="AK35" s="328">
        <f>SUM(AK26:AK33)</f>
        <v>0</v>
      </c>
      <c r="AL35" s="327"/>
      <c r="AM35" s="327"/>
      <c r="AN35" s="327"/>
      <c r="AO35" s="329"/>
      <c r="AP35" s="43"/>
      <c r="AQ35" s="43"/>
      <c r="AR35" s="39"/>
    </row>
    <row r="36" spans="2:44" s="1" customFormat="1" ht="6.9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</row>
    <row r="37" spans="2:44" s="1" customFormat="1" ht="6.9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</row>
    <row r="41" spans="2:44" s="1" customFormat="1" ht="6.9" customHeight="1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</row>
    <row r="42" spans="2:44" s="1" customFormat="1" ht="24.9" customHeight="1">
      <c r="B42" s="35"/>
      <c r="C42" s="23" t="s">
        <v>59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</row>
    <row r="43" spans="2:44" s="1" customFormat="1" ht="6.9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</row>
    <row r="44" spans="2:44" s="3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0009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2:44" s="4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3" t="str">
        <f>K6</f>
        <v>MUR Kasárna</v>
      </c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4"/>
      <c r="AC45" s="334"/>
      <c r="AD45" s="334"/>
      <c r="AE45" s="334"/>
      <c r="AF45" s="334"/>
      <c r="AG45" s="334"/>
      <c r="AH45" s="334"/>
      <c r="AI45" s="334"/>
      <c r="AJ45" s="334"/>
      <c r="AK45" s="334"/>
      <c r="AL45" s="334"/>
      <c r="AM45" s="334"/>
      <c r="AN45" s="334"/>
      <c r="AO45" s="334"/>
      <c r="AP45" s="56"/>
      <c r="AQ45" s="56"/>
      <c r="AR45" s="57"/>
    </row>
    <row r="46" spans="2:44" s="1" customFormat="1" ht="6.9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</row>
    <row r="47" spans="2:44" s="1" customFormat="1" ht="12" customHeight="1"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Kasárna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35" t="str">
        <f>IF(AN8= "","",AN8)</f>
        <v>1. 8. 2019</v>
      </c>
      <c r="AN47" s="335"/>
      <c r="AO47" s="36"/>
      <c r="AP47" s="36"/>
      <c r="AQ47" s="36"/>
      <c r="AR47" s="39"/>
    </row>
    <row r="48" spans="2:44" s="1" customFormat="1" ht="6.9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</row>
    <row r="49" spans="1:91" s="1" customFormat="1" ht="15.15" customHeight="1">
      <c r="B49" s="35"/>
      <c r="C49" s="29" t="s">
        <v>30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Znojmo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38</v>
      </c>
      <c r="AJ49" s="36"/>
      <c r="AK49" s="36"/>
      <c r="AL49" s="36"/>
      <c r="AM49" s="331" t="str">
        <f>IF(E17="","",E17)</f>
        <v>AŽD Praha s.r.o.</v>
      </c>
      <c r="AN49" s="332"/>
      <c r="AO49" s="332"/>
      <c r="AP49" s="332"/>
      <c r="AQ49" s="36"/>
      <c r="AR49" s="39"/>
      <c r="AS49" s="336" t="s">
        <v>60</v>
      </c>
      <c r="AT49" s="337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pans="1:91" s="1" customFormat="1" ht="15.15" customHeight="1">
      <c r="B50" s="35"/>
      <c r="C50" s="29" t="s">
        <v>36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43</v>
      </c>
      <c r="AJ50" s="36"/>
      <c r="AK50" s="36"/>
      <c r="AL50" s="36"/>
      <c r="AM50" s="331" t="str">
        <f>IF(E20="","",E20)</f>
        <v>AŽD Praha s.r.o.</v>
      </c>
      <c r="AN50" s="332"/>
      <c r="AO50" s="332"/>
      <c r="AP50" s="332"/>
      <c r="AQ50" s="36"/>
      <c r="AR50" s="39"/>
      <c r="AS50" s="338"/>
      <c r="AT50" s="339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0"/>
      <c r="AT51" s="341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pans="1:91" s="1" customFormat="1" ht="29.25" customHeight="1">
      <c r="B52" s="35"/>
      <c r="C52" s="342" t="s">
        <v>61</v>
      </c>
      <c r="D52" s="343"/>
      <c r="E52" s="343"/>
      <c r="F52" s="343"/>
      <c r="G52" s="343"/>
      <c r="H52" s="66"/>
      <c r="I52" s="344" t="s">
        <v>62</v>
      </c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5" t="s">
        <v>63</v>
      </c>
      <c r="AH52" s="343"/>
      <c r="AI52" s="343"/>
      <c r="AJ52" s="343"/>
      <c r="AK52" s="343"/>
      <c r="AL52" s="343"/>
      <c r="AM52" s="343"/>
      <c r="AN52" s="344" t="s">
        <v>64</v>
      </c>
      <c r="AO52" s="343"/>
      <c r="AP52" s="343"/>
      <c r="AQ52" s="67" t="s">
        <v>65</v>
      </c>
      <c r="AR52" s="39"/>
      <c r="AS52" s="68" t="s">
        <v>66</v>
      </c>
      <c r="AT52" s="69" t="s">
        <v>67</v>
      </c>
      <c r="AU52" s="69" t="s">
        <v>68</v>
      </c>
      <c r="AV52" s="69" t="s">
        <v>69</v>
      </c>
      <c r="AW52" s="69" t="s">
        <v>70</v>
      </c>
      <c r="AX52" s="69" t="s">
        <v>71</v>
      </c>
      <c r="AY52" s="69" t="s">
        <v>72</v>
      </c>
      <c r="AZ52" s="69" t="s">
        <v>73</v>
      </c>
      <c r="BA52" s="69" t="s">
        <v>74</v>
      </c>
      <c r="BB52" s="69" t="s">
        <v>75</v>
      </c>
      <c r="BC52" s="69" t="s">
        <v>76</v>
      </c>
      <c r="BD52" s="70" t="s">
        <v>77</v>
      </c>
    </row>
    <row r="53" spans="1:91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</row>
    <row r="54" spans="1:91" s="5" customFormat="1" ht="32.4" customHeight="1">
      <c r="B54" s="74"/>
      <c r="C54" s="75" t="s">
        <v>78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9">
        <f>ROUND(AG55,2)</f>
        <v>0</v>
      </c>
      <c r="AH54" s="349"/>
      <c r="AI54" s="349"/>
      <c r="AJ54" s="349"/>
      <c r="AK54" s="349"/>
      <c r="AL54" s="349"/>
      <c r="AM54" s="349"/>
      <c r="AN54" s="350">
        <f>SUM(AG54,AT54)</f>
        <v>0</v>
      </c>
      <c r="AO54" s="350"/>
      <c r="AP54" s="350"/>
      <c r="AQ54" s="78" t="s">
        <v>19</v>
      </c>
      <c r="AR54" s="79"/>
      <c r="AS54" s="80">
        <f>ROUND(AS55,2)</f>
        <v>0</v>
      </c>
      <c r="AT54" s="81">
        <f>ROUND(SUM(AV54:AW54),2)</f>
        <v>0</v>
      </c>
      <c r="AU54" s="82">
        <f>ROUND(AU55,5)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ROUND(AZ55,2)</f>
        <v>0</v>
      </c>
      <c r="BA54" s="81">
        <f>ROUND(BA55,2)</f>
        <v>0</v>
      </c>
      <c r="BB54" s="81">
        <f>ROUND(BB55,2)</f>
        <v>0</v>
      </c>
      <c r="BC54" s="81">
        <f>ROUND(BC55,2)</f>
        <v>0</v>
      </c>
      <c r="BD54" s="83">
        <f>ROUND(BD55,2)</f>
        <v>0</v>
      </c>
      <c r="BS54" s="84" t="s">
        <v>79</v>
      </c>
      <c r="BT54" s="84" t="s">
        <v>80</v>
      </c>
      <c r="BU54" s="85" t="s">
        <v>81</v>
      </c>
      <c r="BV54" s="84" t="s">
        <v>82</v>
      </c>
      <c r="BW54" s="84" t="s">
        <v>5</v>
      </c>
      <c r="BX54" s="84" t="s">
        <v>83</v>
      </c>
      <c r="CL54" s="84" t="s">
        <v>19</v>
      </c>
    </row>
    <row r="55" spans="1:91" s="6" customFormat="1" ht="16.5" customHeight="1">
      <c r="A55" s="86" t="s">
        <v>84</v>
      </c>
      <c r="B55" s="87"/>
      <c r="C55" s="88"/>
      <c r="D55" s="348" t="s">
        <v>14</v>
      </c>
      <c r="E55" s="348"/>
      <c r="F55" s="348"/>
      <c r="G55" s="348"/>
      <c r="H55" s="348"/>
      <c r="I55" s="89"/>
      <c r="J55" s="348" t="s">
        <v>17</v>
      </c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46">
        <f>'0009 - MUR Kasárna'!J30</f>
        <v>0</v>
      </c>
      <c r="AH55" s="347"/>
      <c r="AI55" s="347"/>
      <c r="AJ55" s="347"/>
      <c r="AK55" s="347"/>
      <c r="AL55" s="347"/>
      <c r="AM55" s="347"/>
      <c r="AN55" s="346">
        <f>SUM(AG55,AT55)</f>
        <v>0</v>
      </c>
      <c r="AO55" s="347"/>
      <c r="AP55" s="347"/>
      <c r="AQ55" s="90" t="s">
        <v>85</v>
      </c>
      <c r="AR55" s="91"/>
      <c r="AS55" s="92">
        <v>0</v>
      </c>
      <c r="AT55" s="93">
        <f>ROUND(SUM(AV55:AW55),2)</f>
        <v>0</v>
      </c>
      <c r="AU55" s="94">
        <f>'0009 - MUR Kasárna'!P88</f>
        <v>0</v>
      </c>
      <c r="AV55" s="93">
        <f>'0009 - MUR Kasárna'!J33</f>
        <v>0</v>
      </c>
      <c r="AW55" s="93">
        <f>'0009 - MUR Kasárna'!J34</f>
        <v>0</v>
      </c>
      <c r="AX55" s="93">
        <f>'0009 - MUR Kasárna'!J35</f>
        <v>0</v>
      </c>
      <c r="AY55" s="93">
        <f>'0009 - MUR Kasárna'!J36</f>
        <v>0</v>
      </c>
      <c r="AZ55" s="93">
        <f>'0009 - MUR Kasárna'!F33</f>
        <v>0</v>
      </c>
      <c r="BA55" s="93">
        <f>'0009 - MUR Kasárna'!F34</f>
        <v>0</v>
      </c>
      <c r="BB55" s="93">
        <f>'0009 - MUR Kasárna'!F35</f>
        <v>0</v>
      </c>
      <c r="BC55" s="93">
        <f>'0009 - MUR Kasárna'!F36</f>
        <v>0</v>
      </c>
      <c r="BD55" s="95">
        <f>'0009 - MUR Kasárna'!F37</f>
        <v>0</v>
      </c>
      <c r="BT55" s="96" t="s">
        <v>86</v>
      </c>
      <c r="BV55" s="96" t="s">
        <v>82</v>
      </c>
      <c r="BW55" s="96" t="s">
        <v>87</v>
      </c>
      <c r="BX55" s="96" t="s">
        <v>5</v>
      </c>
      <c r="CL55" s="96" t="s">
        <v>19</v>
      </c>
      <c r="CM55" s="96" t="s">
        <v>88</v>
      </c>
    </row>
    <row r="56" spans="1:91" s="1" customFormat="1" ht="30" customHeight="1"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9"/>
    </row>
    <row r="57" spans="1:91" s="1" customFormat="1" ht="6.9" customHeight="1"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39"/>
    </row>
  </sheetData>
  <sheetProtection algorithmName="SHA-512" hashValue="rBLqVGbXYR0HBXEueZ21Rwk5PiftAwYJxrcrkHOiWNOeGggC842Ayx1V2FBBMlJKTIN6EFqJ+0BtngU3Xc13DQ==" saltValue="WAy3OdNV8t+PcE8htHycHGceZp6fPmQ11HJheqSYEYK6v2SHtSHMTHADrxf7ieJQ1FUp0IE8cEFYBA22el8wjQ==" spinCount="100000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0009 - MUR Kasárna'!C2" display="/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45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9" width="20.140625" style="97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7" t="s">
        <v>87</v>
      </c>
    </row>
    <row r="3" spans="2:46" ht="6.9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20"/>
      <c r="AT3" s="17" t="s">
        <v>88</v>
      </c>
    </row>
    <row r="4" spans="2:46" ht="24.9" customHeight="1">
      <c r="B4" s="20"/>
      <c r="D4" s="101" t="s">
        <v>89</v>
      </c>
      <c r="L4" s="20"/>
      <c r="M4" s="102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03" t="s">
        <v>16</v>
      </c>
      <c r="L6" s="20"/>
    </row>
    <row r="7" spans="2:46" ht="16.5" customHeight="1">
      <c r="B7" s="20"/>
      <c r="E7" s="359" t="str">
        <f>'Rekapitulace stavby'!K6</f>
        <v>MUR Kasárna</v>
      </c>
      <c r="F7" s="360"/>
      <c r="G7" s="360"/>
      <c r="H7" s="360"/>
      <c r="L7" s="20"/>
    </row>
    <row r="8" spans="2:46" s="1" customFormat="1" ht="12" customHeight="1">
      <c r="B8" s="39"/>
      <c r="D8" s="103" t="s">
        <v>90</v>
      </c>
      <c r="I8" s="104"/>
      <c r="L8" s="39"/>
    </row>
    <row r="9" spans="2:46" s="1" customFormat="1" ht="36.9" customHeight="1">
      <c r="B9" s="39"/>
      <c r="E9" s="361" t="s">
        <v>91</v>
      </c>
      <c r="F9" s="362"/>
      <c r="G9" s="362"/>
      <c r="H9" s="362"/>
      <c r="I9" s="104"/>
      <c r="L9" s="39"/>
    </row>
    <row r="10" spans="2:46" s="1" customFormat="1" ht="10.199999999999999">
      <c r="B10" s="39"/>
      <c r="I10" s="104"/>
      <c r="L10" s="39"/>
    </row>
    <row r="11" spans="2:46" s="1" customFormat="1" ht="12" customHeight="1">
      <c r="B11" s="39"/>
      <c r="D11" s="103" t="s">
        <v>18</v>
      </c>
      <c r="F11" s="105" t="s">
        <v>19</v>
      </c>
      <c r="I11" s="106" t="s">
        <v>20</v>
      </c>
      <c r="J11" s="105" t="s">
        <v>21</v>
      </c>
      <c r="L11" s="39"/>
    </row>
    <row r="12" spans="2:46" s="1" customFormat="1" ht="12" customHeight="1">
      <c r="B12" s="39"/>
      <c r="D12" s="103" t="s">
        <v>22</v>
      </c>
      <c r="F12" s="105" t="s">
        <v>23</v>
      </c>
      <c r="I12" s="106" t="s">
        <v>24</v>
      </c>
      <c r="J12" s="107" t="str">
        <f>'Rekapitulace stavby'!AN8</f>
        <v>1. 8. 2019</v>
      </c>
      <c r="L12" s="39"/>
    </row>
    <row r="13" spans="2:46" s="1" customFormat="1" ht="21.75" customHeight="1">
      <c r="B13" s="39"/>
      <c r="D13" s="108" t="s">
        <v>26</v>
      </c>
      <c r="F13" s="109" t="s">
        <v>92</v>
      </c>
      <c r="I13" s="110" t="s">
        <v>28</v>
      </c>
      <c r="J13" s="109" t="s">
        <v>29</v>
      </c>
      <c r="L13" s="39"/>
    </row>
    <row r="14" spans="2:46" s="1" customFormat="1" ht="12" customHeight="1">
      <c r="B14" s="39"/>
      <c r="D14" s="103" t="s">
        <v>30</v>
      </c>
      <c r="I14" s="106" t="s">
        <v>31</v>
      </c>
      <c r="J14" s="105" t="s">
        <v>32</v>
      </c>
      <c r="L14" s="39"/>
    </row>
    <row r="15" spans="2:46" s="1" customFormat="1" ht="18" customHeight="1">
      <c r="B15" s="39"/>
      <c r="E15" s="105" t="s">
        <v>33</v>
      </c>
      <c r="I15" s="106" t="s">
        <v>34</v>
      </c>
      <c r="J15" s="105" t="s">
        <v>35</v>
      </c>
      <c r="L15" s="39"/>
    </row>
    <row r="16" spans="2:46" s="1" customFormat="1" ht="6.9" customHeight="1">
      <c r="B16" s="39"/>
      <c r="I16" s="104"/>
      <c r="L16" s="39"/>
    </row>
    <row r="17" spans="2:12" s="1" customFormat="1" ht="12" customHeight="1">
      <c r="B17" s="39"/>
      <c r="D17" s="103" t="s">
        <v>36</v>
      </c>
      <c r="I17" s="106" t="s">
        <v>31</v>
      </c>
      <c r="J17" s="30" t="str">
        <f>'Rekapitulace stavby'!AN13</f>
        <v>Vyplň údaj</v>
      </c>
      <c r="L17" s="39"/>
    </row>
    <row r="18" spans="2:12" s="1" customFormat="1" ht="18" customHeight="1">
      <c r="B18" s="39"/>
      <c r="E18" s="363" t="str">
        <f>'Rekapitulace stavby'!E14</f>
        <v>Vyplň údaj</v>
      </c>
      <c r="F18" s="364"/>
      <c r="G18" s="364"/>
      <c r="H18" s="364"/>
      <c r="I18" s="106" t="s">
        <v>34</v>
      </c>
      <c r="J18" s="30" t="str">
        <f>'Rekapitulace stavby'!AN14</f>
        <v>Vyplň údaj</v>
      </c>
      <c r="L18" s="39"/>
    </row>
    <row r="19" spans="2:12" s="1" customFormat="1" ht="6.9" customHeight="1">
      <c r="B19" s="39"/>
      <c r="I19" s="104"/>
      <c r="L19" s="39"/>
    </row>
    <row r="20" spans="2:12" s="1" customFormat="1" ht="12" customHeight="1">
      <c r="B20" s="39"/>
      <c r="D20" s="103" t="s">
        <v>38</v>
      </c>
      <c r="I20" s="106" t="s">
        <v>31</v>
      </c>
      <c r="J20" s="105" t="s">
        <v>39</v>
      </c>
      <c r="L20" s="39"/>
    </row>
    <row r="21" spans="2:12" s="1" customFormat="1" ht="18" customHeight="1">
      <c r="B21" s="39"/>
      <c r="E21" s="105" t="s">
        <v>40</v>
      </c>
      <c r="I21" s="106" t="s">
        <v>34</v>
      </c>
      <c r="J21" s="105" t="s">
        <v>41</v>
      </c>
      <c r="L21" s="39"/>
    </row>
    <row r="22" spans="2:12" s="1" customFormat="1" ht="6.9" customHeight="1">
      <c r="B22" s="39"/>
      <c r="I22" s="104"/>
      <c r="L22" s="39"/>
    </row>
    <row r="23" spans="2:12" s="1" customFormat="1" ht="12" customHeight="1">
      <c r="B23" s="39"/>
      <c r="D23" s="103" t="s">
        <v>43</v>
      </c>
      <c r="I23" s="106" t="s">
        <v>31</v>
      </c>
      <c r="J23" s="105" t="s">
        <v>39</v>
      </c>
      <c r="L23" s="39"/>
    </row>
    <row r="24" spans="2:12" s="1" customFormat="1" ht="18" customHeight="1">
      <c r="B24" s="39"/>
      <c r="E24" s="105" t="s">
        <v>40</v>
      </c>
      <c r="I24" s="106" t="s">
        <v>34</v>
      </c>
      <c r="J24" s="105" t="s">
        <v>41</v>
      </c>
      <c r="L24" s="39"/>
    </row>
    <row r="25" spans="2:12" s="1" customFormat="1" ht="6.9" customHeight="1">
      <c r="B25" s="39"/>
      <c r="I25" s="104"/>
      <c r="L25" s="39"/>
    </row>
    <row r="26" spans="2:12" s="1" customFormat="1" ht="12" customHeight="1">
      <c r="B26" s="39"/>
      <c r="D26" s="103" t="s">
        <v>44</v>
      </c>
      <c r="I26" s="104"/>
      <c r="L26" s="39"/>
    </row>
    <row r="27" spans="2:12" s="7" customFormat="1" ht="16.5" customHeight="1">
      <c r="B27" s="111"/>
      <c r="E27" s="365" t="s">
        <v>19</v>
      </c>
      <c r="F27" s="365"/>
      <c r="G27" s="365"/>
      <c r="H27" s="365"/>
      <c r="I27" s="112"/>
      <c r="L27" s="111"/>
    </row>
    <row r="28" spans="2:12" s="1" customFormat="1" ht="6.9" customHeight="1">
      <c r="B28" s="39"/>
      <c r="I28" s="104"/>
      <c r="L28" s="39"/>
    </row>
    <row r="29" spans="2:12" s="1" customFormat="1" ht="6.9" customHeight="1">
      <c r="B29" s="39"/>
      <c r="D29" s="60"/>
      <c r="E29" s="60"/>
      <c r="F29" s="60"/>
      <c r="G29" s="60"/>
      <c r="H29" s="60"/>
      <c r="I29" s="113"/>
      <c r="J29" s="60"/>
      <c r="K29" s="60"/>
      <c r="L29" s="39"/>
    </row>
    <row r="30" spans="2:12" s="1" customFormat="1" ht="25.35" customHeight="1">
      <c r="B30" s="39"/>
      <c r="D30" s="114" t="s">
        <v>46</v>
      </c>
      <c r="I30" s="104"/>
      <c r="J30" s="115">
        <f>ROUND(J88, 2)</f>
        <v>0</v>
      </c>
      <c r="L30" s="39"/>
    </row>
    <row r="31" spans="2:12" s="1" customFormat="1" ht="6.9" customHeight="1">
      <c r="B31" s="39"/>
      <c r="D31" s="60"/>
      <c r="E31" s="60"/>
      <c r="F31" s="60"/>
      <c r="G31" s="60"/>
      <c r="H31" s="60"/>
      <c r="I31" s="113"/>
      <c r="J31" s="60"/>
      <c r="K31" s="60"/>
      <c r="L31" s="39"/>
    </row>
    <row r="32" spans="2:12" s="1" customFormat="1" ht="14.4" customHeight="1">
      <c r="B32" s="39"/>
      <c r="F32" s="116" t="s">
        <v>48</v>
      </c>
      <c r="I32" s="117" t="s">
        <v>47</v>
      </c>
      <c r="J32" s="116" t="s">
        <v>49</v>
      </c>
      <c r="L32" s="39"/>
    </row>
    <row r="33" spans="2:12" s="1" customFormat="1" ht="14.4" customHeight="1">
      <c r="B33" s="39"/>
      <c r="D33" s="118" t="s">
        <v>50</v>
      </c>
      <c r="E33" s="103" t="s">
        <v>51</v>
      </c>
      <c r="F33" s="119">
        <f>ROUND((SUM(BE88:BE244)),  2)</f>
        <v>0</v>
      </c>
      <c r="I33" s="120">
        <v>0.21</v>
      </c>
      <c r="J33" s="119">
        <f>ROUND(((SUM(BE88:BE244))*I33),  2)</f>
        <v>0</v>
      </c>
      <c r="L33" s="39"/>
    </row>
    <row r="34" spans="2:12" s="1" customFormat="1" ht="14.4" customHeight="1">
      <c r="B34" s="39"/>
      <c r="E34" s="103" t="s">
        <v>52</v>
      </c>
      <c r="F34" s="119">
        <f>ROUND((SUM(BF88:BF244)),  2)</f>
        <v>0</v>
      </c>
      <c r="I34" s="120">
        <v>0.15</v>
      </c>
      <c r="J34" s="119">
        <f>ROUND(((SUM(BF88:BF244))*I34),  2)</f>
        <v>0</v>
      </c>
      <c r="L34" s="39"/>
    </row>
    <row r="35" spans="2:12" s="1" customFormat="1" ht="14.4" hidden="1" customHeight="1">
      <c r="B35" s="39"/>
      <c r="E35" s="103" t="s">
        <v>53</v>
      </c>
      <c r="F35" s="119">
        <f>ROUND((SUM(BG88:BG244)),  2)</f>
        <v>0</v>
      </c>
      <c r="I35" s="120">
        <v>0.21</v>
      </c>
      <c r="J35" s="119">
        <f>0</f>
        <v>0</v>
      </c>
      <c r="L35" s="39"/>
    </row>
    <row r="36" spans="2:12" s="1" customFormat="1" ht="14.4" hidden="1" customHeight="1">
      <c r="B36" s="39"/>
      <c r="E36" s="103" t="s">
        <v>54</v>
      </c>
      <c r="F36" s="119">
        <f>ROUND((SUM(BH88:BH244)),  2)</f>
        <v>0</v>
      </c>
      <c r="I36" s="120">
        <v>0.15</v>
      </c>
      <c r="J36" s="119">
        <f>0</f>
        <v>0</v>
      </c>
      <c r="L36" s="39"/>
    </row>
    <row r="37" spans="2:12" s="1" customFormat="1" ht="14.4" hidden="1" customHeight="1">
      <c r="B37" s="39"/>
      <c r="E37" s="103" t="s">
        <v>55</v>
      </c>
      <c r="F37" s="119">
        <f>ROUND((SUM(BI88:BI244)),  2)</f>
        <v>0</v>
      </c>
      <c r="I37" s="120">
        <v>0</v>
      </c>
      <c r="J37" s="119">
        <f>0</f>
        <v>0</v>
      </c>
      <c r="L37" s="39"/>
    </row>
    <row r="38" spans="2:12" s="1" customFormat="1" ht="6.9" customHeight="1">
      <c r="B38" s="39"/>
      <c r="I38" s="104"/>
      <c r="L38" s="39"/>
    </row>
    <row r="39" spans="2:12" s="1" customFormat="1" ht="25.35" customHeight="1">
      <c r="B39" s="39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6"/>
      <c r="J39" s="127">
        <f>SUM(J30:J37)</f>
        <v>0</v>
      </c>
      <c r="K39" s="128"/>
      <c r="L39" s="39"/>
    </row>
    <row r="40" spans="2:12" s="1" customFormat="1" ht="14.4" customHeight="1">
      <c r="B40" s="129"/>
      <c r="C40" s="130"/>
      <c r="D40" s="130"/>
      <c r="E40" s="130"/>
      <c r="F40" s="130"/>
      <c r="G40" s="130"/>
      <c r="H40" s="130"/>
      <c r="I40" s="131"/>
      <c r="J40" s="130"/>
      <c r="K40" s="130"/>
      <c r="L40" s="39"/>
    </row>
    <row r="44" spans="2:12" s="1" customFormat="1" ht="6.9" customHeight="1">
      <c r="B44" s="132"/>
      <c r="C44" s="133"/>
      <c r="D44" s="133"/>
      <c r="E44" s="133"/>
      <c r="F44" s="133"/>
      <c r="G44" s="133"/>
      <c r="H44" s="133"/>
      <c r="I44" s="134"/>
      <c r="J44" s="133"/>
      <c r="K44" s="133"/>
      <c r="L44" s="39"/>
    </row>
    <row r="45" spans="2:12" s="1" customFormat="1" ht="24.9" customHeight="1">
      <c r="B45" s="35"/>
      <c r="C45" s="23" t="s">
        <v>93</v>
      </c>
      <c r="D45" s="36"/>
      <c r="E45" s="36"/>
      <c r="F45" s="36"/>
      <c r="G45" s="36"/>
      <c r="H45" s="36"/>
      <c r="I45" s="104"/>
      <c r="J45" s="36"/>
      <c r="K45" s="36"/>
      <c r="L45" s="39"/>
    </row>
    <row r="46" spans="2:12" s="1" customFormat="1" ht="6.9" customHeight="1">
      <c r="B46" s="35"/>
      <c r="C46" s="36"/>
      <c r="D46" s="36"/>
      <c r="E46" s="36"/>
      <c r="F46" s="36"/>
      <c r="G46" s="36"/>
      <c r="H46" s="36"/>
      <c r="I46" s="104"/>
      <c r="J46" s="36"/>
      <c r="K46" s="36"/>
      <c r="L46" s="39"/>
    </row>
    <row r="47" spans="2:12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04"/>
      <c r="J47" s="36"/>
      <c r="K47" s="36"/>
      <c r="L47" s="39"/>
    </row>
    <row r="48" spans="2:12" s="1" customFormat="1" ht="16.5" customHeight="1">
      <c r="B48" s="35"/>
      <c r="C48" s="36"/>
      <c r="D48" s="36"/>
      <c r="E48" s="366" t="str">
        <f>E7</f>
        <v>MUR Kasárna</v>
      </c>
      <c r="F48" s="367"/>
      <c r="G48" s="367"/>
      <c r="H48" s="367"/>
      <c r="I48" s="104"/>
      <c r="J48" s="36"/>
      <c r="K48" s="36"/>
      <c r="L48" s="39"/>
    </row>
    <row r="49" spans="2:47" s="1" customFormat="1" ht="12" customHeight="1">
      <c r="B49" s="35"/>
      <c r="C49" s="29" t="s">
        <v>90</v>
      </c>
      <c r="D49" s="36"/>
      <c r="E49" s="36"/>
      <c r="F49" s="36"/>
      <c r="G49" s="36"/>
      <c r="H49" s="36"/>
      <c r="I49" s="104"/>
      <c r="J49" s="36"/>
      <c r="K49" s="36"/>
      <c r="L49" s="39"/>
    </row>
    <row r="50" spans="2:47" s="1" customFormat="1" ht="16.5" customHeight="1">
      <c r="B50" s="35"/>
      <c r="C50" s="36"/>
      <c r="D50" s="36"/>
      <c r="E50" s="333" t="str">
        <f>E9</f>
        <v>0009 - MUR Kasárna</v>
      </c>
      <c r="F50" s="368"/>
      <c r="G50" s="368"/>
      <c r="H50" s="368"/>
      <c r="I50" s="104"/>
      <c r="J50" s="36"/>
      <c r="K50" s="36"/>
      <c r="L50" s="39"/>
    </row>
    <row r="51" spans="2:47" s="1" customFormat="1" ht="6.9" customHeight="1">
      <c r="B51" s="35"/>
      <c r="C51" s="36"/>
      <c r="D51" s="36"/>
      <c r="E51" s="36"/>
      <c r="F51" s="36"/>
      <c r="G51" s="36"/>
      <c r="H51" s="36"/>
      <c r="I51" s="104"/>
      <c r="J51" s="36"/>
      <c r="K51" s="36"/>
      <c r="L51" s="39"/>
    </row>
    <row r="52" spans="2:47" s="1" customFormat="1" ht="12" customHeight="1">
      <c r="B52" s="35"/>
      <c r="C52" s="29" t="s">
        <v>22</v>
      </c>
      <c r="D52" s="36"/>
      <c r="E52" s="36"/>
      <c r="F52" s="27" t="str">
        <f>F12</f>
        <v>Kasárna</v>
      </c>
      <c r="G52" s="36"/>
      <c r="H52" s="36"/>
      <c r="I52" s="106" t="s">
        <v>24</v>
      </c>
      <c r="J52" s="59" t="str">
        <f>IF(J12="","",J12)</f>
        <v>1. 8. 2019</v>
      </c>
      <c r="K52" s="36"/>
      <c r="L52" s="39"/>
    </row>
    <row r="53" spans="2:47" s="1" customFormat="1" ht="6.9" customHeight="1">
      <c r="B53" s="35"/>
      <c r="C53" s="36"/>
      <c r="D53" s="36"/>
      <c r="E53" s="36"/>
      <c r="F53" s="36"/>
      <c r="G53" s="36"/>
      <c r="H53" s="36"/>
      <c r="I53" s="104"/>
      <c r="J53" s="36"/>
      <c r="K53" s="36"/>
      <c r="L53" s="39"/>
    </row>
    <row r="54" spans="2:47" s="1" customFormat="1" ht="15.15" customHeight="1">
      <c r="B54" s="35"/>
      <c r="C54" s="29" t="s">
        <v>30</v>
      </c>
      <c r="D54" s="36"/>
      <c r="E54" s="36"/>
      <c r="F54" s="27" t="str">
        <f>E15</f>
        <v>Město Znojmo</v>
      </c>
      <c r="G54" s="36"/>
      <c r="H54" s="36"/>
      <c r="I54" s="106" t="s">
        <v>38</v>
      </c>
      <c r="J54" s="33" t="str">
        <f>E21</f>
        <v>AŽD Praha s.r.o.</v>
      </c>
      <c r="K54" s="36"/>
      <c r="L54" s="39"/>
    </row>
    <row r="55" spans="2:47" s="1" customFormat="1" ht="15.15" customHeight="1">
      <c r="B55" s="35"/>
      <c r="C55" s="29" t="s">
        <v>36</v>
      </c>
      <c r="D55" s="36"/>
      <c r="E55" s="36"/>
      <c r="F55" s="27" t="str">
        <f>IF(E18="","",E18)</f>
        <v>Vyplň údaj</v>
      </c>
      <c r="G55" s="36"/>
      <c r="H55" s="36"/>
      <c r="I55" s="106" t="s">
        <v>43</v>
      </c>
      <c r="J55" s="33" t="str">
        <f>E24</f>
        <v>AŽD Praha s.r.o.</v>
      </c>
      <c r="K55" s="36"/>
      <c r="L55" s="39"/>
    </row>
    <row r="56" spans="2:47" s="1" customFormat="1" ht="10.35" customHeight="1">
      <c r="B56" s="35"/>
      <c r="C56" s="36"/>
      <c r="D56" s="36"/>
      <c r="E56" s="36"/>
      <c r="F56" s="36"/>
      <c r="G56" s="36"/>
      <c r="H56" s="36"/>
      <c r="I56" s="104"/>
      <c r="J56" s="36"/>
      <c r="K56" s="36"/>
      <c r="L56" s="39"/>
    </row>
    <row r="57" spans="2:47" s="1" customFormat="1" ht="29.25" customHeight="1">
      <c r="B57" s="35"/>
      <c r="C57" s="135" t="s">
        <v>94</v>
      </c>
      <c r="D57" s="136"/>
      <c r="E57" s="136"/>
      <c r="F57" s="136"/>
      <c r="G57" s="136"/>
      <c r="H57" s="136"/>
      <c r="I57" s="137"/>
      <c r="J57" s="138" t="s">
        <v>95</v>
      </c>
      <c r="K57" s="136"/>
      <c r="L57" s="39"/>
    </row>
    <row r="58" spans="2:47" s="1" customFormat="1" ht="10.35" customHeight="1">
      <c r="B58" s="35"/>
      <c r="C58" s="36"/>
      <c r="D58" s="36"/>
      <c r="E58" s="36"/>
      <c r="F58" s="36"/>
      <c r="G58" s="36"/>
      <c r="H58" s="36"/>
      <c r="I58" s="104"/>
      <c r="J58" s="36"/>
      <c r="K58" s="36"/>
      <c r="L58" s="39"/>
    </row>
    <row r="59" spans="2:47" s="1" customFormat="1" ht="22.8" customHeight="1">
      <c r="B59" s="35"/>
      <c r="C59" s="139" t="s">
        <v>78</v>
      </c>
      <c r="D59" s="36"/>
      <c r="E59" s="36"/>
      <c r="F59" s="36"/>
      <c r="G59" s="36"/>
      <c r="H59" s="36"/>
      <c r="I59" s="104"/>
      <c r="J59" s="77">
        <f>J88</f>
        <v>0</v>
      </c>
      <c r="K59" s="36"/>
      <c r="L59" s="39"/>
      <c r="AU59" s="17" t="s">
        <v>96</v>
      </c>
    </row>
    <row r="60" spans="2:47" s="8" customFormat="1" ht="24.9" customHeight="1">
      <c r="B60" s="140"/>
      <c r="C60" s="141"/>
      <c r="D60" s="142" t="s">
        <v>97</v>
      </c>
      <c r="E60" s="143"/>
      <c r="F60" s="143"/>
      <c r="G60" s="143"/>
      <c r="H60" s="143"/>
      <c r="I60" s="144"/>
      <c r="J60" s="145">
        <f>J89</f>
        <v>0</v>
      </c>
      <c r="K60" s="141"/>
      <c r="L60" s="146"/>
    </row>
    <row r="61" spans="2:47" s="9" customFormat="1" ht="19.95" customHeight="1">
      <c r="B61" s="147"/>
      <c r="C61" s="148"/>
      <c r="D61" s="149" t="s">
        <v>98</v>
      </c>
      <c r="E61" s="150"/>
      <c r="F61" s="150"/>
      <c r="G61" s="150"/>
      <c r="H61" s="150"/>
      <c r="I61" s="151"/>
      <c r="J61" s="152">
        <f>J90</f>
        <v>0</v>
      </c>
      <c r="K61" s="148"/>
      <c r="L61" s="153"/>
    </row>
    <row r="62" spans="2:47" s="9" customFormat="1" ht="19.95" customHeight="1">
      <c r="B62" s="147"/>
      <c r="C62" s="148"/>
      <c r="D62" s="149" t="s">
        <v>99</v>
      </c>
      <c r="E62" s="150"/>
      <c r="F62" s="150"/>
      <c r="G62" s="150"/>
      <c r="H62" s="150"/>
      <c r="I62" s="151"/>
      <c r="J62" s="152">
        <f>J111</f>
        <v>0</v>
      </c>
      <c r="K62" s="148"/>
      <c r="L62" s="153"/>
    </row>
    <row r="63" spans="2:47" s="8" customFormat="1" ht="24.9" customHeight="1">
      <c r="B63" s="140"/>
      <c r="C63" s="141"/>
      <c r="D63" s="142" t="s">
        <v>100</v>
      </c>
      <c r="E63" s="143"/>
      <c r="F63" s="143"/>
      <c r="G63" s="143"/>
      <c r="H63" s="143"/>
      <c r="I63" s="144"/>
      <c r="J63" s="145">
        <f>J123</f>
        <v>0</v>
      </c>
      <c r="K63" s="141"/>
      <c r="L63" s="146"/>
    </row>
    <row r="64" spans="2:47" s="9" customFormat="1" ht="19.95" customHeight="1">
      <c r="B64" s="147"/>
      <c r="C64" s="148"/>
      <c r="D64" s="149" t="s">
        <v>101</v>
      </c>
      <c r="E64" s="150"/>
      <c r="F64" s="150"/>
      <c r="G64" s="150"/>
      <c r="H64" s="150"/>
      <c r="I64" s="151"/>
      <c r="J64" s="152">
        <f>J124</f>
        <v>0</v>
      </c>
      <c r="K64" s="148"/>
      <c r="L64" s="153"/>
    </row>
    <row r="65" spans="2:12" s="9" customFormat="1" ht="14.85" customHeight="1">
      <c r="B65" s="147"/>
      <c r="C65" s="148"/>
      <c r="D65" s="149" t="s">
        <v>102</v>
      </c>
      <c r="E65" s="150"/>
      <c r="F65" s="150"/>
      <c r="G65" s="150"/>
      <c r="H65" s="150"/>
      <c r="I65" s="151"/>
      <c r="J65" s="152">
        <f>J136</f>
        <v>0</v>
      </c>
      <c r="K65" s="148"/>
      <c r="L65" s="153"/>
    </row>
    <row r="66" spans="2:12" s="8" customFormat="1" ht="24.9" customHeight="1">
      <c r="B66" s="140"/>
      <c r="C66" s="141"/>
      <c r="D66" s="142" t="s">
        <v>103</v>
      </c>
      <c r="E66" s="143"/>
      <c r="F66" s="143"/>
      <c r="G66" s="143"/>
      <c r="H66" s="143"/>
      <c r="I66" s="144"/>
      <c r="J66" s="145">
        <f>J226</f>
        <v>0</v>
      </c>
      <c r="K66" s="141"/>
      <c r="L66" s="146"/>
    </row>
    <row r="67" spans="2:12" s="8" customFormat="1" ht="24.9" customHeight="1">
      <c r="B67" s="140"/>
      <c r="C67" s="141"/>
      <c r="D67" s="142" t="s">
        <v>104</v>
      </c>
      <c r="E67" s="143"/>
      <c r="F67" s="143"/>
      <c r="G67" s="143"/>
      <c r="H67" s="143"/>
      <c r="I67" s="144"/>
      <c r="J67" s="145">
        <f>J231</f>
        <v>0</v>
      </c>
      <c r="K67" s="141"/>
      <c r="L67" s="146"/>
    </row>
    <row r="68" spans="2:12" s="9" customFormat="1" ht="19.95" customHeight="1">
      <c r="B68" s="147"/>
      <c r="C68" s="148"/>
      <c r="D68" s="149" t="s">
        <v>105</v>
      </c>
      <c r="E68" s="150"/>
      <c r="F68" s="150"/>
      <c r="G68" s="150"/>
      <c r="H68" s="150"/>
      <c r="I68" s="151"/>
      <c r="J68" s="152">
        <f>J232</f>
        <v>0</v>
      </c>
      <c r="K68" s="148"/>
      <c r="L68" s="153"/>
    </row>
    <row r="69" spans="2:12" s="1" customFormat="1" ht="21.75" customHeight="1">
      <c r="B69" s="35"/>
      <c r="C69" s="36"/>
      <c r="D69" s="36"/>
      <c r="E69" s="36"/>
      <c r="F69" s="36"/>
      <c r="G69" s="36"/>
      <c r="H69" s="36"/>
      <c r="I69" s="104"/>
      <c r="J69" s="36"/>
      <c r="K69" s="36"/>
      <c r="L69" s="39"/>
    </row>
    <row r="70" spans="2:12" s="1" customFormat="1" ht="6.9" customHeight="1">
      <c r="B70" s="47"/>
      <c r="C70" s="48"/>
      <c r="D70" s="48"/>
      <c r="E70" s="48"/>
      <c r="F70" s="48"/>
      <c r="G70" s="48"/>
      <c r="H70" s="48"/>
      <c r="I70" s="131"/>
      <c r="J70" s="48"/>
      <c r="K70" s="48"/>
      <c r="L70" s="39"/>
    </row>
    <row r="74" spans="2:12" s="1" customFormat="1" ht="6.9" customHeight="1">
      <c r="B74" s="49"/>
      <c r="C74" s="50"/>
      <c r="D74" s="50"/>
      <c r="E74" s="50"/>
      <c r="F74" s="50"/>
      <c r="G74" s="50"/>
      <c r="H74" s="50"/>
      <c r="I74" s="134"/>
      <c r="J74" s="50"/>
      <c r="K74" s="50"/>
      <c r="L74" s="39"/>
    </row>
    <row r="75" spans="2:12" s="1" customFormat="1" ht="24.9" customHeight="1">
      <c r="B75" s="35"/>
      <c r="C75" s="23" t="s">
        <v>106</v>
      </c>
      <c r="D75" s="36"/>
      <c r="E75" s="36"/>
      <c r="F75" s="36"/>
      <c r="G75" s="36"/>
      <c r="H75" s="36"/>
      <c r="I75" s="104"/>
      <c r="J75" s="36"/>
      <c r="K75" s="36"/>
      <c r="L75" s="39"/>
    </row>
    <row r="76" spans="2:12" s="1" customFormat="1" ht="6.9" customHeight="1">
      <c r="B76" s="35"/>
      <c r="C76" s="36"/>
      <c r="D76" s="36"/>
      <c r="E76" s="36"/>
      <c r="F76" s="36"/>
      <c r="G76" s="36"/>
      <c r="H76" s="36"/>
      <c r="I76" s="104"/>
      <c r="J76" s="36"/>
      <c r="K76" s="36"/>
      <c r="L76" s="39"/>
    </row>
    <row r="77" spans="2:12" s="1" customFormat="1" ht="12" customHeight="1">
      <c r="B77" s="35"/>
      <c r="C77" s="29" t="s">
        <v>16</v>
      </c>
      <c r="D77" s="36"/>
      <c r="E77" s="36"/>
      <c r="F77" s="36"/>
      <c r="G77" s="36"/>
      <c r="H77" s="36"/>
      <c r="I77" s="104"/>
      <c r="J77" s="36"/>
      <c r="K77" s="36"/>
      <c r="L77" s="39"/>
    </row>
    <row r="78" spans="2:12" s="1" customFormat="1" ht="16.5" customHeight="1">
      <c r="B78" s="35"/>
      <c r="C78" s="36"/>
      <c r="D78" s="36"/>
      <c r="E78" s="366" t="str">
        <f>E7</f>
        <v>MUR Kasárna</v>
      </c>
      <c r="F78" s="367"/>
      <c r="G78" s="367"/>
      <c r="H78" s="367"/>
      <c r="I78" s="104"/>
      <c r="J78" s="36"/>
      <c r="K78" s="36"/>
      <c r="L78" s="39"/>
    </row>
    <row r="79" spans="2:12" s="1" customFormat="1" ht="12" customHeight="1">
      <c r="B79" s="35"/>
      <c r="C79" s="29" t="s">
        <v>90</v>
      </c>
      <c r="D79" s="36"/>
      <c r="E79" s="36"/>
      <c r="F79" s="36"/>
      <c r="G79" s="36"/>
      <c r="H79" s="36"/>
      <c r="I79" s="104"/>
      <c r="J79" s="36"/>
      <c r="K79" s="36"/>
      <c r="L79" s="39"/>
    </row>
    <row r="80" spans="2:12" s="1" customFormat="1" ht="16.5" customHeight="1">
      <c r="B80" s="35"/>
      <c r="C80" s="36"/>
      <c r="D80" s="36"/>
      <c r="E80" s="333" t="str">
        <f>E9</f>
        <v>0009 - MUR Kasárna</v>
      </c>
      <c r="F80" s="368"/>
      <c r="G80" s="368"/>
      <c r="H80" s="368"/>
      <c r="I80" s="104"/>
      <c r="J80" s="36"/>
      <c r="K80" s="36"/>
      <c r="L80" s="39"/>
    </row>
    <row r="81" spans="2:65" s="1" customFormat="1" ht="6.9" customHeight="1">
      <c r="B81" s="35"/>
      <c r="C81" s="36"/>
      <c r="D81" s="36"/>
      <c r="E81" s="36"/>
      <c r="F81" s="36"/>
      <c r="G81" s="36"/>
      <c r="H81" s="36"/>
      <c r="I81" s="104"/>
      <c r="J81" s="36"/>
      <c r="K81" s="36"/>
      <c r="L81" s="39"/>
    </row>
    <row r="82" spans="2:65" s="1" customFormat="1" ht="12" customHeight="1">
      <c r="B82" s="35"/>
      <c r="C82" s="29" t="s">
        <v>22</v>
      </c>
      <c r="D82" s="36"/>
      <c r="E82" s="36"/>
      <c r="F82" s="27" t="str">
        <f>F12</f>
        <v>Kasárna</v>
      </c>
      <c r="G82" s="36"/>
      <c r="H82" s="36"/>
      <c r="I82" s="106" t="s">
        <v>24</v>
      </c>
      <c r="J82" s="59" t="str">
        <f>IF(J12="","",J12)</f>
        <v>1. 8. 2019</v>
      </c>
      <c r="K82" s="36"/>
      <c r="L82" s="39"/>
    </row>
    <row r="83" spans="2:65" s="1" customFormat="1" ht="6.9" customHeight="1">
      <c r="B83" s="35"/>
      <c r="C83" s="36"/>
      <c r="D83" s="36"/>
      <c r="E83" s="36"/>
      <c r="F83" s="36"/>
      <c r="G83" s="36"/>
      <c r="H83" s="36"/>
      <c r="I83" s="104"/>
      <c r="J83" s="36"/>
      <c r="K83" s="36"/>
      <c r="L83" s="39"/>
    </row>
    <row r="84" spans="2:65" s="1" customFormat="1" ht="15.15" customHeight="1">
      <c r="B84" s="35"/>
      <c r="C84" s="29" t="s">
        <v>30</v>
      </c>
      <c r="D84" s="36"/>
      <c r="E84" s="36"/>
      <c r="F84" s="27" t="str">
        <f>E15</f>
        <v>Město Znojmo</v>
      </c>
      <c r="G84" s="36"/>
      <c r="H84" s="36"/>
      <c r="I84" s="106" t="s">
        <v>38</v>
      </c>
      <c r="J84" s="33" t="str">
        <f>E21</f>
        <v>AŽD Praha s.r.o.</v>
      </c>
      <c r="K84" s="36"/>
      <c r="L84" s="39"/>
    </row>
    <row r="85" spans="2:65" s="1" customFormat="1" ht="15.15" customHeight="1">
      <c r="B85" s="35"/>
      <c r="C85" s="29" t="s">
        <v>36</v>
      </c>
      <c r="D85" s="36"/>
      <c r="E85" s="36"/>
      <c r="F85" s="27" t="str">
        <f>IF(E18="","",E18)</f>
        <v>Vyplň údaj</v>
      </c>
      <c r="G85" s="36"/>
      <c r="H85" s="36"/>
      <c r="I85" s="106" t="s">
        <v>43</v>
      </c>
      <c r="J85" s="33" t="str">
        <f>E24</f>
        <v>AŽD Praha s.r.o.</v>
      </c>
      <c r="K85" s="36"/>
      <c r="L85" s="39"/>
    </row>
    <row r="86" spans="2:65" s="1" customFormat="1" ht="10.35" customHeight="1">
      <c r="B86" s="35"/>
      <c r="C86" s="36"/>
      <c r="D86" s="36"/>
      <c r="E86" s="36"/>
      <c r="F86" s="36"/>
      <c r="G86" s="36"/>
      <c r="H86" s="36"/>
      <c r="I86" s="104"/>
      <c r="J86" s="36"/>
      <c r="K86" s="36"/>
      <c r="L86" s="39"/>
    </row>
    <row r="87" spans="2:65" s="10" customFormat="1" ht="29.25" customHeight="1">
      <c r="B87" s="154"/>
      <c r="C87" s="155" t="s">
        <v>107</v>
      </c>
      <c r="D87" s="156" t="s">
        <v>65</v>
      </c>
      <c r="E87" s="156" t="s">
        <v>61</v>
      </c>
      <c r="F87" s="156" t="s">
        <v>62</v>
      </c>
      <c r="G87" s="156" t="s">
        <v>108</v>
      </c>
      <c r="H87" s="156" t="s">
        <v>109</v>
      </c>
      <c r="I87" s="157" t="s">
        <v>110</v>
      </c>
      <c r="J87" s="156" t="s">
        <v>95</v>
      </c>
      <c r="K87" s="158" t="s">
        <v>111</v>
      </c>
      <c r="L87" s="159"/>
      <c r="M87" s="68" t="s">
        <v>19</v>
      </c>
      <c r="N87" s="69" t="s">
        <v>50</v>
      </c>
      <c r="O87" s="69" t="s">
        <v>112</v>
      </c>
      <c r="P87" s="69" t="s">
        <v>113</v>
      </c>
      <c r="Q87" s="69" t="s">
        <v>114</v>
      </c>
      <c r="R87" s="69" t="s">
        <v>115</v>
      </c>
      <c r="S87" s="69" t="s">
        <v>116</v>
      </c>
      <c r="T87" s="70" t="s">
        <v>117</v>
      </c>
    </row>
    <row r="88" spans="2:65" s="1" customFormat="1" ht="22.8" customHeight="1">
      <c r="B88" s="35"/>
      <c r="C88" s="75" t="s">
        <v>118</v>
      </c>
      <c r="D88" s="36"/>
      <c r="E88" s="36"/>
      <c r="F88" s="36"/>
      <c r="G88" s="36"/>
      <c r="H88" s="36"/>
      <c r="I88" s="104"/>
      <c r="J88" s="160">
        <f>BK88</f>
        <v>0</v>
      </c>
      <c r="K88" s="36"/>
      <c r="L88" s="39"/>
      <c r="M88" s="71"/>
      <c r="N88" s="72"/>
      <c r="O88" s="72"/>
      <c r="P88" s="161">
        <f>P89+P123+P226+P231</f>
        <v>0</v>
      </c>
      <c r="Q88" s="72"/>
      <c r="R88" s="161">
        <f>R89+R123+R226+R231</f>
        <v>0.59818000000000005</v>
      </c>
      <c r="S88" s="72"/>
      <c r="T88" s="162">
        <f>T89+T123+T226+T231</f>
        <v>0</v>
      </c>
      <c r="AT88" s="17" t="s">
        <v>79</v>
      </c>
      <c r="AU88" s="17" t="s">
        <v>96</v>
      </c>
      <c r="BK88" s="163">
        <f>BK89+BK123+BK226+BK231</f>
        <v>0</v>
      </c>
    </row>
    <row r="89" spans="2:65" s="11" customFormat="1" ht="25.95" customHeight="1">
      <c r="B89" s="164"/>
      <c r="C89" s="165"/>
      <c r="D89" s="166" t="s">
        <v>79</v>
      </c>
      <c r="E89" s="167" t="s">
        <v>119</v>
      </c>
      <c r="F89" s="167" t="s">
        <v>120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P90+P111</f>
        <v>0</v>
      </c>
      <c r="Q89" s="172"/>
      <c r="R89" s="173">
        <f>R90+R111</f>
        <v>8.0000000000000007E-5</v>
      </c>
      <c r="S89" s="172"/>
      <c r="T89" s="174">
        <f>T90+T111</f>
        <v>0</v>
      </c>
      <c r="AR89" s="175" t="s">
        <v>86</v>
      </c>
      <c r="AT89" s="176" t="s">
        <v>79</v>
      </c>
      <c r="AU89" s="176" t="s">
        <v>80</v>
      </c>
      <c r="AY89" s="175" t="s">
        <v>121</v>
      </c>
      <c r="BK89" s="177">
        <f>BK90+BK111</f>
        <v>0</v>
      </c>
    </row>
    <row r="90" spans="2:65" s="11" customFormat="1" ht="22.8" customHeight="1">
      <c r="B90" s="164"/>
      <c r="C90" s="165"/>
      <c r="D90" s="166" t="s">
        <v>79</v>
      </c>
      <c r="E90" s="178" t="s">
        <v>86</v>
      </c>
      <c r="F90" s="178" t="s">
        <v>122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SUM(P91:P110)</f>
        <v>0</v>
      </c>
      <c r="Q90" s="172"/>
      <c r="R90" s="173">
        <f>SUM(R91:R110)</f>
        <v>0</v>
      </c>
      <c r="S90" s="172"/>
      <c r="T90" s="174">
        <f>SUM(T91:T110)</f>
        <v>0</v>
      </c>
      <c r="AR90" s="175" t="s">
        <v>86</v>
      </c>
      <c r="AT90" s="176" t="s">
        <v>79</v>
      </c>
      <c r="AU90" s="176" t="s">
        <v>86</v>
      </c>
      <c r="AY90" s="175" t="s">
        <v>121</v>
      </c>
      <c r="BK90" s="177">
        <f>SUM(BK91:BK110)</f>
        <v>0</v>
      </c>
    </row>
    <row r="91" spans="2:65" s="1" customFormat="1" ht="24" customHeight="1">
      <c r="B91" s="35"/>
      <c r="C91" s="180" t="s">
        <v>86</v>
      </c>
      <c r="D91" s="180" t="s">
        <v>123</v>
      </c>
      <c r="E91" s="181" t="s">
        <v>124</v>
      </c>
      <c r="F91" s="182" t="s">
        <v>125</v>
      </c>
      <c r="G91" s="183" t="s">
        <v>126</v>
      </c>
      <c r="H91" s="184">
        <v>0.01</v>
      </c>
      <c r="I91" s="185"/>
      <c r="J91" s="186">
        <f>ROUND(I91*H91,2)</f>
        <v>0</v>
      </c>
      <c r="K91" s="182" t="s">
        <v>127</v>
      </c>
      <c r="L91" s="39"/>
      <c r="M91" s="187" t="s">
        <v>19</v>
      </c>
      <c r="N91" s="188" t="s">
        <v>51</v>
      </c>
      <c r="O91" s="64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91" t="s">
        <v>128</v>
      </c>
      <c r="AT91" s="191" t="s">
        <v>123</v>
      </c>
      <c r="AU91" s="191" t="s">
        <v>88</v>
      </c>
      <c r="AY91" s="17" t="s">
        <v>121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86</v>
      </c>
      <c r="BK91" s="192">
        <f>ROUND(I91*H91,2)</f>
        <v>0</v>
      </c>
      <c r="BL91" s="17" t="s">
        <v>128</v>
      </c>
      <c r="BM91" s="191" t="s">
        <v>129</v>
      </c>
    </row>
    <row r="92" spans="2:65" s="12" customFormat="1" ht="10.199999999999999">
      <c r="B92" s="193"/>
      <c r="C92" s="194"/>
      <c r="D92" s="195" t="s">
        <v>130</v>
      </c>
      <c r="E92" s="196" t="s">
        <v>19</v>
      </c>
      <c r="F92" s="197" t="s">
        <v>131</v>
      </c>
      <c r="G92" s="194"/>
      <c r="H92" s="196" t="s">
        <v>19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130</v>
      </c>
      <c r="AU92" s="203" t="s">
        <v>88</v>
      </c>
      <c r="AV92" s="12" t="s">
        <v>86</v>
      </c>
      <c r="AW92" s="12" t="s">
        <v>42</v>
      </c>
      <c r="AX92" s="12" t="s">
        <v>80</v>
      </c>
      <c r="AY92" s="203" t="s">
        <v>121</v>
      </c>
    </row>
    <row r="93" spans="2:65" s="13" customFormat="1" ht="10.199999999999999">
      <c r="B93" s="204"/>
      <c r="C93" s="205"/>
      <c r="D93" s="195" t="s">
        <v>130</v>
      </c>
      <c r="E93" s="206" t="s">
        <v>19</v>
      </c>
      <c r="F93" s="207" t="s">
        <v>132</v>
      </c>
      <c r="G93" s="205"/>
      <c r="H93" s="208">
        <v>0.01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130</v>
      </c>
      <c r="AU93" s="214" t="s">
        <v>88</v>
      </c>
      <c r="AV93" s="13" t="s">
        <v>88</v>
      </c>
      <c r="AW93" s="13" t="s">
        <v>42</v>
      </c>
      <c r="AX93" s="13" t="s">
        <v>86</v>
      </c>
      <c r="AY93" s="214" t="s">
        <v>121</v>
      </c>
    </row>
    <row r="94" spans="2:65" s="1" customFormat="1" ht="24" customHeight="1">
      <c r="B94" s="35"/>
      <c r="C94" s="180" t="s">
        <v>88</v>
      </c>
      <c r="D94" s="180" t="s">
        <v>123</v>
      </c>
      <c r="E94" s="181" t="s">
        <v>133</v>
      </c>
      <c r="F94" s="182" t="s">
        <v>134</v>
      </c>
      <c r="G94" s="183" t="s">
        <v>126</v>
      </c>
      <c r="H94" s="184">
        <v>0.96</v>
      </c>
      <c r="I94" s="185"/>
      <c r="J94" s="186">
        <f>ROUND(I94*H94,2)</f>
        <v>0</v>
      </c>
      <c r="K94" s="182" t="s">
        <v>127</v>
      </c>
      <c r="L94" s="39"/>
      <c r="M94" s="187" t="s">
        <v>19</v>
      </c>
      <c r="N94" s="188" t="s">
        <v>51</v>
      </c>
      <c r="O94" s="64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91" t="s">
        <v>128</v>
      </c>
      <c r="AT94" s="191" t="s">
        <v>123</v>
      </c>
      <c r="AU94" s="191" t="s">
        <v>88</v>
      </c>
      <c r="AY94" s="17" t="s">
        <v>121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7" t="s">
        <v>86</v>
      </c>
      <c r="BK94" s="192">
        <f>ROUND(I94*H94,2)</f>
        <v>0</v>
      </c>
      <c r="BL94" s="17" t="s">
        <v>128</v>
      </c>
      <c r="BM94" s="191" t="s">
        <v>135</v>
      </c>
    </row>
    <row r="95" spans="2:65" s="1" customFormat="1" ht="76.8">
      <c r="B95" s="35"/>
      <c r="C95" s="36"/>
      <c r="D95" s="195" t="s">
        <v>136</v>
      </c>
      <c r="E95" s="36"/>
      <c r="F95" s="215" t="s">
        <v>137</v>
      </c>
      <c r="G95" s="36"/>
      <c r="H95" s="36"/>
      <c r="I95" s="104"/>
      <c r="J95" s="36"/>
      <c r="K95" s="36"/>
      <c r="L95" s="39"/>
      <c r="M95" s="216"/>
      <c r="N95" s="64"/>
      <c r="O95" s="64"/>
      <c r="P95" s="64"/>
      <c r="Q95" s="64"/>
      <c r="R95" s="64"/>
      <c r="S95" s="64"/>
      <c r="T95" s="65"/>
      <c r="AT95" s="17" t="s">
        <v>136</v>
      </c>
      <c r="AU95" s="17" t="s">
        <v>88</v>
      </c>
    </row>
    <row r="96" spans="2:65" s="12" customFormat="1" ht="10.199999999999999">
      <c r="B96" s="193"/>
      <c r="C96" s="194"/>
      <c r="D96" s="195" t="s">
        <v>130</v>
      </c>
      <c r="E96" s="196" t="s">
        <v>19</v>
      </c>
      <c r="F96" s="197" t="s">
        <v>138</v>
      </c>
      <c r="G96" s="194"/>
      <c r="H96" s="196" t="s">
        <v>19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130</v>
      </c>
      <c r="AU96" s="203" t="s">
        <v>88</v>
      </c>
      <c r="AV96" s="12" t="s">
        <v>86</v>
      </c>
      <c r="AW96" s="12" t="s">
        <v>42</v>
      </c>
      <c r="AX96" s="12" t="s">
        <v>80</v>
      </c>
      <c r="AY96" s="203" t="s">
        <v>121</v>
      </c>
    </row>
    <row r="97" spans="2:65" s="12" customFormat="1" ht="10.199999999999999">
      <c r="B97" s="193"/>
      <c r="C97" s="194"/>
      <c r="D97" s="195" t="s">
        <v>130</v>
      </c>
      <c r="E97" s="196" t="s">
        <v>19</v>
      </c>
      <c r="F97" s="197" t="s">
        <v>139</v>
      </c>
      <c r="G97" s="194"/>
      <c r="H97" s="196" t="s">
        <v>19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130</v>
      </c>
      <c r="AU97" s="203" t="s">
        <v>88</v>
      </c>
      <c r="AV97" s="12" t="s">
        <v>86</v>
      </c>
      <c r="AW97" s="12" t="s">
        <v>42</v>
      </c>
      <c r="AX97" s="12" t="s">
        <v>80</v>
      </c>
      <c r="AY97" s="203" t="s">
        <v>121</v>
      </c>
    </row>
    <row r="98" spans="2:65" s="13" customFormat="1" ht="10.199999999999999">
      <c r="B98" s="204"/>
      <c r="C98" s="205"/>
      <c r="D98" s="195" t="s">
        <v>130</v>
      </c>
      <c r="E98" s="206" t="s">
        <v>19</v>
      </c>
      <c r="F98" s="207" t="s">
        <v>140</v>
      </c>
      <c r="G98" s="205"/>
      <c r="H98" s="208">
        <v>0.96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130</v>
      </c>
      <c r="AU98" s="214" t="s">
        <v>88</v>
      </c>
      <c r="AV98" s="13" t="s">
        <v>88</v>
      </c>
      <c r="AW98" s="13" t="s">
        <v>42</v>
      </c>
      <c r="AX98" s="13" t="s">
        <v>80</v>
      </c>
      <c r="AY98" s="214" t="s">
        <v>121</v>
      </c>
    </row>
    <row r="99" spans="2:65" s="14" customFormat="1" ht="10.199999999999999">
      <c r="B99" s="217"/>
      <c r="C99" s="218"/>
      <c r="D99" s="195" t="s">
        <v>130</v>
      </c>
      <c r="E99" s="219" t="s">
        <v>19</v>
      </c>
      <c r="F99" s="220" t="s">
        <v>141</v>
      </c>
      <c r="G99" s="218"/>
      <c r="H99" s="221">
        <v>0.96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130</v>
      </c>
      <c r="AU99" s="227" t="s">
        <v>88</v>
      </c>
      <c r="AV99" s="14" t="s">
        <v>128</v>
      </c>
      <c r="AW99" s="14" t="s">
        <v>42</v>
      </c>
      <c r="AX99" s="14" t="s">
        <v>86</v>
      </c>
      <c r="AY99" s="227" t="s">
        <v>121</v>
      </c>
    </row>
    <row r="100" spans="2:65" s="1" customFormat="1" ht="24" customHeight="1">
      <c r="B100" s="35"/>
      <c r="C100" s="180" t="s">
        <v>142</v>
      </c>
      <c r="D100" s="180" t="s">
        <v>123</v>
      </c>
      <c r="E100" s="181" t="s">
        <v>143</v>
      </c>
      <c r="F100" s="182" t="s">
        <v>144</v>
      </c>
      <c r="G100" s="183" t="s">
        <v>126</v>
      </c>
      <c r="H100" s="184">
        <v>0.28799999999999998</v>
      </c>
      <c r="I100" s="185"/>
      <c r="J100" s="186">
        <f>ROUND(I100*H100,2)</f>
        <v>0</v>
      </c>
      <c r="K100" s="182" t="s">
        <v>127</v>
      </c>
      <c r="L100" s="39"/>
      <c r="M100" s="187" t="s">
        <v>19</v>
      </c>
      <c r="N100" s="188" t="s">
        <v>51</v>
      </c>
      <c r="O100" s="64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191" t="s">
        <v>128</v>
      </c>
      <c r="AT100" s="191" t="s">
        <v>123</v>
      </c>
      <c r="AU100" s="191" t="s">
        <v>88</v>
      </c>
      <c r="AY100" s="17" t="s">
        <v>121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7" t="s">
        <v>86</v>
      </c>
      <c r="BK100" s="192">
        <f>ROUND(I100*H100,2)</f>
        <v>0</v>
      </c>
      <c r="BL100" s="17" t="s">
        <v>128</v>
      </c>
      <c r="BM100" s="191" t="s">
        <v>145</v>
      </c>
    </row>
    <row r="101" spans="2:65" s="1" customFormat="1" ht="76.8">
      <c r="B101" s="35"/>
      <c r="C101" s="36"/>
      <c r="D101" s="195" t="s">
        <v>136</v>
      </c>
      <c r="E101" s="36"/>
      <c r="F101" s="215" t="s">
        <v>137</v>
      </c>
      <c r="G101" s="36"/>
      <c r="H101" s="36"/>
      <c r="I101" s="104"/>
      <c r="J101" s="36"/>
      <c r="K101" s="36"/>
      <c r="L101" s="39"/>
      <c r="M101" s="216"/>
      <c r="N101" s="64"/>
      <c r="O101" s="64"/>
      <c r="P101" s="64"/>
      <c r="Q101" s="64"/>
      <c r="R101" s="64"/>
      <c r="S101" s="64"/>
      <c r="T101" s="65"/>
      <c r="AT101" s="17" t="s">
        <v>136</v>
      </c>
      <c r="AU101" s="17" t="s">
        <v>88</v>
      </c>
    </row>
    <row r="102" spans="2:65" s="12" customFormat="1" ht="10.199999999999999">
      <c r="B102" s="193"/>
      <c r="C102" s="194"/>
      <c r="D102" s="195" t="s">
        <v>130</v>
      </c>
      <c r="E102" s="196" t="s">
        <v>19</v>
      </c>
      <c r="F102" s="197" t="s">
        <v>131</v>
      </c>
      <c r="G102" s="194"/>
      <c r="H102" s="196" t="s">
        <v>19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130</v>
      </c>
      <c r="AU102" s="203" t="s">
        <v>88</v>
      </c>
      <c r="AV102" s="12" t="s">
        <v>86</v>
      </c>
      <c r="AW102" s="12" t="s">
        <v>42</v>
      </c>
      <c r="AX102" s="12" t="s">
        <v>80</v>
      </c>
      <c r="AY102" s="203" t="s">
        <v>121</v>
      </c>
    </row>
    <row r="103" spans="2:65" s="12" customFormat="1" ht="10.199999999999999">
      <c r="B103" s="193"/>
      <c r="C103" s="194"/>
      <c r="D103" s="195" t="s">
        <v>130</v>
      </c>
      <c r="E103" s="196" t="s">
        <v>19</v>
      </c>
      <c r="F103" s="197" t="s">
        <v>146</v>
      </c>
      <c r="G103" s="194"/>
      <c r="H103" s="196" t="s">
        <v>19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130</v>
      </c>
      <c r="AU103" s="203" t="s">
        <v>88</v>
      </c>
      <c r="AV103" s="12" t="s">
        <v>86</v>
      </c>
      <c r="AW103" s="12" t="s">
        <v>42</v>
      </c>
      <c r="AX103" s="12" t="s">
        <v>80</v>
      </c>
      <c r="AY103" s="203" t="s">
        <v>121</v>
      </c>
    </row>
    <row r="104" spans="2:65" s="12" customFormat="1" ht="10.199999999999999">
      <c r="B104" s="193"/>
      <c r="C104" s="194"/>
      <c r="D104" s="195" t="s">
        <v>130</v>
      </c>
      <c r="E104" s="196" t="s">
        <v>19</v>
      </c>
      <c r="F104" s="197" t="s">
        <v>147</v>
      </c>
      <c r="G104" s="194"/>
      <c r="H104" s="196" t="s">
        <v>19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130</v>
      </c>
      <c r="AU104" s="203" t="s">
        <v>88</v>
      </c>
      <c r="AV104" s="12" t="s">
        <v>86</v>
      </c>
      <c r="AW104" s="12" t="s">
        <v>42</v>
      </c>
      <c r="AX104" s="12" t="s">
        <v>80</v>
      </c>
      <c r="AY104" s="203" t="s">
        <v>121</v>
      </c>
    </row>
    <row r="105" spans="2:65" s="13" customFormat="1" ht="10.199999999999999">
      <c r="B105" s="204"/>
      <c r="C105" s="205"/>
      <c r="D105" s="195" t="s">
        <v>130</v>
      </c>
      <c r="E105" s="206" t="s">
        <v>19</v>
      </c>
      <c r="F105" s="207" t="s">
        <v>148</v>
      </c>
      <c r="G105" s="205"/>
      <c r="H105" s="208">
        <v>0.28799999999999998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130</v>
      </c>
      <c r="AU105" s="214" t="s">
        <v>88</v>
      </c>
      <c r="AV105" s="13" t="s">
        <v>88</v>
      </c>
      <c r="AW105" s="13" t="s">
        <v>42</v>
      </c>
      <c r="AX105" s="13" t="s">
        <v>80</v>
      </c>
      <c r="AY105" s="214" t="s">
        <v>121</v>
      </c>
    </row>
    <row r="106" spans="2:65" s="14" customFormat="1" ht="10.199999999999999">
      <c r="B106" s="217"/>
      <c r="C106" s="218"/>
      <c r="D106" s="195" t="s">
        <v>130</v>
      </c>
      <c r="E106" s="219" t="s">
        <v>19</v>
      </c>
      <c r="F106" s="220" t="s">
        <v>141</v>
      </c>
      <c r="G106" s="218"/>
      <c r="H106" s="221">
        <v>0.28799999999999998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130</v>
      </c>
      <c r="AU106" s="227" t="s">
        <v>88</v>
      </c>
      <c r="AV106" s="14" t="s">
        <v>128</v>
      </c>
      <c r="AW106" s="14" t="s">
        <v>42</v>
      </c>
      <c r="AX106" s="14" t="s">
        <v>86</v>
      </c>
      <c r="AY106" s="227" t="s">
        <v>121</v>
      </c>
    </row>
    <row r="107" spans="2:65" s="1" customFormat="1" ht="24" customHeight="1">
      <c r="B107" s="35"/>
      <c r="C107" s="180" t="s">
        <v>128</v>
      </c>
      <c r="D107" s="180" t="s">
        <v>123</v>
      </c>
      <c r="E107" s="181" t="s">
        <v>149</v>
      </c>
      <c r="F107" s="182" t="s">
        <v>150</v>
      </c>
      <c r="G107" s="183" t="s">
        <v>151</v>
      </c>
      <c r="H107" s="184">
        <v>0.64</v>
      </c>
      <c r="I107" s="185"/>
      <c r="J107" s="186">
        <f>ROUND(I107*H107,2)</f>
        <v>0</v>
      </c>
      <c r="K107" s="182" t="s">
        <v>127</v>
      </c>
      <c r="L107" s="39"/>
      <c r="M107" s="187" t="s">
        <v>19</v>
      </c>
      <c r="N107" s="188" t="s">
        <v>51</v>
      </c>
      <c r="O107" s="64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191" t="s">
        <v>128</v>
      </c>
      <c r="AT107" s="191" t="s">
        <v>123</v>
      </c>
      <c r="AU107" s="191" t="s">
        <v>88</v>
      </c>
      <c r="AY107" s="17" t="s">
        <v>121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7" t="s">
        <v>86</v>
      </c>
      <c r="BK107" s="192">
        <f>ROUND(I107*H107,2)</f>
        <v>0</v>
      </c>
      <c r="BL107" s="17" t="s">
        <v>128</v>
      </c>
      <c r="BM107" s="191" t="s">
        <v>152</v>
      </c>
    </row>
    <row r="108" spans="2:65" s="1" customFormat="1" ht="105.6">
      <c r="B108" s="35"/>
      <c r="C108" s="36"/>
      <c r="D108" s="195" t="s">
        <v>136</v>
      </c>
      <c r="E108" s="36"/>
      <c r="F108" s="215" t="s">
        <v>153</v>
      </c>
      <c r="G108" s="36"/>
      <c r="H108" s="36"/>
      <c r="I108" s="104"/>
      <c r="J108" s="36"/>
      <c r="K108" s="36"/>
      <c r="L108" s="39"/>
      <c r="M108" s="216"/>
      <c r="N108" s="64"/>
      <c r="O108" s="64"/>
      <c r="P108" s="64"/>
      <c r="Q108" s="64"/>
      <c r="R108" s="64"/>
      <c r="S108" s="64"/>
      <c r="T108" s="65"/>
      <c r="AT108" s="17" t="s">
        <v>136</v>
      </c>
      <c r="AU108" s="17" t="s">
        <v>88</v>
      </c>
    </row>
    <row r="109" spans="2:65" s="12" customFormat="1" ht="10.199999999999999">
      <c r="B109" s="193"/>
      <c r="C109" s="194"/>
      <c r="D109" s="195" t="s">
        <v>130</v>
      </c>
      <c r="E109" s="196" t="s">
        <v>19</v>
      </c>
      <c r="F109" s="197" t="s">
        <v>138</v>
      </c>
      <c r="G109" s="194"/>
      <c r="H109" s="196" t="s">
        <v>19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130</v>
      </c>
      <c r="AU109" s="203" t="s">
        <v>88</v>
      </c>
      <c r="AV109" s="12" t="s">
        <v>86</v>
      </c>
      <c r="AW109" s="12" t="s">
        <v>42</v>
      </c>
      <c r="AX109" s="12" t="s">
        <v>80</v>
      </c>
      <c r="AY109" s="203" t="s">
        <v>121</v>
      </c>
    </row>
    <row r="110" spans="2:65" s="13" customFormat="1" ht="10.199999999999999">
      <c r="B110" s="204"/>
      <c r="C110" s="205"/>
      <c r="D110" s="195" t="s">
        <v>130</v>
      </c>
      <c r="E110" s="206" t="s">
        <v>19</v>
      </c>
      <c r="F110" s="207" t="s">
        <v>154</v>
      </c>
      <c r="G110" s="205"/>
      <c r="H110" s="208">
        <v>0.64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130</v>
      </c>
      <c r="AU110" s="214" t="s">
        <v>88</v>
      </c>
      <c r="AV110" s="13" t="s">
        <v>88</v>
      </c>
      <c r="AW110" s="13" t="s">
        <v>42</v>
      </c>
      <c r="AX110" s="13" t="s">
        <v>86</v>
      </c>
      <c r="AY110" s="214" t="s">
        <v>121</v>
      </c>
    </row>
    <row r="111" spans="2:65" s="11" customFormat="1" ht="22.8" customHeight="1">
      <c r="B111" s="164"/>
      <c r="C111" s="165"/>
      <c r="D111" s="166" t="s">
        <v>79</v>
      </c>
      <c r="E111" s="178" t="s">
        <v>155</v>
      </c>
      <c r="F111" s="178" t="s">
        <v>156</v>
      </c>
      <c r="G111" s="165"/>
      <c r="H111" s="165"/>
      <c r="I111" s="168"/>
      <c r="J111" s="179">
        <f>BK111</f>
        <v>0</v>
      </c>
      <c r="K111" s="165"/>
      <c r="L111" s="170"/>
      <c r="M111" s="171"/>
      <c r="N111" s="172"/>
      <c r="O111" s="172"/>
      <c r="P111" s="173">
        <f>SUM(P112:P122)</f>
        <v>0</v>
      </c>
      <c r="Q111" s="172"/>
      <c r="R111" s="173">
        <f>SUM(R112:R122)</f>
        <v>8.0000000000000007E-5</v>
      </c>
      <c r="S111" s="172"/>
      <c r="T111" s="174">
        <f>SUM(T112:T122)</f>
        <v>0</v>
      </c>
      <c r="AR111" s="175" t="s">
        <v>86</v>
      </c>
      <c r="AT111" s="176" t="s">
        <v>79</v>
      </c>
      <c r="AU111" s="176" t="s">
        <v>86</v>
      </c>
      <c r="AY111" s="175" t="s">
        <v>121</v>
      </c>
      <c r="BK111" s="177">
        <f>SUM(BK112:BK122)</f>
        <v>0</v>
      </c>
    </row>
    <row r="112" spans="2:65" s="1" customFormat="1" ht="24" customHeight="1">
      <c r="B112" s="35"/>
      <c r="C112" s="180" t="s">
        <v>157</v>
      </c>
      <c r="D112" s="180" t="s">
        <v>123</v>
      </c>
      <c r="E112" s="181" t="s">
        <v>158</v>
      </c>
      <c r="F112" s="182" t="s">
        <v>159</v>
      </c>
      <c r="G112" s="183" t="s">
        <v>126</v>
      </c>
      <c r="H112" s="184">
        <v>0.96</v>
      </c>
      <c r="I112" s="185"/>
      <c r="J112" s="186">
        <f>ROUND(I112*H112,2)</f>
        <v>0</v>
      </c>
      <c r="K112" s="182" t="s">
        <v>127</v>
      </c>
      <c r="L112" s="39"/>
      <c r="M112" s="187" t="s">
        <v>19</v>
      </c>
      <c r="N112" s="188" t="s">
        <v>51</v>
      </c>
      <c r="O112" s="64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AR112" s="191" t="s">
        <v>128</v>
      </c>
      <c r="AT112" s="191" t="s">
        <v>123</v>
      </c>
      <c r="AU112" s="191" t="s">
        <v>88</v>
      </c>
      <c r="AY112" s="17" t="s">
        <v>121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7" t="s">
        <v>86</v>
      </c>
      <c r="BK112" s="192">
        <f>ROUND(I112*H112,2)</f>
        <v>0</v>
      </c>
      <c r="BL112" s="17" t="s">
        <v>128</v>
      </c>
      <c r="BM112" s="191" t="s">
        <v>160</v>
      </c>
    </row>
    <row r="113" spans="2:65" s="12" customFormat="1" ht="10.199999999999999">
      <c r="B113" s="193"/>
      <c r="C113" s="194"/>
      <c r="D113" s="195" t="s">
        <v>130</v>
      </c>
      <c r="E113" s="196" t="s">
        <v>19</v>
      </c>
      <c r="F113" s="197" t="s">
        <v>161</v>
      </c>
      <c r="G113" s="194"/>
      <c r="H113" s="196" t="s">
        <v>19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130</v>
      </c>
      <c r="AU113" s="203" t="s">
        <v>88</v>
      </c>
      <c r="AV113" s="12" t="s">
        <v>86</v>
      </c>
      <c r="AW113" s="12" t="s">
        <v>42</v>
      </c>
      <c r="AX113" s="12" t="s">
        <v>80</v>
      </c>
      <c r="AY113" s="203" t="s">
        <v>121</v>
      </c>
    </row>
    <row r="114" spans="2:65" s="12" customFormat="1" ht="10.199999999999999">
      <c r="B114" s="193"/>
      <c r="C114" s="194"/>
      <c r="D114" s="195" t="s">
        <v>130</v>
      </c>
      <c r="E114" s="196" t="s">
        <v>19</v>
      </c>
      <c r="F114" s="197" t="s">
        <v>146</v>
      </c>
      <c r="G114" s="194"/>
      <c r="H114" s="196" t="s">
        <v>19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130</v>
      </c>
      <c r="AU114" s="203" t="s">
        <v>88</v>
      </c>
      <c r="AV114" s="12" t="s">
        <v>86</v>
      </c>
      <c r="AW114" s="12" t="s">
        <v>42</v>
      </c>
      <c r="AX114" s="12" t="s">
        <v>80</v>
      </c>
      <c r="AY114" s="203" t="s">
        <v>121</v>
      </c>
    </row>
    <row r="115" spans="2:65" s="13" customFormat="1" ht="10.199999999999999">
      <c r="B115" s="204"/>
      <c r="C115" s="205"/>
      <c r="D115" s="195" t="s">
        <v>130</v>
      </c>
      <c r="E115" s="206" t="s">
        <v>19</v>
      </c>
      <c r="F115" s="207" t="s">
        <v>140</v>
      </c>
      <c r="G115" s="205"/>
      <c r="H115" s="208">
        <v>0.96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130</v>
      </c>
      <c r="AU115" s="214" t="s">
        <v>88</v>
      </c>
      <c r="AV115" s="13" t="s">
        <v>88</v>
      </c>
      <c r="AW115" s="13" t="s">
        <v>42</v>
      </c>
      <c r="AX115" s="13" t="s">
        <v>86</v>
      </c>
      <c r="AY115" s="214" t="s">
        <v>121</v>
      </c>
    </row>
    <row r="116" spans="2:65" s="1" customFormat="1" ht="16.5" customHeight="1">
      <c r="B116" s="35"/>
      <c r="C116" s="180" t="s">
        <v>162</v>
      </c>
      <c r="D116" s="180" t="s">
        <v>123</v>
      </c>
      <c r="E116" s="181" t="s">
        <v>163</v>
      </c>
      <c r="F116" s="182" t="s">
        <v>164</v>
      </c>
      <c r="G116" s="183" t="s">
        <v>165</v>
      </c>
      <c r="H116" s="184">
        <v>2</v>
      </c>
      <c r="I116" s="185"/>
      <c r="J116" s="186">
        <f>ROUND(I116*H116,2)</f>
        <v>0</v>
      </c>
      <c r="K116" s="182" t="s">
        <v>127</v>
      </c>
      <c r="L116" s="39"/>
      <c r="M116" s="187" t="s">
        <v>19</v>
      </c>
      <c r="N116" s="188" t="s">
        <v>51</v>
      </c>
      <c r="O116" s="64"/>
      <c r="P116" s="189">
        <f>O116*H116</f>
        <v>0</v>
      </c>
      <c r="Q116" s="189">
        <v>4.0000000000000003E-5</v>
      </c>
      <c r="R116" s="189">
        <f>Q116*H116</f>
        <v>8.0000000000000007E-5</v>
      </c>
      <c r="S116" s="189">
        <v>0</v>
      </c>
      <c r="T116" s="190">
        <f>S116*H116</f>
        <v>0</v>
      </c>
      <c r="AR116" s="191" t="s">
        <v>128</v>
      </c>
      <c r="AT116" s="191" t="s">
        <v>123</v>
      </c>
      <c r="AU116" s="191" t="s">
        <v>88</v>
      </c>
      <c r="AY116" s="17" t="s">
        <v>121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7" t="s">
        <v>86</v>
      </c>
      <c r="BK116" s="192">
        <f>ROUND(I116*H116,2)</f>
        <v>0</v>
      </c>
      <c r="BL116" s="17" t="s">
        <v>128</v>
      </c>
      <c r="BM116" s="191" t="s">
        <v>166</v>
      </c>
    </row>
    <row r="117" spans="2:65" s="1" customFormat="1" ht="67.2">
      <c r="B117" s="35"/>
      <c r="C117" s="36"/>
      <c r="D117" s="195" t="s">
        <v>136</v>
      </c>
      <c r="E117" s="36"/>
      <c r="F117" s="215" t="s">
        <v>167</v>
      </c>
      <c r="G117" s="36"/>
      <c r="H117" s="36"/>
      <c r="I117" s="104"/>
      <c r="J117" s="36"/>
      <c r="K117" s="36"/>
      <c r="L117" s="39"/>
      <c r="M117" s="216"/>
      <c r="N117" s="64"/>
      <c r="O117" s="64"/>
      <c r="P117" s="64"/>
      <c r="Q117" s="64"/>
      <c r="R117" s="64"/>
      <c r="S117" s="64"/>
      <c r="T117" s="65"/>
      <c r="AT117" s="17" t="s">
        <v>136</v>
      </c>
      <c r="AU117" s="17" t="s">
        <v>88</v>
      </c>
    </row>
    <row r="118" spans="2:65" s="12" customFormat="1" ht="10.199999999999999">
      <c r="B118" s="193"/>
      <c r="C118" s="194"/>
      <c r="D118" s="195" t="s">
        <v>130</v>
      </c>
      <c r="E118" s="196" t="s">
        <v>19</v>
      </c>
      <c r="F118" s="197" t="s">
        <v>138</v>
      </c>
      <c r="G118" s="194"/>
      <c r="H118" s="196" t="s">
        <v>19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130</v>
      </c>
      <c r="AU118" s="203" t="s">
        <v>88</v>
      </c>
      <c r="AV118" s="12" t="s">
        <v>86</v>
      </c>
      <c r="AW118" s="12" t="s">
        <v>42</v>
      </c>
      <c r="AX118" s="12" t="s">
        <v>80</v>
      </c>
      <c r="AY118" s="203" t="s">
        <v>121</v>
      </c>
    </row>
    <row r="119" spans="2:65" s="12" customFormat="1" ht="10.199999999999999">
      <c r="B119" s="193"/>
      <c r="C119" s="194"/>
      <c r="D119" s="195" t="s">
        <v>130</v>
      </c>
      <c r="E119" s="196" t="s">
        <v>19</v>
      </c>
      <c r="F119" s="197" t="s">
        <v>168</v>
      </c>
      <c r="G119" s="194"/>
      <c r="H119" s="196" t="s">
        <v>19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130</v>
      </c>
      <c r="AU119" s="203" t="s">
        <v>88</v>
      </c>
      <c r="AV119" s="12" t="s">
        <v>86</v>
      </c>
      <c r="AW119" s="12" t="s">
        <v>42</v>
      </c>
      <c r="AX119" s="12" t="s">
        <v>80</v>
      </c>
      <c r="AY119" s="203" t="s">
        <v>121</v>
      </c>
    </row>
    <row r="120" spans="2:65" s="13" customFormat="1" ht="10.199999999999999">
      <c r="B120" s="204"/>
      <c r="C120" s="205"/>
      <c r="D120" s="195" t="s">
        <v>130</v>
      </c>
      <c r="E120" s="206" t="s">
        <v>19</v>
      </c>
      <c r="F120" s="207" t="s">
        <v>169</v>
      </c>
      <c r="G120" s="205"/>
      <c r="H120" s="208">
        <v>1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130</v>
      </c>
      <c r="AU120" s="214" t="s">
        <v>88</v>
      </c>
      <c r="AV120" s="13" t="s">
        <v>88</v>
      </c>
      <c r="AW120" s="13" t="s">
        <v>42</v>
      </c>
      <c r="AX120" s="13" t="s">
        <v>80</v>
      </c>
      <c r="AY120" s="214" t="s">
        <v>121</v>
      </c>
    </row>
    <row r="121" spans="2:65" s="13" customFormat="1" ht="10.199999999999999">
      <c r="B121" s="204"/>
      <c r="C121" s="205"/>
      <c r="D121" s="195" t="s">
        <v>130</v>
      </c>
      <c r="E121" s="206" t="s">
        <v>19</v>
      </c>
      <c r="F121" s="207" t="s">
        <v>170</v>
      </c>
      <c r="G121" s="205"/>
      <c r="H121" s="208">
        <v>1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130</v>
      </c>
      <c r="AU121" s="214" t="s">
        <v>88</v>
      </c>
      <c r="AV121" s="13" t="s">
        <v>88</v>
      </c>
      <c r="AW121" s="13" t="s">
        <v>42</v>
      </c>
      <c r="AX121" s="13" t="s">
        <v>80</v>
      </c>
      <c r="AY121" s="214" t="s">
        <v>121</v>
      </c>
    </row>
    <row r="122" spans="2:65" s="14" customFormat="1" ht="10.199999999999999">
      <c r="B122" s="217"/>
      <c r="C122" s="218"/>
      <c r="D122" s="195" t="s">
        <v>130</v>
      </c>
      <c r="E122" s="219" t="s">
        <v>19</v>
      </c>
      <c r="F122" s="220" t="s">
        <v>141</v>
      </c>
      <c r="G122" s="218"/>
      <c r="H122" s="221">
        <v>2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130</v>
      </c>
      <c r="AU122" s="227" t="s">
        <v>88</v>
      </c>
      <c r="AV122" s="14" t="s">
        <v>128</v>
      </c>
      <c r="AW122" s="14" t="s">
        <v>42</v>
      </c>
      <c r="AX122" s="14" t="s">
        <v>86</v>
      </c>
      <c r="AY122" s="227" t="s">
        <v>121</v>
      </c>
    </row>
    <row r="123" spans="2:65" s="11" customFormat="1" ht="25.95" customHeight="1">
      <c r="B123" s="164"/>
      <c r="C123" s="165"/>
      <c r="D123" s="166" t="s">
        <v>79</v>
      </c>
      <c r="E123" s="167" t="s">
        <v>171</v>
      </c>
      <c r="F123" s="167" t="s">
        <v>172</v>
      </c>
      <c r="G123" s="165"/>
      <c r="H123" s="165"/>
      <c r="I123" s="168"/>
      <c r="J123" s="169">
        <f>BK123</f>
        <v>0</v>
      </c>
      <c r="K123" s="165"/>
      <c r="L123" s="170"/>
      <c r="M123" s="171"/>
      <c r="N123" s="172"/>
      <c r="O123" s="172"/>
      <c r="P123" s="173">
        <f>P124</f>
        <v>0</v>
      </c>
      <c r="Q123" s="172"/>
      <c r="R123" s="173">
        <f>R124</f>
        <v>0.59810000000000008</v>
      </c>
      <c r="S123" s="172"/>
      <c r="T123" s="174">
        <f>T124</f>
        <v>0</v>
      </c>
      <c r="AR123" s="175" t="s">
        <v>142</v>
      </c>
      <c r="AT123" s="176" t="s">
        <v>79</v>
      </c>
      <c r="AU123" s="176" t="s">
        <v>80</v>
      </c>
      <c r="AY123" s="175" t="s">
        <v>121</v>
      </c>
      <c r="BK123" s="177">
        <f>BK124</f>
        <v>0</v>
      </c>
    </row>
    <row r="124" spans="2:65" s="11" customFormat="1" ht="22.8" customHeight="1">
      <c r="B124" s="164"/>
      <c r="C124" s="165"/>
      <c r="D124" s="166" t="s">
        <v>79</v>
      </c>
      <c r="E124" s="178" t="s">
        <v>173</v>
      </c>
      <c r="F124" s="178" t="s">
        <v>174</v>
      </c>
      <c r="G124" s="165"/>
      <c r="H124" s="165"/>
      <c r="I124" s="168"/>
      <c r="J124" s="179">
        <f>BK124</f>
        <v>0</v>
      </c>
      <c r="K124" s="165"/>
      <c r="L124" s="170"/>
      <c r="M124" s="171"/>
      <c r="N124" s="172"/>
      <c r="O124" s="172"/>
      <c r="P124" s="173">
        <f>P125+SUM(P126:P136)</f>
        <v>0</v>
      </c>
      <c r="Q124" s="172"/>
      <c r="R124" s="173">
        <f>R125+SUM(R126:R136)</f>
        <v>0.59810000000000008</v>
      </c>
      <c r="S124" s="172"/>
      <c r="T124" s="174">
        <f>T125+SUM(T126:T136)</f>
        <v>0</v>
      </c>
      <c r="AR124" s="175" t="s">
        <v>142</v>
      </c>
      <c r="AT124" s="176" t="s">
        <v>79</v>
      </c>
      <c r="AU124" s="176" t="s">
        <v>86</v>
      </c>
      <c r="AY124" s="175" t="s">
        <v>121</v>
      </c>
      <c r="BK124" s="177">
        <f>BK125+SUM(BK126:BK136)</f>
        <v>0</v>
      </c>
    </row>
    <row r="125" spans="2:65" s="1" customFormat="1" ht="24" customHeight="1">
      <c r="B125" s="35"/>
      <c r="C125" s="180" t="s">
        <v>175</v>
      </c>
      <c r="D125" s="180" t="s">
        <v>123</v>
      </c>
      <c r="E125" s="181" t="s">
        <v>176</v>
      </c>
      <c r="F125" s="182" t="s">
        <v>177</v>
      </c>
      <c r="G125" s="183" t="s">
        <v>178</v>
      </c>
      <c r="H125" s="184">
        <v>28</v>
      </c>
      <c r="I125" s="185"/>
      <c r="J125" s="186">
        <f>ROUND(I125*H125,2)</f>
        <v>0</v>
      </c>
      <c r="K125" s="182" t="s">
        <v>127</v>
      </c>
      <c r="L125" s="39"/>
      <c r="M125" s="187" t="s">
        <v>19</v>
      </c>
      <c r="N125" s="188" t="s">
        <v>51</v>
      </c>
      <c r="O125" s="64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AR125" s="191" t="s">
        <v>179</v>
      </c>
      <c r="AT125" s="191" t="s">
        <v>123</v>
      </c>
      <c r="AU125" s="191" t="s">
        <v>88</v>
      </c>
      <c r="AY125" s="17" t="s">
        <v>121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7" t="s">
        <v>86</v>
      </c>
      <c r="BK125" s="192">
        <f>ROUND(I125*H125,2)</f>
        <v>0</v>
      </c>
      <c r="BL125" s="17" t="s">
        <v>179</v>
      </c>
      <c r="BM125" s="191" t="s">
        <v>180</v>
      </c>
    </row>
    <row r="126" spans="2:65" s="1" customFormat="1" ht="28.8">
      <c r="B126" s="35"/>
      <c r="C126" s="36"/>
      <c r="D126" s="195" t="s">
        <v>136</v>
      </c>
      <c r="E126" s="36"/>
      <c r="F126" s="215" t="s">
        <v>181</v>
      </c>
      <c r="G126" s="36"/>
      <c r="H126" s="36"/>
      <c r="I126" s="104"/>
      <c r="J126" s="36"/>
      <c r="K126" s="36"/>
      <c r="L126" s="39"/>
      <c r="M126" s="216"/>
      <c r="N126" s="64"/>
      <c r="O126" s="64"/>
      <c r="P126" s="64"/>
      <c r="Q126" s="64"/>
      <c r="R126" s="64"/>
      <c r="S126" s="64"/>
      <c r="T126" s="65"/>
      <c r="AT126" s="17" t="s">
        <v>136</v>
      </c>
      <c r="AU126" s="17" t="s">
        <v>88</v>
      </c>
    </row>
    <row r="127" spans="2:65" s="12" customFormat="1" ht="10.199999999999999">
      <c r="B127" s="193"/>
      <c r="C127" s="194"/>
      <c r="D127" s="195" t="s">
        <v>130</v>
      </c>
      <c r="E127" s="196" t="s">
        <v>19</v>
      </c>
      <c r="F127" s="197" t="s">
        <v>182</v>
      </c>
      <c r="G127" s="194"/>
      <c r="H127" s="196" t="s">
        <v>19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130</v>
      </c>
      <c r="AU127" s="203" t="s">
        <v>88</v>
      </c>
      <c r="AV127" s="12" t="s">
        <v>86</v>
      </c>
      <c r="AW127" s="12" t="s">
        <v>42</v>
      </c>
      <c r="AX127" s="12" t="s">
        <v>80</v>
      </c>
      <c r="AY127" s="203" t="s">
        <v>121</v>
      </c>
    </row>
    <row r="128" spans="2:65" s="13" customFormat="1" ht="10.199999999999999">
      <c r="B128" s="204"/>
      <c r="C128" s="205"/>
      <c r="D128" s="195" t="s">
        <v>130</v>
      </c>
      <c r="E128" s="206" t="s">
        <v>19</v>
      </c>
      <c r="F128" s="207" t="s">
        <v>183</v>
      </c>
      <c r="G128" s="205"/>
      <c r="H128" s="208">
        <v>14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130</v>
      </c>
      <c r="AU128" s="214" t="s">
        <v>88</v>
      </c>
      <c r="AV128" s="13" t="s">
        <v>88</v>
      </c>
      <c r="AW128" s="13" t="s">
        <v>42</v>
      </c>
      <c r="AX128" s="13" t="s">
        <v>80</v>
      </c>
      <c r="AY128" s="214" t="s">
        <v>121</v>
      </c>
    </row>
    <row r="129" spans="2:65" s="13" customFormat="1" ht="10.199999999999999">
      <c r="B129" s="204"/>
      <c r="C129" s="205"/>
      <c r="D129" s="195" t="s">
        <v>130</v>
      </c>
      <c r="E129" s="206" t="s">
        <v>19</v>
      </c>
      <c r="F129" s="207" t="s">
        <v>184</v>
      </c>
      <c r="G129" s="205"/>
      <c r="H129" s="208">
        <v>14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130</v>
      </c>
      <c r="AU129" s="214" t="s">
        <v>88</v>
      </c>
      <c r="AV129" s="13" t="s">
        <v>88</v>
      </c>
      <c r="AW129" s="13" t="s">
        <v>42</v>
      </c>
      <c r="AX129" s="13" t="s">
        <v>80</v>
      </c>
      <c r="AY129" s="214" t="s">
        <v>121</v>
      </c>
    </row>
    <row r="130" spans="2:65" s="14" customFormat="1" ht="10.199999999999999">
      <c r="B130" s="217"/>
      <c r="C130" s="218"/>
      <c r="D130" s="195" t="s">
        <v>130</v>
      </c>
      <c r="E130" s="219" t="s">
        <v>19</v>
      </c>
      <c r="F130" s="220" t="s">
        <v>141</v>
      </c>
      <c r="G130" s="218"/>
      <c r="H130" s="221">
        <v>28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130</v>
      </c>
      <c r="AU130" s="227" t="s">
        <v>88</v>
      </c>
      <c r="AV130" s="14" t="s">
        <v>128</v>
      </c>
      <c r="AW130" s="14" t="s">
        <v>42</v>
      </c>
      <c r="AX130" s="14" t="s">
        <v>86</v>
      </c>
      <c r="AY130" s="227" t="s">
        <v>121</v>
      </c>
    </row>
    <row r="131" spans="2:65" s="1" customFormat="1" ht="16.5" customHeight="1">
      <c r="B131" s="35"/>
      <c r="C131" s="228" t="s">
        <v>185</v>
      </c>
      <c r="D131" s="228" t="s">
        <v>171</v>
      </c>
      <c r="E131" s="229" t="s">
        <v>186</v>
      </c>
      <c r="F131" s="230" t="s">
        <v>187</v>
      </c>
      <c r="G131" s="231" t="s">
        <v>178</v>
      </c>
      <c r="H131" s="232">
        <v>28</v>
      </c>
      <c r="I131" s="233"/>
      <c r="J131" s="234">
        <f>ROUND(I131*H131,2)</f>
        <v>0</v>
      </c>
      <c r="K131" s="230" t="s">
        <v>188</v>
      </c>
      <c r="L131" s="235"/>
      <c r="M131" s="236" t="s">
        <v>19</v>
      </c>
      <c r="N131" s="237" t="s">
        <v>51</v>
      </c>
      <c r="O131" s="64"/>
      <c r="P131" s="189">
        <f>O131*H131</f>
        <v>0</v>
      </c>
      <c r="Q131" s="189">
        <v>1E-3</v>
      </c>
      <c r="R131" s="189">
        <f>Q131*H131</f>
        <v>2.8000000000000001E-2</v>
      </c>
      <c r="S131" s="189">
        <v>0</v>
      </c>
      <c r="T131" s="190">
        <f>S131*H131</f>
        <v>0</v>
      </c>
      <c r="AR131" s="191" t="s">
        <v>189</v>
      </c>
      <c r="AT131" s="191" t="s">
        <v>171</v>
      </c>
      <c r="AU131" s="191" t="s">
        <v>88</v>
      </c>
      <c r="AY131" s="17" t="s">
        <v>121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7" t="s">
        <v>86</v>
      </c>
      <c r="BK131" s="192">
        <f>ROUND(I131*H131,2)</f>
        <v>0</v>
      </c>
      <c r="BL131" s="17" t="s">
        <v>179</v>
      </c>
      <c r="BM131" s="191" t="s">
        <v>190</v>
      </c>
    </row>
    <row r="132" spans="2:65" s="12" customFormat="1" ht="10.199999999999999">
      <c r="B132" s="193"/>
      <c r="C132" s="194"/>
      <c r="D132" s="195" t="s">
        <v>130</v>
      </c>
      <c r="E132" s="196" t="s">
        <v>19</v>
      </c>
      <c r="F132" s="197" t="s">
        <v>182</v>
      </c>
      <c r="G132" s="194"/>
      <c r="H132" s="196" t="s">
        <v>19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130</v>
      </c>
      <c r="AU132" s="203" t="s">
        <v>88</v>
      </c>
      <c r="AV132" s="12" t="s">
        <v>86</v>
      </c>
      <c r="AW132" s="12" t="s">
        <v>42</v>
      </c>
      <c r="AX132" s="12" t="s">
        <v>80</v>
      </c>
      <c r="AY132" s="203" t="s">
        <v>121</v>
      </c>
    </row>
    <row r="133" spans="2:65" s="13" customFormat="1" ht="10.199999999999999">
      <c r="B133" s="204"/>
      <c r="C133" s="205"/>
      <c r="D133" s="195" t="s">
        <v>130</v>
      </c>
      <c r="E133" s="206" t="s">
        <v>19</v>
      </c>
      <c r="F133" s="207" t="s">
        <v>183</v>
      </c>
      <c r="G133" s="205"/>
      <c r="H133" s="208">
        <v>14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130</v>
      </c>
      <c r="AU133" s="214" t="s">
        <v>88</v>
      </c>
      <c r="AV133" s="13" t="s">
        <v>88</v>
      </c>
      <c r="AW133" s="13" t="s">
        <v>42</v>
      </c>
      <c r="AX133" s="13" t="s">
        <v>80</v>
      </c>
      <c r="AY133" s="214" t="s">
        <v>121</v>
      </c>
    </row>
    <row r="134" spans="2:65" s="13" customFormat="1" ht="10.199999999999999">
      <c r="B134" s="204"/>
      <c r="C134" s="205"/>
      <c r="D134" s="195" t="s">
        <v>130</v>
      </c>
      <c r="E134" s="206" t="s">
        <v>19</v>
      </c>
      <c r="F134" s="207" t="s">
        <v>184</v>
      </c>
      <c r="G134" s="205"/>
      <c r="H134" s="208">
        <v>14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130</v>
      </c>
      <c r="AU134" s="214" t="s">
        <v>88</v>
      </c>
      <c r="AV134" s="13" t="s">
        <v>88</v>
      </c>
      <c r="AW134" s="13" t="s">
        <v>42</v>
      </c>
      <c r="AX134" s="13" t="s">
        <v>80</v>
      </c>
      <c r="AY134" s="214" t="s">
        <v>121</v>
      </c>
    </row>
    <row r="135" spans="2:65" s="14" customFormat="1" ht="10.199999999999999">
      <c r="B135" s="217"/>
      <c r="C135" s="218"/>
      <c r="D135" s="195" t="s">
        <v>130</v>
      </c>
      <c r="E135" s="219" t="s">
        <v>19</v>
      </c>
      <c r="F135" s="220" t="s">
        <v>141</v>
      </c>
      <c r="G135" s="218"/>
      <c r="H135" s="221">
        <v>28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130</v>
      </c>
      <c r="AU135" s="227" t="s">
        <v>88</v>
      </c>
      <c r="AV135" s="14" t="s">
        <v>128</v>
      </c>
      <c r="AW135" s="14" t="s">
        <v>42</v>
      </c>
      <c r="AX135" s="14" t="s">
        <v>86</v>
      </c>
      <c r="AY135" s="227" t="s">
        <v>121</v>
      </c>
    </row>
    <row r="136" spans="2:65" s="11" customFormat="1" ht="20.85" customHeight="1">
      <c r="B136" s="164"/>
      <c r="C136" s="165"/>
      <c r="D136" s="166" t="s">
        <v>79</v>
      </c>
      <c r="E136" s="178" t="s">
        <v>191</v>
      </c>
      <c r="F136" s="178" t="s">
        <v>192</v>
      </c>
      <c r="G136" s="165"/>
      <c r="H136" s="165"/>
      <c r="I136" s="168"/>
      <c r="J136" s="179">
        <f>BK136</f>
        <v>0</v>
      </c>
      <c r="K136" s="165"/>
      <c r="L136" s="170"/>
      <c r="M136" s="171"/>
      <c r="N136" s="172"/>
      <c r="O136" s="172"/>
      <c r="P136" s="173">
        <f>SUM(P137:P225)</f>
        <v>0</v>
      </c>
      <c r="Q136" s="172"/>
      <c r="R136" s="173">
        <f>SUM(R137:R225)</f>
        <v>0.57010000000000005</v>
      </c>
      <c r="S136" s="172"/>
      <c r="T136" s="174">
        <f>SUM(T137:T225)</f>
        <v>0</v>
      </c>
      <c r="AR136" s="175" t="s">
        <v>142</v>
      </c>
      <c r="AT136" s="176" t="s">
        <v>79</v>
      </c>
      <c r="AU136" s="176" t="s">
        <v>88</v>
      </c>
      <c r="AY136" s="175" t="s">
        <v>121</v>
      </c>
      <c r="BK136" s="177">
        <f>SUM(BK137:BK225)</f>
        <v>0</v>
      </c>
    </row>
    <row r="137" spans="2:65" s="1" customFormat="1" ht="24" customHeight="1">
      <c r="B137" s="35"/>
      <c r="C137" s="180" t="s">
        <v>155</v>
      </c>
      <c r="D137" s="180" t="s">
        <v>123</v>
      </c>
      <c r="E137" s="181" t="s">
        <v>193</v>
      </c>
      <c r="F137" s="182" t="s">
        <v>194</v>
      </c>
      <c r="G137" s="183" t="s">
        <v>178</v>
      </c>
      <c r="H137" s="184">
        <v>1</v>
      </c>
      <c r="I137" s="185"/>
      <c r="J137" s="186">
        <f>ROUND(I137*H137,2)</f>
        <v>0</v>
      </c>
      <c r="K137" s="182" t="s">
        <v>195</v>
      </c>
      <c r="L137" s="39"/>
      <c r="M137" s="187" t="s">
        <v>19</v>
      </c>
      <c r="N137" s="188" t="s">
        <v>51</v>
      </c>
      <c r="O137" s="64"/>
      <c r="P137" s="189">
        <f>O137*H137</f>
        <v>0</v>
      </c>
      <c r="Q137" s="189">
        <v>0.57010000000000005</v>
      </c>
      <c r="R137" s="189">
        <f>Q137*H137</f>
        <v>0.57010000000000005</v>
      </c>
      <c r="S137" s="189">
        <v>0</v>
      </c>
      <c r="T137" s="190">
        <f>S137*H137</f>
        <v>0</v>
      </c>
      <c r="AR137" s="191" t="s">
        <v>86</v>
      </c>
      <c r="AT137" s="191" t="s">
        <v>123</v>
      </c>
      <c r="AU137" s="191" t="s">
        <v>142</v>
      </c>
      <c r="AY137" s="17" t="s">
        <v>121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7" t="s">
        <v>86</v>
      </c>
      <c r="BK137" s="192">
        <f>ROUND(I137*H137,2)</f>
        <v>0</v>
      </c>
      <c r="BL137" s="17" t="s">
        <v>86</v>
      </c>
      <c r="BM137" s="191" t="s">
        <v>196</v>
      </c>
    </row>
    <row r="138" spans="2:65" s="1" customFormat="1" ht="28.8">
      <c r="B138" s="35"/>
      <c r="C138" s="36"/>
      <c r="D138" s="195" t="s">
        <v>136</v>
      </c>
      <c r="E138" s="36"/>
      <c r="F138" s="215" t="s">
        <v>197</v>
      </c>
      <c r="G138" s="36"/>
      <c r="H138" s="36"/>
      <c r="I138" s="104"/>
      <c r="J138" s="36"/>
      <c r="K138" s="36"/>
      <c r="L138" s="39"/>
      <c r="M138" s="216"/>
      <c r="N138" s="64"/>
      <c r="O138" s="64"/>
      <c r="P138" s="64"/>
      <c r="Q138" s="64"/>
      <c r="R138" s="64"/>
      <c r="S138" s="64"/>
      <c r="T138" s="65"/>
      <c r="AT138" s="17" t="s">
        <v>136</v>
      </c>
      <c r="AU138" s="17" t="s">
        <v>142</v>
      </c>
    </row>
    <row r="139" spans="2:65" s="12" customFormat="1" ht="10.199999999999999">
      <c r="B139" s="193"/>
      <c r="C139" s="194"/>
      <c r="D139" s="195" t="s">
        <v>130</v>
      </c>
      <c r="E139" s="196" t="s">
        <v>19</v>
      </c>
      <c r="F139" s="197" t="s">
        <v>198</v>
      </c>
      <c r="G139" s="194"/>
      <c r="H139" s="196" t="s">
        <v>19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130</v>
      </c>
      <c r="AU139" s="203" t="s">
        <v>142</v>
      </c>
      <c r="AV139" s="12" t="s">
        <v>86</v>
      </c>
      <c r="AW139" s="12" t="s">
        <v>42</v>
      </c>
      <c r="AX139" s="12" t="s">
        <v>80</v>
      </c>
      <c r="AY139" s="203" t="s">
        <v>121</v>
      </c>
    </row>
    <row r="140" spans="2:65" s="12" customFormat="1" ht="10.199999999999999">
      <c r="B140" s="193"/>
      <c r="C140" s="194"/>
      <c r="D140" s="195" t="s">
        <v>130</v>
      </c>
      <c r="E140" s="196" t="s">
        <v>19</v>
      </c>
      <c r="F140" s="197" t="s">
        <v>199</v>
      </c>
      <c r="G140" s="194"/>
      <c r="H140" s="196" t="s">
        <v>19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130</v>
      </c>
      <c r="AU140" s="203" t="s">
        <v>142</v>
      </c>
      <c r="AV140" s="12" t="s">
        <v>86</v>
      </c>
      <c r="AW140" s="12" t="s">
        <v>42</v>
      </c>
      <c r="AX140" s="12" t="s">
        <v>80</v>
      </c>
      <c r="AY140" s="203" t="s">
        <v>121</v>
      </c>
    </row>
    <row r="141" spans="2:65" s="13" customFormat="1" ht="10.199999999999999">
      <c r="B141" s="204"/>
      <c r="C141" s="205"/>
      <c r="D141" s="195" t="s">
        <v>130</v>
      </c>
      <c r="E141" s="206" t="s">
        <v>19</v>
      </c>
      <c r="F141" s="207" t="s">
        <v>86</v>
      </c>
      <c r="G141" s="205"/>
      <c r="H141" s="208">
        <v>1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130</v>
      </c>
      <c r="AU141" s="214" t="s">
        <v>142</v>
      </c>
      <c r="AV141" s="13" t="s">
        <v>88</v>
      </c>
      <c r="AW141" s="13" t="s">
        <v>42</v>
      </c>
      <c r="AX141" s="13" t="s">
        <v>86</v>
      </c>
      <c r="AY141" s="214" t="s">
        <v>121</v>
      </c>
    </row>
    <row r="142" spans="2:65" s="1" customFormat="1" ht="16.5" customHeight="1">
      <c r="B142" s="35"/>
      <c r="C142" s="228" t="s">
        <v>200</v>
      </c>
      <c r="D142" s="228" t="s">
        <v>171</v>
      </c>
      <c r="E142" s="229" t="s">
        <v>201</v>
      </c>
      <c r="F142" s="230" t="s">
        <v>202</v>
      </c>
      <c r="G142" s="231" t="s">
        <v>178</v>
      </c>
      <c r="H142" s="232">
        <v>1</v>
      </c>
      <c r="I142" s="233"/>
      <c r="J142" s="234">
        <f>ROUND(I142*H142,2)</f>
        <v>0</v>
      </c>
      <c r="K142" s="230" t="s">
        <v>188</v>
      </c>
      <c r="L142" s="235"/>
      <c r="M142" s="236" t="s">
        <v>19</v>
      </c>
      <c r="N142" s="237" t="s">
        <v>51</v>
      </c>
      <c r="O142" s="64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AR142" s="191" t="s">
        <v>189</v>
      </c>
      <c r="AT142" s="191" t="s">
        <v>171</v>
      </c>
      <c r="AU142" s="191" t="s">
        <v>142</v>
      </c>
      <c r="AY142" s="17" t="s">
        <v>121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7" t="s">
        <v>86</v>
      </c>
      <c r="BK142" s="192">
        <f>ROUND(I142*H142,2)</f>
        <v>0</v>
      </c>
      <c r="BL142" s="17" t="s">
        <v>179</v>
      </c>
      <c r="BM142" s="191" t="s">
        <v>203</v>
      </c>
    </row>
    <row r="143" spans="2:65" s="12" customFormat="1" ht="10.199999999999999">
      <c r="B143" s="193"/>
      <c r="C143" s="194"/>
      <c r="D143" s="195" t="s">
        <v>130</v>
      </c>
      <c r="E143" s="196" t="s">
        <v>19</v>
      </c>
      <c r="F143" s="197" t="s">
        <v>198</v>
      </c>
      <c r="G143" s="194"/>
      <c r="H143" s="196" t="s">
        <v>19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130</v>
      </c>
      <c r="AU143" s="203" t="s">
        <v>142</v>
      </c>
      <c r="AV143" s="12" t="s">
        <v>86</v>
      </c>
      <c r="AW143" s="12" t="s">
        <v>42</v>
      </c>
      <c r="AX143" s="12" t="s">
        <v>80</v>
      </c>
      <c r="AY143" s="203" t="s">
        <v>121</v>
      </c>
    </row>
    <row r="144" spans="2:65" s="12" customFormat="1" ht="10.199999999999999">
      <c r="B144" s="193"/>
      <c r="C144" s="194"/>
      <c r="D144" s="195" t="s">
        <v>130</v>
      </c>
      <c r="E144" s="196" t="s">
        <v>19</v>
      </c>
      <c r="F144" s="197" t="s">
        <v>199</v>
      </c>
      <c r="G144" s="194"/>
      <c r="H144" s="196" t="s">
        <v>19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130</v>
      </c>
      <c r="AU144" s="203" t="s">
        <v>142</v>
      </c>
      <c r="AV144" s="12" t="s">
        <v>86</v>
      </c>
      <c r="AW144" s="12" t="s">
        <v>42</v>
      </c>
      <c r="AX144" s="12" t="s">
        <v>80</v>
      </c>
      <c r="AY144" s="203" t="s">
        <v>121</v>
      </c>
    </row>
    <row r="145" spans="2:65" s="13" customFormat="1" ht="10.199999999999999">
      <c r="B145" s="204"/>
      <c r="C145" s="205"/>
      <c r="D145" s="195" t="s">
        <v>130</v>
      </c>
      <c r="E145" s="206" t="s">
        <v>19</v>
      </c>
      <c r="F145" s="207" t="s">
        <v>86</v>
      </c>
      <c r="G145" s="205"/>
      <c r="H145" s="208">
        <v>1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130</v>
      </c>
      <c r="AU145" s="214" t="s">
        <v>142</v>
      </c>
      <c r="AV145" s="13" t="s">
        <v>88</v>
      </c>
      <c r="AW145" s="13" t="s">
        <v>42</v>
      </c>
      <c r="AX145" s="13" t="s">
        <v>86</v>
      </c>
      <c r="AY145" s="214" t="s">
        <v>121</v>
      </c>
    </row>
    <row r="146" spans="2:65" s="1" customFormat="1" ht="24" customHeight="1">
      <c r="B146" s="35"/>
      <c r="C146" s="180" t="s">
        <v>204</v>
      </c>
      <c r="D146" s="180" t="s">
        <v>123</v>
      </c>
      <c r="E146" s="181" t="s">
        <v>205</v>
      </c>
      <c r="F146" s="182" t="s">
        <v>206</v>
      </c>
      <c r="G146" s="183" t="s">
        <v>178</v>
      </c>
      <c r="H146" s="184">
        <v>2</v>
      </c>
      <c r="I146" s="185"/>
      <c r="J146" s="186">
        <f>ROUND(I146*H146,2)</f>
        <v>0</v>
      </c>
      <c r="K146" s="182" t="s">
        <v>127</v>
      </c>
      <c r="L146" s="39"/>
      <c r="M146" s="187" t="s">
        <v>19</v>
      </c>
      <c r="N146" s="188" t="s">
        <v>51</v>
      </c>
      <c r="O146" s="64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AR146" s="191" t="s">
        <v>86</v>
      </c>
      <c r="AT146" s="191" t="s">
        <v>123</v>
      </c>
      <c r="AU146" s="191" t="s">
        <v>142</v>
      </c>
      <c r="AY146" s="17" t="s">
        <v>121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86</v>
      </c>
      <c r="BK146" s="192">
        <f>ROUND(I146*H146,2)</f>
        <v>0</v>
      </c>
      <c r="BL146" s="17" t="s">
        <v>86</v>
      </c>
      <c r="BM146" s="191" t="s">
        <v>207</v>
      </c>
    </row>
    <row r="147" spans="2:65" s="1" customFormat="1" ht="28.8">
      <c r="B147" s="35"/>
      <c r="C147" s="36"/>
      <c r="D147" s="195" t="s">
        <v>136</v>
      </c>
      <c r="E147" s="36"/>
      <c r="F147" s="215" t="s">
        <v>197</v>
      </c>
      <c r="G147" s="36"/>
      <c r="H147" s="36"/>
      <c r="I147" s="104"/>
      <c r="J147" s="36"/>
      <c r="K147" s="36"/>
      <c r="L147" s="39"/>
      <c r="M147" s="216"/>
      <c r="N147" s="64"/>
      <c r="O147" s="64"/>
      <c r="P147" s="64"/>
      <c r="Q147" s="64"/>
      <c r="R147" s="64"/>
      <c r="S147" s="64"/>
      <c r="T147" s="65"/>
      <c r="AT147" s="17" t="s">
        <v>136</v>
      </c>
      <c r="AU147" s="17" t="s">
        <v>142</v>
      </c>
    </row>
    <row r="148" spans="2:65" s="12" customFormat="1" ht="10.199999999999999">
      <c r="B148" s="193"/>
      <c r="C148" s="194"/>
      <c r="D148" s="195" t="s">
        <v>130</v>
      </c>
      <c r="E148" s="196" t="s">
        <v>19</v>
      </c>
      <c r="F148" s="197" t="s">
        <v>208</v>
      </c>
      <c r="G148" s="194"/>
      <c r="H148" s="196" t="s">
        <v>19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130</v>
      </c>
      <c r="AU148" s="203" t="s">
        <v>142</v>
      </c>
      <c r="AV148" s="12" t="s">
        <v>86</v>
      </c>
      <c r="AW148" s="12" t="s">
        <v>42</v>
      </c>
      <c r="AX148" s="12" t="s">
        <v>80</v>
      </c>
      <c r="AY148" s="203" t="s">
        <v>121</v>
      </c>
    </row>
    <row r="149" spans="2:65" s="12" customFormat="1" ht="10.199999999999999">
      <c r="B149" s="193"/>
      <c r="C149" s="194"/>
      <c r="D149" s="195" t="s">
        <v>130</v>
      </c>
      <c r="E149" s="196" t="s">
        <v>19</v>
      </c>
      <c r="F149" s="197" t="s">
        <v>209</v>
      </c>
      <c r="G149" s="194"/>
      <c r="H149" s="196" t="s">
        <v>19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130</v>
      </c>
      <c r="AU149" s="203" t="s">
        <v>142</v>
      </c>
      <c r="AV149" s="12" t="s">
        <v>86</v>
      </c>
      <c r="AW149" s="12" t="s">
        <v>42</v>
      </c>
      <c r="AX149" s="12" t="s">
        <v>80</v>
      </c>
      <c r="AY149" s="203" t="s">
        <v>121</v>
      </c>
    </row>
    <row r="150" spans="2:65" s="13" customFormat="1" ht="10.199999999999999">
      <c r="B150" s="204"/>
      <c r="C150" s="205"/>
      <c r="D150" s="195" t="s">
        <v>130</v>
      </c>
      <c r="E150" s="206" t="s">
        <v>19</v>
      </c>
      <c r="F150" s="207" t="s">
        <v>86</v>
      </c>
      <c r="G150" s="205"/>
      <c r="H150" s="208">
        <v>1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130</v>
      </c>
      <c r="AU150" s="214" t="s">
        <v>142</v>
      </c>
      <c r="AV150" s="13" t="s">
        <v>88</v>
      </c>
      <c r="AW150" s="13" t="s">
        <v>42</v>
      </c>
      <c r="AX150" s="13" t="s">
        <v>80</v>
      </c>
      <c r="AY150" s="214" t="s">
        <v>121</v>
      </c>
    </row>
    <row r="151" spans="2:65" s="12" customFormat="1" ht="10.199999999999999">
      <c r="B151" s="193"/>
      <c r="C151" s="194"/>
      <c r="D151" s="195" t="s">
        <v>130</v>
      </c>
      <c r="E151" s="196" t="s">
        <v>19</v>
      </c>
      <c r="F151" s="197" t="s">
        <v>210</v>
      </c>
      <c r="G151" s="194"/>
      <c r="H151" s="196" t="s">
        <v>19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130</v>
      </c>
      <c r="AU151" s="203" t="s">
        <v>142</v>
      </c>
      <c r="AV151" s="12" t="s">
        <v>86</v>
      </c>
      <c r="AW151" s="12" t="s">
        <v>42</v>
      </c>
      <c r="AX151" s="12" t="s">
        <v>80</v>
      </c>
      <c r="AY151" s="203" t="s">
        <v>121</v>
      </c>
    </row>
    <row r="152" spans="2:65" s="13" customFormat="1" ht="10.199999999999999">
      <c r="B152" s="204"/>
      <c r="C152" s="205"/>
      <c r="D152" s="195" t="s">
        <v>130</v>
      </c>
      <c r="E152" s="206" t="s">
        <v>19</v>
      </c>
      <c r="F152" s="207" t="s">
        <v>86</v>
      </c>
      <c r="G152" s="205"/>
      <c r="H152" s="208">
        <v>1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130</v>
      </c>
      <c r="AU152" s="214" t="s">
        <v>142</v>
      </c>
      <c r="AV152" s="13" t="s">
        <v>88</v>
      </c>
      <c r="AW152" s="13" t="s">
        <v>42</v>
      </c>
      <c r="AX152" s="13" t="s">
        <v>80</v>
      </c>
      <c r="AY152" s="214" t="s">
        <v>121</v>
      </c>
    </row>
    <row r="153" spans="2:65" s="14" customFormat="1" ht="10.199999999999999">
      <c r="B153" s="217"/>
      <c r="C153" s="218"/>
      <c r="D153" s="195" t="s">
        <v>130</v>
      </c>
      <c r="E153" s="219" t="s">
        <v>19</v>
      </c>
      <c r="F153" s="220" t="s">
        <v>141</v>
      </c>
      <c r="G153" s="218"/>
      <c r="H153" s="221">
        <v>2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130</v>
      </c>
      <c r="AU153" s="227" t="s">
        <v>142</v>
      </c>
      <c r="AV153" s="14" t="s">
        <v>128</v>
      </c>
      <c r="AW153" s="14" t="s">
        <v>42</v>
      </c>
      <c r="AX153" s="14" t="s">
        <v>86</v>
      </c>
      <c r="AY153" s="227" t="s">
        <v>121</v>
      </c>
    </row>
    <row r="154" spans="2:65" s="1" customFormat="1" ht="16.5" customHeight="1">
      <c r="B154" s="35"/>
      <c r="C154" s="228" t="s">
        <v>211</v>
      </c>
      <c r="D154" s="228" t="s">
        <v>171</v>
      </c>
      <c r="E154" s="229" t="s">
        <v>212</v>
      </c>
      <c r="F154" s="230" t="s">
        <v>213</v>
      </c>
      <c r="G154" s="231" t="s">
        <v>178</v>
      </c>
      <c r="H154" s="232">
        <v>2</v>
      </c>
      <c r="I154" s="233"/>
      <c r="J154" s="234">
        <f>ROUND(I154*H154,2)</f>
        <v>0</v>
      </c>
      <c r="K154" s="230" t="s">
        <v>188</v>
      </c>
      <c r="L154" s="235"/>
      <c r="M154" s="236" t="s">
        <v>19</v>
      </c>
      <c r="N154" s="237" t="s">
        <v>51</v>
      </c>
      <c r="O154" s="64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191" t="s">
        <v>189</v>
      </c>
      <c r="AT154" s="191" t="s">
        <v>171</v>
      </c>
      <c r="AU154" s="191" t="s">
        <v>142</v>
      </c>
      <c r="AY154" s="17" t="s">
        <v>121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7" t="s">
        <v>86</v>
      </c>
      <c r="BK154" s="192">
        <f>ROUND(I154*H154,2)</f>
        <v>0</v>
      </c>
      <c r="BL154" s="17" t="s">
        <v>179</v>
      </c>
      <c r="BM154" s="191" t="s">
        <v>214</v>
      </c>
    </row>
    <row r="155" spans="2:65" s="12" customFormat="1" ht="10.199999999999999">
      <c r="B155" s="193"/>
      <c r="C155" s="194"/>
      <c r="D155" s="195" t="s">
        <v>130</v>
      </c>
      <c r="E155" s="196" t="s">
        <v>19</v>
      </c>
      <c r="F155" s="197" t="s">
        <v>208</v>
      </c>
      <c r="G155" s="194"/>
      <c r="H155" s="196" t="s">
        <v>19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130</v>
      </c>
      <c r="AU155" s="203" t="s">
        <v>142</v>
      </c>
      <c r="AV155" s="12" t="s">
        <v>86</v>
      </c>
      <c r="AW155" s="12" t="s">
        <v>42</v>
      </c>
      <c r="AX155" s="12" t="s">
        <v>80</v>
      </c>
      <c r="AY155" s="203" t="s">
        <v>121</v>
      </c>
    </row>
    <row r="156" spans="2:65" s="12" customFormat="1" ht="10.199999999999999">
      <c r="B156" s="193"/>
      <c r="C156" s="194"/>
      <c r="D156" s="195" t="s">
        <v>130</v>
      </c>
      <c r="E156" s="196" t="s">
        <v>19</v>
      </c>
      <c r="F156" s="197" t="s">
        <v>209</v>
      </c>
      <c r="G156" s="194"/>
      <c r="H156" s="196" t="s">
        <v>19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130</v>
      </c>
      <c r="AU156" s="203" t="s">
        <v>142</v>
      </c>
      <c r="AV156" s="12" t="s">
        <v>86</v>
      </c>
      <c r="AW156" s="12" t="s">
        <v>42</v>
      </c>
      <c r="AX156" s="12" t="s">
        <v>80</v>
      </c>
      <c r="AY156" s="203" t="s">
        <v>121</v>
      </c>
    </row>
    <row r="157" spans="2:65" s="13" customFormat="1" ht="10.199999999999999">
      <c r="B157" s="204"/>
      <c r="C157" s="205"/>
      <c r="D157" s="195" t="s">
        <v>130</v>
      </c>
      <c r="E157" s="206" t="s">
        <v>19</v>
      </c>
      <c r="F157" s="207" t="s">
        <v>86</v>
      </c>
      <c r="G157" s="205"/>
      <c r="H157" s="208">
        <v>1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130</v>
      </c>
      <c r="AU157" s="214" t="s">
        <v>142</v>
      </c>
      <c r="AV157" s="13" t="s">
        <v>88</v>
      </c>
      <c r="AW157" s="13" t="s">
        <v>42</v>
      </c>
      <c r="AX157" s="13" t="s">
        <v>80</v>
      </c>
      <c r="AY157" s="214" t="s">
        <v>121</v>
      </c>
    </row>
    <row r="158" spans="2:65" s="12" customFormat="1" ht="10.199999999999999">
      <c r="B158" s="193"/>
      <c r="C158" s="194"/>
      <c r="D158" s="195" t="s">
        <v>130</v>
      </c>
      <c r="E158" s="196" t="s">
        <v>19</v>
      </c>
      <c r="F158" s="197" t="s">
        <v>210</v>
      </c>
      <c r="G158" s="194"/>
      <c r="H158" s="196" t="s">
        <v>19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130</v>
      </c>
      <c r="AU158" s="203" t="s">
        <v>142</v>
      </c>
      <c r="AV158" s="12" t="s">
        <v>86</v>
      </c>
      <c r="AW158" s="12" t="s">
        <v>42</v>
      </c>
      <c r="AX158" s="12" t="s">
        <v>80</v>
      </c>
      <c r="AY158" s="203" t="s">
        <v>121</v>
      </c>
    </row>
    <row r="159" spans="2:65" s="13" customFormat="1" ht="10.199999999999999">
      <c r="B159" s="204"/>
      <c r="C159" s="205"/>
      <c r="D159" s="195" t="s">
        <v>130</v>
      </c>
      <c r="E159" s="206" t="s">
        <v>19</v>
      </c>
      <c r="F159" s="207" t="s">
        <v>86</v>
      </c>
      <c r="G159" s="205"/>
      <c r="H159" s="208">
        <v>1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130</v>
      </c>
      <c r="AU159" s="214" t="s">
        <v>142</v>
      </c>
      <c r="AV159" s="13" t="s">
        <v>88</v>
      </c>
      <c r="AW159" s="13" t="s">
        <v>42</v>
      </c>
      <c r="AX159" s="13" t="s">
        <v>80</v>
      </c>
      <c r="AY159" s="214" t="s">
        <v>121</v>
      </c>
    </row>
    <row r="160" spans="2:65" s="14" customFormat="1" ht="10.199999999999999">
      <c r="B160" s="217"/>
      <c r="C160" s="218"/>
      <c r="D160" s="195" t="s">
        <v>130</v>
      </c>
      <c r="E160" s="219" t="s">
        <v>19</v>
      </c>
      <c r="F160" s="220" t="s">
        <v>141</v>
      </c>
      <c r="G160" s="218"/>
      <c r="H160" s="221">
        <v>2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130</v>
      </c>
      <c r="AU160" s="227" t="s">
        <v>142</v>
      </c>
      <c r="AV160" s="14" t="s">
        <v>128</v>
      </c>
      <c r="AW160" s="14" t="s">
        <v>42</v>
      </c>
      <c r="AX160" s="14" t="s">
        <v>86</v>
      </c>
      <c r="AY160" s="227" t="s">
        <v>121</v>
      </c>
    </row>
    <row r="161" spans="2:65" s="1" customFormat="1" ht="16.5" customHeight="1">
      <c r="B161" s="35"/>
      <c r="C161" s="180" t="s">
        <v>215</v>
      </c>
      <c r="D161" s="180" t="s">
        <v>123</v>
      </c>
      <c r="E161" s="181" t="s">
        <v>216</v>
      </c>
      <c r="F161" s="182" t="s">
        <v>217</v>
      </c>
      <c r="G161" s="183" t="s">
        <v>178</v>
      </c>
      <c r="H161" s="184">
        <v>2</v>
      </c>
      <c r="I161" s="185"/>
      <c r="J161" s="186">
        <f>ROUND(I161*H161,2)</f>
        <v>0</v>
      </c>
      <c r="K161" s="182" t="s">
        <v>127</v>
      </c>
      <c r="L161" s="39"/>
      <c r="M161" s="187" t="s">
        <v>19</v>
      </c>
      <c r="N161" s="188" t="s">
        <v>51</v>
      </c>
      <c r="O161" s="64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91" t="s">
        <v>179</v>
      </c>
      <c r="AT161" s="191" t="s">
        <v>123</v>
      </c>
      <c r="AU161" s="191" t="s">
        <v>142</v>
      </c>
      <c r="AY161" s="17" t="s">
        <v>121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7" t="s">
        <v>86</v>
      </c>
      <c r="BK161" s="192">
        <f>ROUND(I161*H161,2)</f>
        <v>0</v>
      </c>
      <c r="BL161" s="17" t="s">
        <v>179</v>
      </c>
      <c r="BM161" s="191" t="s">
        <v>218</v>
      </c>
    </row>
    <row r="162" spans="2:65" s="12" customFormat="1" ht="10.199999999999999">
      <c r="B162" s="193"/>
      <c r="C162" s="194"/>
      <c r="D162" s="195" t="s">
        <v>130</v>
      </c>
      <c r="E162" s="196" t="s">
        <v>19</v>
      </c>
      <c r="F162" s="197" t="s">
        <v>219</v>
      </c>
      <c r="G162" s="194"/>
      <c r="H162" s="196" t="s">
        <v>19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130</v>
      </c>
      <c r="AU162" s="203" t="s">
        <v>142</v>
      </c>
      <c r="AV162" s="12" t="s">
        <v>86</v>
      </c>
      <c r="AW162" s="12" t="s">
        <v>42</v>
      </c>
      <c r="AX162" s="12" t="s">
        <v>80</v>
      </c>
      <c r="AY162" s="203" t="s">
        <v>121</v>
      </c>
    </row>
    <row r="163" spans="2:65" s="12" customFormat="1" ht="10.199999999999999">
      <c r="B163" s="193"/>
      <c r="C163" s="194"/>
      <c r="D163" s="195" t="s">
        <v>130</v>
      </c>
      <c r="E163" s="196" t="s">
        <v>19</v>
      </c>
      <c r="F163" s="197" t="s">
        <v>220</v>
      </c>
      <c r="G163" s="194"/>
      <c r="H163" s="196" t="s">
        <v>19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130</v>
      </c>
      <c r="AU163" s="203" t="s">
        <v>142</v>
      </c>
      <c r="AV163" s="12" t="s">
        <v>86</v>
      </c>
      <c r="AW163" s="12" t="s">
        <v>42</v>
      </c>
      <c r="AX163" s="12" t="s">
        <v>80</v>
      </c>
      <c r="AY163" s="203" t="s">
        <v>121</v>
      </c>
    </row>
    <row r="164" spans="2:65" s="13" customFormat="1" ht="10.199999999999999">
      <c r="B164" s="204"/>
      <c r="C164" s="205"/>
      <c r="D164" s="195" t="s">
        <v>130</v>
      </c>
      <c r="E164" s="206" t="s">
        <v>19</v>
      </c>
      <c r="F164" s="207" t="s">
        <v>88</v>
      </c>
      <c r="G164" s="205"/>
      <c r="H164" s="208">
        <v>2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130</v>
      </c>
      <c r="AU164" s="214" t="s">
        <v>142</v>
      </c>
      <c r="AV164" s="13" t="s">
        <v>88</v>
      </c>
      <c r="AW164" s="13" t="s">
        <v>42</v>
      </c>
      <c r="AX164" s="13" t="s">
        <v>86</v>
      </c>
      <c r="AY164" s="214" t="s">
        <v>121</v>
      </c>
    </row>
    <row r="165" spans="2:65" s="1" customFormat="1" ht="16.5" customHeight="1">
      <c r="B165" s="35"/>
      <c r="C165" s="228" t="s">
        <v>221</v>
      </c>
      <c r="D165" s="228" t="s">
        <v>171</v>
      </c>
      <c r="E165" s="229" t="s">
        <v>222</v>
      </c>
      <c r="F165" s="230" t="s">
        <v>223</v>
      </c>
      <c r="G165" s="231" t="s">
        <v>178</v>
      </c>
      <c r="H165" s="232">
        <v>2</v>
      </c>
      <c r="I165" s="233"/>
      <c r="J165" s="234">
        <f>ROUND(I165*H165,2)</f>
        <v>0</v>
      </c>
      <c r="K165" s="230" t="s">
        <v>188</v>
      </c>
      <c r="L165" s="235"/>
      <c r="M165" s="236" t="s">
        <v>19</v>
      </c>
      <c r="N165" s="237" t="s">
        <v>51</v>
      </c>
      <c r="O165" s="64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AR165" s="191" t="s">
        <v>224</v>
      </c>
      <c r="AT165" s="191" t="s">
        <v>171</v>
      </c>
      <c r="AU165" s="191" t="s">
        <v>142</v>
      </c>
      <c r="AY165" s="17" t="s">
        <v>121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7" t="s">
        <v>86</v>
      </c>
      <c r="BK165" s="192">
        <f>ROUND(I165*H165,2)</f>
        <v>0</v>
      </c>
      <c r="BL165" s="17" t="s">
        <v>225</v>
      </c>
      <c r="BM165" s="191" t="s">
        <v>226</v>
      </c>
    </row>
    <row r="166" spans="2:65" s="12" customFormat="1" ht="10.199999999999999">
      <c r="B166" s="193"/>
      <c r="C166" s="194"/>
      <c r="D166" s="195" t="s">
        <v>130</v>
      </c>
      <c r="E166" s="196" t="s">
        <v>19</v>
      </c>
      <c r="F166" s="197" t="s">
        <v>219</v>
      </c>
      <c r="G166" s="194"/>
      <c r="H166" s="196" t="s">
        <v>19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130</v>
      </c>
      <c r="AU166" s="203" t="s">
        <v>142</v>
      </c>
      <c r="AV166" s="12" t="s">
        <v>86</v>
      </c>
      <c r="AW166" s="12" t="s">
        <v>42</v>
      </c>
      <c r="AX166" s="12" t="s">
        <v>80</v>
      </c>
      <c r="AY166" s="203" t="s">
        <v>121</v>
      </c>
    </row>
    <row r="167" spans="2:65" s="12" customFormat="1" ht="10.199999999999999">
      <c r="B167" s="193"/>
      <c r="C167" s="194"/>
      <c r="D167" s="195" t="s">
        <v>130</v>
      </c>
      <c r="E167" s="196" t="s">
        <v>19</v>
      </c>
      <c r="F167" s="197" t="s">
        <v>227</v>
      </c>
      <c r="G167" s="194"/>
      <c r="H167" s="196" t="s">
        <v>19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130</v>
      </c>
      <c r="AU167" s="203" t="s">
        <v>142</v>
      </c>
      <c r="AV167" s="12" t="s">
        <v>86</v>
      </c>
      <c r="AW167" s="12" t="s">
        <v>42</v>
      </c>
      <c r="AX167" s="12" t="s">
        <v>80</v>
      </c>
      <c r="AY167" s="203" t="s">
        <v>121</v>
      </c>
    </row>
    <row r="168" spans="2:65" s="13" customFormat="1" ht="10.199999999999999">
      <c r="B168" s="204"/>
      <c r="C168" s="205"/>
      <c r="D168" s="195" t="s">
        <v>130</v>
      </c>
      <c r="E168" s="206" t="s">
        <v>19</v>
      </c>
      <c r="F168" s="207" t="s">
        <v>86</v>
      </c>
      <c r="G168" s="205"/>
      <c r="H168" s="208">
        <v>1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130</v>
      </c>
      <c r="AU168" s="214" t="s">
        <v>142</v>
      </c>
      <c r="AV168" s="13" t="s">
        <v>88</v>
      </c>
      <c r="AW168" s="13" t="s">
        <v>42</v>
      </c>
      <c r="AX168" s="13" t="s">
        <v>80</v>
      </c>
      <c r="AY168" s="214" t="s">
        <v>121</v>
      </c>
    </row>
    <row r="169" spans="2:65" s="12" customFormat="1" ht="10.199999999999999">
      <c r="B169" s="193"/>
      <c r="C169" s="194"/>
      <c r="D169" s="195" t="s">
        <v>130</v>
      </c>
      <c r="E169" s="196" t="s">
        <v>19</v>
      </c>
      <c r="F169" s="197" t="s">
        <v>228</v>
      </c>
      <c r="G169" s="194"/>
      <c r="H169" s="196" t="s">
        <v>19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130</v>
      </c>
      <c r="AU169" s="203" t="s">
        <v>142</v>
      </c>
      <c r="AV169" s="12" t="s">
        <v>86</v>
      </c>
      <c r="AW169" s="12" t="s">
        <v>42</v>
      </c>
      <c r="AX169" s="12" t="s">
        <v>80</v>
      </c>
      <c r="AY169" s="203" t="s">
        <v>121</v>
      </c>
    </row>
    <row r="170" spans="2:65" s="13" customFormat="1" ht="10.199999999999999">
      <c r="B170" s="204"/>
      <c r="C170" s="205"/>
      <c r="D170" s="195" t="s">
        <v>130</v>
      </c>
      <c r="E170" s="206" t="s">
        <v>19</v>
      </c>
      <c r="F170" s="207" t="s">
        <v>86</v>
      </c>
      <c r="G170" s="205"/>
      <c r="H170" s="208">
        <v>1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130</v>
      </c>
      <c r="AU170" s="214" t="s">
        <v>142</v>
      </c>
      <c r="AV170" s="13" t="s">
        <v>88</v>
      </c>
      <c r="AW170" s="13" t="s">
        <v>42</v>
      </c>
      <c r="AX170" s="13" t="s">
        <v>80</v>
      </c>
      <c r="AY170" s="214" t="s">
        <v>121</v>
      </c>
    </row>
    <row r="171" spans="2:65" s="14" customFormat="1" ht="10.199999999999999">
      <c r="B171" s="217"/>
      <c r="C171" s="218"/>
      <c r="D171" s="195" t="s">
        <v>130</v>
      </c>
      <c r="E171" s="219" t="s">
        <v>19</v>
      </c>
      <c r="F171" s="220" t="s">
        <v>141</v>
      </c>
      <c r="G171" s="218"/>
      <c r="H171" s="221">
        <v>2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130</v>
      </c>
      <c r="AU171" s="227" t="s">
        <v>142</v>
      </c>
      <c r="AV171" s="14" t="s">
        <v>128</v>
      </c>
      <c r="AW171" s="14" t="s">
        <v>42</v>
      </c>
      <c r="AX171" s="14" t="s">
        <v>86</v>
      </c>
      <c r="AY171" s="227" t="s">
        <v>121</v>
      </c>
    </row>
    <row r="172" spans="2:65" s="1" customFormat="1" ht="24" customHeight="1">
      <c r="B172" s="35"/>
      <c r="C172" s="180" t="s">
        <v>8</v>
      </c>
      <c r="D172" s="180" t="s">
        <v>123</v>
      </c>
      <c r="E172" s="181" t="s">
        <v>229</v>
      </c>
      <c r="F172" s="182" t="s">
        <v>230</v>
      </c>
      <c r="G172" s="183" t="s">
        <v>178</v>
      </c>
      <c r="H172" s="184">
        <v>4</v>
      </c>
      <c r="I172" s="185"/>
      <c r="J172" s="186">
        <f>ROUND(I172*H172,2)</f>
        <v>0</v>
      </c>
      <c r="K172" s="182" t="s">
        <v>127</v>
      </c>
      <c r="L172" s="39"/>
      <c r="M172" s="187" t="s">
        <v>19</v>
      </c>
      <c r="N172" s="188" t="s">
        <v>51</v>
      </c>
      <c r="O172" s="64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AR172" s="191" t="s">
        <v>179</v>
      </c>
      <c r="AT172" s="191" t="s">
        <v>123</v>
      </c>
      <c r="AU172" s="191" t="s">
        <v>142</v>
      </c>
      <c r="AY172" s="17" t="s">
        <v>121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7" t="s">
        <v>86</v>
      </c>
      <c r="BK172" s="192">
        <f>ROUND(I172*H172,2)</f>
        <v>0</v>
      </c>
      <c r="BL172" s="17" t="s">
        <v>179</v>
      </c>
      <c r="BM172" s="191" t="s">
        <v>231</v>
      </c>
    </row>
    <row r="173" spans="2:65" s="12" customFormat="1" ht="10.199999999999999">
      <c r="B173" s="193"/>
      <c r="C173" s="194"/>
      <c r="D173" s="195" t="s">
        <v>130</v>
      </c>
      <c r="E173" s="196" t="s">
        <v>19</v>
      </c>
      <c r="F173" s="197" t="s">
        <v>232</v>
      </c>
      <c r="G173" s="194"/>
      <c r="H173" s="196" t="s">
        <v>19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130</v>
      </c>
      <c r="AU173" s="203" t="s">
        <v>142</v>
      </c>
      <c r="AV173" s="12" t="s">
        <v>86</v>
      </c>
      <c r="AW173" s="12" t="s">
        <v>42</v>
      </c>
      <c r="AX173" s="12" t="s">
        <v>80</v>
      </c>
      <c r="AY173" s="203" t="s">
        <v>121</v>
      </c>
    </row>
    <row r="174" spans="2:65" s="12" customFormat="1" ht="10.199999999999999">
      <c r="B174" s="193"/>
      <c r="C174" s="194"/>
      <c r="D174" s="195" t="s">
        <v>130</v>
      </c>
      <c r="E174" s="196" t="s">
        <v>19</v>
      </c>
      <c r="F174" s="197" t="s">
        <v>233</v>
      </c>
      <c r="G174" s="194"/>
      <c r="H174" s="196" t="s">
        <v>19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130</v>
      </c>
      <c r="AU174" s="203" t="s">
        <v>142</v>
      </c>
      <c r="AV174" s="12" t="s">
        <v>86</v>
      </c>
      <c r="AW174" s="12" t="s">
        <v>42</v>
      </c>
      <c r="AX174" s="12" t="s">
        <v>80</v>
      </c>
      <c r="AY174" s="203" t="s">
        <v>121</v>
      </c>
    </row>
    <row r="175" spans="2:65" s="12" customFormat="1" ht="10.199999999999999">
      <c r="B175" s="193"/>
      <c r="C175" s="194"/>
      <c r="D175" s="195" t="s">
        <v>130</v>
      </c>
      <c r="E175" s="196" t="s">
        <v>19</v>
      </c>
      <c r="F175" s="197" t="s">
        <v>234</v>
      </c>
      <c r="G175" s="194"/>
      <c r="H175" s="196" t="s">
        <v>19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130</v>
      </c>
      <c r="AU175" s="203" t="s">
        <v>142</v>
      </c>
      <c r="AV175" s="12" t="s">
        <v>86</v>
      </c>
      <c r="AW175" s="12" t="s">
        <v>42</v>
      </c>
      <c r="AX175" s="12" t="s">
        <v>80</v>
      </c>
      <c r="AY175" s="203" t="s">
        <v>121</v>
      </c>
    </row>
    <row r="176" spans="2:65" s="13" customFormat="1" ht="10.199999999999999">
      <c r="B176" s="204"/>
      <c r="C176" s="205"/>
      <c r="D176" s="195" t="s">
        <v>130</v>
      </c>
      <c r="E176" s="206" t="s">
        <v>19</v>
      </c>
      <c r="F176" s="207" t="s">
        <v>128</v>
      </c>
      <c r="G176" s="205"/>
      <c r="H176" s="208">
        <v>4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130</v>
      </c>
      <c r="AU176" s="214" t="s">
        <v>142</v>
      </c>
      <c r="AV176" s="13" t="s">
        <v>88</v>
      </c>
      <c r="AW176" s="13" t="s">
        <v>42</v>
      </c>
      <c r="AX176" s="13" t="s">
        <v>86</v>
      </c>
      <c r="AY176" s="214" t="s">
        <v>121</v>
      </c>
    </row>
    <row r="177" spans="2:65" s="1" customFormat="1" ht="16.5" customHeight="1">
      <c r="B177" s="35"/>
      <c r="C177" s="228" t="s">
        <v>225</v>
      </c>
      <c r="D177" s="228" t="s">
        <v>171</v>
      </c>
      <c r="E177" s="229" t="s">
        <v>235</v>
      </c>
      <c r="F177" s="230" t="s">
        <v>236</v>
      </c>
      <c r="G177" s="231" t="s">
        <v>178</v>
      </c>
      <c r="H177" s="232">
        <v>4</v>
      </c>
      <c r="I177" s="233"/>
      <c r="J177" s="234">
        <f>ROUND(I177*H177,2)</f>
        <v>0</v>
      </c>
      <c r="K177" s="230" t="s">
        <v>188</v>
      </c>
      <c r="L177" s="235"/>
      <c r="M177" s="236" t="s">
        <v>19</v>
      </c>
      <c r="N177" s="237" t="s">
        <v>51</v>
      </c>
      <c r="O177" s="64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AR177" s="191" t="s">
        <v>189</v>
      </c>
      <c r="AT177" s="191" t="s">
        <v>171</v>
      </c>
      <c r="AU177" s="191" t="s">
        <v>142</v>
      </c>
      <c r="AY177" s="17" t="s">
        <v>121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7" t="s">
        <v>86</v>
      </c>
      <c r="BK177" s="192">
        <f>ROUND(I177*H177,2)</f>
        <v>0</v>
      </c>
      <c r="BL177" s="17" t="s">
        <v>179</v>
      </c>
      <c r="BM177" s="191" t="s">
        <v>237</v>
      </c>
    </row>
    <row r="178" spans="2:65" s="12" customFormat="1" ht="10.199999999999999">
      <c r="B178" s="193"/>
      <c r="C178" s="194"/>
      <c r="D178" s="195" t="s">
        <v>130</v>
      </c>
      <c r="E178" s="196" t="s">
        <v>19</v>
      </c>
      <c r="F178" s="197" t="s">
        <v>232</v>
      </c>
      <c r="G178" s="194"/>
      <c r="H178" s="196" t="s">
        <v>19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130</v>
      </c>
      <c r="AU178" s="203" t="s">
        <v>142</v>
      </c>
      <c r="AV178" s="12" t="s">
        <v>86</v>
      </c>
      <c r="AW178" s="12" t="s">
        <v>42</v>
      </c>
      <c r="AX178" s="12" t="s">
        <v>80</v>
      </c>
      <c r="AY178" s="203" t="s">
        <v>121</v>
      </c>
    </row>
    <row r="179" spans="2:65" s="12" customFormat="1" ht="10.199999999999999">
      <c r="B179" s="193"/>
      <c r="C179" s="194"/>
      <c r="D179" s="195" t="s">
        <v>130</v>
      </c>
      <c r="E179" s="196" t="s">
        <v>19</v>
      </c>
      <c r="F179" s="197" t="s">
        <v>233</v>
      </c>
      <c r="G179" s="194"/>
      <c r="H179" s="196" t="s">
        <v>19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130</v>
      </c>
      <c r="AU179" s="203" t="s">
        <v>142</v>
      </c>
      <c r="AV179" s="12" t="s">
        <v>86</v>
      </c>
      <c r="AW179" s="12" t="s">
        <v>42</v>
      </c>
      <c r="AX179" s="12" t="s">
        <v>80</v>
      </c>
      <c r="AY179" s="203" t="s">
        <v>121</v>
      </c>
    </row>
    <row r="180" spans="2:65" s="12" customFormat="1" ht="10.199999999999999">
      <c r="B180" s="193"/>
      <c r="C180" s="194"/>
      <c r="D180" s="195" t="s">
        <v>130</v>
      </c>
      <c r="E180" s="196" t="s">
        <v>19</v>
      </c>
      <c r="F180" s="197" t="s">
        <v>234</v>
      </c>
      <c r="G180" s="194"/>
      <c r="H180" s="196" t="s">
        <v>19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130</v>
      </c>
      <c r="AU180" s="203" t="s">
        <v>142</v>
      </c>
      <c r="AV180" s="12" t="s">
        <v>86</v>
      </c>
      <c r="AW180" s="12" t="s">
        <v>42</v>
      </c>
      <c r="AX180" s="12" t="s">
        <v>80</v>
      </c>
      <c r="AY180" s="203" t="s">
        <v>121</v>
      </c>
    </row>
    <row r="181" spans="2:65" s="13" customFormat="1" ht="10.199999999999999">
      <c r="B181" s="204"/>
      <c r="C181" s="205"/>
      <c r="D181" s="195" t="s">
        <v>130</v>
      </c>
      <c r="E181" s="206" t="s">
        <v>19</v>
      </c>
      <c r="F181" s="207" t="s">
        <v>128</v>
      </c>
      <c r="G181" s="205"/>
      <c r="H181" s="208">
        <v>4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130</v>
      </c>
      <c r="AU181" s="214" t="s">
        <v>142</v>
      </c>
      <c r="AV181" s="13" t="s">
        <v>88</v>
      </c>
      <c r="AW181" s="13" t="s">
        <v>42</v>
      </c>
      <c r="AX181" s="13" t="s">
        <v>86</v>
      </c>
      <c r="AY181" s="214" t="s">
        <v>121</v>
      </c>
    </row>
    <row r="182" spans="2:65" s="1" customFormat="1" ht="16.5" customHeight="1">
      <c r="B182" s="35"/>
      <c r="C182" s="228" t="s">
        <v>238</v>
      </c>
      <c r="D182" s="228" t="s">
        <v>171</v>
      </c>
      <c r="E182" s="229" t="s">
        <v>239</v>
      </c>
      <c r="F182" s="230" t="s">
        <v>240</v>
      </c>
      <c r="G182" s="231" t="s">
        <v>178</v>
      </c>
      <c r="H182" s="232">
        <v>1</v>
      </c>
      <c r="I182" s="233"/>
      <c r="J182" s="234">
        <f>ROUND(I182*H182,2)</f>
        <v>0</v>
      </c>
      <c r="K182" s="230" t="s">
        <v>188</v>
      </c>
      <c r="L182" s="235"/>
      <c r="M182" s="236" t="s">
        <v>19</v>
      </c>
      <c r="N182" s="237" t="s">
        <v>51</v>
      </c>
      <c r="O182" s="64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AR182" s="191" t="s">
        <v>189</v>
      </c>
      <c r="AT182" s="191" t="s">
        <v>171</v>
      </c>
      <c r="AU182" s="191" t="s">
        <v>142</v>
      </c>
      <c r="AY182" s="17" t="s">
        <v>121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7" t="s">
        <v>86</v>
      </c>
      <c r="BK182" s="192">
        <f>ROUND(I182*H182,2)</f>
        <v>0</v>
      </c>
      <c r="BL182" s="17" t="s">
        <v>179</v>
      </c>
      <c r="BM182" s="191" t="s">
        <v>241</v>
      </c>
    </row>
    <row r="183" spans="2:65" s="12" customFormat="1" ht="10.199999999999999">
      <c r="B183" s="193"/>
      <c r="C183" s="194"/>
      <c r="D183" s="195" t="s">
        <v>130</v>
      </c>
      <c r="E183" s="196" t="s">
        <v>19</v>
      </c>
      <c r="F183" s="197" t="s">
        <v>232</v>
      </c>
      <c r="G183" s="194"/>
      <c r="H183" s="196" t="s">
        <v>19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130</v>
      </c>
      <c r="AU183" s="203" t="s">
        <v>142</v>
      </c>
      <c r="AV183" s="12" t="s">
        <v>86</v>
      </c>
      <c r="AW183" s="12" t="s">
        <v>42</v>
      </c>
      <c r="AX183" s="12" t="s">
        <v>80</v>
      </c>
      <c r="AY183" s="203" t="s">
        <v>121</v>
      </c>
    </row>
    <row r="184" spans="2:65" s="12" customFormat="1" ht="10.199999999999999">
      <c r="B184" s="193"/>
      <c r="C184" s="194"/>
      <c r="D184" s="195" t="s">
        <v>130</v>
      </c>
      <c r="E184" s="196" t="s">
        <v>19</v>
      </c>
      <c r="F184" s="197" t="s">
        <v>242</v>
      </c>
      <c r="G184" s="194"/>
      <c r="H184" s="196" t="s">
        <v>19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130</v>
      </c>
      <c r="AU184" s="203" t="s">
        <v>142</v>
      </c>
      <c r="AV184" s="12" t="s">
        <v>86</v>
      </c>
      <c r="AW184" s="12" t="s">
        <v>42</v>
      </c>
      <c r="AX184" s="12" t="s">
        <v>80</v>
      </c>
      <c r="AY184" s="203" t="s">
        <v>121</v>
      </c>
    </row>
    <row r="185" spans="2:65" s="13" customFormat="1" ht="10.199999999999999">
      <c r="B185" s="204"/>
      <c r="C185" s="205"/>
      <c r="D185" s="195" t="s">
        <v>130</v>
      </c>
      <c r="E185" s="206" t="s">
        <v>19</v>
      </c>
      <c r="F185" s="207" t="s">
        <v>86</v>
      </c>
      <c r="G185" s="205"/>
      <c r="H185" s="208">
        <v>1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130</v>
      </c>
      <c r="AU185" s="214" t="s">
        <v>142</v>
      </c>
      <c r="AV185" s="13" t="s">
        <v>88</v>
      </c>
      <c r="AW185" s="13" t="s">
        <v>42</v>
      </c>
      <c r="AX185" s="13" t="s">
        <v>86</v>
      </c>
      <c r="AY185" s="214" t="s">
        <v>121</v>
      </c>
    </row>
    <row r="186" spans="2:65" s="1" customFormat="1" ht="16.5" customHeight="1">
      <c r="B186" s="35"/>
      <c r="C186" s="228" t="s">
        <v>243</v>
      </c>
      <c r="D186" s="228" t="s">
        <v>171</v>
      </c>
      <c r="E186" s="229" t="s">
        <v>244</v>
      </c>
      <c r="F186" s="230" t="s">
        <v>245</v>
      </c>
      <c r="G186" s="231" t="s">
        <v>178</v>
      </c>
      <c r="H186" s="232">
        <v>2</v>
      </c>
      <c r="I186" s="233"/>
      <c r="J186" s="234">
        <f>ROUND(I186*H186,2)</f>
        <v>0</v>
      </c>
      <c r="K186" s="230" t="s">
        <v>188</v>
      </c>
      <c r="L186" s="235"/>
      <c r="M186" s="236" t="s">
        <v>19</v>
      </c>
      <c r="N186" s="237" t="s">
        <v>51</v>
      </c>
      <c r="O186" s="64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AR186" s="191" t="s">
        <v>189</v>
      </c>
      <c r="AT186" s="191" t="s">
        <v>171</v>
      </c>
      <c r="AU186" s="191" t="s">
        <v>142</v>
      </c>
      <c r="AY186" s="17" t="s">
        <v>121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7" t="s">
        <v>86</v>
      </c>
      <c r="BK186" s="192">
        <f>ROUND(I186*H186,2)</f>
        <v>0</v>
      </c>
      <c r="BL186" s="17" t="s">
        <v>179</v>
      </c>
      <c r="BM186" s="191" t="s">
        <v>246</v>
      </c>
    </row>
    <row r="187" spans="2:65" s="12" customFormat="1" ht="10.199999999999999">
      <c r="B187" s="193"/>
      <c r="C187" s="194"/>
      <c r="D187" s="195" t="s">
        <v>130</v>
      </c>
      <c r="E187" s="196" t="s">
        <v>19</v>
      </c>
      <c r="F187" s="197" t="s">
        <v>232</v>
      </c>
      <c r="G187" s="194"/>
      <c r="H187" s="196" t="s">
        <v>19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130</v>
      </c>
      <c r="AU187" s="203" t="s">
        <v>142</v>
      </c>
      <c r="AV187" s="12" t="s">
        <v>86</v>
      </c>
      <c r="AW187" s="12" t="s">
        <v>42</v>
      </c>
      <c r="AX187" s="12" t="s">
        <v>80</v>
      </c>
      <c r="AY187" s="203" t="s">
        <v>121</v>
      </c>
    </row>
    <row r="188" spans="2:65" s="12" customFormat="1" ht="10.199999999999999">
      <c r="B188" s="193"/>
      <c r="C188" s="194"/>
      <c r="D188" s="195" t="s">
        <v>130</v>
      </c>
      <c r="E188" s="196" t="s">
        <v>19</v>
      </c>
      <c r="F188" s="197" t="s">
        <v>247</v>
      </c>
      <c r="G188" s="194"/>
      <c r="H188" s="196" t="s">
        <v>19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130</v>
      </c>
      <c r="AU188" s="203" t="s">
        <v>142</v>
      </c>
      <c r="AV188" s="12" t="s">
        <v>86</v>
      </c>
      <c r="AW188" s="12" t="s">
        <v>42</v>
      </c>
      <c r="AX188" s="12" t="s">
        <v>80</v>
      </c>
      <c r="AY188" s="203" t="s">
        <v>121</v>
      </c>
    </row>
    <row r="189" spans="2:65" s="13" customFormat="1" ht="10.199999999999999">
      <c r="B189" s="204"/>
      <c r="C189" s="205"/>
      <c r="D189" s="195" t="s">
        <v>130</v>
      </c>
      <c r="E189" s="206" t="s">
        <v>19</v>
      </c>
      <c r="F189" s="207" t="s">
        <v>88</v>
      </c>
      <c r="G189" s="205"/>
      <c r="H189" s="208">
        <v>2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130</v>
      </c>
      <c r="AU189" s="214" t="s">
        <v>142</v>
      </c>
      <c r="AV189" s="13" t="s">
        <v>88</v>
      </c>
      <c r="AW189" s="13" t="s">
        <v>42</v>
      </c>
      <c r="AX189" s="13" t="s">
        <v>86</v>
      </c>
      <c r="AY189" s="214" t="s">
        <v>121</v>
      </c>
    </row>
    <row r="190" spans="2:65" s="1" customFormat="1" ht="16.5" customHeight="1">
      <c r="B190" s="35"/>
      <c r="C190" s="180" t="s">
        <v>248</v>
      </c>
      <c r="D190" s="180" t="s">
        <v>123</v>
      </c>
      <c r="E190" s="181" t="s">
        <v>249</v>
      </c>
      <c r="F190" s="182" t="s">
        <v>250</v>
      </c>
      <c r="G190" s="183" t="s">
        <v>178</v>
      </c>
      <c r="H190" s="184">
        <v>4</v>
      </c>
      <c r="I190" s="185"/>
      <c r="J190" s="186">
        <f>ROUND(I190*H190,2)</f>
        <v>0</v>
      </c>
      <c r="K190" s="182" t="s">
        <v>251</v>
      </c>
      <c r="L190" s="39"/>
      <c r="M190" s="187" t="s">
        <v>19</v>
      </c>
      <c r="N190" s="188" t="s">
        <v>51</v>
      </c>
      <c r="O190" s="64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AR190" s="191" t="s">
        <v>179</v>
      </c>
      <c r="AT190" s="191" t="s">
        <v>123</v>
      </c>
      <c r="AU190" s="191" t="s">
        <v>142</v>
      </c>
      <c r="AY190" s="17" t="s">
        <v>121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7" t="s">
        <v>86</v>
      </c>
      <c r="BK190" s="192">
        <f>ROUND(I190*H190,2)</f>
        <v>0</v>
      </c>
      <c r="BL190" s="17" t="s">
        <v>179</v>
      </c>
      <c r="BM190" s="191" t="s">
        <v>252</v>
      </c>
    </row>
    <row r="191" spans="2:65" s="12" customFormat="1" ht="10.199999999999999">
      <c r="B191" s="193"/>
      <c r="C191" s="194"/>
      <c r="D191" s="195" t="s">
        <v>130</v>
      </c>
      <c r="E191" s="196" t="s">
        <v>19</v>
      </c>
      <c r="F191" s="197" t="s">
        <v>232</v>
      </c>
      <c r="G191" s="194"/>
      <c r="H191" s="196" t="s">
        <v>19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130</v>
      </c>
      <c r="AU191" s="203" t="s">
        <v>142</v>
      </c>
      <c r="AV191" s="12" t="s">
        <v>86</v>
      </c>
      <c r="AW191" s="12" t="s">
        <v>42</v>
      </c>
      <c r="AX191" s="12" t="s">
        <v>80</v>
      </c>
      <c r="AY191" s="203" t="s">
        <v>121</v>
      </c>
    </row>
    <row r="192" spans="2:65" s="12" customFormat="1" ht="10.199999999999999">
      <c r="B192" s="193"/>
      <c r="C192" s="194"/>
      <c r="D192" s="195" t="s">
        <v>130</v>
      </c>
      <c r="E192" s="196" t="s">
        <v>19</v>
      </c>
      <c r="F192" s="197" t="s">
        <v>233</v>
      </c>
      <c r="G192" s="194"/>
      <c r="H192" s="196" t="s">
        <v>19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130</v>
      </c>
      <c r="AU192" s="203" t="s">
        <v>142</v>
      </c>
      <c r="AV192" s="12" t="s">
        <v>86</v>
      </c>
      <c r="AW192" s="12" t="s">
        <v>42</v>
      </c>
      <c r="AX192" s="12" t="s">
        <v>80</v>
      </c>
      <c r="AY192" s="203" t="s">
        <v>121</v>
      </c>
    </row>
    <row r="193" spans="2:65" s="12" customFormat="1" ht="10.199999999999999">
      <c r="B193" s="193"/>
      <c r="C193" s="194"/>
      <c r="D193" s="195" t="s">
        <v>130</v>
      </c>
      <c r="E193" s="196" t="s">
        <v>19</v>
      </c>
      <c r="F193" s="197" t="s">
        <v>234</v>
      </c>
      <c r="G193" s="194"/>
      <c r="H193" s="196" t="s">
        <v>19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130</v>
      </c>
      <c r="AU193" s="203" t="s">
        <v>142</v>
      </c>
      <c r="AV193" s="12" t="s">
        <v>86</v>
      </c>
      <c r="AW193" s="12" t="s">
        <v>42</v>
      </c>
      <c r="AX193" s="12" t="s">
        <v>80</v>
      </c>
      <c r="AY193" s="203" t="s">
        <v>121</v>
      </c>
    </row>
    <row r="194" spans="2:65" s="13" customFormat="1" ht="10.199999999999999">
      <c r="B194" s="204"/>
      <c r="C194" s="205"/>
      <c r="D194" s="195" t="s">
        <v>130</v>
      </c>
      <c r="E194" s="206" t="s">
        <v>19</v>
      </c>
      <c r="F194" s="207" t="s">
        <v>128</v>
      </c>
      <c r="G194" s="205"/>
      <c r="H194" s="208">
        <v>4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130</v>
      </c>
      <c r="AU194" s="214" t="s">
        <v>142</v>
      </c>
      <c r="AV194" s="13" t="s">
        <v>88</v>
      </c>
      <c r="AW194" s="13" t="s">
        <v>42</v>
      </c>
      <c r="AX194" s="13" t="s">
        <v>86</v>
      </c>
      <c r="AY194" s="214" t="s">
        <v>121</v>
      </c>
    </row>
    <row r="195" spans="2:65" s="1" customFormat="1" ht="36" customHeight="1">
      <c r="B195" s="35"/>
      <c r="C195" s="180" t="s">
        <v>253</v>
      </c>
      <c r="D195" s="180" t="s">
        <v>123</v>
      </c>
      <c r="E195" s="181" t="s">
        <v>254</v>
      </c>
      <c r="F195" s="182" t="s">
        <v>255</v>
      </c>
      <c r="G195" s="183" t="s">
        <v>178</v>
      </c>
      <c r="H195" s="184">
        <v>4</v>
      </c>
      <c r="I195" s="185"/>
      <c r="J195" s="186">
        <f>ROUND(I195*H195,2)</f>
        <v>0</v>
      </c>
      <c r="K195" s="182" t="s">
        <v>127</v>
      </c>
      <c r="L195" s="39"/>
      <c r="M195" s="187" t="s">
        <v>19</v>
      </c>
      <c r="N195" s="188" t="s">
        <v>51</v>
      </c>
      <c r="O195" s="64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91" t="s">
        <v>179</v>
      </c>
      <c r="AT195" s="191" t="s">
        <v>123</v>
      </c>
      <c r="AU195" s="191" t="s">
        <v>142</v>
      </c>
      <c r="AY195" s="17" t="s">
        <v>121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7" t="s">
        <v>86</v>
      </c>
      <c r="BK195" s="192">
        <f>ROUND(I195*H195,2)</f>
        <v>0</v>
      </c>
      <c r="BL195" s="17" t="s">
        <v>179</v>
      </c>
      <c r="BM195" s="191" t="s">
        <v>256</v>
      </c>
    </row>
    <row r="196" spans="2:65" s="12" customFormat="1" ht="10.199999999999999">
      <c r="B196" s="193"/>
      <c r="C196" s="194"/>
      <c r="D196" s="195" t="s">
        <v>130</v>
      </c>
      <c r="E196" s="196" t="s">
        <v>19</v>
      </c>
      <c r="F196" s="197" t="s">
        <v>232</v>
      </c>
      <c r="G196" s="194"/>
      <c r="H196" s="196" t="s">
        <v>19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130</v>
      </c>
      <c r="AU196" s="203" t="s">
        <v>142</v>
      </c>
      <c r="AV196" s="12" t="s">
        <v>86</v>
      </c>
      <c r="AW196" s="12" t="s">
        <v>42</v>
      </c>
      <c r="AX196" s="12" t="s">
        <v>80</v>
      </c>
      <c r="AY196" s="203" t="s">
        <v>121</v>
      </c>
    </row>
    <row r="197" spans="2:65" s="12" customFormat="1" ht="10.199999999999999">
      <c r="B197" s="193"/>
      <c r="C197" s="194"/>
      <c r="D197" s="195" t="s">
        <v>130</v>
      </c>
      <c r="E197" s="196" t="s">
        <v>19</v>
      </c>
      <c r="F197" s="197" t="s">
        <v>233</v>
      </c>
      <c r="G197" s="194"/>
      <c r="H197" s="196" t="s">
        <v>19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130</v>
      </c>
      <c r="AU197" s="203" t="s">
        <v>142</v>
      </c>
      <c r="AV197" s="12" t="s">
        <v>86</v>
      </c>
      <c r="AW197" s="12" t="s">
        <v>42</v>
      </c>
      <c r="AX197" s="12" t="s">
        <v>80</v>
      </c>
      <c r="AY197" s="203" t="s">
        <v>121</v>
      </c>
    </row>
    <row r="198" spans="2:65" s="12" customFormat="1" ht="10.199999999999999">
      <c r="B198" s="193"/>
      <c r="C198" s="194"/>
      <c r="D198" s="195" t="s">
        <v>130</v>
      </c>
      <c r="E198" s="196" t="s">
        <v>19</v>
      </c>
      <c r="F198" s="197" t="s">
        <v>234</v>
      </c>
      <c r="G198" s="194"/>
      <c r="H198" s="196" t="s">
        <v>19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130</v>
      </c>
      <c r="AU198" s="203" t="s">
        <v>142</v>
      </c>
      <c r="AV198" s="12" t="s">
        <v>86</v>
      </c>
      <c r="AW198" s="12" t="s">
        <v>42</v>
      </c>
      <c r="AX198" s="12" t="s">
        <v>80</v>
      </c>
      <c r="AY198" s="203" t="s">
        <v>121</v>
      </c>
    </row>
    <row r="199" spans="2:65" s="13" customFormat="1" ht="10.199999999999999">
      <c r="B199" s="204"/>
      <c r="C199" s="205"/>
      <c r="D199" s="195" t="s">
        <v>130</v>
      </c>
      <c r="E199" s="206" t="s">
        <v>19</v>
      </c>
      <c r="F199" s="207" t="s">
        <v>128</v>
      </c>
      <c r="G199" s="205"/>
      <c r="H199" s="208">
        <v>4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130</v>
      </c>
      <c r="AU199" s="214" t="s">
        <v>142</v>
      </c>
      <c r="AV199" s="13" t="s">
        <v>88</v>
      </c>
      <c r="AW199" s="13" t="s">
        <v>42</v>
      </c>
      <c r="AX199" s="13" t="s">
        <v>86</v>
      </c>
      <c r="AY199" s="214" t="s">
        <v>121</v>
      </c>
    </row>
    <row r="200" spans="2:65" s="1" customFormat="1" ht="24" customHeight="1">
      <c r="B200" s="35"/>
      <c r="C200" s="180" t="s">
        <v>7</v>
      </c>
      <c r="D200" s="180" t="s">
        <v>123</v>
      </c>
      <c r="E200" s="181" t="s">
        <v>257</v>
      </c>
      <c r="F200" s="182" t="s">
        <v>258</v>
      </c>
      <c r="G200" s="183" t="s">
        <v>178</v>
      </c>
      <c r="H200" s="184">
        <v>2</v>
      </c>
      <c r="I200" s="185"/>
      <c r="J200" s="186">
        <f>ROUND(I200*H200,2)</f>
        <v>0</v>
      </c>
      <c r="K200" s="182" t="s">
        <v>188</v>
      </c>
      <c r="L200" s="39"/>
      <c r="M200" s="187" t="s">
        <v>19</v>
      </c>
      <c r="N200" s="188" t="s">
        <v>51</v>
      </c>
      <c r="O200" s="64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191" t="s">
        <v>179</v>
      </c>
      <c r="AT200" s="191" t="s">
        <v>123</v>
      </c>
      <c r="AU200" s="191" t="s">
        <v>142</v>
      </c>
      <c r="AY200" s="17" t="s">
        <v>121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7" t="s">
        <v>86</v>
      </c>
      <c r="BK200" s="192">
        <f>ROUND(I200*H200,2)</f>
        <v>0</v>
      </c>
      <c r="BL200" s="17" t="s">
        <v>179</v>
      </c>
      <c r="BM200" s="191" t="s">
        <v>259</v>
      </c>
    </row>
    <row r="201" spans="2:65" s="12" customFormat="1" ht="10.199999999999999">
      <c r="B201" s="193"/>
      <c r="C201" s="194"/>
      <c r="D201" s="195" t="s">
        <v>130</v>
      </c>
      <c r="E201" s="196" t="s">
        <v>19</v>
      </c>
      <c r="F201" s="197" t="s">
        <v>219</v>
      </c>
      <c r="G201" s="194"/>
      <c r="H201" s="196" t="s">
        <v>19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130</v>
      </c>
      <c r="AU201" s="203" t="s">
        <v>142</v>
      </c>
      <c r="AV201" s="12" t="s">
        <v>86</v>
      </c>
      <c r="AW201" s="12" t="s">
        <v>42</v>
      </c>
      <c r="AX201" s="12" t="s">
        <v>80</v>
      </c>
      <c r="AY201" s="203" t="s">
        <v>121</v>
      </c>
    </row>
    <row r="202" spans="2:65" s="12" customFormat="1" ht="10.199999999999999">
      <c r="B202" s="193"/>
      <c r="C202" s="194"/>
      <c r="D202" s="195" t="s">
        <v>130</v>
      </c>
      <c r="E202" s="196" t="s">
        <v>19</v>
      </c>
      <c r="F202" s="197" t="s">
        <v>260</v>
      </c>
      <c r="G202" s="194"/>
      <c r="H202" s="196" t="s">
        <v>19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130</v>
      </c>
      <c r="AU202" s="203" t="s">
        <v>142</v>
      </c>
      <c r="AV202" s="12" t="s">
        <v>86</v>
      </c>
      <c r="AW202" s="12" t="s">
        <v>42</v>
      </c>
      <c r="AX202" s="12" t="s">
        <v>80</v>
      </c>
      <c r="AY202" s="203" t="s">
        <v>121</v>
      </c>
    </row>
    <row r="203" spans="2:65" s="13" customFormat="1" ht="10.199999999999999">
      <c r="B203" s="204"/>
      <c r="C203" s="205"/>
      <c r="D203" s="195" t="s">
        <v>130</v>
      </c>
      <c r="E203" s="206" t="s">
        <v>19</v>
      </c>
      <c r="F203" s="207" t="s">
        <v>88</v>
      </c>
      <c r="G203" s="205"/>
      <c r="H203" s="208">
        <v>2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130</v>
      </c>
      <c r="AU203" s="214" t="s">
        <v>142</v>
      </c>
      <c r="AV203" s="13" t="s">
        <v>88</v>
      </c>
      <c r="AW203" s="13" t="s">
        <v>42</v>
      </c>
      <c r="AX203" s="13" t="s">
        <v>86</v>
      </c>
      <c r="AY203" s="214" t="s">
        <v>121</v>
      </c>
    </row>
    <row r="204" spans="2:65" s="1" customFormat="1" ht="16.5" customHeight="1">
      <c r="B204" s="35"/>
      <c r="C204" s="228" t="s">
        <v>261</v>
      </c>
      <c r="D204" s="228" t="s">
        <v>171</v>
      </c>
      <c r="E204" s="229" t="s">
        <v>262</v>
      </c>
      <c r="F204" s="230" t="s">
        <v>263</v>
      </c>
      <c r="G204" s="231" t="s">
        <v>178</v>
      </c>
      <c r="H204" s="232">
        <v>2</v>
      </c>
      <c r="I204" s="233"/>
      <c r="J204" s="234">
        <f>ROUND(I204*H204,2)</f>
        <v>0</v>
      </c>
      <c r="K204" s="230" t="s">
        <v>188</v>
      </c>
      <c r="L204" s="235"/>
      <c r="M204" s="236" t="s">
        <v>19</v>
      </c>
      <c r="N204" s="237" t="s">
        <v>51</v>
      </c>
      <c r="O204" s="64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91" t="s">
        <v>189</v>
      </c>
      <c r="AT204" s="191" t="s">
        <v>171</v>
      </c>
      <c r="AU204" s="191" t="s">
        <v>142</v>
      </c>
      <c r="AY204" s="17" t="s">
        <v>121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7" t="s">
        <v>86</v>
      </c>
      <c r="BK204" s="192">
        <f>ROUND(I204*H204,2)</f>
        <v>0</v>
      </c>
      <c r="BL204" s="17" t="s">
        <v>179</v>
      </c>
      <c r="BM204" s="191" t="s">
        <v>264</v>
      </c>
    </row>
    <row r="205" spans="2:65" s="12" customFormat="1" ht="10.199999999999999">
      <c r="B205" s="193"/>
      <c r="C205" s="194"/>
      <c r="D205" s="195" t="s">
        <v>130</v>
      </c>
      <c r="E205" s="196" t="s">
        <v>19</v>
      </c>
      <c r="F205" s="197" t="s">
        <v>219</v>
      </c>
      <c r="G205" s="194"/>
      <c r="H205" s="196" t="s">
        <v>19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130</v>
      </c>
      <c r="AU205" s="203" t="s">
        <v>142</v>
      </c>
      <c r="AV205" s="12" t="s">
        <v>86</v>
      </c>
      <c r="AW205" s="12" t="s">
        <v>42</v>
      </c>
      <c r="AX205" s="12" t="s">
        <v>80</v>
      </c>
      <c r="AY205" s="203" t="s">
        <v>121</v>
      </c>
    </row>
    <row r="206" spans="2:65" s="12" customFormat="1" ht="10.199999999999999">
      <c r="B206" s="193"/>
      <c r="C206" s="194"/>
      <c r="D206" s="195" t="s">
        <v>130</v>
      </c>
      <c r="E206" s="196" t="s">
        <v>19</v>
      </c>
      <c r="F206" s="197" t="s">
        <v>260</v>
      </c>
      <c r="G206" s="194"/>
      <c r="H206" s="196" t="s">
        <v>19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130</v>
      </c>
      <c r="AU206" s="203" t="s">
        <v>142</v>
      </c>
      <c r="AV206" s="12" t="s">
        <v>86</v>
      </c>
      <c r="AW206" s="12" t="s">
        <v>42</v>
      </c>
      <c r="AX206" s="12" t="s">
        <v>80</v>
      </c>
      <c r="AY206" s="203" t="s">
        <v>121</v>
      </c>
    </row>
    <row r="207" spans="2:65" s="13" customFormat="1" ht="10.199999999999999">
      <c r="B207" s="204"/>
      <c r="C207" s="205"/>
      <c r="D207" s="195" t="s">
        <v>130</v>
      </c>
      <c r="E207" s="206" t="s">
        <v>19</v>
      </c>
      <c r="F207" s="207" t="s">
        <v>88</v>
      </c>
      <c r="G207" s="205"/>
      <c r="H207" s="208">
        <v>2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130</v>
      </c>
      <c r="AU207" s="214" t="s">
        <v>142</v>
      </c>
      <c r="AV207" s="13" t="s">
        <v>88</v>
      </c>
      <c r="AW207" s="13" t="s">
        <v>42</v>
      </c>
      <c r="AX207" s="13" t="s">
        <v>86</v>
      </c>
      <c r="AY207" s="214" t="s">
        <v>121</v>
      </c>
    </row>
    <row r="208" spans="2:65" s="1" customFormat="1" ht="24" customHeight="1">
      <c r="B208" s="35"/>
      <c r="C208" s="180" t="s">
        <v>265</v>
      </c>
      <c r="D208" s="180" t="s">
        <v>123</v>
      </c>
      <c r="E208" s="181" t="s">
        <v>266</v>
      </c>
      <c r="F208" s="182" t="s">
        <v>267</v>
      </c>
      <c r="G208" s="183" t="s">
        <v>178</v>
      </c>
      <c r="H208" s="184">
        <v>2</v>
      </c>
      <c r="I208" s="185"/>
      <c r="J208" s="186">
        <f>ROUND(I208*H208,2)</f>
        <v>0</v>
      </c>
      <c r="K208" s="182" t="s">
        <v>188</v>
      </c>
      <c r="L208" s="39"/>
      <c r="M208" s="187" t="s">
        <v>19</v>
      </c>
      <c r="N208" s="188" t="s">
        <v>51</v>
      </c>
      <c r="O208" s="64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91" t="s">
        <v>179</v>
      </c>
      <c r="AT208" s="191" t="s">
        <v>123</v>
      </c>
      <c r="AU208" s="191" t="s">
        <v>142</v>
      </c>
      <c r="AY208" s="17" t="s">
        <v>121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7" t="s">
        <v>86</v>
      </c>
      <c r="BK208" s="192">
        <f>ROUND(I208*H208,2)</f>
        <v>0</v>
      </c>
      <c r="BL208" s="17" t="s">
        <v>179</v>
      </c>
      <c r="BM208" s="191" t="s">
        <v>268</v>
      </c>
    </row>
    <row r="209" spans="2:65" s="1" customFormat="1" ht="76.8">
      <c r="B209" s="35"/>
      <c r="C209" s="36"/>
      <c r="D209" s="195" t="s">
        <v>136</v>
      </c>
      <c r="E209" s="36"/>
      <c r="F209" s="215" t="s">
        <v>269</v>
      </c>
      <c r="G209" s="36"/>
      <c r="H209" s="36"/>
      <c r="I209" s="104"/>
      <c r="J209" s="36"/>
      <c r="K209" s="36"/>
      <c r="L209" s="39"/>
      <c r="M209" s="216"/>
      <c r="N209" s="64"/>
      <c r="O209" s="64"/>
      <c r="P209" s="64"/>
      <c r="Q209" s="64"/>
      <c r="R209" s="64"/>
      <c r="S209" s="64"/>
      <c r="T209" s="65"/>
      <c r="AT209" s="17" t="s">
        <v>136</v>
      </c>
      <c r="AU209" s="17" t="s">
        <v>142</v>
      </c>
    </row>
    <row r="210" spans="2:65" s="12" customFormat="1" ht="10.199999999999999">
      <c r="B210" s="193"/>
      <c r="C210" s="194"/>
      <c r="D210" s="195" t="s">
        <v>130</v>
      </c>
      <c r="E210" s="196" t="s">
        <v>19</v>
      </c>
      <c r="F210" s="197" t="s">
        <v>219</v>
      </c>
      <c r="G210" s="194"/>
      <c r="H210" s="196" t="s">
        <v>19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130</v>
      </c>
      <c r="AU210" s="203" t="s">
        <v>142</v>
      </c>
      <c r="AV210" s="12" t="s">
        <v>86</v>
      </c>
      <c r="AW210" s="12" t="s">
        <v>42</v>
      </c>
      <c r="AX210" s="12" t="s">
        <v>80</v>
      </c>
      <c r="AY210" s="203" t="s">
        <v>121</v>
      </c>
    </row>
    <row r="211" spans="2:65" s="12" customFormat="1" ht="10.199999999999999">
      <c r="B211" s="193"/>
      <c r="C211" s="194"/>
      <c r="D211" s="195" t="s">
        <v>130</v>
      </c>
      <c r="E211" s="196" t="s">
        <v>19</v>
      </c>
      <c r="F211" s="197" t="s">
        <v>270</v>
      </c>
      <c r="G211" s="194"/>
      <c r="H211" s="196" t="s">
        <v>19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130</v>
      </c>
      <c r="AU211" s="203" t="s">
        <v>142</v>
      </c>
      <c r="AV211" s="12" t="s">
        <v>86</v>
      </c>
      <c r="AW211" s="12" t="s">
        <v>42</v>
      </c>
      <c r="AX211" s="12" t="s">
        <v>80</v>
      </c>
      <c r="AY211" s="203" t="s">
        <v>121</v>
      </c>
    </row>
    <row r="212" spans="2:65" s="13" customFormat="1" ht="10.199999999999999">
      <c r="B212" s="204"/>
      <c r="C212" s="205"/>
      <c r="D212" s="195" t="s">
        <v>130</v>
      </c>
      <c r="E212" s="206" t="s">
        <v>19</v>
      </c>
      <c r="F212" s="207" t="s">
        <v>88</v>
      </c>
      <c r="G212" s="205"/>
      <c r="H212" s="208">
        <v>2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130</v>
      </c>
      <c r="AU212" s="214" t="s">
        <v>142</v>
      </c>
      <c r="AV212" s="13" t="s">
        <v>88</v>
      </c>
      <c r="AW212" s="13" t="s">
        <v>42</v>
      </c>
      <c r="AX212" s="13" t="s">
        <v>86</v>
      </c>
      <c r="AY212" s="214" t="s">
        <v>121</v>
      </c>
    </row>
    <row r="213" spans="2:65" s="1" customFormat="1" ht="16.5" customHeight="1">
      <c r="B213" s="35"/>
      <c r="C213" s="228" t="s">
        <v>271</v>
      </c>
      <c r="D213" s="228" t="s">
        <v>171</v>
      </c>
      <c r="E213" s="229" t="s">
        <v>272</v>
      </c>
      <c r="F213" s="230" t="s">
        <v>273</v>
      </c>
      <c r="G213" s="231" t="s">
        <v>178</v>
      </c>
      <c r="H213" s="232">
        <v>2</v>
      </c>
      <c r="I213" s="233"/>
      <c r="J213" s="234">
        <f>ROUND(I213*H213,2)</f>
        <v>0</v>
      </c>
      <c r="K213" s="230" t="s">
        <v>188</v>
      </c>
      <c r="L213" s="235"/>
      <c r="M213" s="236" t="s">
        <v>19</v>
      </c>
      <c r="N213" s="237" t="s">
        <v>51</v>
      </c>
      <c r="O213" s="64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AR213" s="191" t="s">
        <v>189</v>
      </c>
      <c r="AT213" s="191" t="s">
        <v>171</v>
      </c>
      <c r="AU213" s="191" t="s">
        <v>142</v>
      </c>
      <c r="AY213" s="17" t="s">
        <v>121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7" t="s">
        <v>86</v>
      </c>
      <c r="BK213" s="192">
        <f>ROUND(I213*H213,2)</f>
        <v>0</v>
      </c>
      <c r="BL213" s="17" t="s">
        <v>179</v>
      </c>
      <c r="BM213" s="191" t="s">
        <v>274</v>
      </c>
    </row>
    <row r="214" spans="2:65" s="12" customFormat="1" ht="10.199999999999999">
      <c r="B214" s="193"/>
      <c r="C214" s="194"/>
      <c r="D214" s="195" t="s">
        <v>130</v>
      </c>
      <c r="E214" s="196" t="s">
        <v>19</v>
      </c>
      <c r="F214" s="197" t="s">
        <v>219</v>
      </c>
      <c r="G214" s="194"/>
      <c r="H214" s="196" t="s">
        <v>19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130</v>
      </c>
      <c r="AU214" s="203" t="s">
        <v>142</v>
      </c>
      <c r="AV214" s="12" t="s">
        <v>86</v>
      </c>
      <c r="AW214" s="12" t="s">
        <v>42</v>
      </c>
      <c r="AX214" s="12" t="s">
        <v>80</v>
      </c>
      <c r="AY214" s="203" t="s">
        <v>121</v>
      </c>
    </row>
    <row r="215" spans="2:65" s="12" customFormat="1" ht="10.199999999999999">
      <c r="B215" s="193"/>
      <c r="C215" s="194"/>
      <c r="D215" s="195" t="s">
        <v>130</v>
      </c>
      <c r="E215" s="196" t="s">
        <v>19</v>
      </c>
      <c r="F215" s="197" t="s">
        <v>270</v>
      </c>
      <c r="G215" s="194"/>
      <c r="H215" s="196" t="s">
        <v>19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130</v>
      </c>
      <c r="AU215" s="203" t="s">
        <v>142</v>
      </c>
      <c r="AV215" s="12" t="s">
        <v>86</v>
      </c>
      <c r="AW215" s="12" t="s">
        <v>42</v>
      </c>
      <c r="AX215" s="12" t="s">
        <v>80</v>
      </c>
      <c r="AY215" s="203" t="s">
        <v>121</v>
      </c>
    </row>
    <row r="216" spans="2:65" s="13" customFormat="1" ht="10.199999999999999">
      <c r="B216" s="204"/>
      <c r="C216" s="205"/>
      <c r="D216" s="195" t="s">
        <v>130</v>
      </c>
      <c r="E216" s="206" t="s">
        <v>19</v>
      </c>
      <c r="F216" s="207" t="s">
        <v>88</v>
      </c>
      <c r="G216" s="205"/>
      <c r="H216" s="208">
        <v>2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130</v>
      </c>
      <c r="AU216" s="214" t="s">
        <v>142</v>
      </c>
      <c r="AV216" s="13" t="s">
        <v>88</v>
      </c>
      <c r="AW216" s="13" t="s">
        <v>42</v>
      </c>
      <c r="AX216" s="13" t="s">
        <v>86</v>
      </c>
      <c r="AY216" s="214" t="s">
        <v>121</v>
      </c>
    </row>
    <row r="217" spans="2:65" s="1" customFormat="1" ht="16.5" customHeight="1">
      <c r="B217" s="35"/>
      <c r="C217" s="180" t="s">
        <v>275</v>
      </c>
      <c r="D217" s="180" t="s">
        <v>123</v>
      </c>
      <c r="E217" s="181" t="s">
        <v>276</v>
      </c>
      <c r="F217" s="182" t="s">
        <v>277</v>
      </c>
      <c r="G217" s="183" t="s">
        <v>178</v>
      </c>
      <c r="H217" s="184">
        <v>4</v>
      </c>
      <c r="I217" s="185"/>
      <c r="J217" s="186">
        <f>ROUND(I217*H217,2)</f>
        <v>0</v>
      </c>
      <c r="K217" s="182" t="s">
        <v>127</v>
      </c>
      <c r="L217" s="39"/>
      <c r="M217" s="187" t="s">
        <v>19</v>
      </c>
      <c r="N217" s="188" t="s">
        <v>51</v>
      </c>
      <c r="O217" s="64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AR217" s="191" t="s">
        <v>179</v>
      </c>
      <c r="AT217" s="191" t="s">
        <v>123</v>
      </c>
      <c r="AU217" s="191" t="s">
        <v>142</v>
      </c>
      <c r="AY217" s="17" t="s">
        <v>121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7" t="s">
        <v>86</v>
      </c>
      <c r="BK217" s="192">
        <f>ROUND(I217*H217,2)</f>
        <v>0</v>
      </c>
      <c r="BL217" s="17" t="s">
        <v>179</v>
      </c>
      <c r="BM217" s="191" t="s">
        <v>278</v>
      </c>
    </row>
    <row r="218" spans="2:65" s="12" customFormat="1" ht="10.199999999999999">
      <c r="B218" s="193"/>
      <c r="C218" s="194"/>
      <c r="D218" s="195" t="s">
        <v>130</v>
      </c>
      <c r="E218" s="196" t="s">
        <v>19</v>
      </c>
      <c r="F218" s="197" t="s">
        <v>232</v>
      </c>
      <c r="G218" s="194"/>
      <c r="H218" s="196" t="s">
        <v>19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130</v>
      </c>
      <c r="AU218" s="203" t="s">
        <v>142</v>
      </c>
      <c r="AV218" s="12" t="s">
        <v>86</v>
      </c>
      <c r="AW218" s="12" t="s">
        <v>42</v>
      </c>
      <c r="AX218" s="12" t="s">
        <v>80</v>
      </c>
      <c r="AY218" s="203" t="s">
        <v>121</v>
      </c>
    </row>
    <row r="219" spans="2:65" s="12" customFormat="1" ht="10.199999999999999">
      <c r="B219" s="193"/>
      <c r="C219" s="194"/>
      <c r="D219" s="195" t="s">
        <v>130</v>
      </c>
      <c r="E219" s="196" t="s">
        <v>19</v>
      </c>
      <c r="F219" s="197" t="s">
        <v>233</v>
      </c>
      <c r="G219" s="194"/>
      <c r="H219" s="196" t="s">
        <v>19</v>
      </c>
      <c r="I219" s="198"/>
      <c r="J219" s="194"/>
      <c r="K219" s="194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130</v>
      </c>
      <c r="AU219" s="203" t="s">
        <v>142</v>
      </c>
      <c r="AV219" s="12" t="s">
        <v>86</v>
      </c>
      <c r="AW219" s="12" t="s">
        <v>42</v>
      </c>
      <c r="AX219" s="12" t="s">
        <v>80</v>
      </c>
      <c r="AY219" s="203" t="s">
        <v>121</v>
      </c>
    </row>
    <row r="220" spans="2:65" s="12" customFormat="1" ht="10.199999999999999">
      <c r="B220" s="193"/>
      <c r="C220" s="194"/>
      <c r="D220" s="195" t="s">
        <v>130</v>
      </c>
      <c r="E220" s="196" t="s">
        <v>19</v>
      </c>
      <c r="F220" s="197" t="s">
        <v>234</v>
      </c>
      <c r="G220" s="194"/>
      <c r="H220" s="196" t="s">
        <v>19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130</v>
      </c>
      <c r="AU220" s="203" t="s">
        <v>142</v>
      </c>
      <c r="AV220" s="12" t="s">
        <v>86</v>
      </c>
      <c r="AW220" s="12" t="s">
        <v>42</v>
      </c>
      <c r="AX220" s="12" t="s">
        <v>80</v>
      </c>
      <c r="AY220" s="203" t="s">
        <v>121</v>
      </c>
    </row>
    <row r="221" spans="2:65" s="13" customFormat="1" ht="10.199999999999999">
      <c r="B221" s="204"/>
      <c r="C221" s="205"/>
      <c r="D221" s="195" t="s">
        <v>130</v>
      </c>
      <c r="E221" s="206" t="s">
        <v>19</v>
      </c>
      <c r="F221" s="207" t="s">
        <v>128</v>
      </c>
      <c r="G221" s="205"/>
      <c r="H221" s="208">
        <v>4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130</v>
      </c>
      <c r="AU221" s="214" t="s">
        <v>142</v>
      </c>
      <c r="AV221" s="13" t="s">
        <v>88</v>
      </c>
      <c r="AW221" s="13" t="s">
        <v>42</v>
      </c>
      <c r="AX221" s="13" t="s">
        <v>86</v>
      </c>
      <c r="AY221" s="214" t="s">
        <v>121</v>
      </c>
    </row>
    <row r="222" spans="2:65" s="1" customFormat="1" ht="16.5" customHeight="1">
      <c r="B222" s="35"/>
      <c r="C222" s="180" t="s">
        <v>279</v>
      </c>
      <c r="D222" s="180" t="s">
        <v>123</v>
      </c>
      <c r="E222" s="181" t="s">
        <v>280</v>
      </c>
      <c r="F222" s="182" t="s">
        <v>281</v>
      </c>
      <c r="G222" s="183" t="s">
        <v>178</v>
      </c>
      <c r="H222" s="184">
        <v>1</v>
      </c>
      <c r="I222" s="185"/>
      <c r="J222" s="186">
        <f>ROUND(I222*H222,2)</f>
        <v>0</v>
      </c>
      <c r="K222" s="182" t="s">
        <v>127</v>
      </c>
      <c r="L222" s="39"/>
      <c r="M222" s="187" t="s">
        <v>19</v>
      </c>
      <c r="N222" s="188" t="s">
        <v>51</v>
      </c>
      <c r="O222" s="64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AR222" s="191" t="s">
        <v>179</v>
      </c>
      <c r="AT222" s="191" t="s">
        <v>123</v>
      </c>
      <c r="AU222" s="191" t="s">
        <v>142</v>
      </c>
      <c r="AY222" s="17" t="s">
        <v>121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7" t="s">
        <v>86</v>
      </c>
      <c r="BK222" s="192">
        <f>ROUND(I222*H222,2)</f>
        <v>0</v>
      </c>
      <c r="BL222" s="17" t="s">
        <v>179</v>
      </c>
      <c r="BM222" s="191" t="s">
        <v>282</v>
      </c>
    </row>
    <row r="223" spans="2:65" s="12" customFormat="1" ht="10.199999999999999">
      <c r="B223" s="193"/>
      <c r="C223" s="194"/>
      <c r="D223" s="195" t="s">
        <v>130</v>
      </c>
      <c r="E223" s="196" t="s">
        <v>19</v>
      </c>
      <c r="F223" s="197" t="s">
        <v>219</v>
      </c>
      <c r="G223" s="194"/>
      <c r="H223" s="196" t="s">
        <v>19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130</v>
      </c>
      <c r="AU223" s="203" t="s">
        <v>142</v>
      </c>
      <c r="AV223" s="12" t="s">
        <v>86</v>
      </c>
      <c r="AW223" s="12" t="s">
        <v>42</v>
      </c>
      <c r="AX223" s="12" t="s">
        <v>80</v>
      </c>
      <c r="AY223" s="203" t="s">
        <v>121</v>
      </c>
    </row>
    <row r="224" spans="2:65" s="12" customFormat="1" ht="10.199999999999999">
      <c r="B224" s="193"/>
      <c r="C224" s="194"/>
      <c r="D224" s="195" t="s">
        <v>130</v>
      </c>
      <c r="E224" s="196" t="s">
        <v>19</v>
      </c>
      <c r="F224" s="197" t="s">
        <v>283</v>
      </c>
      <c r="G224" s="194"/>
      <c r="H224" s="196" t="s">
        <v>19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130</v>
      </c>
      <c r="AU224" s="203" t="s">
        <v>142</v>
      </c>
      <c r="AV224" s="12" t="s">
        <v>86</v>
      </c>
      <c r="AW224" s="12" t="s">
        <v>42</v>
      </c>
      <c r="AX224" s="12" t="s">
        <v>80</v>
      </c>
      <c r="AY224" s="203" t="s">
        <v>121</v>
      </c>
    </row>
    <row r="225" spans="2:65" s="13" customFormat="1" ht="10.199999999999999">
      <c r="B225" s="204"/>
      <c r="C225" s="205"/>
      <c r="D225" s="195" t="s">
        <v>130</v>
      </c>
      <c r="E225" s="206" t="s">
        <v>19</v>
      </c>
      <c r="F225" s="207" t="s">
        <v>86</v>
      </c>
      <c r="G225" s="205"/>
      <c r="H225" s="208">
        <v>1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130</v>
      </c>
      <c r="AU225" s="214" t="s">
        <v>142</v>
      </c>
      <c r="AV225" s="13" t="s">
        <v>88</v>
      </c>
      <c r="AW225" s="13" t="s">
        <v>42</v>
      </c>
      <c r="AX225" s="13" t="s">
        <v>86</v>
      </c>
      <c r="AY225" s="214" t="s">
        <v>121</v>
      </c>
    </row>
    <row r="226" spans="2:65" s="11" customFormat="1" ht="25.95" customHeight="1">
      <c r="B226" s="164"/>
      <c r="C226" s="165"/>
      <c r="D226" s="166" t="s">
        <v>79</v>
      </c>
      <c r="E226" s="167" t="s">
        <v>284</v>
      </c>
      <c r="F226" s="167" t="s">
        <v>285</v>
      </c>
      <c r="G226" s="165"/>
      <c r="H226" s="165"/>
      <c r="I226" s="168"/>
      <c r="J226" s="169">
        <f>BK226</f>
        <v>0</v>
      </c>
      <c r="K226" s="165"/>
      <c r="L226" s="170"/>
      <c r="M226" s="171"/>
      <c r="N226" s="172"/>
      <c r="O226" s="172"/>
      <c r="P226" s="173">
        <f>SUM(P227:P230)</f>
        <v>0</v>
      </c>
      <c r="Q226" s="172"/>
      <c r="R226" s="173">
        <f>SUM(R227:R230)</f>
        <v>0</v>
      </c>
      <c r="S226" s="172"/>
      <c r="T226" s="174">
        <f>SUM(T227:T230)</f>
        <v>0</v>
      </c>
      <c r="AR226" s="175" t="s">
        <v>128</v>
      </c>
      <c r="AT226" s="176" t="s">
        <v>79</v>
      </c>
      <c r="AU226" s="176" t="s">
        <v>80</v>
      </c>
      <c r="AY226" s="175" t="s">
        <v>121</v>
      </c>
      <c r="BK226" s="177">
        <f>SUM(BK227:BK230)</f>
        <v>0</v>
      </c>
    </row>
    <row r="227" spans="2:65" s="1" customFormat="1" ht="24" customHeight="1">
      <c r="B227" s="35"/>
      <c r="C227" s="180" t="s">
        <v>286</v>
      </c>
      <c r="D227" s="180" t="s">
        <v>123</v>
      </c>
      <c r="E227" s="181" t="s">
        <v>287</v>
      </c>
      <c r="F227" s="182" t="s">
        <v>288</v>
      </c>
      <c r="G227" s="183" t="s">
        <v>289</v>
      </c>
      <c r="H227" s="184">
        <v>25</v>
      </c>
      <c r="I227" s="185"/>
      <c r="J227" s="186">
        <f>ROUND(I227*H227,2)</f>
        <v>0</v>
      </c>
      <c r="K227" s="182" t="s">
        <v>127</v>
      </c>
      <c r="L227" s="39"/>
      <c r="M227" s="187" t="s">
        <v>19</v>
      </c>
      <c r="N227" s="188" t="s">
        <v>51</v>
      </c>
      <c r="O227" s="64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AR227" s="191" t="s">
        <v>290</v>
      </c>
      <c r="AT227" s="191" t="s">
        <v>123</v>
      </c>
      <c r="AU227" s="191" t="s">
        <v>86</v>
      </c>
      <c r="AY227" s="17" t="s">
        <v>121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7" t="s">
        <v>86</v>
      </c>
      <c r="BK227" s="192">
        <f>ROUND(I227*H227,2)</f>
        <v>0</v>
      </c>
      <c r="BL227" s="17" t="s">
        <v>290</v>
      </c>
      <c r="BM227" s="191" t="s">
        <v>291</v>
      </c>
    </row>
    <row r="228" spans="2:65" s="12" customFormat="1" ht="10.199999999999999">
      <c r="B228" s="193"/>
      <c r="C228" s="194"/>
      <c r="D228" s="195" t="s">
        <v>130</v>
      </c>
      <c r="E228" s="196" t="s">
        <v>19</v>
      </c>
      <c r="F228" s="197" t="s">
        <v>292</v>
      </c>
      <c r="G228" s="194"/>
      <c r="H228" s="196" t="s">
        <v>19</v>
      </c>
      <c r="I228" s="198"/>
      <c r="J228" s="194"/>
      <c r="K228" s="194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130</v>
      </c>
      <c r="AU228" s="203" t="s">
        <v>86</v>
      </c>
      <c r="AV228" s="12" t="s">
        <v>86</v>
      </c>
      <c r="AW228" s="12" t="s">
        <v>42</v>
      </c>
      <c r="AX228" s="12" t="s">
        <v>80</v>
      </c>
      <c r="AY228" s="203" t="s">
        <v>121</v>
      </c>
    </row>
    <row r="229" spans="2:65" s="12" customFormat="1" ht="10.199999999999999">
      <c r="B229" s="193"/>
      <c r="C229" s="194"/>
      <c r="D229" s="195" t="s">
        <v>130</v>
      </c>
      <c r="E229" s="196" t="s">
        <v>19</v>
      </c>
      <c r="F229" s="197" t="s">
        <v>293</v>
      </c>
      <c r="G229" s="194"/>
      <c r="H229" s="196" t="s">
        <v>19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130</v>
      </c>
      <c r="AU229" s="203" t="s">
        <v>86</v>
      </c>
      <c r="AV229" s="12" t="s">
        <v>86</v>
      </c>
      <c r="AW229" s="12" t="s">
        <v>42</v>
      </c>
      <c r="AX229" s="12" t="s">
        <v>80</v>
      </c>
      <c r="AY229" s="203" t="s">
        <v>121</v>
      </c>
    </row>
    <row r="230" spans="2:65" s="13" customFormat="1" ht="10.199999999999999">
      <c r="B230" s="204"/>
      <c r="C230" s="205"/>
      <c r="D230" s="195" t="s">
        <v>130</v>
      </c>
      <c r="E230" s="206" t="s">
        <v>19</v>
      </c>
      <c r="F230" s="207" t="s">
        <v>275</v>
      </c>
      <c r="G230" s="205"/>
      <c r="H230" s="208">
        <v>25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130</v>
      </c>
      <c r="AU230" s="214" t="s">
        <v>86</v>
      </c>
      <c r="AV230" s="13" t="s">
        <v>88</v>
      </c>
      <c r="AW230" s="13" t="s">
        <v>42</v>
      </c>
      <c r="AX230" s="13" t="s">
        <v>86</v>
      </c>
      <c r="AY230" s="214" t="s">
        <v>121</v>
      </c>
    </row>
    <row r="231" spans="2:65" s="11" customFormat="1" ht="25.95" customHeight="1">
      <c r="B231" s="164"/>
      <c r="C231" s="165"/>
      <c r="D231" s="166" t="s">
        <v>79</v>
      </c>
      <c r="E231" s="167" t="s">
        <v>294</v>
      </c>
      <c r="F231" s="167" t="s">
        <v>295</v>
      </c>
      <c r="G231" s="165"/>
      <c r="H231" s="165"/>
      <c r="I231" s="168"/>
      <c r="J231" s="169">
        <f>BK231</f>
        <v>0</v>
      </c>
      <c r="K231" s="165"/>
      <c r="L231" s="170"/>
      <c r="M231" s="171"/>
      <c r="N231" s="172"/>
      <c r="O231" s="172"/>
      <c r="P231" s="173">
        <f>P232</f>
        <v>0</v>
      </c>
      <c r="Q231" s="172"/>
      <c r="R231" s="173">
        <f>R232</f>
        <v>0</v>
      </c>
      <c r="S231" s="172"/>
      <c r="T231" s="174">
        <f>T232</f>
        <v>0</v>
      </c>
      <c r="AR231" s="175" t="s">
        <v>157</v>
      </c>
      <c r="AT231" s="176" t="s">
        <v>79</v>
      </c>
      <c r="AU231" s="176" t="s">
        <v>80</v>
      </c>
      <c r="AY231" s="175" t="s">
        <v>121</v>
      </c>
      <c r="BK231" s="177">
        <f>BK232</f>
        <v>0</v>
      </c>
    </row>
    <row r="232" spans="2:65" s="11" customFormat="1" ht="22.8" customHeight="1">
      <c r="B232" s="164"/>
      <c r="C232" s="165"/>
      <c r="D232" s="166" t="s">
        <v>79</v>
      </c>
      <c r="E232" s="178" t="s">
        <v>296</v>
      </c>
      <c r="F232" s="178" t="s">
        <v>297</v>
      </c>
      <c r="G232" s="165"/>
      <c r="H232" s="165"/>
      <c r="I232" s="168"/>
      <c r="J232" s="179">
        <f>BK232</f>
        <v>0</v>
      </c>
      <c r="K232" s="165"/>
      <c r="L232" s="170"/>
      <c r="M232" s="171"/>
      <c r="N232" s="172"/>
      <c r="O232" s="172"/>
      <c r="P232" s="173">
        <f>SUM(P233:P244)</f>
        <v>0</v>
      </c>
      <c r="Q232" s="172"/>
      <c r="R232" s="173">
        <f>SUM(R233:R244)</f>
        <v>0</v>
      </c>
      <c r="S232" s="172"/>
      <c r="T232" s="174">
        <f>SUM(T233:T244)</f>
        <v>0</v>
      </c>
      <c r="AR232" s="175" t="s">
        <v>157</v>
      </c>
      <c r="AT232" s="176" t="s">
        <v>79</v>
      </c>
      <c r="AU232" s="176" t="s">
        <v>86</v>
      </c>
      <c r="AY232" s="175" t="s">
        <v>121</v>
      </c>
      <c r="BK232" s="177">
        <f>SUM(BK233:BK244)</f>
        <v>0</v>
      </c>
    </row>
    <row r="233" spans="2:65" s="1" customFormat="1" ht="16.5" customHeight="1">
      <c r="B233" s="35"/>
      <c r="C233" s="180" t="s">
        <v>298</v>
      </c>
      <c r="D233" s="180" t="s">
        <v>123</v>
      </c>
      <c r="E233" s="181" t="s">
        <v>299</v>
      </c>
      <c r="F233" s="182" t="s">
        <v>300</v>
      </c>
      <c r="G233" s="183" t="s">
        <v>178</v>
      </c>
      <c r="H233" s="184">
        <v>1</v>
      </c>
      <c r="I233" s="185"/>
      <c r="J233" s="186">
        <f>ROUND(I233*H233,2)</f>
        <v>0</v>
      </c>
      <c r="K233" s="182" t="s">
        <v>127</v>
      </c>
      <c r="L233" s="39"/>
      <c r="M233" s="187" t="s">
        <v>19</v>
      </c>
      <c r="N233" s="188" t="s">
        <v>51</v>
      </c>
      <c r="O233" s="64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AR233" s="191" t="s">
        <v>301</v>
      </c>
      <c r="AT233" s="191" t="s">
        <v>123</v>
      </c>
      <c r="AU233" s="191" t="s">
        <v>88</v>
      </c>
      <c r="AY233" s="17" t="s">
        <v>121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7" t="s">
        <v>86</v>
      </c>
      <c r="BK233" s="192">
        <f>ROUND(I233*H233,2)</f>
        <v>0</v>
      </c>
      <c r="BL233" s="17" t="s">
        <v>301</v>
      </c>
      <c r="BM233" s="191" t="s">
        <v>302</v>
      </c>
    </row>
    <row r="234" spans="2:65" s="12" customFormat="1" ht="10.199999999999999">
      <c r="B234" s="193"/>
      <c r="C234" s="194"/>
      <c r="D234" s="195" t="s">
        <v>130</v>
      </c>
      <c r="E234" s="196" t="s">
        <v>19</v>
      </c>
      <c r="F234" s="197" t="s">
        <v>292</v>
      </c>
      <c r="G234" s="194"/>
      <c r="H234" s="196" t="s">
        <v>19</v>
      </c>
      <c r="I234" s="198"/>
      <c r="J234" s="194"/>
      <c r="K234" s="194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130</v>
      </c>
      <c r="AU234" s="203" t="s">
        <v>88</v>
      </c>
      <c r="AV234" s="12" t="s">
        <v>86</v>
      </c>
      <c r="AW234" s="12" t="s">
        <v>42</v>
      </c>
      <c r="AX234" s="12" t="s">
        <v>80</v>
      </c>
      <c r="AY234" s="203" t="s">
        <v>121</v>
      </c>
    </row>
    <row r="235" spans="2:65" s="12" customFormat="1" ht="10.199999999999999">
      <c r="B235" s="193"/>
      <c r="C235" s="194"/>
      <c r="D235" s="195" t="s">
        <v>130</v>
      </c>
      <c r="E235" s="196" t="s">
        <v>19</v>
      </c>
      <c r="F235" s="197" t="s">
        <v>293</v>
      </c>
      <c r="G235" s="194"/>
      <c r="H235" s="196" t="s">
        <v>19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130</v>
      </c>
      <c r="AU235" s="203" t="s">
        <v>88</v>
      </c>
      <c r="AV235" s="12" t="s">
        <v>86</v>
      </c>
      <c r="AW235" s="12" t="s">
        <v>42</v>
      </c>
      <c r="AX235" s="12" t="s">
        <v>80</v>
      </c>
      <c r="AY235" s="203" t="s">
        <v>121</v>
      </c>
    </row>
    <row r="236" spans="2:65" s="13" customFormat="1" ht="10.199999999999999">
      <c r="B236" s="204"/>
      <c r="C236" s="205"/>
      <c r="D236" s="195" t="s">
        <v>130</v>
      </c>
      <c r="E236" s="206" t="s">
        <v>19</v>
      </c>
      <c r="F236" s="207" t="s">
        <v>86</v>
      </c>
      <c r="G236" s="205"/>
      <c r="H236" s="208">
        <v>1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130</v>
      </c>
      <c r="AU236" s="214" t="s">
        <v>88</v>
      </c>
      <c r="AV236" s="13" t="s">
        <v>88</v>
      </c>
      <c r="AW236" s="13" t="s">
        <v>42</v>
      </c>
      <c r="AX236" s="13" t="s">
        <v>86</v>
      </c>
      <c r="AY236" s="214" t="s">
        <v>121</v>
      </c>
    </row>
    <row r="237" spans="2:65" s="1" customFormat="1" ht="16.5" customHeight="1">
      <c r="B237" s="35"/>
      <c r="C237" s="180" t="s">
        <v>303</v>
      </c>
      <c r="D237" s="180" t="s">
        <v>123</v>
      </c>
      <c r="E237" s="181" t="s">
        <v>304</v>
      </c>
      <c r="F237" s="182" t="s">
        <v>305</v>
      </c>
      <c r="G237" s="183" t="s">
        <v>178</v>
      </c>
      <c r="H237" s="184">
        <v>1</v>
      </c>
      <c r="I237" s="185"/>
      <c r="J237" s="186">
        <f>ROUND(I237*H237,2)</f>
        <v>0</v>
      </c>
      <c r="K237" s="182" t="s">
        <v>127</v>
      </c>
      <c r="L237" s="39"/>
      <c r="M237" s="187" t="s">
        <v>19</v>
      </c>
      <c r="N237" s="188" t="s">
        <v>51</v>
      </c>
      <c r="O237" s="64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AR237" s="191" t="s">
        <v>301</v>
      </c>
      <c r="AT237" s="191" t="s">
        <v>123</v>
      </c>
      <c r="AU237" s="191" t="s">
        <v>88</v>
      </c>
      <c r="AY237" s="17" t="s">
        <v>121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7" t="s">
        <v>86</v>
      </c>
      <c r="BK237" s="192">
        <f>ROUND(I237*H237,2)</f>
        <v>0</v>
      </c>
      <c r="BL237" s="17" t="s">
        <v>301</v>
      </c>
      <c r="BM237" s="191" t="s">
        <v>306</v>
      </c>
    </row>
    <row r="238" spans="2:65" s="12" customFormat="1" ht="10.199999999999999">
      <c r="B238" s="193"/>
      <c r="C238" s="194"/>
      <c r="D238" s="195" t="s">
        <v>130</v>
      </c>
      <c r="E238" s="196" t="s">
        <v>19</v>
      </c>
      <c r="F238" s="197" t="s">
        <v>292</v>
      </c>
      <c r="G238" s="194"/>
      <c r="H238" s="196" t="s">
        <v>19</v>
      </c>
      <c r="I238" s="198"/>
      <c r="J238" s="194"/>
      <c r="K238" s="194"/>
      <c r="L238" s="199"/>
      <c r="M238" s="200"/>
      <c r="N238" s="201"/>
      <c r="O238" s="201"/>
      <c r="P238" s="201"/>
      <c r="Q238" s="201"/>
      <c r="R238" s="201"/>
      <c r="S238" s="201"/>
      <c r="T238" s="202"/>
      <c r="AT238" s="203" t="s">
        <v>130</v>
      </c>
      <c r="AU238" s="203" t="s">
        <v>88</v>
      </c>
      <c r="AV238" s="12" t="s">
        <v>86</v>
      </c>
      <c r="AW238" s="12" t="s">
        <v>42</v>
      </c>
      <c r="AX238" s="12" t="s">
        <v>80</v>
      </c>
      <c r="AY238" s="203" t="s">
        <v>121</v>
      </c>
    </row>
    <row r="239" spans="2:65" s="12" customFormat="1" ht="20.399999999999999">
      <c r="B239" s="193"/>
      <c r="C239" s="194"/>
      <c r="D239" s="195" t="s">
        <v>130</v>
      </c>
      <c r="E239" s="196" t="s">
        <v>19</v>
      </c>
      <c r="F239" s="197" t="s">
        <v>307</v>
      </c>
      <c r="G239" s="194"/>
      <c r="H239" s="196" t="s">
        <v>19</v>
      </c>
      <c r="I239" s="198"/>
      <c r="J239" s="194"/>
      <c r="K239" s="194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130</v>
      </c>
      <c r="AU239" s="203" t="s">
        <v>88</v>
      </c>
      <c r="AV239" s="12" t="s">
        <v>86</v>
      </c>
      <c r="AW239" s="12" t="s">
        <v>42</v>
      </c>
      <c r="AX239" s="12" t="s">
        <v>80</v>
      </c>
      <c r="AY239" s="203" t="s">
        <v>121</v>
      </c>
    </row>
    <row r="240" spans="2:65" s="13" customFormat="1" ht="10.199999999999999">
      <c r="B240" s="204"/>
      <c r="C240" s="205"/>
      <c r="D240" s="195" t="s">
        <v>130</v>
      </c>
      <c r="E240" s="206" t="s">
        <v>19</v>
      </c>
      <c r="F240" s="207" t="s">
        <v>86</v>
      </c>
      <c r="G240" s="205"/>
      <c r="H240" s="208">
        <v>1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130</v>
      </c>
      <c r="AU240" s="214" t="s">
        <v>88</v>
      </c>
      <c r="AV240" s="13" t="s">
        <v>88</v>
      </c>
      <c r="AW240" s="13" t="s">
        <v>42</v>
      </c>
      <c r="AX240" s="13" t="s">
        <v>86</v>
      </c>
      <c r="AY240" s="214" t="s">
        <v>121</v>
      </c>
    </row>
    <row r="241" spans="2:65" s="1" customFormat="1" ht="16.5" customHeight="1">
      <c r="B241" s="35"/>
      <c r="C241" s="180" t="s">
        <v>308</v>
      </c>
      <c r="D241" s="180" t="s">
        <v>123</v>
      </c>
      <c r="E241" s="181" t="s">
        <v>309</v>
      </c>
      <c r="F241" s="182" t="s">
        <v>310</v>
      </c>
      <c r="G241" s="183" t="s">
        <v>178</v>
      </c>
      <c r="H241" s="184">
        <v>1</v>
      </c>
      <c r="I241" s="185"/>
      <c r="J241" s="186">
        <f>ROUND(I241*H241,2)</f>
        <v>0</v>
      </c>
      <c r="K241" s="182" t="s">
        <v>127</v>
      </c>
      <c r="L241" s="39"/>
      <c r="M241" s="187" t="s">
        <v>19</v>
      </c>
      <c r="N241" s="188" t="s">
        <v>51</v>
      </c>
      <c r="O241" s="64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AR241" s="191" t="s">
        <v>301</v>
      </c>
      <c r="AT241" s="191" t="s">
        <v>123</v>
      </c>
      <c r="AU241" s="191" t="s">
        <v>88</v>
      </c>
      <c r="AY241" s="17" t="s">
        <v>121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7" t="s">
        <v>86</v>
      </c>
      <c r="BK241" s="192">
        <f>ROUND(I241*H241,2)</f>
        <v>0</v>
      </c>
      <c r="BL241" s="17" t="s">
        <v>301</v>
      </c>
      <c r="BM241" s="191" t="s">
        <v>311</v>
      </c>
    </row>
    <row r="242" spans="2:65" s="12" customFormat="1" ht="10.199999999999999">
      <c r="B242" s="193"/>
      <c r="C242" s="194"/>
      <c r="D242" s="195" t="s">
        <v>130</v>
      </c>
      <c r="E242" s="196" t="s">
        <v>19</v>
      </c>
      <c r="F242" s="197" t="s">
        <v>292</v>
      </c>
      <c r="G242" s="194"/>
      <c r="H242" s="196" t="s">
        <v>19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130</v>
      </c>
      <c r="AU242" s="203" t="s">
        <v>88</v>
      </c>
      <c r="AV242" s="12" t="s">
        <v>86</v>
      </c>
      <c r="AW242" s="12" t="s">
        <v>42</v>
      </c>
      <c r="AX242" s="12" t="s">
        <v>80</v>
      </c>
      <c r="AY242" s="203" t="s">
        <v>121</v>
      </c>
    </row>
    <row r="243" spans="2:65" s="12" customFormat="1" ht="10.199999999999999">
      <c r="B243" s="193"/>
      <c r="C243" s="194"/>
      <c r="D243" s="195" t="s">
        <v>130</v>
      </c>
      <c r="E243" s="196" t="s">
        <v>19</v>
      </c>
      <c r="F243" s="197" t="s">
        <v>312</v>
      </c>
      <c r="G243" s="194"/>
      <c r="H243" s="196" t="s">
        <v>19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130</v>
      </c>
      <c r="AU243" s="203" t="s">
        <v>88</v>
      </c>
      <c r="AV243" s="12" t="s">
        <v>86</v>
      </c>
      <c r="AW243" s="12" t="s">
        <v>42</v>
      </c>
      <c r="AX243" s="12" t="s">
        <v>80</v>
      </c>
      <c r="AY243" s="203" t="s">
        <v>121</v>
      </c>
    </row>
    <row r="244" spans="2:65" s="13" customFormat="1" ht="10.199999999999999">
      <c r="B244" s="204"/>
      <c r="C244" s="205"/>
      <c r="D244" s="195" t="s">
        <v>130</v>
      </c>
      <c r="E244" s="206" t="s">
        <v>19</v>
      </c>
      <c r="F244" s="207" t="s">
        <v>86</v>
      </c>
      <c r="G244" s="205"/>
      <c r="H244" s="208">
        <v>1</v>
      </c>
      <c r="I244" s="209"/>
      <c r="J244" s="205"/>
      <c r="K244" s="205"/>
      <c r="L244" s="210"/>
      <c r="M244" s="238"/>
      <c r="N244" s="239"/>
      <c r="O244" s="239"/>
      <c r="P244" s="239"/>
      <c r="Q244" s="239"/>
      <c r="R244" s="239"/>
      <c r="S244" s="239"/>
      <c r="T244" s="240"/>
      <c r="AT244" s="214" t="s">
        <v>130</v>
      </c>
      <c r="AU244" s="214" t="s">
        <v>88</v>
      </c>
      <c r="AV244" s="13" t="s">
        <v>88</v>
      </c>
      <c r="AW244" s="13" t="s">
        <v>42</v>
      </c>
      <c r="AX244" s="13" t="s">
        <v>86</v>
      </c>
      <c r="AY244" s="214" t="s">
        <v>121</v>
      </c>
    </row>
    <row r="245" spans="2:65" s="1" customFormat="1" ht="6.9" customHeight="1">
      <c r="B245" s="47"/>
      <c r="C245" s="48"/>
      <c r="D245" s="48"/>
      <c r="E245" s="48"/>
      <c r="F245" s="48"/>
      <c r="G245" s="48"/>
      <c r="H245" s="48"/>
      <c r="I245" s="131"/>
      <c r="J245" s="48"/>
      <c r="K245" s="48"/>
      <c r="L245" s="39"/>
    </row>
  </sheetData>
  <sheetProtection algorithmName="SHA-512" hashValue="2A9YlI37xlTpacGq4b1ktDXa8x32H6aMEXt2AbqPAXzYuXsuTdsy30c6bfKNF0VvrQkQ2wIg6CLRS2TlnvBGag==" saltValue="j1btAc6739INhzfO5mC8kugXiVNEsogDZ9cIcLzXYzPJvB8gPNjRIpjupWvHEeYx+WpHG1VPemajTH8Xab1qJw==" spinCount="100000" sheet="1" objects="1" scenarios="1" formatColumns="0" formatRows="0" autoFilter="0"/>
  <autoFilter ref="C87:K244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41" customWidth="1"/>
    <col min="2" max="2" width="1.7109375" style="241" customWidth="1"/>
    <col min="3" max="4" width="5" style="241" customWidth="1"/>
    <col min="5" max="5" width="11.7109375" style="241" customWidth="1"/>
    <col min="6" max="6" width="9.140625" style="241" customWidth="1"/>
    <col min="7" max="7" width="5" style="241" customWidth="1"/>
    <col min="8" max="8" width="77.85546875" style="241" customWidth="1"/>
    <col min="9" max="10" width="20" style="241" customWidth="1"/>
    <col min="11" max="11" width="1.710937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5" customFormat="1" ht="45" customHeight="1">
      <c r="B3" s="245"/>
      <c r="C3" s="372" t="s">
        <v>313</v>
      </c>
      <c r="D3" s="372"/>
      <c r="E3" s="372"/>
      <c r="F3" s="372"/>
      <c r="G3" s="372"/>
      <c r="H3" s="372"/>
      <c r="I3" s="372"/>
      <c r="J3" s="372"/>
      <c r="K3" s="246"/>
    </row>
    <row r="4" spans="2:11" ht="25.5" customHeight="1">
      <c r="B4" s="247"/>
      <c r="C4" s="376" t="s">
        <v>314</v>
      </c>
      <c r="D4" s="376"/>
      <c r="E4" s="376"/>
      <c r="F4" s="376"/>
      <c r="G4" s="376"/>
      <c r="H4" s="376"/>
      <c r="I4" s="376"/>
      <c r="J4" s="37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4" t="s">
        <v>315</v>
      </c>
      <c r="D6" s="374"/>
      <c r="E6" s="374"/>
      <c r="F6" s="374"/>
      <c r="G6" s="374"/>
      <c r="H6" s="374"/>
      <c r="I6" s="374"/>
      <c r="J6" s="374"/>
      <c r="K6" s="248"/>
    </row>
    <row r="7" spans="2:11" ht="15" customHeight="1">
      <c r="B7" s="251"/>
      <c r="C7" s="374" t="s">
        <v>316</v>
      </c>
      <c r="D7" s="374"/>
      <c r="E7" s="374"/>
      <c r="F7" s="374"/>
      <c r="G7" s="374"/>
      <c r="H7" s="374"/>
      <c r="I7" s="374"/>
      <c r="J7" s="374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4" t="s">
        <v>317</v>
      </c>
      <c r="D9" s="374"/>
      <c r="E9" s="374"/>
      <c r="F9" s="374"/>
      <c r="G9" s="374"/>
      <c r="H9" s="374"/>
      <c r="I9" s="374"/>
      <c r="J9" s="374"/>
      <c r="K9" s="248"/>
    </row>
    <row r="10" spans="2:11" ht="15" customHeight="1">
      <c r="B10" s="251"/>
      <c r="C10" s="250"/>
      <c r="D10" s="374" t="s">
        <v>318</v>
      </c>
      <c r="E10" s="374"/>
      <c r="F10" s="374"/>
      <c r="G10" s="374"/>
      <c r="H10" s="374"/>
      <c r="I10" s="374"/>
      <c r="J10" s="374"/>
      <c r="K10" s="248"/>
    </row>
    <row r="11" spans="2:11" ht="15" customHeight="1">
      <c r="B11" s="251"/>
      <c r="C11" s="252"/>
      <c r="D11" s="374" t="s">
        <v>319</v>
      </c>
      <c r="E11" s="374"/>
      <c r="F11" s="374"/>
      <c r="G11" s="374"/>
      <c r="H11" s="374"/>
      <c r="I11" s="374"/>
      <c r="J11" s="374"/>
      <c r="K11" s="248"/>
    </row>
    <row r="12" spans="2:1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pans="2:11" ht="15" customHeight="1">
      <c r="B13" s="251"/>
      <c r="C13" s="252"/>
      <c r="D13" s="253" t="s">
        <v>320</v>
      </c>
      <c r="E13" s="250"/>
      <c r="F13" s="250"/>
      <c r="G13" s="250"/>
      <c r="H13" s="250"/>
      <c r="I13" s="250"/>
      <c r="J13" s="250"/>
      <c r="K13" s="248"/>
    </row>
    <row r="14" spans="2:1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pans="2:11" ht="15" customHeight="1">
      <c r="B15" s="251"/>
      <c r="C15" s="252"/>
      <c r="D15" s="374" t="s">
        <v>321</v>
      </c>
      <c r="E15" s="374"/>
      <c r="F15" s="374"/>
      <c r="G15" s="374"/>
      <c r="H15" s="374"/>
      <c r="I15" s="374"/>
      <c r="J15" s="374"/>
      <c r="K15" s="248"/>
    </row>
    <row r="16" spans="2:11" ht="15" customHeight="1">
      <c r="B16" s="251"/>
      <c r="C16" s="252"/>
      <c r="D16" s="374" t="s">
        <v>322</v>
      </c>
      <c r="E16" s="374"/>
      <c r="F16" s="374"/>
      <c r="G16" s="374"/>
      <c r="H16" s="374"/>
      <c r="I16" s="374"/>
      <c r="J16" s="374"/>
      <c r="K16" s="248"/>
    </row>
    <row r="17" spans="2:11" ht="15" customHeight="1">
      <c r="B17" s="251"/>
      <c r="C17" s="252"/>
      <c r="D17" s="374" t="s">
        <v>323</v>
      </c>
      <c r="E17" s="374"/>
      <c r="F17" s="374"/>
      <c r="G17" s="374"/>
      <c r="H17" s="374"/>
      <c r="I17" s="374"/>
      <c r="J17" s="374"/>
      <c r="K17" s="248"/>
    </row>
    <row r="18" spans="2:11" ht="15" customHeight="1">
      <c r="B18" s="251"/>
      <c r="C18" s="252"/>
      <c r="D18" s="252"/>
      <c r="E18" s="254" t="s">
        <v>324</v>
      </c>
      <c r="F18" s="374" t="s">
        <v>325</v>
      </c>
      <c r="G18" s="374"/>
      <c r="H18" s="374"/>
      <c r="I18" s="374"/>
      <c r="J18" s="374"/>
      <c r="K18" s="248"/>
    </row>
    <row r="19" spans="2:11" ht="15" customHeight="1">
      <c r="B19" s="251"/>
      <c r="C19" s="252"/>
      <c r="D19" s="252"/>
      <c r="E19" s="254" t="s">
        <v>85</v>
      </c>
      <c r="F19" s="374" t="s">
        <v>326</v>
      </c>
      <c r="G19" s="374"/>
      <c r="H19" s="374"/>
      <c r="I19" s="374"/>
      <c r="J19" s="374"/>
      <c r="K19" s="248"/>
    </row>
    <row r="20" spans="2:11" ht="15" customHeight="1">
      <c r="B20" s="251"/>
      <c r="C20" s="252"/>
      <c r="D20" s="252"/>
      <c r="E20" s="254" t="s">
        <v>327</v>
      </c>
      <c r="F20" s="374" t="s">
        <v>328</v>
      </c>
      <c r="G20" s="374"/>
      <c r="H20" s="374"/>
      <c r="I20" s="374"/>
      <c r="J20" s="374"/>
      <c r="K20" s="248"/>
    </row>
    <row r="21" spans="2:11" ht="15" customHeight="1">
      <c r="B21" s="251"/>
      <c r="C21" s="252"/>
      <c r="D21" s="252"/>
      <c r="E21" s="254" t="s">
        <v>329</v>
      </c>
      <c r="F21" s="374" t="s">
        <v>330</v>
      </c>
      <c r="G21" s="374"/>
      <c r="H21" s="374"/>
      <c r="I21" s="374"/>
      <c r="J21" s="374"/>
      <c r="K21" s="248"/>
    </row>
    <row r="22" spans="2:11" ht="15" customHeight="1">
      <c r="B22" s="251"/>
      <c r="C22" s="252"/>
      <c r="D22" s="252"/>
      <c r="E22" s="254" t="s">
        <v>331</v>
      </c>
      <c r="F22" s="374" t="s">
        <v>332</v>
      </c>
      <c r="G22" s="374"/>
      <c r="H22" s="374"/>
      <c r="I22" s="374"/>
      <c r="J22" s="374"/>
      <c r="K22" s="248"/>
    </row>
    <row r="23" spans="2:11" ht="15" customHeight="1">
      <c r="B23" s="251"/>
      <c r="C23" s="252"/>
      <c r="D23" s="252"/>
      <c r="E23" s="254" t="s">
        <v>333</v>
      </c>
      <c r="F23" s="374" t="s">
        <v>334</v>
      </c>
      <c r="G23" s="374"/>
      <c r="H23" s="374"/>
      <c r="I23" s="374"/>
      <c r="J23" s="374"/>
      <c r="K23" s="248"/>
    </row>
    <row r="24" spans="2:1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pans="2:11" ht="15" customHeight="1">
      <c r="B25" s="251"/>
      <c r="C25" s="374" t="s">
        <v>335</v>
      </c>
      <c r="D25" s="374"/>
      <c r="E25" s="374"/>
      <c r="F25" s="374"/>
      <c r="G25" s="374"/>
      <c r="H25" s="374"/>
      <c r="I25" s="374"/>
      <c r="J25" s="374"/>
      <c r="K25" s="248"/>
    </row>
    <row r="26" spans="2:11" ht="15" customHeight="1">
      <c r="B26" s="251"/>
      <c r="C26" s="374" t="s">
        <v>336</v>
      </c>
      <c r="D26" s="374"/>
      <c r="E26" s="374"/>
      <c r="F26" s="374"/>
      <c r="G26" s="374"/>
      <c r="H26" s="374"/>
      <c r="I26" s="374"/>
      <c r="J26" s="374"/>
      <c r="K26" s="248"/>
    </row>
    <row r="27" spans="2:11" ht="15" customHeight="1">
      <c r="B27" s="251"/>
      <c r="C27" s="250"/>
      <c r="D27" s="374" t="s">
        <v>337</v>
      </c>
      <c r="E27" s="374"/>
      <c r="F27" s="374"/>
      <c r="G27" s="374"/>
      <c r="H27" s="374"/>
      <c r="I27" s="374"/>
      <c r="J27" s="374"/>
      <c r="K27" s="248"/>
    </row>
    <row r="28" spans="2:11" ht="15" customHeight="1">
      <c r="B28" s="251"/>
      <c r="C28" s="252"/>
      <c r="D28" s="374" t="s">
        <v>338</v>
      </c>
      <c r="E28" s="374"/>
      <c r="F28" s="374"/>
      <c r="G28" s="374"/>
      <c r="H28" s="374"/>
      <c r="I28" s="374"/>
      <c r="J28" s="374"/>
      <c r="K28" s="248"/>
    </row>
    <row r="29" spans="2:1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pans="2:11" ht="15" customHeight="1">
      <c r="B30" s="251"/>
      <c r="C30" s="252"/>
      <c r="D30" s="374" t="s">
        <v>339</v>
      </c>
      <c r="E30" s="374"/>
      <c r="F30" s="374"/>
      <c r="G30" s="374"/>
      <c r="H30" s="374"/>
      <c r="I30" s="374"/>
      <c r="J30" s="374"/>
      <c r="K30" s="248"/>
    </row>
    <row r="31" spans="2:11" ht="15" customHeight="1">
      <c r="B31" s="251"/>
      <c r="C31" s="252"/>
      <c r="D31" s="374" t="s">
        <v>340</v>
      </c>
      <c r="E31" s="374"/>
      <c r="F31" s="374"/>
      <c r="G31" s="374"/>
      <c r="H31" s="374"/>
      <c r="I31" s="374"/>
      <c r="J31" s="374"/>
      <c r="K31" s="248"/>
    </row>
    <row r="32" spans="2:1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pans="2:11" ht="15" customHeight="1">
      <c r="B33" s="251"/>
      <c r="C33" s="252"/>
      <c r="D33" s="374" t="s">
        <v>341</v>
      </c>
      <c r="E33" s="374"/>
      <c r="F33" s="374"/>
      <c r="G33" s="374"/>
      <c r="H33" s="374"/>
      <c r="I33" s="374"/>
      <c r="J33" s="374"/>
      <c r="K33" s="248"/>
    </row>
    <row r="34" spans="2:11" ht="15" customHeight="1">
      <c r="B34" s="251"/>
      <c r="C34" s="252"/>
      <c r="D34" s="374" t="s">
        <v>342</v>
      </c>
      <c r="E34" s="374"/>
      <c r="F34" s="374"/>
      <c r="G34" s="374"/>
      <c r="H34" s="374"/>
      <c r="I34" s="374"/>
      <c r="J34" s="374"/>
      <c r="K34" s="248"/>
    </row>
    <row r="35" spans="2:11" ht="15" customHeight="1">
      <c r="B35" s="251"/>
      <c r="C35" s="252"/>
      <c r="D35" s="374" t="s">
        <v>343</v>
      </c>
      <c r="E35" s="374"/>
      <c r="F35" s="374"/>
      <c r="G35" s="374"/>
      <c r="H35" s="374"/>
      <c r="I35" s="374"/>
      <c r="J35" s="374"/>
      <c r="K35" s="248"/>
    </row>
    <row r="36" spans="2:11" ht="15" customHeight="1">
      <c r="B36" s="251"/>
      <c r="C36" s="252"/>
      <c r="D36" s="250"/>
      <c r="E36" s="253" t="s">
        <v>107</v>
      </c>
      <c r="F36" s="250"/>
      <c r="G36" s="374" t="s">
        <v>344</v>
      </c>
      <c r="H36" s="374"/>
      <c r="I36" s="374"/>
      <c r="J36" s="374"/>
      <c r="K36" s="248"/>
    </row>
    <row r="37" spans="2:11" ht="30.75" customHeight="1">
      <c r="B37" s="251"/>
      <c r="C37" s="252"/>
      <c r="D37" s="250"/>
      <c r="E37" s="253" t="s">
        <v>345</v>
      </c>
      <c r="F37" s="250"/>
      <c r="G37" s="374" t="s">
        <v>346</v>
      </c>
      <c r="H37" s="374"/>
      <c r="I37" s="374"/>
      <c r="J37" s="374"/>
      <c r="K37" s="248"/>
    </row>
    <row r="38" spans="2:11" ht="15" customHeight="1">
      <c r="B38" s="251"/>
      <c r="C38" s="252"/>
      <c r="D38" s="250"/>
      <c r="E38" s="253" t="s">
        <v>61</v>
      </c>
      <c r="F38" s="250"/>
      <c r="G38" s="374" t="s">
        <v>347</v>
      </c>
      <c r="H38" s="374"/>
      <c r="I38" s="374"/>
      <c r="J38" s="374"/>
      <c r="K38" s="248"/>
    </row>
    <row r="39" spans="2:11" ht="15" customHeight="1">
      <c r="B39" s="251"/>
      <c r="C39" s="252"/>
      <c r="D39" s="250"/>
      <c r="E39" s="253" t="s">
        <v>62</v>
      </c>
      <c r="F39" s="250"/>
      <c r="G39" s="374" t="s">
        <v>348</v>
      </c>
      <c r="H39" s="374"/>
      <c r="I39" s="374"/>
      <c r="J39" s="374"/>
      <c r="K39" s="248"/>
    </row>
    <row r="40" spans="2:11" ht="15" customHeight="1">
      <c r="B40" s="251"/>
      <c r="C40" s="252"/>
      <c r="D40" s="250"/>
      <c r="E40" s="253" t="s">
        <v>108</v>
      </c>
      <c r="F40" s="250"/>
      <c r="G40" s="374" t="s">
        <v>349</v>
      </c>
      <c r="H40" s="374"/>
      <c r="I40" s="374"/>
      <c r="J40" s="374"/>
      <c r="K40" s="248"/>
    </row>
    <row r="41" spans="2:11" ht="15" customHeight="1">
      <c r="B41" s="251"/>
      <c r="C41" s="252"/>
      <c r="D41" s="250"/>
      <c r="E41" s="253" t="s">
        <v>109</v>
      </c>
      <c r="F41" s="250"/>
      <c r="G41" s="374" t="s">
        <v>350</v>
      </c>
      <c r="H41" s="374"/>
      <c r="I41" s="374"/>
      <c r="J41" s="374"/>
      <c r="K41" s="248"/>
    </row>
    <row r="42" spans="2:11" ht="15" customHeight="1">
      <c r="B42" s="251"/>
      <c r="C42" s="252"/>
      <c r="D42" s="250"/>
      <c r="E42" s="253" t="s">
        <v>351</v>
      </c>
      <c r="F42" s="250"/>
      <c r="G42" s="374" t="s">
        <v>352</v>
      </c>
      <c r="H42" s="374"/>
      <c r="I42" s="374"/>
      <c r="J42" s="374"/>
      <c r="K42" s="248"/>
    </row>
    <row r="43" spans="2:11" ht="15" customHeight="1">
      <c r="B43" s="251"/>
      <c r="C43" s="252"/>
      <c r="D43" s="250"/>
      <c r="E43" s="253"/>
      <c r="F43" s="250"/>
      <c r="G43" s="374" t="s">
        <v>353</v>
      </c>
      <c r="H43" s="374"/>
      <c r="I43" s="374"/>
      <c r="J43" s="374"/>
      <c r="K43" s="248"/>
    </row>
    <row r="44" spans="2:11" ht="15" customHeight="1">
      <c r="B44" s="251"/>
      <c r="C44" s="252"/>
      <c r="D44" s="250"/>
      <c r="E44" s="253" t="s">
        <v>354</v>
      </c>
      <c r="F44" s="250"/>
      <c r="G44" s="374" t="s">
        <v>355</v>
      </c>
      <c r="H44" s="374"/>
      <c r="I44" s="374"/>
      <c r="J44" s="374"/>
      <c r="K44" s="248"/>
    </row>
    <row r="45" spans="2:11" ht="15" customHeight="1">
      <c r="B45" s="251"/>
      <c r="C45" s="252"/>
      <c r="D45" s="250"/>
      <c r="E45" s="253" t="s">
        <v>111</v>
      </c>
      <c r="F45" s="250"/>
      <c r="G45" s="374" t="s">
        <v>356</v>
      </c>
      <c r="H45" s="374"/>
      <c r="I45" s="374"/>
      <c r="J45" s="374"/>
      <c r="K45" s="248"/>
    </row>
    <row r="46" spans="2:1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pans="2:11" ht="15" customHeight="1">
      <c r="B47" s="251"/>
      <c r="C47" s="252"/>
      <c r="D47" s="374" t="s">
        <v>357</v>
      </c>
      <c r="E47" s="374"/>
      <c r="F47" s="374"/>
      <c r="G47" s="374"/>
      <c r="H47" s="374"/>
      <c r="I47" s="374"/>
      <c r="J47" s="374"/>
      <c r="K47" s="248"/>
    </row>
    <row r="48" spans="2:11" ht="15" customHeight="1">
      <c r="B48" s="251"/>
      <c r="C48" s="252"/>
      <c r="D48" s="252"/>
      <c r="E48" s="374" t="s">
        <v>358</v>
      </c>
      <c r="F48" s="374"/>
      <c r="G48" s="374"/>
      <c r="H48" s="374"/>
      <c r="I48" s="374"/>
      <c r="J48" s="374"/>
      <c r="K48" s="248"/>
    </row>
    <row r="49" spans="2:11" ht="15" customHeight="1">
      <c r="B49" s="251"/>
      <c r="C49" s="252"/>
      <c r="D49" s="252"/>
      <c r="E49" s="374" t="s">
        <v>359</v>
      </c>
      <c r="F49" s="374"/>
      <c r="G49" s="374"/>
      <c r="H49" s="374"/>
      <c r="I49" s="374"/>
      <c r="J49" s="374"/>
      <c r="K49" s="248"/>
    </row>
    <row r="50" spans="2:11" ht="15" customHeight="1">
      <c r="B50" s="251"/>
      <c r="C50" s="252"/>
      <c r="D50" s="252"/>
      <c r="E50" s="374" t="s">
        <v>360</v>
      </c>
      <c r="F50" s="374"/>
      <c r="G50" s="374"/>
      <c r="H50" s="374"/>
      <c r="I50" s="374"/>
      <c r="J50" s="374"/>
      <c r="K50" s="248"/>
    </row>
    <row r="51" spans="2:11" ht="15" customHeight="1">
      <c r="B51" s="251"/>
      <c r="C51" s="252"/>
      <c r="D51" s="374" t="s">
        <v>361</v>
      </c>
      <c r="E51" s="374"/>
      <c r="F51" s="374"/>
      <c r="G51" s="374"/>
      <c r="H51" s="374"/>
      <c r="I51" s="374"/>
      <c r="J51" s="374"/>
      <c r="K51" s="248"/>
    </row>
    <row r="52" spans="2:11" ht="25.5" customHeight="1">
      <c r="B52" s="247"/>
      <c r="C52" s="376" t="s">
        <v>362</v>
      </c>
      <c r="D52" s="376"/>
      <c r="E52" s="376"/>
      <c r="F52" s="376"/>
      <c r="G52" s="376"/>
      <c r="H52" s="376"/>
      <c r="I52" s="376"/>
      <c r="J52" s="376"/>
      <c r="K52" s="248"/>
    </row>
    <row r="53" spans="2:11" ht="5.25" customHeight="1">
      <c r="B53" s="247"/>
      <c r="C53" s="249"/>
      <c r="D53" s="249"/>
      <c r="E53" s="249"/>
      <c r="F53" s="249"/>
      <c r="G53" s="249"/>
      <c r="H53" s="249"/>
      <c r="I53" s="249"/>
      <c r="J53" s="249"/>
      <c r="K53" s="248"/>
    </row>
    <row r="54" spans="2:11" ht="15" customHeight="1">
      <c r="B54" s="247"/>
      <c r="C54" s="374" t="s">
        <v>363</v>
      </c>
      <c r="D54" s="374"/>
      <c r="E54" s="374"/>
      <c r="F54" s="374"/>
      <c r="G54" s="374"/>
      <c r="H54" s="374"/>
      <c r="I54" s="374"/>
      <c r="J54" s="374"/>
      <c r="K54" s="248"/>
    </row>
    <row r="55" spans="2:11" ht="15" customHeight="1">
      <c r="B55" s="247"/>
      <c r="C55" s="374" t="s">
        <v>364</v>
      </c>
      <c r="D55" s="374"/>
      <c r="E55" s="374"/>
      <c r="F55" s="374"/>
      <c r="G55" s="374"/>
      <c r="H55" s="374"/>
      <c r="I55" s="374"/>
      <c r="J55" s="374"/>
      <c r="K55" s="248"/>
    </row>
    <row r="56" spans="2:11" ht="12.75" customHeight="1">
      <c r="B56" s="247"/>
      <c r="C56" s="250"/>
      <c r="D56" s="250"/>
      <c r="E56" s="250"/>
      <c r="F56" s="250"/>
      <c r="G56" s="250"/>
      <c r="H56" s="250"/>
      <c r="I56" s="250"/>
      <c r="J56" s="250"/>
      <c r="K56" s="248"/>
    </row>
    <row r="57" spans="2:11" ht="15" customHeight="1">
      <c r="B57" s="247"/>
      <c r="C57" s="374" t="s">
        <v>365</v>
      </c>
      <c r="D57" s="374"/>
      <c r="E57" s="374"/>
      <c r="F57" s="374"/>
      <c r="G57" s="374"/>
      <c r="H57" s="374"/>
      <c r="I57" s="374"/>
      <c r="J57" s="374"/>
      <c r="K57" s="248"/>
    </row>
    <row r="58" spans="2:11" ht="15" customHeight="1">
      <c r="B58" s="247"/>
      <c r="C58" s="252"/>
      <c r="D58" s="374" t="s">
        <v>366</v>
      </c>
      <c r="E58" s="374"/>
      <c r="F58" s="374"/>
      <c r="G58" s="374"/>
      <c r="H58" s="374"/>
      <c r="I58" s="374"/>
      <c r="J58" s="374"/>
      <c r="K58" s="248"/>
    </row>
    <row r="59" spans="2:11" ht="15" customHeight="1">
      <c r="B59" s="247"/>
      <c r="C59" s="252"/>
      <c r="D59" s="374" t="s">
        <v>367</v>
      </c>
      <c r="E59" s="374"/>
      <c r="F59" s="374"/>
      <c r="G59" s="374"/>
      <c r="H59" s="374"/>
      <c r="I59" s="374"/>
      <c r="J59" s="374"/>
      <c r="K59" s="248"/>
    </row>
    <row r="60" spans="2:11" ht="15" customHeight="1">
      <c r="B60" s="247"/>
      <c r="C60" s="252"/>
      <c r="D60" s="374" t="s">
        <v>368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4" t="s">
        <v>369</v>
      </c>
      <c r="E61" s="374"/>
      <c r="F61" s="374"/>
      <c r="G61" s="374"/>
      <c r="H61" s="374"/>
      <c r="I61" s="374"/>
      <c r="J61" s="374"/>
      <c r="K61" s="248"/>
    </row>
    <row r="62" spans="2:11" ht="15" customHeight="1">
      <c r="B62" s="247"/>
      <c r="C62" s="252"/>
      <c r="D62" s="375" t="s">
        <v>370</v>
      </c>
      <c r="E62" s="375"/>
      <c r="F62" s="375"/>
      <c r="G62" s="375"/>
      <c r="H62" s="375"/>
      <c r="I62" s="375"/>
      <c r="J62" s="375"/>
      <c r="K62" s="248"/>
    </row>
    <row r="63" spans="2:11" ht="15" customHeight="1">
      <c r="B63" s="247"/>
      <c r="C63" s="252"/>
      <c r="D63" s="374" t="s">
        <v>371</v>
      </c>
      <c r="E63" s="374"/>
      <c r="F63" s="374"/>
      <c r="G63" s="374"/>
      <c r="H63" s="374"/>
      <c r="I63" s="374"/>
      <c r="J63" s="374"/>
      <c r="K63" s="248"/>
    </row>
    <row r="64" spans="2:11" ht="12.75" customHeight="1">
      <c r="B64" s="247"/>
      <c r="C64" s="252"/>
      <c r="D64" s="252"/>
      <c r="E64" s="255"/>
      <c r="F64" s="252"/>
      <c r="G64" s="252"/>
      <c r="H64" s="252"/>
      <c r="I64" s="252"/>
      <c r="J64" s="252"/>
      <c r="K64" s="248"/>
    </row>
    <row r="65" spans="2:11" ht="15" customHeight="1">
      <c r="B65" s="247"/>
      <c r="C65" s="252"/>
      <c r="D65" s="374" t="s">
        <v>372</v>
      </c>
      <c r="E65" s="374"/>
      <c r="F65" s="374"/>
      <c r="G65" s="374"/>
      <c r="H65" s="374"/>
      <c r="I65" s="374"/>
      <c r="J65" s="374"/>
      <c r="K65" s="248"/>
    </row>
    <row r="66" spans="2:11" ht="15" customHeight="1">
      <c r="B66" s="247"/>
      <c r="C66" s="252"/>
      <c r="D66" s="375" t="s">
        <v>373</v>
      </c>
      <c r="E66" s="375"/>
      <c r="F66" s="375"/>
      <c r="G66" s="375"/>
      <c r="H66" s="375"/>
      <c r="I66" s="375"/>
      <c r="J66" s="375"/>
      <c r="K66" s="248"/>
    </row>
    <row r="67" spans="2:11" ht="15" customHeight="1">
      <c r="B67" s="247"/>
      <c r="C67" s="252"/>
      <c r="D67" s="374" t="s">
        <v>374</v>
      </c>
      <c r="E67" s="374"/>
      <c r="F67" s="374"/>
      <c r="G67" s="374"/>
      <c r="H67" s="374"/>
      <c r="I67" s="374"/>
      <c r="J67" s="374"/>
      <c r="K67" s="248"/>
    </row>
    <row r="68" spans="2:11" ht="15" customHeight="1">
      <c r="B68" s="247"/>
      <c r="C68" s="252"/>
      <c r="D68" s="374" t="s">
        <v>375</v>
      </c>
      <c r="E68" s="374"/>
      <c r="F68" s="374"/>
      <c r="G68" s="374"/>
      <c r="H68" s="374"/>
      <c r="I68" s="374"/>
      <c r="J68" s="374"/>
      <c r="K68" s="248"/>
    </row>
    <row r="69" spans="2:11" ht="15" customHeight="1">
      <c r="B69" s="247"/>
      <c r="C69" s="252"/>
      <c r="D69" s="374" t="s">
        <v>376</v>
      </c>
      <c r="E69" s="374"/>
      <c r="F69" s="374"/>
      <c r="G69" s="374"/>
      <c r="H69" s="374"/>
      <c r="I69" s="374"/>
      <c r="J69" s="374"/>
      <c r="K69" s="248"/>
    </row>
    <row r="70" spans="2:11" ht="15" customHeight="1">
      <c r="B70" s="247"/>
      <c r="C70" s="252"/>
      <c r="D70" s="374" t="s">
        <v>377</v>
      </c>
      <c r="E70" s="374"/>
      <c r="F70" s="374"/>
      <c r="G70" s="374"/>
      <c r="H70" s="374"/>
      <c r="I70" s="374"/>
      <c r="J70" s="374"/>
      <c r="K70" s="248"/>
    </row>
    <row r="71" spans="2:1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pans="2:1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pans="2:1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pans="2:11" ht="45" customHeight="1">
      <c r="B75" s="264"/>
      <c r="C75" s="373" t="s">
        <v>378</v>
      </c>
      <c r="D75" s="373"/>
      <c r="E75" s="373"/>
      <c r="F75" s="373"/>
      <c r="G75" s="373"/>
      <c r="H75" s="373"/>
      <c r="I75" s="373"/>
      <c r="J75" s="373"/>
      <c r="K75" s="265"/>
    </row>
    <row r="76" spans="2:11" ht="17.25" customHeight="1">
      <c r="B76" s="264"/>
      <c r="C76" s="266" t="s">
        <v>379</v>
      </c>
      <c r="D76" s="266"/>
      <c r="E76" s="266"/>
      <c r="F76" s="266" t="s">
        <v>380</v>
      </c>
      <c r="G76" s="267"/>
      <c r="H76" s="266" t="s">
        <v>62</v>
      </c>
      <c r="I76" s="266" t="s">
        <v>65</v>
      </c>
      <c r="J76" s="266" t="s">
        <v>381</v>
      </c>
      <c r="K76" s="265"/>
    </row>
    <row r="77" spans="2:11" ht="17.25" customHeight="1">
      <c r="B77" s="264"/>
      <c r="C77" s="268" t="s">
        <v>382</v>
      </c>
      <c r="D77" s="268"/>
      <c r="E77" s="268"/>
      <c r="F77" s="269" t="s">
        <v>383</v>
      </c>
      <c r="G77" s="270"/>
      <c r="H77" s="268"/>
      <c r="I77" s="268"/>
      <c r="J77" s="268" t="s">
        <v>384</v>
      </c>
      <c r="K77" s="265"/>
    </row>
    <row r="78" spans="2:11" ht="5.25" customHeight="1">
      <c r="B78" s="264"/>
      <c r="C78" s="271"/>
      <c r="D78" s="271"/>
      <c r="E78" s="271"/>
      <c r="F78" s="271"/>
      <c r="G78" s="272"/>
      <c r="H78" s="271"/>
      <c r="I78" s="271"/>
      <c r="J78" s="271"/>
      <c r="K78" s="265"/>
    </row>
    <row r="79" spans="2:11" ht="15" customHeight="1">
      <c r="B79" s="264"/>
      <c r="C79" s="253" t="s">
        <v>61</v>
      </c>
      <c r="D79" s="271"/>
      <c r="E79" s="271"/>
      <c r="F79" s="273" t="s">
        <v>385</v>
      </c>
      <c r="G79" s="272"/>
      <c r="H79" s="253" t="s">
        <v>386</v>
      </c>
      <c r="I79" s="253" t="s">
        <v>387</v>
      </c>
      <c r="J79" s="253">
        <v>20</v>
      </c>
      <c r="K79" s="265"/>
    </row>
    <row r="80" spans="2:11" ht="15" customHeight="1">
      <c r="B80" s="264"/>
      <c r="C80" s="253" t="s">
        <v>388</v>
      </c>
      <c r="D80" s="253"/>
      <c r="E80" s="253"/>
      <c r="F80" s="273" t="s">
        <v>385</v>
      </c>
      <c r="G80" s="272"/>
      <c r="H80" s="253" t="s">
        <v>389</v>
      </c>
      <c r="I80" s="253" t="s">
        <v>387</v>
      </c>
      <c r="J80" s="253">
        <v>120</v>
      </c>
      <c r="K80" s="265"/>
    </row>
    <row r="81" spans="2:11" ht="15" customHeight="1">
      <c r="B81" s="274"/>
      <c r="C81" s="253" t="s">
        <v>390</v>
      </c>
      <c r="D81" s="253"/>
      <c r="E81" s="253"/>
      <c r="F81" s="273" t="s">
        <v>391</v>
      </c>
      <c r="G81" s="272"/>
      <c r="H81" s="253" t="s">
        <v>392</v>
      </c>
      <c r="I81" s="253" t="s">
        <v>387</v>
      </c>
      <c r="J81" s="253">
        <v>50</v>
      </c>
      <c r="K81" s="265"/>
    </row>
    <row r="82" spans="2:11" ht="15" customHeight="1">
      <c r="B82" s="274"/>
      <c r="C82" s="253" t="s">
        <v>393</v>
      </c>
      <c r="D82" s="253"/>
      <c r="E82" s="253"/>
      <c r="F82" s="273" t="s">
        <v>385</v>
      </c>
      <c r="G82" s="272"/>
      <c r="H82" s="253" t="s">
        <v>394</v>
      </c>
      <c r="I82" s="253" t="s">
        <v>395</v>
      </c>
      <c r="J82" s="253"/>
      <c r="K82" s="265"/>
    </row>
    <row r="83" spans="2:11" ht="15" customHeight="1">
      <c r="B83" s="274"/>
      <c r="C83" s="275" t="s">
        <v>396</v>
      </c>
      <c r="D83" s="275"/>
      <c r="E83" s="275"/>
      <c r="F83" s="276" t="s">
        <v>391</v>
      </c>
      <c r="G83" s="275"/>
      <c r="H83" s="275" t="s">
        <v>397</v>
      </c>
      <c r="I83" s="275" t="s">
        <v>387</v>
      </c>
      <c r="J83" s="275">
        <v>15</v>
      </c>
      <c r="K83" s="265"/>
    </row>
    <row r="84" spans="2:11" ht="15" customHeight="1">
      <c r="B84" s="274"/>
      <c r="C84" s="275" t="s">
        <v>398</v>
      </c>
      <c r="D84" s="275"/>
      <c r="E84" s="275"/>
      <c r="F84" s="276" t="s">
        <v>391</v>
      </c>
      <c r="G84" s="275"/>
      <c r="H84" s="275" t="s">
        <v>399</v>
      </c>
      <c r="I84" s="275" t="s">
        <v>387</v>
      </c>
      <c r="J84" s="275">
        <v>15</v>
      </c>
      <c r="K84" s="265"/>
    </row>
    <row r="85" spans="2:11" ht="15" customHeight="1">
      <c r="B85" s="274"/>
      <c r="C85" s="275" t="s">
        <v>400</v>
      </c>
      <c r="D85" s="275"/>
      <c r="E85" s="275"/>
      <c r="F85" s="276" t="s">
        <v>391</v>
      </c>
      <c r="G85" s="275"/>
      <c r="H85" s="275" t="s">
        <v>401</v>
      </c>
      <c r="I85" s="275" t="s">
        <v>387</v>
      </c>
      <c r="J85" s="275">
        <v>20</v>
      </c>
      <c r="K85" s="265"/>
    </row>
    <row r="86" spans="2:11" ht="15" customHeight="1">
      <c r="B86" s="274"/>
      <c r="C86" s="275" t="s">
        <v>402</v>
      </c>
      <c r="D86" s="275"/>
      <c r="E86" s="275"/>
      <c r="F86" s="276" t="s">
        <v>391</v>
      </c>
      <c r="G86" s="275"/>
      <c r="H86" s="275" t="s">
        <v>403</v>
      </c>
      <c r="I86" s="275" t="s">
        <v>387</v>
      </c>
      <c r="J86" s="275">
        <v>20</v>
      </c>
      <c r="K86" s="265"/>
    </row>
    <row r="87" spans="2:11" ht="15" customHeight="1">
      <c r="B87" s="274"/>
      <c r="C87" s="253" t="s">
        <v>404</v>
      </c>
      <c r="D87" s="253"/>
      <c r="E87" s="253"/>
      <c r="F87" s="273" t="s">
        <v>391</v>
      </c>
      <c r="G87" s="272"/>
      <c r="H87" s="253" t="s">
        <v>405</v>
      </c>
      <c r="I87" s="253" t="s">
        <v>387</v>
      </c>
      <c r="J87" s="253">
        <v>50</v>
      </c>
      <c r="K87" s="265"/>
    </row>
    <row r="88" spans="2:11" ht="15" customHeight="1">
      <c r="B88" s="274"/>
      <c r="C88" s="253" t="s">
        <v>406</v>
      </c>
      <c r="D88" s="253"/>
      <c r="E88" s="253"/>
      <c r="F88" s="273" t="s">
        <v>391</v>
      </c>
      <c r="G88" s="272"/>
      <c r="H88" s="253" t="s">
        <v>407</v>
      </c>
      <c r="I88" s="253" t="s">
        <v>387</v>
      </c>
      <c r="J88" s="253">
        <v>20</v>
      </c>
      <c r="K88" s="265"/>
    </row>
    <row r="89" spans="2:11" ht="15" customHeight="1">
      <c r="B89" s="274"/>
      <c r="C89" s="253" t="s">
        <v>408</v>
      </c>
      <c r="D89" s="253"/>
      <c r="E89" s="253"/>
      <c r="F89" s="273" t="s">
        <v>391</v>
      </c>
      <c r="G89" s="272"/>
      <c r="H89" s="253" t="s">
        <v>409</v>
      </c>
      <c r="I89" s="253" t="s">
        <v>387</v>
      </c>
      <c r="J89" s="253">
        <v>20</v>
      </c>
      <c r="K89" s="265"/>
    </row>
    <row r="90" spans="2:11" ht="15" customHeight="1">
      <c r="B90" s="274"/>
      <c r="C90" s="253" t="s">
        <v>410</v>
      </c>
      <c r="D90" s="253"/>
      <c r="E90" s="253"/>
      <c r="F90" s="273" t="s">
        <v>391</v>
      </c>
      <c r="G90" s="272"/>
      <c r="H90" s="253" t="s">
        <v>411</v>
      </c>
      <c r="I90" s="253" t="s">
        <v>387</v>
      </c>
      <c r="J90" s="253">
        <v>50</v>
      </c>
      <c r="K90" s="265"/>
    </row>
    <row r="91" spans="2:11" ht="15" customHeight="1">
      <c r="B91" s="274"/>
      <c r="C91" s="253" t="s">
        <v>412</v>
      </c>
      <c r="D91" s="253"/>
      <c r="E91" s="253"/>
      <c r="F91" s="273" t="s">
        <v>391</v>
      </c>
      <c r="G91" s="272"/>
      <c r="H91" s="253" t="s">
        <v>412</v>
      </c>
      <c r="I91" s="253" t="s">
        <v>387</v>
      </c>
      <c r="J91" s="253">
        <v>50</v>
      </c>
      <c r="K91" s="265"/>
    </row>
    <row r="92" spans="2:11" ht="15" customHeight="1">
      <c r="B92" s="274"/>
      <c r="C92" s="253" t="s">
        <v>413</v>
      </c>
      <c r="D92" s="253"/>
      <c r="E92" s="253"/>
      <c r="F92" s="273" t="s">
        <v>391</v>
      </c>
      <c r="G92" s="272"/>
      <c r="H92" s="253" t="s">
        <v>414</v>
      </c>
      <c r="I92" s="253" t="s">
        <v>387</v>
      </c>
      <c r="J92" s="253">
        <v>255</v>
      </c>
      <c r="K92" s="265"/>
    </row>
    <row r="93" spans="2:11" ht="15" customHeight="1">
      <c r="B93" s="274"/>
      <c r="C93" s="253" t="s">
        <v>415</v>
      </c>
      <c r="D93" s="253"/>
      <c r="E93" s="253"/>
      <c r="F93" s="273" t="s">
        <v>385</v>
      </c>
      <c r="G93" s="272"/>
      <c r="H93" s="253" t="s">
        <v>416</v>
      </c>
      <c r="I93" s="253" t="s">
        <v>417</v>
      </c>
      <c r="J93" s="253"/>
      <c r="K93" s="265"/>
    </row>
    <row r="94" spans="2:11" ht="15" customHeight="1">
      <c r="B94" s="274"/>
      <c r="C94" s="253" t="s">
        <v>418</v>
      </c>
      <c r="D94" s="253"/>
      <c r="E94" s="253"/>
      <c r="F94" s="273" t="s">
        <v>385</v>
      </c>
      <c r="G94" s="272"/>
      <c r="H94" s="253" t="s">
        <v>419</v>
      </c>
      <c r="I94" s="253" t="s">
        <v>420</v>
      </c>
      <c r="J94" s="253"/>
      <c r="K94" s="265"/>
    </row>
    <row r="95" spans="2:11" ht="15" customHeight="1">
      <c r="B95" s="274"/>
      <c r="C95" s="253" t="s">
        <v>421</v>
      </c>
      <c r="D95" s="253"/>
      <c r="E95" s="253"/>
      <c r="F95" s="273" t="s">
        <v>385</v>
      </c>
      <c r="G95" s="272"/>
      <c r="H95" s="253" t="s">
        <v>421</v>
      </c>
      <c r="I95" s="253" t="s">
        <v>420</v>
      </c>
      <c r="J95" s="253"/>
      <c r="K95" s="265"/>
    </row>
    <row r="96" spans="2:11" ht="15" customHeight="1">
      <c r="B96" s="274"/>
      <c r="C96" s="253" t="s">
        <v>46</v>
      </c>
      <c r="D96" s="253"/>
      <c r="E96" s="253"/>
      <c r="F96" s="273" t="s">
        <v>385</v>
      </c>
      <c r="G96" s="272"/>
      <c r="H96" s="253" t="s">
        <v>422</v>
      </c>
      <c r="I96" s="253" t="s">
        <v>420</v>
      </c>
      <c r="J96" s="253"/>
      <c r="K96" s="265"/>
    </row>
    <row r="97" spans="2:11" ht="15" customHeight="1">
      <c r="B97" s="274"/>
      <c r="C97" s="253" t="s">
        <v>56</v>
      </c>
      <c r="D97" s="253"/>
      <c r="E97" s="253"/>
      <c r="F97" s="273" t="s">
        <v>385</v>
      </c>
      <c r="G97" s="272"/>
      <c r="H97" s="253" t="s">
        <v>423</v>
      </c>
      <c r="I97" s="253" t="s">
        <v>420</v>
      </c>
      <c r="J97" s="253"/>
      <c r="K97" s="265"/>
    </row>
    <row r="98" spans="2:1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pans="2:1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pans="2:1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pans="2:1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pans="2:11" ht="45" customHeight="1">
      <c r="B102" s="264"/>
      <c r="C102" s="373" t="s">
        <v>424</v>
      </c>
      <c r="D102" s="373"/>
      <c r="E102" s="373"/>
      <c r="F102" s="373"/>
      <c r="G102" s="373"/>
      <c r="H102" s="373"/>
      <c r="I102" s="373"/>
      <c r="J102" s="373"/>
      <c r="K102" s="265"/>
    </row>
    <row r="103" spans="2:11" ht="17.25" customHeight="1">
      <c r="B103" s="264"/>
      <c r="C103" s="266" t="s">
        <v>379</v>
      </c>
      <c r="D103" s="266"/>
      <c r="E103" s="266"/>
      <c r="F103" s="266" t="s">
        <v>380</v>
      </c>
      <c r="G103" s="267"/>
      <c r="H103" s="266" t="s">
        <v>62</v>
      </c>
      <c r="I103" s="266" t="s">
        <v>65</v>
      </c>
      <c r="J103" s="266" t="s">
        <v>381</v>
      </c>
      <c r="K103" s="265"/>
    </row>
    <row r="104" spans="2:11" ht="17.25" customHeight="1">
      <c r="B104" s="264"/>
      <c r="C104" s="268" t="s">
        <v>382</v>
      </c>
      <c r="D104" s="268"/>
      <c r="E104" s="268"/>
      <c r="F104" s="269" t="s">
        <v>383</v>
      </c>
      <c r="G104" s="270"/>
      <c r="H104" s="268"/>
      <c r="I104" s="268"/>
      <c r="J104" s="268" t="s">
        <v>384</v>
      </c>
      <c r="K104" s="265"/>
    </row>
    <row r="105" spans="2:11" ht="5.25" customHeight="1">
      <c r="B105" s="264"/>
      <c r="C105" s="266"/>
      <c r="D105" s="266"/>
      <c r="E105" s="266"/>
      <c r="F105" s="266"/>
      <c r="G105" s="282"/>
      <c r="H105" s="266"/>
      <c r="I105" s="266"/>
      <c r="J105" s="266"/>
      <c r="K105" s="265"/>
    </row>
    <row r="106" spans="2:11" ht="15" customHeight="1">
      <c r="B106" s="264"/>
      <c r="C106" s="253" t="s">
        <v>61</v>
      </c>
      <c r="D106" s="271"/>
      <c r="E106" s="271"/>
      <c r="F106" s="273" t="s">
        <v>385</v>
      </c>
      <c r="G106" s="282"/>
      <c r="H106" s="253" t="s">
        <v>425</v>
      </c>
      <c r="I106" s="253" t="s">
        <v>387</v>
      </c>
      <c r="J106" s="253">
        <v>20</v>
      </c>
      <c r="K106" s="265"/>
    </row>
    <row r="107" spans="2:11" ht="15" customHeight="1">
      <c r="B107" s="264"/>
      <c r="C107" s="253" t="s">
        <v>388</v>
      </c>
      <c r="D107" s="253"/>
      <c r="E107" s="253"/>
      <c r="F107" s="273" t="s">
        <v>385</v>
      </c>
      <c r="G107" s="253"/>
      <c r="H107" s="253" t="s">
        <v>425</v>
      </c>
      <c r="I107" s="253" t="s">
        <v>387</v>
      </c>
      <c r="J107" s="253">
        <v>120</v>
      </c>
      <c r="K107" s="265"/>
    </row>
    <row r="108" spans="2:11" ht="15" customHeight="1">
      <c r="B108" s="274"/>
      <c r="C108" s="253" t="s">
        <v>390</v>
      </c>
      <c r="D108" s="253"/>
      <c r="E108" s="253"/>
      <c r="F108" s="273" t="s">
        <v>391</v>
      </c>
      <c r="G108" s="253"/>
      <c r="H108" s="253" t="s">
        <v>425</v>
      </c>
      <c r="I108" s="253" t="s">
        <v>387</v>
      </c>
      <c r="J108" s="253">
        <v>50</v>
      </c>
      <c r="K108" s="265"/>
    </row>
    <row r="109" spans="2:11" ht="15" customHeight="1">
      <c r="B109" s="274"/>
      <c r="C109" s="253" t="s">
        <v>393</v>
      </c>
      <c r="D109" s="253"/>
      <c r="E109" s="253"/>
      <c r="F109" s="273" t="s">
        <v>385</v>
      </c>
      <c r="G109" s="253"/>
      <c r="H109" s="253" t="s">
        <v>425</v>
      </c>
      <c r="I109" s="253" t="s">
        <v>395</v>
      </c>
      <c r="J109" s="253"/>
      <c r="K109" s="265"/>
    </row>
    <row r="110" spans="2:11" ht="15" customHeight="1">
      <c r="B110" s="274"/>
      <c r="C110" s="253" t="s">
        <v>404</v>
      </c>
      <c r="D110" s="253"/>
      <c r="E110" s="253"/>
      <c r="F110" s="273" t="s">
        <v>391</v>
      </c>
      <c r="G110" s="253"/>
      <c r="H110" s="253" t="s">
        <v>425</v>
      </c>
      <c r="I110" s="253" t="s">
        <v>387</v>
      </c>
      <c r="J110" s="253">
        <v>50</v>
      </c>
      <c r="K110" s="265"/>
    </row>
    <row r="111" spans="2:11" ht="15" customHeight="1">
      <c r="B111" s="274"/>
      <c r="C111" s="253" t="s">
        <v>412</v>
      </c>
      <c r="D111" s="253"/>
      <c r="E111" s="253"/>
      <c r="F111" s="273" t="s">
        <v>391</v>
      </c>
      <c r="G111" s="253"/>
      <c r="H111" s="253" t="s">
        <v>425</v>
      </c>
      <c r="I111" s="253" t="s">
        <v>387</v>
      </c>
      <c r="J111" s="253">
        <v>50</v>
      </c>
      <c r="K111" s="265"/>
    </row>
    <row r="112" spans="2:11" ht="15" customHeight="1">
      <c r="B112" s="274"/>
      <c r="C112" s="253" t="s">
        <v>410</v>
      </c>
      <c r="D112" s="253"/>
      <c r="E112" s="253"/>
      <c r="F112" s="273" t="s">
        <v>391</v>
      </c>
      <c r="G112" s="253"/>
      <c r="H112" s="253" t="s">
        <v>425</v>
      </c>
      <c r="I112" s="253" t="s">
        <v>387</v>
      </c>
      <c r="J112" s="253">
        <v>50</v>
      </c>
      <c r="K112" s="265"/>
    </row>
    <row r="113" spans="2:11" ht="15" customHeight="1">
      <c r="B113" s="274"/>
      <c r="C113" s="253" t="s">
        <v>61</v>
      </c>
      <c r="D113" s="253"/>
      <c r="E113" s="253"/>
      <c r="F113" s="273" t="s">
        <v>385</v>
      </c>
      <c r="G113" s="253"/>
      <c r="H113" s="253" t="s">
        <v>426</v>
      </c>
      <c r="I113" s="253" t="s">
        <v>387</v>
      </c>
      <c r="J113" s="253">
        <v>20</v>
      </c>
      <c r="K113" s="265"/>
    </row>
    <row r="114" spans="2:11" ht="15" customHeight="1">
      <c r="B114" s="274"/>
      <c r="C114" s="253" t="s">
        <v>427</v>
      </c>
      <c r="D114" s="253"/>
      <c r="E114" s="253"/>
      <c r="F114" s="273" t="s">
        <v>385</v>
      </c>
      <c r="G114" s="253"/>
      <c r="H114" s="253" t="s">
        <v>428</v>
      </c>
      <c r="I114" s="253" t="s">
        <v>387</v>
      </c>
      <c r="J114" s="253">
        <v>120</v>
      </c>
      <c r="K114" s="265"/>
    </row>
    <row r="115" spans="2:11" ht="15" customHeight="1">
      <c r="B115" s="274"/>
      <c r="C115" s="253" t="s">
        <v>46</v>
      </c>
      <c r="D115" s="253"/>
      <c r="E115" s="253"/>
      <c r="F115" s="273" t="s">
        <v>385</v>
      </c>
      <c r="G115" s="253"/>
      <c r="H115" s="253" t="s">
        <v>429</v>
      </c>
      <c r="I115" s="253" t="s">
        <v>420</v>
      </c>
      <c r="J115" s="253"/>
      <c r="K115" s="265"/>
    </row>
    <row r="116" spans="2:11" ht="15" customHeight="1">
      <c r="B116" s="274"/>
      <c r="C116" s="253" t="s">
        <v>56</v>
      </c>
      <c r="D116" s="253"/>
      <c r="E116" s="253"/>
      <c r="F116" s="273" t="s">
        <v>385</v>
      </c>
      <c r="G116" s="253"/>
      <c r="H116" s="253" t="s">
        <v>430</v>
      </c>
      <c r="I116" s="253" t="s">
        <v>420</v>
      </c>
      <c r="J116" s="253"/>
      <c r="K116" s="265"/>
    </row>
    <row r="117" spans="2:11" ht="15" customHeight="1">
      <c r="B117" s="274"/>
      <c r="C117" s="253" t="s">
        <v>65</v>
      </c>
      <c r="D117" s="253"/>
      <c r="E117" s="253"/>
      <c r="F117" s="273" t="s">
        <v>385</v>
      </c>
      <c r="G117" s="253"/>
      <c r="H117" s="253" t="s">
        <v>431</v>
      </c>
      <c r="I117" s="253" t="s">
        <v>432</v>
      </c>
      <c r="J117" s="253"/>
      <c r="K117" s="265"/>
    </row>
    <row r="118" spans="2:1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pans="2:11" ht="18.75" customHeight="1">
      <c r="B119" s="284"/>
      <c r="C119" s="250"/>
      <c r="D119" s="250"/>
      <c r="E119" s="250"/>
      <c r="F119" s="285"/>
      <c r="G119" s="250"/>
      <c r="H119" s="250"/>
      <c r="I119" s="250"/>
      <c r="J119" s="250"/>
      <c r="K119" s="284"/>
    </row>
    <row r="120" spans="2:1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pans="2:1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pans="2:11" ht="45" customHeight="1">
      <c r="B122" s="289"/>
      <c r="C122" s="372" t="s">
        <v>433</v>
      </c>
      <c r="D122" s="372"/>
      <c r="E122" s="372"/>
      <c r="F122" s="372"/>
      <c r="G122" s="372"/>
      <c r="H122" s="372"/>
      <c r="I122" s="372"/>
      <c r="J122" s="372"/>
      <c r="K122" s="290"/>
    </row>
    <row r="123" spans="2:11" ht="17.25" customHeight="1">
      <c r="B123" s="291"/>
      <c r="C123" s="266" t="s">
        <v>379</v>
      </c>
      <c r="D123" s="266"/>
      <c r="E123" s="266"/>
      <c r="F123" s="266" t="s">
        <v>380</v>
      </c>
      <c r="G123" s="267"/>
      <c r="H123" s="266" t="s">
        <v>62</v>
      </c>
      <c r="I123" s="266" t="s">
        <v>65</v>
      </c>
      <c r="J123" s="266" t="s">
        <v>381</v>
      </c>
      <c r="K123" s="292"/>
    </row>
    <row r="124" spans="2:11" ht="17.25" customHeight="1">
      <c r="B124" s="291"/>
      <c r="C124" s="268" t="s">
        <v>382</v>
      </c>
      <c r="D124" s="268"/>
      <c r="E124" s="268"/>
      <c r="F124" s="269" t="s">
        <v>383</v>
      </c>
      <c r="G124" s="270"/>
      <c r="H124" s="268"/>
      <c r="I124" s="268"/>
      <c r="J124" s="268" t="s">
        <v>384</v>
      </c>
      <c r="K124" s="292"/>
    </row>
    <row r="125" spans="2:11" ht="5.25" customHeight="1">
      <c r="B125" s="293"/>
      <c r="C125" s="271"/>
      <c r="D125" s="271"/>
      <c r="E125" s="271"/>
      <c r="F125" s="271"/>
      <c r="G125" s="253"/>
      <c r="H125" s="271"/>
      <c r="I125" s="271"/>
      <c r="J125" s="271"/>
      <c r="K125" s="294"/>
    </row>
    <row r="126" spans="2:11" ht="15" customHeight="1">
      <c r="B126" s="293"/>
      <c r="C126" s="253" t="s">
        <v>388</v>
      </c>
      <c r="D126" s="271"/>
      <c r="E126" s="271"/>
      <c r="F126" s="273" t="s">
        <v>385</v>
      </c>
      <c r="G126" s="253"/>
      <c r="H126" s="253" t="s">
        <v>425</v>
      </c>
      <c r="I126" s="253" t="s">
        <v>387</v>
      </c>
      <c r="J126" s="253">
        <v>120</v>
      </c>
      <c r="K126" s="295"/>
    </row>
    <row r="127" spans="2:11" ht="15" customHeight="1">
      <c r="B127" s="293"/>
      <c r="C127" s="253" t="s">
        <v>434</v>
      </c>
      <c r="D127" s="253"/>
      <c r="E127" s="253"/>
      <c r="F127" s="273" t="s">
        <v>385</v>
      </c>
      <c r="G127" s="253"/>
      <c r="H127" s="253" t="s">
        <v>435</v>
      </c>
      <c r="I127" s="253" t="s">
        <v>387</v>
      </c>
      <c r="J127" s="253" t="s">
        <v>436</v>
      </c>
      <c r="K127" s="295"/>
    </row>
    <row r="128" spans="2:11" ht="15" customHeight="1">
      <c r="B128" s="293"/>
      <c r="C128" s="253" t="s">
        <v>333</v>
      </c>
      <c r="D128" s="253"/>
      <c r="E128" s="253"/>
      <c r="F128" s="273" t="s">
        <v>385</v>
      </c>
      <c r="G128" s="253"/>
      <c r="H128" s="253" t="s">
        <v>437</v>
      </c>
      <c r="I128" s="253" t="s">
        <v>387</v>
      </c>
      <c r="J128" s="253" t="s">
        <v>436</v>
      </c>
      <c r="K128" s="295"/>
    </row>
    <row r="129" spans="2:11" ht="15" customHeight="1">
      <c r="B129" s="293"/>
      <c r="C129" s="253" t="s">
        <v>396</v>
      </c>
      <c r="D129" s="253"/>
      <c r="E129" s="253"/>
      <c r="F129" s="273" t="s">
        <v>391</v>
      </c>
      <c r="G129" s="253"/>
      <c r="H129" s="253" t="s">
        <v>397</v>
      </c>
      <c r="I129" s="253" t="s">
        <v>387</v>
      </c>
      <c r="J129" s="253">
        <v>15</v>
      </c>
      <c r="K129" s="295"/>
    </row>
    <row r="130" spans="2:11" ht="15" customHeight="1">
      <c r="B130" s="293"/>
      <c r="C130" s="275" t="s">
        <v>398</v>
      </c>
      <c r="D130" s="275"/>
      <c r="E130" s="275"/>
      <c r="F130" s="276" t="s">
        <v>391</v>
      </c>
      <c r="G130" s="275"/>
      <c r="H130" s="275" t="s">
        <v>399</v>
      </c>
      <c r="I130" s="275" t="s">
        <v>387</v>
      </c>
      <c r="J130" s="275">
        <v>15</v>
      </c>
      <c r="K130" s="295"/>
    </row>
    <row r="131" spans="2:11" ht="15" customHeight="1">
      <c r="B131" s="293"/>
      <c r="C131" s="275" t="s">
        <v>400</v>
      </c>
      <c r="D131" s="275"/>
      <c r="E131" s="275"/>
      <c r="F131" s="276" t="s">
        <v>391</v>
      </c>
      <c r="G131" s="275"/>
      <c r="H131" s="275" t="s">
        <v>401</v>
      </c>
      <c r="I131" s="275" t="s">
        <v>387</v>
      </c>
      <c r="J131" s="275">
        <v>20</v>
      </c>
      <c r="K131" s="295"/>
    </row>
    <row r="132" spans="2:11" ht="15" customHeight="1">
      <c r="B132" s="293"/>
      <c r="C132" s="275" t="s">
        <v>402</v>
      </c>
      <c r="D132" s="275"/>
      <c r="E132" s="275"/>
      <c r="F132" s="276" t="s">
        <v>391</v>
      </c>
      <c r="G132" s="275"/>
      <c r="H132" s="275" t="s">
        <v>403</v>
      </c>
      <c r="I132" s="275" t="s">
        <v>387</v>
      </c>
      <c r="J132" s="275">
        <v>20</v>
      </c>
      <c r="K132" s="295"/>
    </row>
    <row r="133" spans="2:11" ht="15" customHeight="1">
      <c r="B133" s="293"/>
      <c r="C133" s="253" t="s">
        <v>390</v>
      </c>
      <c r="D133" s="253"/>
      <c r="E133" s="253"/>
      <c r="F133" s="273" t="s">
        <v>391</v>
      </c>
      <c r="G133" s="253"/>
      <c r="H133" s="253" t="s">
        <v>425</v>
      </c>
      <c r="I133" s="253" t="s">
        <v>387</v>
      </c>
      <c r="J133" s="253">
        <v>50</v>
      </c>
      <c r="K133" s="295"/>
    </row>
    <row r="134" spans="2:11" ht="15" customHeight="1">
      <c r="B134" s="293"/>
      <c r="C134" s="253" t="s">
        <v>404</v>
      </c>
      <c r="D134" s="253"/>
      <c r="E134" s="253"/>
      <c r="F134" s="273" t="s">
        <v>391</v>
      </c>
      <c r="G134" s="253"/>
      <c r="H134" s="253" t="s">
        <v>425</v>
      </c>
      <c r="I134" s="253" t="s">
        <v>387</v>
      </c>
      <c r="J134" s="253">
        <v>50</v>
      </c>
      <c r="K134" s="295"/>
    </row>
    <row r="135" spans="2:11" ht="15" customHeight="1">
      <c r="B135" s="293"/>
      <c r="C135" s="253" t="s">
        <v>410</v>
      </c>
      <c r="D135" s="253"/>
      <c r="E135" s="253"/>
      <c r="F135" s="273" t="s">
        <v>391</v>
      </c>
      <c r="G135" s="253"/>
      <c r="H135" s="253" t="s">
        <v>425</v>
      </c>
      <c r="I135" s="253" t="s">
        <v>387</v>
      </c>
      <c r="J135" s="253">
        <v>50</v>
      </c>
      <c r="K135" s="295"/>
    </row>
    <row r="136" spans="2:11" ht="15" customHeight="1">
      <c r="B136" s="293"/>
      <c r="C136" s="253" t="s">
        <v>412</v>
      </c>
      <c r="D136" s="253"/>
      <c r="E136" s="253"/>
      <c r="F136" s="273" t="s">
        <v>391</v>
      </c>
      <c r="G136" s="253"/>
      <c r="H136" s="253" t="s">
        <v>425</v>
      </c>
      <c r="I136" s="253" t="s">
        <v>387</v>
      </c>
      <c r="J136" s="253">
        <v>50</v>
      </c>
      <c r="K136" s="295"/>
    </row>
    <row r="137" spans="2:11" ht="15" customHeight="1">
      <c r="B137" s="293"/>
      <c r="C137" s="253" t="s">
        <v>413</v>
      </c>
      <c r="D137" s="253"/>
      <c r="E137" s="253"/>
      <c r="F137" s="273" t="s">
        <v>391</v>
      </c>
      <c r="G137" s="253"/>
      <c r="H137" s="253" t="s">
        <v>438</v>
      </c>
      <c r="I137" s="253" t="s">
        <v>387</v>
      </c>
      <c r="J137" s="253">
        <v>255</v>
      </c>
      <c r="K137" s="295"/>
    </row>
    <row r="138" spans="2:11" ht="15" customHeight="1">
      <c r="B138" s="293"/>
      <c r="C138" s="253" t="s">
        <v>415</v>
      </c>
      <c r="D138" s="253"/>
      <c r="E138" s="253"/>
      <c r="F138" s="273" t="s">
        <v>385</v>
      </c>
      <c r="G138" s="253"/>
      <c r="H138" s="253" t="s">
        <v>439</v>
      </c>
      <c r="I138" s="253" t="s">
        <v>417</v>
      </c>
      <c r="J138" s="253"/>
      <c r="K138" s="295"/>
    </row>
    <row r="139" spans="2:11" ht="15" customHeight="1">
      <c r="B139" s="293"/>
      <c r="C139" s="253" t="s">
        <v>418</v>
      </c>
      <c r="D139" s="253"/>
      <c r="E139" s="253"/>
      <c r="F139" s="273" t="s">
        <v>385</v>
      </c>
      <c r="G139" s="253"/>
      <c r="H139" s="253" t="s">
        <v>440</v>
      </c>
      <c r="I139" s="253" t="s">
        <v>420</v>
      </c>
      <c r="J139" s="253"/>
      <c r="K139" s="295"/>
    </row>
    <row r="140" spans="2:11" ht="15" customHeight="1">
      <c r="B140" s="293"/>
      <c r="C140" s="253" t="s">
        <v>421</v>
      </c>
      <c r="D140" s="253"/>
      <c r="E140" s="253"/>
      <c r="F140" s="273" t="s">
        <v>385</v>
      </c>
      <c r="G140" s="253"/>
      <c r="H140" s="253" t="s">
        <v>421</v>
      </c>
      <c r="I140" s="253" t="s">
        <v>420</v>
      </c>
      <c r="J140" s="253"/>
      <c r="K140" s="295"/>
    </row>
    <row r="141" spans="2:11" ht="15" customHeight="1">
      <c r="B141" s="293"/>
      <c r="C141" s="253" t="s">
        <v>46</v>
      </c>
      <c r="D141" s="253"/>
      <c r="E141" s="253"/>
      <c r="F141" s="273" t="s">
        <v>385</v>
      </c>
      <c r="G141" s="253"/>
      <c r="H141" s="253" t="s">
        <v>441</v>
      </c>
      <c r="I141" s="253" t="s">
        <v>420</v>
      </c>
      <c r="J141" s="253"/>
      <c r="K141" s="295"/>
    </row>
    <row r="142" spans="2:11" ht="15" customHeight="1">
      <c r="B142" s="293"/>
      <c r="C142" s="253" t="s">
        <v>442</v>
      </c>
      <c r="D142" s="253"/>
      <c r="E142" s="253"/>
      <c r="F142" s="273" t="s">
        <v>385</v>
      </c>
      <c r="G142" s="253"/>
      <c r="H142" s="253" t="s">
        <v>443</v>
      </c>
      <c r="I142" s="253" t="s">
        <v>420</v>
      </c>
      <c r="J142" s="253"/>
      <c r="K142" s="295"/>
    </row>
    <row r="143" spans="2:1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pans="2:11" ht="18.75" customHeight="1">
      <c r="B144" s="250"/>
      <c r="C144" s="250"/>
      <c r="D144" s="250"/>
      <c r="E144" s="250"/>
      <c r="F144" s="285"/>
      <c r="G144" s="250"/>
      <c r="H144" s="250"/>
      <c r="I144" s="250"/>
      <c r="J144" s="250"/>
      <c r="K144" s="250"/>
    </row>
    <row r="145" spans="2:1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pans="2:1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pans="2:11" ht="45" customHeight="1">
      <c r="B147" s="264"/>
      <c r="C147" s="373" t="s">
        <v>444</v>
      </c>
      <c r="D147" s="373"/>
      <c r="E147" s="373"/>
      <c r="F147" s="373"/>
      <c r="G147" s="373"/>
      <c r="H147" s="373"/>
      <c r="I147" s="373"/>
      <c r="J147" s="373"/>
      <c r="K147" s="265"/>
    </row>
    <row r="148" spans="2:11" ht="17.25" customHeight="1">
      <c r="B148" s="264"/>
      <c r="C148" s="266" t="s">
        <v>379</v>
      </c>
      <c r="D148" s="266"/>
      <c r="E148" s="266"/>
      <c r="F148" s="266" t="s">
        <v>380</v>
      </c>
      <c r="G148" s="267"/>
      <c r="H148" s="266" t="s">
        <v>62</v>
      </c>
      <c r="I148" s="266" t="s">
        <v>65</v>
      </c>
      <c r="J148" s="266" t="s">
        <v>381</v>
      </c>
      <c r="K148" s="265"/>
    </row>
    <row r="149" spans="2:11" ht="17.25" customHeight="1">
      <c r="B149" s="264"/>
      <c r="C149" s="268" t="s">
        <v>382</v>
      </c>
      <c r="D149" s="268"/>
      <c r="E149" s="268"/>
      <c r="F149" s="269" t="s">
        <v>383</v>
      </c>
      <c r="G149" s="270"/>
      <c r="H149" s="268"/>
      <c r="I149" s="268"/>
      <c r="J149" s="268" t="s">
        <v>384</v>
      </c>
      <c r="K149" s="265"/>
    </row>
    <row r="150" spans="2:11" ht="5.25" customHeight="1">
      <c r="B150" s="274"/>
      <c r="C150" s="271"/>
      <c r="D150" s="271"/>
      <c r="E150" s="271"/>
      <c r="F150" s="271"/>
      <c r="G150" s="272"/>
      <c r="H150" s="271"/>
      <c r="I150" s="271"/>
      <c r="J150" s="271"/>
      <c r="K150" s="295"/>
    </row>
    <row r="151" spans="2:11" ht="15" customHeight="1">
      <c r="B151" s="274"/>
      <c r="C151" s="299" t="s">
        <v>388</v>
      </c>
      <c r="D151" s="253"/>
      <c r="E151" s="253"/>
      <c r="F151" s="300" t="s">
        <v>385</v>
      </c>
      <c r="G151" s="253"/>
      <c r="H151" s="299" t="s">
        <v>425</v>
      </c>
      <c r="I151" s="299" t="s">
        <v>387</v>
      </c>
      <c r="J151" s="299">
        <v>120</v>
      </c>
      <c r="K151" s="295"/>
    </row>
    <row r="152" spans="2:11" ht="15" customHeight="1">
      <c r="B152" s="274"/>
      <c r="C152" s="299" t="s">
        <v>434</v>
      </c>
      <c r="D152" s="253"/>
      <c r="E152" s="253"/>
      <c r="F152" s="300" t="s">
        <v>385</v>
      </c>
      <c r="G152" s="253"/>
      <c r="H152" s="299" t="s">
        <v>445</v>
      </c>
      <c r="I152" s="299" t="s">
        <v>387</v>
      </c>
      <c r="J152" s="299" t="s">
        <v>436</v>
      </c>
      <c r="K152" s="295"/>
    </row>
    <row r="153" spans="2:11" ht="15" customHeight="1">
      <c r="B153" s="274"/>
      <c r="C153" s="299" t="s">
        <v>333</v>
      </c>
      <c r="D153" s="253"/>
      <c r="E153" s="253"/>
      <c r="F153" s="300" t="s">
        <v>385</v>
      </c>
      <c r="G153" s="253"/>
      <c r="H153" s="299" t="s">
        <v>446</v>
      </c>
      <c r="I153" s="299" t="s">
        <v>387</v>
      </c>
      <c r="J153" s="299" t="s">
        <v>436</v>
      </c>
      <c r="K153" s="295"/>
    </row>
    <row r="154" spans="2:11" ht="15" customHeight="1">
      <c r="B154" s="274"/>
      <c r="C154" s="299" t="s">
        <v>390</v>
      </c>
      <c r="D154" s="253"/>
      <c r="E154" s="253"/>
      <c r="F154" s="300" t="s">
        <v>391</v>
      </c>
      <c r="G154" s="253"/>
      <c r="H154" s="299" t="s">
        <v>425</v>
      </c>
      <c r="I154" s="299" t="s">
        <v>387</v>
      </c>
      <c r="J154" s="299">
        <v>50</v>
      </c>
      <c r="K154" s="295"/>
    </row>
    <row r="155" spans="2:11" ht="15" customHeight="1">
      <c r="B155" s="274"/>
      <c r="C155" s="299" t="s">
        <v>393</v>
      </c>
      <c r="D155" s="253"/>
      <c r="E155" s="253"/>
      <c r="F155" s="300" t="s">
        <v>385</v>
      </c>
      <c r="G155" s="253"/>
      <c r="H155" s="299" t="s">
        <v>425</v>
      </c>
      <c r="I155" s="299" t="s">
        <v>395</v>
      </c>
      <c r="J155" s="299"/>
      <c r="K155" s="295"/>
    </row>
    <row r="156" spans="2:11" ht="15" customHeight="1">
      <c r="B156" s="274"/>
      <c r="C156" s="299" t="s">
        <v>404</v>
      </c>
      <c r="D156" s="253"/>
      <c r="E156" s="253"/>
      <c r="F156" s="300" t="s">
        <v>391</v>
      </c>
      <c r="G156" s="253"/>
      <c r="H156" s="299" t="s">
        <v>425</v>
      </c>
      <c r="I156" s="299" t="s">
        <v>387</v>
      </c>
      <c r="J156" s="299">
        <v>50</v>
      </c>
      <c r="K156" s="295"/>
    </row>
    <row r="157" spans="2:11" ht="15" customHeight="1">
      <c r="B157" s="274"/>
      <c r="C157" s="299" t="s">
        <v>412</v>
      </c>
      <c r="D157" s="253"/>
      <c r="E157" s="253"/>
      <c r="F157" s="300" t="s">
        <v>391</v>
      </c>
      <c r="G157" s="253"/>
      <c r="H157" s="299" t="s">
        <v>425</v>
      </c>
      <c r="I157" s="299" t="s">
        <v>387</v>
      </c>
      <c r="J157" s="299">
        <v>50</v>
      </c>
      <c r="K157" s="295"/>
    </row>
    <row r="158" spans="2:11" ht="15" customHeight="1">
      <c r="B158" s="274"/>
      <c r="C158" s="299" t="s">
        <v>410</v>
      </c>
      <c r="D158" s="253"/>
      <c r="E158" s="253"/>
      <c r="F158" s="300" t="s">
        <v>391</v>
      </c>
      <c r="G158" s="253"/>
      <c r="H158" s="299" t="s">
        <v>425</v>
      </c>
      <c r="I158" s="299" t="s">
        <v>387</v>
      </c>
      <c r="J158" s="299">
        <v>50</v>
      </c>
      <c r="K158" s="295"/>
    </row>
    <row r="159" spans="2:11" ht="15" customHeight="1">
      <c r="B159" s="274"/>
      <c r="C159" s="299" t="s">
        <v>94</v>
      </c>
      <c r="D159" s="253"/>
      <c r="E159" s="253"/>
      <c r="F159" s="300" t="s">
        <v>385</v>
      </c>
      <c r="G159" s="253"/>
      <c r="H159" s="299" t="s">
        <v>447</v>
      </c>
      <c r="I159" s="299" t="s">
        <v>387</v>
      </c>
      <c r="J159" s="299" t="s">
        <v>448</v>
      </c>
      <c r="K159" s="295"/>
    </row>
    <row r="160" spans="2:11" ht="15" customHeight="1">
      <c r="B160" s="274"/>
      <c r="C160" s="299" t="s">
        <v>449</v>
      </c>
      <c r="D160" s="253"/>
      <c r="E160" s="253"/>
      <c r="F160" s="300" t="s">
        <v>385</v>
      </c>
      <c r="G160" s="253"/>
      <c r="H160" s="299" t="s">
        <v>450</v>
      </c>
      <c r="I160" s="299" t="s">
        <v>420</v>
      </c>
      <c r="J160" s="299"/>
      <c r="K160" s="295"/>
    </row>
    <row r="161" spans="2:11" ht="15" customHeight="1">
      <c r="B161" s="301"/>
      <c r="C161" s="283"/>
      <c r="D161" s="283"/>
      <c r="E161" s="283"/>
      <c r="F161" s="283"/>
      <c r="G161" s="283"/>
      <c r="H161" s="283"/>
      <c r="I161" s="283"/>
      <c r="J161" s="283"/>
      <c r="K161" s="302"/>
    </row>
    <row r="162" spans="2:11" ht="18.75" customHeight="1">
      <c r="B162" s="250"/>
      <c r="C162" s="253"/>
      <c r="D162" s="253"/>
      <c r="E162" s="253"/>
      <c r="F162" s="273"/>
      <c r="G162" s="253"/>
      <c r="H162" s="253"/>
      <c r="I162" s="253"/>
      <c r="J162" s="253"/>
      <c r="K162" s="250"/>
    </row>
    <row r="163" spans="2:1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pans="2:1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pans="2:11" ht="45" customHeight="1">
      <c r="B165" s="245"/>
      <c r="C165" s="372" t="s">
        <v>451</v>
      </c>
      <c r="D165" s="372"/>
      <c r="E165" s="372"/>
      <c r="F165" s="372"/>
      <c r="G165" s="372"/>
      <c r="H165" s="372"/>
      <c r="I165" s="372"/>
      <c r="J165" s="372"/>
      <c r="K165" s="246"/>
    </row>
    <row r="166" spans="2:11" ht="17.25" customHeight="1">
      <c r="B166" s="245"/>
      <c r="C166" s="266" t="s">
        <v>379</v>
      </c>
      <c r="D166" s="266"/>
      <c r="E166" s="266"/>
      <c r="F166" s="266" t="s">
        <v>380</v>
      </c>
      <c r="G166" s="303"/>
      <c r="H166" s="304" t="s">
        <v>62</v>
      </c>
      <c r="I166" s="304" t="s">
        <v>65</v>
      </c>
      <c r="J166" s="266" t="s">
        <v>381</v>
      </c>
      <c r="K166" s="246"/>
    </row>
    <row r="167" spans="2:11" ht="17.25" customHeight="1">
      <c r="B167" s="247"/>
      <c r="C167" s="268" t="s">
        <v>382</v>
      </c>
      <c r="D167" s="268"/>
      <c r="E167" s="268"/>
      <c r="F167" s="269" t="s">
        <v>383</v>
      </c>
      <c r="G167" s="305"/>
      <c r="H167" s="306"/>
      <c r="I167" s="306"/>
      <c r="J167" s="268" t="s">
        <v>384</v>
      </c>
      <c r="K167" s="248"/>
    </row>
    <row r="168" spans="2:11" ht="5.25" customHeight="1">
      <c r="B168" s="274"/>
      <c r="C168" s="271"/>
      <c r="D168" s="271"/>
      <c r="E168" s="271"/>
      <c r="F168" s="271"/>
      <c r="G168" s="272"/>
      <c r="H168" s="271"/>
      <c r="I168" s="271"/>
      <c r="J168" s="271"/>
      <c r="K168" s="295"/>
    </row>
    <row r="169" spans="2:11" ht="15" customHeight="1">
      <c r="B169" s="274"/>
      <c r="C169" s="253" t="s">
        <v>388</v>
      </c>
      <c r="D169" s="253"/>
      <c r="E169" s="253"/>
      <c r="F169" s="273" t="s">
        <v>385</v>
      </c>
      <c r="G169" s="253"/>
      <c r="H169" s="253" t="s">
        <v>425</v>
      </c>
      <c r="I169" s="253" t="s">
        <v>387</v>
      </c>
      <c r="J169" s="253">
        <v>120</v>
      </c>
      <c r="K169" s="295"/>
    </row>
    <row r="170" spans="2:11" ht="15" customHeight="1">
      <c r="B170" s="274"/>
      <c r="C170" s="253" t="s">
        <v>434</v>
      </c>
      <c r="D170" s="253"/>
      <c r="E170" s="253"/>
      <c r="F170" s="273" t="s">
        <v>385</v>
      </c>
      <c r="G170" s="253"/>
      <c r="H170" s="253" t="s">
        <v>435</v>
      </c>
      <c r="I170" s="253" t="s">
        <v>387</v>
      </c>
      <c r="J170" s="253" t="s">
        <v>436</v>
      </c>
      <c r="K170" s="295"/>
    </row>
    <row r="171" spans="2:11" ht="15" customHeight="1">
      <c r="B171" s="274"/>
      <c r="C171" s="253" t="s">
        <v>333</v>
      </c>
      <c r="D171" s="253"/>
      <c r="E171" s="253"/>
      <c r="F171" s="273" t="s">
        <v>385</v>
      </c>
      <c r="G171" s="253"/>
      <c r="H171" s="253" t="s">
        <v>452</v>
      </c>
      <c r="I171" s="253" t="s">
        <v>387</v>
      </c>
      <c r="J171" s="253" t="s">
        <v>436</v>
      </c>
      <c r="K171" s="295"/>
    </row>
    <row r="172" spans="2:11" ht="15" customHeight="1">
      <c r="B172" s="274"/>
      <c r="C172" s="253" t="s">
        <v>390</v>
      </c>
      <c r="D172" s="253"/>
      <c r="E172" s="253"/>
      <c r="F172" s="273" t="s">
        <v>391</v>
      </c>
      <c r="G172" s="253"/>
      <c r="H172" s="253" t="s">
        <v>452</v>
      </c>
      <c r="I172" s="253" t="s">
        <v>387</v>
      </c>
      <c r="J172" s="253">
        <v>50</v>
      </c>
      <c r="K172" s="295"/>
    </row>
    <row r="173" spans="2:11" ht="15" customHeight="1">
      <c r="B173" s="274"/>
      <c r="C173" s="253" t="s">
        <v>393</v>
      </c>
      <c r="D173" s="253"/>
      <c r="E173" s="253"/>
      <c r="F173" s="273" t="s">
        <v>385</v>
      </c>
      <c r="G173" s="253"/>
      <c r="H173" s="253" t="s">
        <v>452</v>
      </c>
      <c r="I173" s="253" t="s">
        <v>395</v>
      </c>
      <c r="J173" s="253"/>
      <c r="K173" s="295"/>
    </row>
    <row r="174" spans="2:11" ht="15" customHeight="1">
      <c r="B174" s="274"/>
      <c r="C174" s="253" t="s">
        <v>404</v>
      </c>
      <c r="D174" s="253"/>
      <c r="E174" s="253"/>
      <c r="F174" s="273" t="s">
        <v>391</v>
      </c>
      <c r="G174" s="253"/>
      <c r="H174" s="253" t="s">
        <v>452</v>
      </c>
      <c r="I174" s="253" t="s">
        <v>387</v>
      </c>
      <c r="J174" s="253">
        <v>50</v>
      </c>
      <c r="K174" s="295"/>
    </row>
    <row r="175" spans="2:11" ht="15" customHeight="1">
      <c r="B175" s="274"/>
      <c r="C175" s="253" t="s">
        <v>412</v>
      </c>
      <c r="D175" s="253"/>
      <c r="E175" s="253"/>
      <c r="F175" s="273" t="s">
        <v>391</v>
      </c>
      <c r="G175" s="253"/>
      <c r="H175" s="253" t="s">
        <v>452</v>
      </c>
      <c r="I175" s="253" t="s">
        <v>387</v>
      </c>
      <c r="J175" s="253">
        <v>50</v>
      </c>
      <c r="K175" s="295"/>
    </row>
    <row r="176" spans="2:11" ht="15" customHeight="1">
      <c r="B176" s="274"/>
      <c r="C176" s="253" t="s">
        <v>410</v>
      </c>
      <c r="D176" s="253"/>
      <c r="E176" s="253"/>
      <c r="F176" s="273" t="s">
        <v>391</v>
      </c>
      <c r="G176" s="253"/>
      <c r="H176" s="253" t="s">
        <v>452</v>
      </c>
      <c r="I176" s="253" t="s">
        <v>387</v>
      </c>
      <c r="J176" s="253">
        <v>50</v>
      </c>
      <c r="K176" s="295"/>
    </row>
    <row r="177" spans="2:11" ht="15" customHeight="1">
      <c r="B177" s="274"/>
      <c r="C177" s="253" t="s">
        <v>107</v>
      </c>
      <c r="D177" s="253"/>
      <c r="E177" s="253"/>
      <c r="F177" s="273" t="s">
        <v>385</v>
      </c>
      <c r="G177" s="253"/>
      <c r="H177" s="253" t="s">
        <v>453</v>
      </c>
      <c r="I177" s="253" t="s">
        <v>454</v>
      </c>
      <c r="J177" s="253"/>
      <c r="K177" s="295"/>
    </row>
    <row r="178" spans="2:11" ht="15" customHeight="1">
      <c r="B178" s="274"/>
      <c r="C178" s="253" t="s">
        <v>65</v>
      </c>
      <c r="D178" s="253"/>
      <c r="E178" s="253"/>
      <c r="F178" s="273" t="s">
        <v>385</v>
      </c>
      <c r="G178" s="253"/>
      <c r="H178" s="253" t="s">
        <v>455</v>
      </c>
      <c r="I178" s="253" t="s">
        <v>456</v>
      </c>
      <c r="J178" s="253">
        <v>1</v>
      </c>
      <c r="K178" s="295"/>
    </row>
    <row r="179" spans="2:11" ht="15" customHeight="1">
      <c r="B179" s="274"/>
      <c r="C179" s="253" t="s">
        <v>61</v>
      </c>
      <c r="D179" s="253"/>
      <c r="E179" s="253"/>
      <c r="F179" s="273" t="s">
        <v>385</v>
      </c>
      <c r="G179" s="253"/>
      <c r="H179" s="253" t="s">
        <v>457</v>
      </c>
      <c r="I179" s="253" t="s">
        <v>387</v>
      </c>
      <c r="J179" s="253">
        <v>20</v>
      </c>
      <c r="K179" s="295"/>
    </row>
    <row r="180" spans="2:11" ht="15" customHeight="1">
      <c r="B180" s="274"/>
      <c r="C180" s="253" t="s">
        <v>62</v>
      </c>
      <c r="D180" s="253"/>
      <c r="E180" s="253"/>
      <c r="F180" s="273" t="s">
        <v>385</v>
      </c>
      <c r="G180" s="253"/>
      <c r="H180" s="253" t="s">
        <v>458</v>
      </c>
      <c r="I180" s="253" t="s">
        <v>387</v>
      </c>
      <c r="J180" s="253">
        <v>255</v>
      </c>
      <c r="K180" s="295"/>
    </row>
    <row r="181" spans="2:11" ht="15" customHeight="1">
      <c r="B181" s="274"/>
      <c r="C181" s="253" t="s">
        <v>108</v>
      </c>
      <c r="D181" s="253"/>
      <c r="E181" s="253"/>
      <c r="F181" s="273" t="s">
        <v>385</v>
      </c>
      <c r="G181" s="253"/>
      <c r="H181" s="253" t="s">
        <v>349</v>
      </c>
      <c r="I181" s="253" t="s">
        <v>387</v>
      </c>
      <c r="J181" s="253">
        <v>10</v>
      </c>
      <c r="K181" s="295"/>
    </row>
    <row r="182" spans="2:11" ht="15" customHeight="1">
      <c r="B182" s="274"/>
      <c r="C182" s="253" t="s">
        <v>109</v>
      </c>
      <c r="D182" s="253"/>
      <c r="E182" s="253"/>
      <c r="F182" s="273" t="s">
        <v>385</v>
      </c>
      <c r="G182" s="253"/>
      <c r="H182" s="253" t="s">
        <v>459</v>
      </c>
      <c r="I182" s="253" t="s">
        <v>420</v>
      </c>
      <c r="J182" s="253"/>
      <c r="K182" s="295"/>
    </row>
    <row r="183" spans="2:11" ht="15" customHeight="1">
      <c r="B183" s="274"/>
      <c r="C183" s="253" t="s">
        <v>460</v>
      </c>
      <c r="D183" s="253"/>
      <c r="E183" s="253"/>
      <c r="F183" s="273" t="s">
        <v>385</v>
      </c>
      <c r="G183" s="253"/>
      <c r="H183" s="253" t="s">
        <v>461</v>
      </c>
      <c r="I183" s="253" t="s">
        <v>420</v>
      </c>
      <c r="J183" s="253"/>
      <c r="K183" s="295"/>
    </row>
    <row r="184" spans="2:11" ht="15" customHeight="1">
      <c r="B184" s="274"/>
      <c r="C184" s="253" t="s">
        <v>449</v>
      </c>
      <c r="D184" s="253"/>
      <c r="E184" s="253"/>
      <c r="F184" s="273" t="s">
        <v>385</v>
      </c>
      <c r="G184" s="253"/>
      <c r="H184" s="253" t="s">
        <v>462</v>
      </c>
      <c r="I184" s="253" t="s">
        <v>420</v>
      </c>
      <c r="J184" s="253"/>
      <c r="K184" s="295"/>
    </row>
    <row r="185" spans="2:11" ht="15" customHeight="1">
      <c r="B185" s="274"/>
      <c r="C185" s="253" t="s">
        <v>111</v>
      </c>
      <c r="D185" s="253"/>
      <c r="E185" s="253"/>
      <c r="F185" s="273" t="s">
        <v>391</v>
      </c>
      <c r="G185" s="253"/>
      <c r="H185" s="253" t="s">
        <v>463</v>
      </c>
      <c r="I185" s="253" t="s">
        <v>387</v>
      </c>
      <c r="J185" s="253">
        <v>50</v>
      </c>
      <c r="K185" s="295"/>
    </row>
    <row r="186" spans="2:11" ht="15" customHeight="1">
      <c r="B186" s="274"/>
      <c r="C186" s="253" t="s">
        <v>464</v>
      </c>
      <c r="D186" s="253"/>
      <c r="E186" s="253"/>
      <c r="F186" s="273" t="s">
        <v>391</v>
      </c>
      <c r="G186" s="253"/>
      <c r="H186" s="253" t="s">
        <v>465</v>
      </c>
      <c r="I186" s="253" t="s">
        <v>466</v>
      </c>
      <c r="J186" s="253"/>
      <c r="K186" s="295"/>
    </row>
    <row r="187" spans="2:11" ht="15" customHeight="1">
      <c r="B187" s="274"/>
      <c r="C187" s="253" t="s">
        <v>467</v>
      </c>
      <c r="D187" s="253"/>
      <c r="E187" s="253"/>
      <c r="F187" s="273" t="s">
        <v>391</v>
      </c>
      <c r="G187" s="253"/>
      <c r="H187" s="253" t="s">
        <v>468</v>
      </c>
      <c r="I187" s="253" t="s">
        <v>466</v>
      </c>
      <c r="J187" s="253"/>
      <c r="K187" s="295"/>
    </row>
    <row r="188" spans="2:11" ht="15" customHeight="1">
      <c r="B188" s="274"/>
      <c r="C188" s="253" t="s">
        <v>469</v>
      </c>
      <c r="D188" s="253"/>
      <c r="E188" s="253"/>
      <c r="F188" s="273" t="s">
        <v>391</v>
      </c>
      <c r="G188" s="253"/>
      <c r="H188" s="253" t="s">
        <v>470</v>
      </c>
      <c r="I188" s="253" t="s">
        <v>466</v>
      </c>
      <c r="J188" s="253"/>
      <c r="K188" s="295"/>
    </row>
    <row r="189" spans="2:11" ht="15" customHeight="1">
      <c r="B189" s="274"/>
      <c r="C189" s="307" t="s">
        <v>471</v>
      </c>
      <c r="D189" s="253"/>
      <c r="E189" s="253"/>
      <c r="F189" s="273" t="s">
        <v>391</v>
      </c>
      <c r="G189" s="253"/>
      <c r="H189" s="253" t="s">
        <v>472</v>
      </c>
      <c r="I189" s="253" t="s">
        <v>473</v>
      </c>
      <c r="J189" s="308" t="s">
        <v>474</v>
      </c>
      <c r="K189" s="295"/>
    </row>
    <row r="190" spans="2:11" ht="15" customHeight="1">
      <c r="B190" s="274"/>
      <c r="C190" s="259" t="s">
        <v>50</v>
      </c>
      <c r="D190" s="253"/>
      <c r="E190" s="253"/>
      <c r="F190" s="273" t="s">
        <v>385</v>
      </c>
      <c r="G190" s="253"/>
      <c r="H190" s="250" t="s">
        <v>475</v>
      </c>
      <c r="I190" s="253" t="s">
        <v>476</v>
      </c>
      <c r="J190" s="253"/>
      <c r="K190" s="295"/>
    </row>
    <row r="191" spans="2:11" ht="15" customHeight="1">
      <c r="B191" s="274"/>
      <c r="C191" s="259" t="s">
        <v>477</v>
      </c>
      <c r="D191" s="253"/>
      <c r="E191" s="253"/>
      <c r="F191" s="273" t="s">
        <v>385</v>
      </c>
      <c r="G191" s="253"/>
      <c r="H191" s="253" t="s">
        <v>478</v>
      </c>
      <c r="I191" s="253" t="s">
        <v>420</v>
      </c>
      <c r="J191" s="253"/>
      <c r="K191" s="295"/>
    </row>
    <row r="192" spans="2:11" ht="15" customHeight="1">
      <c r="B192" s="274"/>
      <c r="C192" s="259" t="s">
        <v>479</v>
      </c>
      <c r="D192" s="253"/>
      <c r="E192" s="253"/>
      <c r="F192" s="273" t="s">
        <v>385</v>
      </c>
      <c r="G192" s="253"/>
      <c r="H192" s="253" t="s">
        <v>480</v>
      </c>
      <c r="I192" s="253" t="s">
        <v>420</v>
      </c>
      <c r="J192" s="253"/>
      <c r="K192" s="295"/>
    </row>
    <row r="193" spans="2:11" ht="15" customHeight="1">
      <c r="B193" s="274"/>
      <c r="C193" s="259" t="s">
        <v>481</v>
      </c>
      <c r="D193" s="253"/>
      <c r="E193" s="253"/>
      <c r="F193" s="273" t="s">
        <v>391</v>
      </c>
      <c r="G193" s="253"/>
      <c r="H193" s="253" t="s">
        <v>482</v>
      </c>
      <c r="I193" s="253" t="s">
        <v>420</v>
      </c>
      <c r="J193" s="253"/>
      <c r="K193" s="295"/>
    </row>
    <row r="194" spans="2:11" ht="15" customHeight="1">
      <c r="B194" s="301"/>
      <c r="C194" s="309"/>
      <c r="D194" s="283"/>
      <c r="E194" s="283"/>
      <c r="F194" s="283"/>
      <c r="G194" s="283"/>
      <c r="H194" s="283"/>
      <c r="I194" s="283"/>
      <c r="J194" s="283"/>
      <c r="K194" s="302"/>
    </row>
    <row r="195" spans="2:11" ht="18.75" customHeight="1">
      <c r="B195" s="250"/>
      <c r="C195" s="253"/>
      <c r="D195" s="253"/>
      <c r="E195" s="253"/>
      <c r="F195" s="273"/>
      <c r="G195" s="253"/>
      <c r="H195" s="253"/>
      <c r="I195" s="253"/>
      <c r="J195" s="253"/>
      <c r="K195" s="250"/>
    </row>
    <row r="196" spans="2:11" ht="18.75" customHeight="1">
      <c r="B196" s="250"/>
      <c r="C196" s="253"/>
      <c r="D196" s="253"/>
      <c r="E196" s="253"/>
      <c r="F196" s="273"/>
      <c r="G196" s="253"/>
      <c r="H196" s="253"/>
      <c r="I196" s="253"/>
      <c r="J196" s="253"/>
      <c r="K196" s="250"/>
    </row>
    <row r="197" spans="2:1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pans="2:11" ht="12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pans="2:11" ht="22.2">
      <c r="B199" s="245"/>
      <c r="C199" s="372" t="s">
        <v>483</v>
      </c>
      <c r="D199" s="372"/>
      <c r="E199" s="372"/>
      <c r="F199" s="372"/>
      <c r="G199" s="372"/>
      <c r="H199" s="372"/>
      <c r="I199" s="372"/>
      <c r="J199" s="372"/>
      <c r="K199" s="246"/>
    </row>
    <row r="200" spans="2:11" ht="25.5" customHeight="1">
      <c r="B200" s="245"/>
      <c r="C200" s="310" t="s">
        <v>484</v>
      </c>
      <c r="D200" s="310"/>
      <c r="E200" s="310"/>
      <c r="F200" s="310" t="s">
        <v>485</v>
      </c>
      <c r="G200" s="311"/>
      <c r="H200" s="371" t="s">
        <v>486</v>
      </c>
      <c r="I200" s="371"/>
      <c r="J200" s="371"/>
      <c r="K200" s="246"/>
    </row>
    <row r="201" spans="2:11" ht="5.25" customHeight="1">
      <c r="B201" s="274"/>
      <c r="C201" s="271"/>
      <c r="D201" s="271"/>
      <c r="E201" s="271"/>
      <c r="F201" s="271"/>
      <c r="G201" s="253"/>
      <c r="H201" s="271"/>
      <c r="I201" s="271"/>
      <c r="J201" s="271"/>
      <c r="K201" s="295"/>
    </row>
    <row r="202" spans="2:11" ht="15" customHeight="1">
      <c r="B202" s="274"/>
      <c r="C202" s="253" t="s">
        <v>476</v>
      </c>
      <c r="D202" s="253"/>
      <c r="E202" s="253"/>
      <c r="F202" s="273" t="s">
        <v>51</v>
      </c>
      <c r="G202" s="253"/>
      <c r="H202" s="370" t="s">
        <v>487</v>
      </c>
      <c r="I202" s="370"/>
      <c r="J202" s="370"/>
      <c r="K202" s="295"/>
    </row>
    <row r="203" spans="2:11" ht="15" customHeight="1">
      <c r="B203" s="274"/>
      <c r="C203" s="280"/>
      <c r="D203" s="253"/>
      <c r="E203" s="253"/>
      <c r="F203" s="273" t="s">
        <v>52</v>
      </c>
      <c r="G203" s="253"/>
      <c r="H203" s="370" t="s">
        <v>488</v>
      </c>
      <c r="I203" s="370"/>
      <c r="J203" s="370"/>
      <c r="K203" s="295"/>
    </row>
    <row r="204" spans="2:11" ht="15" customHeight="1">
      <c r="B204" s="274"/>
      <c r="C204" s="280"/>
      <c r="D204" s="253"/>
      <c r="E204" s="253"/>
      <c r="F204" s="273" t="s">
        <v>55</v>
      </c>
      <c r="G204" s="253"/>
      <c r="H204" s="370" t="s">
        <v>489</v>
      </c>
      <c r="I204" s="370"/>
      <c r="J204" s="370"/>
      <c r="K204" s="295"/>
    </row>
    <row r="205" spans="2:11" ht="15" customHeight="1">
      <c r="B205" s="274"/>
      <c r="C205" s="253"/>
      <c r="D205" s="253"/>
      <c r="E205" s="253"/>
      <c r="F205" s="273" t="s">
        <v>53</v>
      </c>
      <c r="G205" s="253"/>
      <c r="H205" s="370" t="s">
        <v>490</v>
      </c>
      <c r="I205" s="370"/>
      <c r="J205" s="370"/>
      <c r="K205" s="295"/>
    </row>
    <row r="206" spans="2:11" ht="15" customHeight="1">
      <c r="B206" s="274"/>
      <c r="C206" s="253"/>
      <c r="D206" s="253"/>
      <c r="E206" s="253"/>
      <c r="F206" s="273" t="s">
        <v>54</v>
      </c>
      <c r="G206" s="253"/>
      <c r="H206" s="370" t="s">
        <v>491</v>
      </c>
      <c r="I206" s="370"/>
      <c r="J206" s="370"/>
      <c r="K206" s="295"/>
    </row>
    <row r="207" spans="2:11" ht="15" customHeight="1">
      <c r="B207" s="274"/>
      <c r="C207" s="253"/>
      <c r="D207" s="253"/>
      <c r="E207" s="253"/>
      <c r="F207" s="273"/>
      <c r="G207" s="253"/>
      <c r="H207" s="253"/>
      <c r="I207" s="253"/>
      <c r="J207" s="253"/>
      <c r="K207" s="295"/>
    </row>
    <row r="208" spans="2:11" ht="15" customHeight="1">
      <c r="B208" s="274"/>
      <c r="C208" s="253" t="s">
        <v>432</v>
      </c>
      <c r="D208" s="253"/>
      <c r="E208" s="253"/>
      <c r="F208" s="273" t="s">
        <v>324</v>
      </c>
      <c r="G208" s="253"/>
      <c r="H208" s="370" t="s">
        <v>492</v>
      </c>
      <c r="I208" s="370"/>
      <c r="J208" s="370"/>
      <c r="K208" s="295"/>
    </row>
    <row r="209" spans="2:11" ht="15" customHeight="1">
      <c r="B209" s="274"/>
      <c r="C209" s="280"/>
      <c r="D209" s="253"/>
      <c r="E209" s="253"/>
      <c r="F209" s="273" t="s">
        <v>327</v>
      </c>
      <c r="G209" s="253"/>
      <c r="H209" s="370" t="s">
        <v>328</v>
      </c>
      <c r="I209" s="370"/>
      <c r="J209" s="370"/>
      <c r="K209" s="295"/>
    </row>
    <row r="210" spans="2:11" ht="15" customHeight="1">
      <c r="B210" s="274"/>
      <c r="C210" s="253"/>
      <c r="D210" s="253"/>
      <c r="E210" s="253"/>
      <c r="F210" s="273" t="s">
        <v>85</v>
      </c>
      <c r="G210" s="253"/>
      <c r="H210" s="370" t="s">
        <v>493</v>
      </c>
      <c r="I210" s="370"/>
      <c r="J210" s="370"/>
      <c r="K210" s="295"/>
    </row>
    <row r="211" spans="2:11" ht="15" customHeight="1">
      <c r="B211" s="312"/>
      <c r="C211" s="280"/>
      <c r="D211" s="280"/>
      <c r="E211" s="280"/>
      <c r="F211" s="273" t="s">
        <v>329</v>
      </c>
      <c r="G211" s="259"/>
      <c r="H211" s="369" t="s">
        <v>330</v>
      </c>
      <c r="I211" s="369"/>
      <c r="J211" s="369"/>
      <c r="K211" s="313"/>
    </row>
    <row r="212" spans="2:11" ht="15" customHeight="1">
      <c r="B212" s="312"/>
      <c r="C212" s="280"/>
      <c r="D212" s="280"/>
      <c r="E212" s="280"/>
      <c r="F212" s="273" t="s">
        <v>331</v>
      </c>
      <c r="G212" s="259"/>
      <c r="H212" s="369" t="s">
        <v>494</v>
      </c>
      <c r="I212" s="369"/>
      <c r="J212" s="369"/>
      <c r="K212" s="313"/>
    </row>
    <row r="213" spans="2:11" ht="15" customHeight="1">
      <c r="B213" s="312"/>
      <c r="C213" s="280"/>
      <c r="D213" s="280"/>
      <c r="E213" s="280"/>
      <c r="F213" s="314"/>
      <c r="G213" s="259"/>
      <c r="H213" s="315"/>
      <c r="I213" s="315"/>
      <c r="J213" s="315"/>
      <c r="K213" s="313"/>
    </row>
    <row r="214" spans="2:11" ht="15" customHeight="1">
      <c r="B214" s="312"/>
      <c r="C214" s="253" t="s">
        <v>456</v>
      </c>
      <c r="D214" s="280"/>
      <c r="E214" s="280"/>
      <c r="F214" s="273">
        <v>1</v>
      </c>
      <c r="G214" s="259"/>
      <c r="H214" s="369" t="s">
        <v>495</v>
      </c>
      <c r="I214" s="369"/>
      <c r="J214" s="369"/>
      <c r="K214" s="313"/>
    </row>
    <row r="215" spans="2:11" ht="15" customHeight="1">
      <c r="B215" s="312"/>
      <c r="C215" s="280"/>
      <c r="D215" s="280"/>
      <c r="E215" s="280"/>
      <c r="F215" s="273">
        <v>2</v>
      </c>
      <c r="G215" s="259"/>
      <c r="H215" s="369" t="s">
        <v>496</v>
      </c>
      <c r="I215" s="369"/>
      <c r="J215" s="369"/>
      <c r="K215" s="313"/>
    </row>
    <row r="216" spans="2:11" ht="15" customHeight="1">
      <c r="B216" s="312"/>
      <c r="C216" s="280"/>
      <c r="D216" s="280"/>
      <c r="E216" s="280"/>
      <c r="F216" s="273">
        <v>3</v>
      </c>
      <c r="G216" s="259"/>
      <c r="H216" s="369" t="s">
        <v>497</v>
      </c>
      <c r="I216" s="369"/>
      <c r="J216" s="369"/>
      <c r="K216" s="313"/>
    </row>
    <row r="217" spans="2:11" ht="15" customHeight="1">
      <c r="B217" s="312"/>
      <c r="C217" s="280"/>
      <c r="D217" s="280"/>
      <c r="E217" s="280"/>
      <c r="F217" s="273">
        <v>4</v>
      </c>
      <c r="G217" s="259"/>
      <c r="H217" s="369" t="s">
        <v>498</v>
      </c>
      <c r="I217" s="369"/>
      <c r="J217" s="369"/>
      <c r="K217" s="313"/>
    </row>
    <row r="218" spans="2:11" ht="12.75" customHeight="1">
      <c r="B218" s="316"/>
      <c r="C218" s="317"/>
      <c r="D218" s="317"/>
      <c r="E218" s="317"/>
      <c r="F218" s="317"/>
      <c r="G218" s="317"/>
      <c r="H218" s="317"/>
      <c r="I218" s="317"/>
      <c r="J218" s="317"/>
      <c r="K218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0009 - MUR Kasárna</vt:lpstr>
      <vt:lpstr>Pokyny pro vyplnění</vt:lpstr>
      <vt:lpstr>'0009 - MUR Kasárna'!Názvy_tisku</vt:lpstr>
      <vt:lpstr>'Rekapitulace stavby'!Názvy_tisku</vt:lpstr>
      <vt:lpstr>'0009 - MUR Kasárna'!Oblast_tisku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Rybařík Ladislav, Ing.</dc:creator>
  <cp:lastModifiedBy>Pospíšil Petr, Bc.</cp:lastModifiedBy>
  <cp:lastPrinted>2019-10-02T12:07:32Z</cp:lastPrinted>
  <dcterms:created xsi:type="dcterms:W3CDTF">2019-10-02T12:02:34Z</dcterms:created>
  <dcterms:modified xsi:type="dcterms:W3CDTF">2019-10-02T12:07:42Z</dcterms:modified>
</cp:coreProperties>
</file>