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NEZ - Nezpůsobilé výdaje ..." sheetId="2" r:id="rId2"/>
    <sheet name="OST - Ostatní a vedlejší ..." sheetId="3" r:id="rId3"/>
    <sheet name="SO 03a - Odvodnění střech..." sheetId="4" r:id="rId4"/>
    <sheet name="Pokyny pro vyplnění" sheetId="5" r:id="rId5"/>
  </sheets>
  <definedNames>
    <definedName name="_xlnm.Print_Area" localSheetId="0">'Rekapitulace stavby'!$D$4:$AO$36,'Rekapitulace stavby'!$C$42:$AQ$58</definedName>
    <definedName name="_xlnm.Print_Titles" localSheetId="0">'Rekapitulace stavby'!$52:$52</definedName>
    <definedName name="_xlnm._FilterDatabase" localSheetId="1" hidden="1">'NEZ - Nezpůsobilé výdaje ...'!$C$85:$K$235</definedName>
    <definedName name="_xlnm.Print_Area" localSheetId="1">'NEZ - Nezpůsobilé výdaje ...'!$C$4:$J$39,'NEZ - Nezpůsobilé výdaje ...'!$C$45:$J$67,'NEZ - Nezpůsobilé výdaje ...'!$C$73:$K$235</definedName>
    <definedName name="_xlnm.Print_Titles" localSheetId="1">'NEZ - Nezpůsobilé výdaje ...'!$85:$85</definedName>
    <definedName name="_xlnm._FilterDatabase" localSheetId="2" hidden="1">'OST - Ostatní a vedlejší ...'!$C$84:$K$96</definedName>
    <definedName name="_xlnm.Print_Area" localSheetId="2">'OST - Ostatní a vedlejší ...'!$C$4:$J$39,'OST - Ostatní a vedlejší ...'!$C$45:$J$66,'OST - Ostatní a vedlejší ...'!$C$72:$K$96</definedName>
    <definedName name="_xlnm.Print_Titles" localSheetId="2">'OST - Ostatní a vedlejší ...'!$84:$84</definedName>
    <definedName name="_xlnm._FilterDatabase" localSheetId="3" hidden="1">'SO 03a - Odvodnění střech...'!$C$91:$K$285</definedName>
    <definedName name="_xlnm.Print_Area" localSheetId="3">'SO 03a - Odvodnění střech...'!$C$4:$J$39,'SO 03a - Odvodnění střech...'!$C$45:$J$73,'SO 03a - Odvodnění střech...'!$C$79:$K$285</definedName>
    <definedName name="_xlnm.Print_Titles" localSheetId="3">'SO 03a - Odvodnění střech...'!$91:$91</definedName>
    <definedName name="_xlnm.Print_Area" localSheetId="4">'Pokyny pro vyplnění'!$B$2:$K$71,'Pokyny pro vyplnění'!$B$74:$K$118,'Pokyny pro vyplnění'!$B$121:$K$190,'Pokyny pro vyplnění'!$B$198:$K$218</definedName>
  </definedNames>
  <calcPr/>
</workbook>
</file>

<file path=xl/calcChain.xml><?xml version="1.0" encoding="utf-8"?>
<calcChain xmlns="http://schemas.openxmlformats.org/spreadsheetml/2006/main">
  <c i="4" r="J37"/>
  <c r="J36"/>
  <c i="1" r="AY57"/>
  <c i="4" r="J35"/>
  <c i="1" r="AX57"/>
  <c i="4" r="BI283"/>
  <c r="BH283"/>
  <c r="BG283"/>
  <c r="BF283"/>
  <c r="T283"/>
  <c r="R283"/>
  <c r="P283"/>
  <c r="BK283"/>
  <c r="J283"/>
  <c r="BE283"/>
  <c r="BI281"/>
  <c r="BH281"/>
  <c r="BG281"/>
  <c r="BF281"/>
  <c r="T281"/>
  <c r="R281"/>
  <c r="P281"/>
  <c r="BK281"/>
  <c r="J281"/>
  <c r="BE281"/>
  <c r="BI277"/>
  <c r="BH277"/>
  <c r="BG277"/>
  <c r="BF277"/>
  <c r="T277"/>
  <c r="T276"/>
  <c r="R277"/>
  <c r="R276"/>
  <c r="P277"/>
  <c r="P276"/>
  <c r="BK277"/>
  <c r="BK276"/>
  <c r="J276"/>
  <c r="J277"/>
  <c r="BE277"/>
  <c r="J72"/>
  <c r="BI275"/>
  <c r="BH275"/>
  <c r="BG275"/>
  <c r="BF275"/>
  <c r="T275"/>
  <c r="R275"/>
  <c r="P275"/>
  <c r="BK275"/>
  <c r="J275"/>
  <c r="BE275"/>
  <c r="BI274"/>
  <c r="BH274"/>
  <c r="BG274"/>
  <c r="BF274"/>
  <c r="T274"/>
  <c r="R274"/>
  <c r="P274"/>
  <c r="BK274"/>
  <c r="J274"/>
  <c r="BE274"/>
  <c r="BI273"/>
  <c r="BH273"/>
  <c r="BG273"/>
  <c r="BF273"/>
  <c r="T273"/>
  <c r="R273"/>
  <c r="P273"/>
  <c r="BK273"/>
  <c r="J273"/>
  <c r="BE273"/>
  <c r="BI272"/>
  <c r="BH272"/>
  <c r="BG272"/>
  <c r="BF272"/>
  <c r="T272"/>
  <c r="R272"/>
  <c r="P272"/>
  <c r="BK272"/>
  <c r="J272"/>
  <c r="BE272"/>
  <c r="BI271"/>
  <c r="BH271"/>
  <c r="BG271"/>
  <c r="BF271"/>
  <c r="T271"/>
  <c r="R271"/>
  <c r="P271"/>
  <c r="BK271"/>
  <c r="J271"/>
  <c r="BE271"/>
  <c r="BI270"/>
  <c r="BH270"/>
  <c r="BG270"/>
  <c r="BF270"/>
  <c r="T270"/>
  <c r="R270"/>
  <c r="P270"/>
  <c r="BK270"/>
  <c r="J270"/>
  <c r="BE270"/>
  <c r="BI269"/>
  <c r="BH269"/>
  <c r="BG269"/>
  <c r="BF269"/>
  <c r="T269"/>
  <c r="R269"/>
  <c r="P269"/>
  <c r="BK269"/>
  <c r="J269"/>
  <c r="BE269"/>
  <c r="BI268"/>
  <c r="BH268"/>
  <c r="BG268"/>
  <c r="BF268"/>
  <c r="T268"/>
  <c r="R268"/>
  <c r="P268"/>
  <c r="BK268"/>
  <c r="J268"/>
  <c r="BE268"/>
  <c r="BI267"/>
  <c r="BH267"/>
  <c r="BG267"/>
  <c r="BF267"/>
  <c r="T267"/>
  <c r="R267"/>
  <c r="P267"/>
  <c r="BK267"/>
  <c r="J267"/>
  <c r="BE267"/>
  <c r="BI266"/>
  <c r="BH266"/>
  <c r="BG266"/>
  <c r="BF266"/>
  <c r="T266"/>
  <c r="T265"/>
  <c r="R266"/>
  <c r="R265"/>
  <c r="P266"/>
  <c r="P265"/>
  <c r="BK266"/>
  <c r="BK265"/>
  <c r="J265"/>
  <c r="J266"/>
  <c r="BE266"/>
  <c r="J71"/>
  <c r="BI263"/>
  <c r="BH263"/>
  <c r="BG263"/>
  <c r="BF263"/>
  <c r="T263"/>
  <c r="R263"/>
  <c r="P263"/>
  <c r="BK263"/>
  <c r="J263"/>
  <c r="BE263"/>
  <c r="BI259"/>
  <c r="BH259"/>
  <c r="BG259"/>
  <c r="BF259"/>
  <c r="T259"/>
  <c r="R259"/>
  <c r="P259"/>
  <c r="BK259"/>
  <c r="J259"/>
  <c r="BE259"/>
  <c r="BI252"/>
  <c r="BH252"/>
  <c r="BG252"/>
  <c r="BF252"/>
  <c r="T252"/>
  <c r="R252"/>
  <c r="P252"/>
  <c r="BK252"/>
  <c r="J252"/>
  <c r="BE252"/>
  <c r="BI249"/>
  <c r="BH249"/>
  <c r="BG249"/>
  <c r="BF249"/>
  <c r="T249"/>
  <c r="T248"/>
  <c r="T247"/>
  <c r="R249"/>
  <c r="R248"/>
  <c r="R247"/>
  <c r="P249"/>
  <c r="P248"/>
  <c r="P247"/>
  <c r="BK249"/>
  <c r="BK248"/>
  <c r="J248"/>
  <c r="BK247"/>
  <c r="J247"/>
  <c r="J249"/>
  <c r="BE249"/>
  <c r="J70"/>
  <c r="J69"/>
  <c r="BI245"/>
  <c r="BH245"/>
  <c r="BG245"/>
  <c r="BF245"/>
  <c r="T245"/>
  <c r="T244"/>
  <c r="R245"/>
  <c r="R244"/>
  <c r="P245"/>
  <c r="P244"/>
  <c r="BK245"/>
  <c r="BK244"/>
  <c r="J244"/>
  <c r="J245"/>
  <c r="BE245"/>
  <c r="J68"/>
  <c r="BI242"/>
  <c r="BH242"/>
  <c r="BG242"/>
  <c r="BF242"/>
  <c r="T242"/>
  <c r="R242"/>
  <c r="P242"/>
  <c r="BK242"/>
  <c r="J242"/>
  <c r="BE242"/>
  <c r="BI240"/>
  <c r="BH240"/>
  <c r="BG240"/>
  <c r="BF240"/>
  <c r="T240"/>
  <c r="R240"/>
  <c r="P240"/>
  <c r="BK240"/>
  <c r="J240"/>
  <c r="BE240"/>
  <c r="BI238"/>
  <c r="BH238"/>
  <c r="BG238"/>
  <c r="BF238"/>
  <c r="T238"/>
  <c r="R238"/>
  <c r="P238"/>
  <c r="BK238"/>
  <c r="J238"/>
  <c r="BE238"/>
  <c r="BI236"/>
  <c r="BH236"/>
  <c r="BG236"/>
  <c r="BF236"/>
  <c r="T236"/>
  <c r="T235"/>
  <c r="R236"/>
  <c r="R235"/>
  <c r="P236"/>
  <c r="P235"/>
  <c r="BK236"/>
  <c r="BK235"/>
  <c r="J235"/>
  <c r="J236"/>
  <c r="BE236"/>
  <c r="J67"/>
  <c r="BI234"/>
  <c r="BH234"/>
  <c r="BG234"/>
  <c r="BF234"/>
  <c r="T234"/>
  <c r="R234"/>
  <c r="P234"/>
  <c r="BK234"/>
  <c r="J234"/>
  <c r="BE234"/>
  <c r="BI231"/>
  <c r="BH231"/>
  <c r="BG231"/>
  <c r="BF231"/>
  <c r="T231"/>
  <c r="R231"/>
  <c r="P231"/>
  <c r="BK231"/>
  <c r="J231"/>
  <c r="BE231"/>
  <c r="BI228"/>
  <c r="BH228"/>
  <c r="BG228"/>
  <c r="BF228"/>
  <c r="T228"/>
  <c r="R228"/>
  <c r="P228"/>
  <c r="BK228"/>
  <c r="J228"/>
  <c r="BE228"/>
  <c r="BI225"/>
  <c r="BH225"/>
  <c r="BG225"/>
  <c r="BF225"/>
  <c r="T225"/>
  <c r="T224"/>
  <c r="R225"/>
  <c r="R224"/>
  <c r="P225"/>
  <c r="P224"/>
  <c r="BK225"/>
  <c r="BK224"/>
  <c r="J224"/>
  <c r="J225"/>
  <c r="BE225"/>
  <c r="J66"/>
  <c r="BI222"/>
  <c r="BH222"/>
  <c r="BG222"/>
  <c r="BF222"/>
  <c r="T222"/>
  <c r="R222"/>
  <c r="P222"/>
  <c r="BK222"/>
  <c r="J222"/>
  <c r="BE222"/>
  <c r="BI220"/>
  <c r="BH220"/>
  <c r="BG220"/>
  <c r="BF220"/>
  <c r="T220"/>
  <c r="R220"/>
  <c r="P220"/>
  <c r="BK220"/>
  <c r="J220"/>
  <c r="BE220"/>
  <c r="BI217"/>
  <c r="BH217"/>
  <c r="BG217"/>
  <c r="BF217"/>
  <c r="T217"/>
  <c r="R217"/>
  <c r="P217"/>
  <c r="BK217"/>
  <c r="J217"/>
  <c r="BE217"/>
  <c r="BI214"/>
  <c r="BH214"/>
  <c r="BG214"/>
  <c r="BF214"/>
  <c r="T214"/>
  <c r="R214"/>
  <c r="P214"/>
  <c r="BK214"/>
  <c r="J214"/>
  <c r="BE214"/>
  <c r="BI211"/>
  <c r="BH211"/>
  <c r="BG211"/>
  <c r="BF211"/>
  <c r="T211"/>
  <c r="R211"/>
  <c r="P211"/>
  <c r="BK211"/>
  <c r="J211"/>
  <c r="BE211"/>
  <c r="BI206"/>
  <c r="BH206"/>
  <c r="BG206"/>
  <c r="BF206"/>
  <c r="T206"/>
  <c r="R206"/>
  <c r="P206"/>
  <c r="BK206"/>
  <c r="J206"/>
  <c r="BE206"/>
  <c r="BI204"/>
  <c r="BH204"/>
  <c r="BG204"/>
  <c r="BF204"/>
  <c r="T204"/>
  <c r="R204"/>
  <c r="P204"/>
  <c r="BK204"/>
  <c r="J204"/>
  <c r="BE204"/>
  <c r="BI202"/>
  <c r="BH202"/>
  <c r="BG202"/>
  <c r="BF202"/>
  <c r="T202"/>
  <c r="R202"/>
  <c r="P202"/>
  <c r="BK202"/>
  <c r="J202"/>
  <c r="BE202"/>
  <c r="BI200"/>
  <c r="BH200"/>
  <c r="BG200"/>
  <c r="BF200"/>
  <c r="T200"/>
  <c r="R200"/>
  <c r="P200"/>
  <c r="BK200"/>
  <c r="J200"/>
  <c r="BE200"/>
  <c r="BI198"/>
  <c r="BH198"/>
  <c r="BG198"/>
  <c r="BF198"/>
  <c r="T198"/>
  <c r="R198"/>
  <c r="P198"/>
  <c r="BK198"/>
  <c r="J198"/>
  <c r="BE198"/>
  <c r="BI195"/>
  <c r="BH195"/>
  <c r="BG195"/>
  <c r="BF195"/>
  <c r="T195"/>
  <c r="R195"/>
  <c r="P195"/>
  <c r="BK195"/>
  <c r="J195"/>
  <c r="BE195"/>
  <c r="BI191"/>
  <c r="BH191"/>
  <c r="BG191"/>
  <c r="BF191"/>
  <c r="T191"/>
  <c r="R191"/>
  <c r="P191"/>
  <c r="BK191"/>
  <c r="J191"/>
  <c r="BE191"/>
  <c r="BI188"/>
  <c r="BH188"/>
  <c r="BG188"/>
  <c r="BF188"/>
  <c r="T188"/>
  <c r="R188"/>
  <c r="P188"/>
  <c r="BK188"/>
  <c r="J188"/>
  <c r="BE188"/>
  <c r="BI186"/>
  <c r="BH186"/>
  <c r="BG186"/>
  <c r="BF186"/>
  <c r="T186"/>
  <c r="T185"/>
  <c r="R186"/>
  <c r="R185"/>
  <c r="P186"/>
  <c r="P185"/>
  <c r="BK186"/>
  <c r="BK185"/>
  <c r="J185"/>
  <c r="J186"/>
  <c r="BE186"/>
  <c r="J65"/>
  <c r="BI182"/>
  <c r="BH182"/>
  <c r="BG182"/>
  <c r="BF182"/>
  <c r="T182"/>
  <c r="T181"/>
  <c r="R182"/>
  <c r="R181"/>
  <c r="P182"/>
  <c r="P181"/>
  <c r="BK182"/>
  <c r="BK181"/>
  <c r="J181"/>
  <c r="J182"/>
  <c r="BE182"/>
  <c r="J64"/>
  <c r="BI178"/>
  <c r="BH178"/>
  <c r="BG178"/>
  <c r="BF178"/>
  <c r="T178"/>
  <c r="R178"/>
  <c r="P178"/>
  <c r="BK178"/>
  <c r="J178"/>
  <c r="BE178"/>
  <c r="BI174"/>
  <c r="BH174"/>
  <c r="BG174"/>
  <c r="BF174"/>
  <c r="T174"/>
  <c r="T173"/>
  <c r="R174"/>
  <c r="R173"/>
  <c r="P174"/>
  <c r="P173"/>
  <c r="BK174"/>
  <c r="BK173"/>
  <c r="J173"/>
  <c r="J174"/>
  <c r="BE174"/>
  <c r="J63"/>
  <c r="BI170"/>
  <c r="BH170"/>
  <c r="BG170"/>
  <c r="BF170"/>
  <c r="T170"/>
  <c r="R170"/>
  <c r="P170"/>
  <c r="BK170"/>
  <c r="J170"/>
  <c r="BE170"/>
  <c r="BI167"/>
  <c r="BH167"/>
  <c r="BG167"/>
  <c r="BF167"/>
  <c r="T167"/>
  <c r="T166"/>
  <c r="R167"/>
  <c r="R166"/>
  <c r="P167"/>
  <c r="P166"/>
  <c r="BK167"/>
  <c r="BK166"/>
  <c r="J166"/>
  <c r="J167"/>
  <c r="BE167"/>
  <c r="J62"/>
  <c r="BI164"/>
  <c r="BH164"/>
  <c r="BG164"/>
  <c r="BF164"/>
  <c r="T164"/>
  <c r="R164"/>
  <c r="P164"/>
  <c r="BK164"/>
  <c r="J164"/>
  <c r="BE164"/>
  <c r="BI161"/>
  <c r="BH161"/>
  <c r="BG161"/>
  <c r="BF161"/>
  <c r="T161"/>
  <c r="R161"/>
  <c r="P161"/>
  <c r="BK161"/>
  <c r="J161"/>
  <c r="BE161"/>
  <c r="BI158"/>
  <c r="BH158"/>
  <c r="BG158"/>
  <c r="BF158"/>
  <c r="T158"/>
  <c r="R158"/>
  <c r="P158"/>
  <c r="BK158"/>
  <c r="J158"/>
  <c r="BE158"/>
  <c r="BI155"/>
  <c r="BH155"/>
  <c r="BG155"/>
  <c r="BF155"/>
  <c r="T155"/>
  <c r="R155"/>
  <c r="P155"/>
  <c r="BK155"/>
  <c r="J155"/>
  <c r="BE155"/>
  <c r="BI153"/>
  <c r="BH153"/>
  <c r="BG153"/>
  <c r="BF153"/>
  <c r="T153"/>
  <c r="R153"/>
  <c r="P153"/>
  <c r="BK153"/>
  <c r="J153"/>
  <c r="BE153"/>
  <c r="BI151"/>
  <c r="BH151"/>
  <c r="BG151"/>
  <c r="BF151"/>
  <c r="T151"/>
  <c r="R151"/>
  <c r="P151"/>
  <c r="BK151"/>
  <c r="J151"/>
  <c r="BE151"/>
  <c r="BI145"/>
  <c r="BH145"/>
  <c r="BG145"/>
  <c r="BF145"/>
  <c r="T145"/>
  <c r="R145"/>
  <c r="P145"/>
  <c r="BK145"/>
  <c r="J145"/>
  <c r="BE145"/>
  <c r="BI138"/>
  <c r="BH138"/>
  <c r="BG138"/>
  <c r="BF138"/>
  <c r="T138"/>
  <c r="R138"/>
  <c r="P138"/>
  <c r="BK138"/>
  <c r="J138"/>
  <c r="BE138"/>
  <c r="BI136"/>
  <c r="BH136"/>
  <c r="BG136"/>
  <c r="BF136"/>
  <c r="T136"/>
  <c r="R136"/>
  <c r="P136"/>
  <c r="BK136"/>
  <c r="J136"/>
  <c r="BE136"/>
  <c r="BI132"/>
  <c r="BH132"/>
  <c r="BG132"/>
  <c r="BF132"/>
  <c r="T132"/>
  <c r="R132"/>
  <c r="P132"/>
  <c r="BK132"/>
  <c r="J132"/>
  <c r="BE132"/>
  <c r="BI128"/>
  <c r="BH128"/>
  <c r="BG128"/>
  <c r="BF128"/>
  <c r="T128"/>
  <c r="R128"/>
  <c r="P128"/>
  <c r="BK128"/>
  <c r="J128"/>
  <c r="BE128"/>
  <c r="BI125"/>
  <c r="BH125"/>
  <c r="BG125"/>
  <c r="BF125"/>
  <c r="T125"/>
  <c r="R125"/>
  <c r="P125"/>
  <c r="BK125"/>
  <c r="J125"/>
  <c r="BE125"/>
  <c r="BI121"/>
  <c r="BH121"/>
  <c r="BG121"/>
  <c r="BF121"/>
  <c r="T121"/>
  <c r="R121"/>
  <c r="P121"/>
  <c r="BK121"/>
  <c r="J121"/>
  <c r="BE121"/>
  <c r="BI118"/>
  <c r="BH118"/>
  <c r="BG118"/>
  <c r="BF118"/>
  <c r="T118"/>
  <c r="R118"/>
  <c r="P118"/>
  <c r="BK118"/>
  <c r="J118"/>
  <c r="BE118"/>
  <c r="BI114"/>
  <c r="BH114"/>
  <c r="BG114"/>
  <c r="BF114"/>
  <c r="T114"/>
  <c r="R114"/>
  <c r="P114"/>
  <c r="BK114"/>
  <c r="J114"/>
  <c r="BE114"/>
  <c r="BI111"/>
  <c r="BH111"/>
  <c r="BG111"/>
  <c r="BF111"/>
  <c r="T111"/>
  <c r="R111"/>
  <c r="P111"/>
  <c r="BK111"/>
  <c r="J111"/>
  <c r="BE111"/>
  <c r="BI105"/>
  <c r="BH105"/>
  <c r="BG105"/>
  <c r="BF105"/>
  <c r="T105"/>
  <c r="R105"/>
  <c r="P105"/>
  <c r="BK105"/>
  <c r="J105"/>
  <c r="BE105"/>
  <c r="BI103"/>
  <c r="BH103"/>
  <c r="BG103"/>
  <c r="BF103"/>
  <c r="T103"/>
  <c r="R103"/>
  <c r="P103"/>
  <c r="BK103"/>
  <c r="J103"/>
  <c r="BE103"/>
  <c r="BI99"/>
  <c r="BH99"/>
  <c r="BG99"/>
  <c r="BF99"/>
  <c r="T99"/>
  <c r="R99"/>
  <c r="P99"/>
  <c r="BK99"/>
  <c r="J99"/>
  <c r="BE99"/>
  <c r="BI95"/>
  <c r="F37"/>
  <c i="1" r="BD57"/>
  <c i="4" r="BH95"/>
  <c r="F36"/>
  <c i="1" r="BC57"/>
  <c i="4" r="BG95"/>
  <c r="F35"/>
  <c i="1" r="BB57"/>
  <c i="4" r="BF95"/>
  <c r="J34"/>
  <c i="1" r="AW57"/>
  <c i="4" r="F34"/>
  <c i="1" r="BA57"/>
  <c i="4" r="T95"/>
  <c r="T94"/>
  <c r="T93"/>
  <c r="T92"/>
  <c r="R95"/>
  <c r="R94"/>
  <c r="R93"/>
  <c r="R92"/>
  <c r="P95"/>
  <c r="P94"/>
  <c r="P93"/>
  <c r="P92"/>
  <c i="1" r="AU57"/>
  <c i="4" r="BK95"/>
  <c r="BK94"/>
  <c r="J94"/>
  <c r="BK93"/>
  <c r="J93"/>
  <c r="BK92"/>
  <c r="J92"/>
  <c r="J59"/>
  <c r="J30"/>
  <c i="1" r="AG57"/>
  <c i="4" r="J95"/>
  <c r="BE95"/>
  <c r="J33"/>
  <c i="1" r="AV57"/>
  <c i="4" r="F33"/>
  <c i="1" r="AZ57"/>
  <c i="4" r="J61"/>
  <c r="J60"/>
  <c r="F86"/>
  <c r="E84"/>
  <c r="F52"/>
  <c r="E50"/>
  <c r="J39"/>
  <c r="J24"/>
  <c r="E24"/>
  <c r="J89"/>
  <c r="J55"/>
  <c r="J23"/>
  <c r="J21"/>
  <c r="E21"/>
  <c r="J88"/>
  <c r="J54"/>
  <c r="J20"/>
  <c r="J18"/>
  <c r="E18"/>
  <c r="F89"/>
  <c r="F55"/>
  <c r="J17"/>
  <c r="J15"/>
  <c r="E15"/>
  <c r="F88"/>
  <c r="F54"/>
  <c r="J14"/>
  <c r="J12"/>
  <c r="J86"/>
  <c r="J52"/>
  <c r="E7"/>
  <c r="E82"/>
  <c r="E48"/>
  <c i="3" r="J37"/>
  <c r="J36"/>
  <c i="1" r="AY56"/>
  <c i="3" r="J35"/>
  <c i="1" r="AX56"/>
  <c i="3" r="BI96"/>
  <c r="BH96"/>
  <c r="BG96"/>
  <c r="BF96"/>
  <c r="T96"/>
  <c r="T95"/>
  <c r="R96"/>
  <c r="R95"/>
  <c r="P96"/>
  <c r="P95"/>
  <c r="BK96"/>
  <c r="BK95"/>
  <c r="J95"/>
  <c r="J96"/>
  <c r="BE96"/>
  <c r="J65"/>
  <c r="BI94"/>
  <c r="BH94"/>
  <c r="BG94"/>
  <c r="BF94"/>
  <c r="T94"/>
  <c r="T93"/>
  <c r="R94"/>
  <c r="R93"/>
  <c r="P94"/>
  <c r="P93"/>
  <c r="BK94"/>
  <c r="BK93"/>
  <c r="J93"/>
  <c r="J94"/>
  <c r="BE94"/>
  <c r="J64"/>
  <c r="BI92"/>
  <c r="BH92"/>
  <c r="BG92"/>
  <c r="BF92"/>
  <c r="T92"/>
  <c r="T91"/>
  <c r="R92"/>
  <c r="R91"/>
  <c r="P92"/>
  <c r="P91"/>
  <c r="BK92"/>
  <c r="BK91"/>
  <c r="J91"/>
  <c r="J92"/>
  <c r="BE92"/>
  <c r="J63"/>
  <c r="BI90"/>
  <c r="BH90"/>
  <c r="BG90"/>
  <c r="BF90"/>
  <c r="T90"/>
  <c r="T89"/>
  <c r="R90"/>
  <c r="R89"/>
  <c r="P90"/>
  <c r="P89"/>
  <c r="BK90"/>
  <c r="BK89"/>
  <c r="J89"/>
  <c r="J90"/>
  <c r="BE90"/>
  <c r="J62"/>
  <c r="BI88"/>
  <c r="F37"/>
  <c i="1" r="BD56"/>
  <c i="3" r="BH88"/>
  <c r="F36"/>
  <c i="1" r="BC56"/>
  <c i="3" r="BG88"/>
  <c r="F35"/>
  <c i="1" r="BB56"/>
  <c i="3" r="BF88"/>
  <c r="J34"/>
  <c i="1" r="AW56"/>
  <c i="3" r="F34"/>
  <c i="1" r="BA56"/>
  <c i="3" r="T88"/>
  <c r="T87"/>
  <c r="T86"/>
  <c r="T85"/>
  <c r="R88"/>
  <c r="R87"/>
  <c r="R86"/>
  <c r="R85"/>
  <c r="P88"/>
  <c r="P87"/>
  <c r="P86"/>
  <c r="P85"/>
  <c i="1" r="AU56"/>
  <c i="3" r="BK88"/>
  <c r="BK87"/>
  <c r="J87"/>
  <c r="BK86"/>
  <c r="J86"/>
  <c r="BK85"/>
  <c r="J85"/>
  <c r="J59"/>
  <c r="J30"/>
  <c i="1" r="AG56"/>
  <c i="3" r="J88"/>
  <c r="BE88"/>
  <c r="J33"/>
  <c i="1" r="AV56"/>
  <c i="3" r="F33"/>
  <c i="1" r="AZ56"/>
  <c i="3" r="J61"/>
  <c r="J60"/>
  <c r="F79"/>
  <c r="E77"/>
  <c r="F52"/>
  <c r="E50"/>
  <c r="J39"/>
  <c r="J24"/>
  <c r="E24"/>
  <c r="J82"/>
  <c r="J55"/>
  <c r="J23"/>
  <c r="J21"/>
  <c r="E21"/>
  <c r="J81"/>
  <c r="J54"/>
  <c r="J20"/>
  <c r="J18"/>
  <c r="E18"/>
  <c r="F82"/>
  <c r="F55"/>
  <c r="J17"/>
  <c r="J15"/>
  <c r="E15"/>
  <c r="F81"/>
  <c r="F54"/>
  <c r="J14"/>
  <c r="J12"/>
  <c r="J79"/>
  <c r="J52"/>
  <c r="E7"/>
  <c r="E75"/>
  <c r="E48"/>
  <c i="2" r="J37"/>
  <c r="J36"/>
  <c i="1" r="AY55"/>
  <c i="2" r="J35"/>
  <c i="1" r="AX55"/>
  <c i="2" r="BI230"/>
  <c r="BH230"/>
  <c r="BG230"/>
  <c r="BF230"/>
  <c r="T230"/>
  <c r="R230"/>
  <c r="P230"/>
  <c r="BK230"/>
  <c r="J230"/>
  <c r="BE230"/>
  <c r="BI226"/>
  <c r="BH226"/>
  <c r="BG226"/>
  <c r="BF226"/>
  <c r="T226"/>
  <c r="R226"/>
  <c r="P226"/>
  <c r="BK226"/>
  <c r="J226"/>
  <c r="BE226"/>
  <c r="BI222"/>
  <c r="BH222"/>
  <c r="BG222"/>
  <c r="BF222"/>
  <c r="T222"/>
  <c r="R222"/>
  <c r="P222"/>
  <c r="BK222"/>
  <c r="J222"/>
  <c r="BE222"/>
  <c r="BI218"/>
  <c r="BH218"/>
  <c r="BG218"/>
  <c r="BF218"/>
  <c r="T218"/>
  <c r="R218"/>
  <c r="P218"/>
  <c r="BK218"/>
  <c r="J218"/>
  <c r="BE218"/>
  <c r="BI212"/>
  <c r="BH212"/>
  <c r="BG212"/>
  <c r="BF212"/>
  <c r="T212"/>
  <c r="T211"/>
  <c r="R212"/>
  <c r="R211"/>
  <c r="P212"/>
  <c r="P211"/>
  <c r="BK212"/>
  <c r="BK211"/>
  <c r="J211"/>
  <c r="J212"/>
  <c r="BE212"/>
  <c r="J66"/>
  <c r="BI209"/>
  <c r="BH209"/>
  <c r="BG209"/>
  <c r="BF209"/>
  <c r="T209"/>
  <c r="R209"/>
  <c r="P209"/>
  <c r="BK209"/>
  <c r="J209"/>
  <c r="BE209"/>
  <c r="BI205"/>
  <c r="BH205"/>
  <c r="BG205"/>
  <c r="BF205"/>
  <c r="T205"/>
  <c r="R205"/>
  <c r="P205"/>
  <c r="BK205"/>
  <c r="J205"/>
  <c r="BE205"/>
  <c r="BI195"/>
  <c r="BH195"/>
  <c r="BG195"/>
  <c r="BF195"/>
  <c r="T195"/>
  <c r="R195"/>
  <c r="P195"/>
  <c r="BK195"/>
  <c r="J195"/>
  <c r="BE195"/>
  <c r="BI193"/>
  <c r="BH193"/>
  <c r="BG193"/>
  <c r="BF193"/>
  <c r="T193"/>
  <c r="R193"/>
  <c r="P193"/>
  <c r="BK193"/>
  <c r="J193"/>
  <c r="BE193"/>
  <c r="BI186"/>
  <c r="BH186"/>
  <c r="BG186"/>
  <c r="BF186"/>
  <c r="T186"/>
  <c r="R186"/>
  <c r="P186"/>
  <c r="BK186"/>
  <c r="J186"/>
  <c r="BE186"/>
  <c r="BI180"/>
  <c r="BH180"/>
  <c r="BG180"/>
  <c r="BF180"/>
  <c r="T180"/>
  <c r="R180"/>
  <c r="P180"/>
  <c r="BK180"/>
  <c r="J180"/>
  <c r="BE180"/>
  <c r="BI167"/>
  <c r="BH167"/>
  <c r="BG167"/>
  <c r="BF167"/>
  <c r="T167"/>
  <c r="R167"/>
  <c r="P167"/>
  <c r="BK167"/>
  <c r="J167"/>
  <c r="BE167"/>
  <c r="BI154"/>
  <c r="BH154"/>
  <c r="BG154"/>
  <c r="BF154"/>
  <c r="T154"/>
  <c r="R154"/>
  <c r="P154"/>
  <c r="BK154"/>
  <c r="J154"/>
  <c r="BE154"/>
  <c r="BI143"/>
  <c r="BH143"/>
  <c r="BG143"/>
  <c r="BF143"/>
  <c r="T143"/>
  <c r="R143"/>
  <c r="P143"/>
  <c r="BK143"/>
  <c r="J143"/>
  <c r="BE143"/>
  <c r="BI131"/>
  <c r="BH131"/>
  <c r="BG131"/>
  <c r="BF131"/>
  <c r="T131"/>
  <c r="T130"/>
  <c r="T129"/>
  <c r="R131"/>
  <c r="R130"/>
  <c r="R129"/>
  <c r="P131"/>
  <c r="P130"/>
  <c r="P129"/>
  <c r="BK131"/>
  <c r="BK130"/>
  <c r="J130"/>
  <c r="BK129"/>
  <c r="J129"/>
  <c r="J131"/>
  <c r="BE131"/>
  <c r="J65"/>
  <c r="J64"/>
  <c r="BI127"/>
  <c r="BH127"/>
  <c r="BG127"/>
  <c r="BF127"/>
  <c r="T127"/>
  <c r="T126"/>
  <c r="R127"/>
  <c r="R126"/>
  <c r="P127"/>
  <c r="P126"/>
  <c r="BK127"/>
  <c r="BK126"/>
  <c r="J126"/>
  <c r="J127"/>
  <c r="BE127"/>
  <c r="J63"/>
  <c r="BI124"/>
  <c r="BH124"/>
  <c r="BG124"/>
  <c r="BF124"/>
  <c r="T124"/>
  <c r="R124"/>
  <c r="P124"/>
  <c r="BK124"/>
  <c r="J124"/>
  <c r="BE124"/>
  <c r="BI122"/>
  <c r="BH122"/>
  <c r="BG122"/>
  <c r="BF122"/>
  <c r="T122"/>
  <c r="R122"/>
  <c r="P122"/>
  <c r="BK122"/>
  <c r="J122"/>
  <c r="BE122"/>
  <c r="BI120"/>
  <c r="BH120"/>
  <c r="BG120"/>
  <c r="BF120"/>
  <c r="T120"/>
  <c r="R120"/>
  <c r="P120"/>
  <c r="BK120"/>
  <c r="J120"/>
  <c r="BE120"/>
  <c r="BI118"/>
  <c r="BH118"/>
  <c r="BG118"/>
  <c r="BF118"/>
  <c r="T118"/>
  <c r="T117"/>
  <c r="R118"/>
  <c r="R117"/>
  <c r="P118"/>
  <c r="P117"/>
  <c r="BK118"/>
  <c r="BK117"/>
  <c r="J117"/>
  <c r="J118"/>
  <c r="BE118"/>
  <c r="J62"/>
  <c r="BI104"/>
  <c r="BH104"/>
  <c r="BG104"/>
  <c r="BF104"/>
  <c r="T104"/>
  <c r="R104"/>
  <c r="P104"/>
  <c r="BK104"/>
  <c r="J104"/>
  <c r="BE104"/>
  <c r="BI89"/>
  <c r="F37"/>
  <c i="1" r="BD55"/>
  <c i="2" r="BH89"/>
  <c r="F36"/>
  <c i="1" r="BC55"/>
  <c i="2" r="BG89"/>
  <c r="F35"/>
  <c i="1" r="BB55"/>
  <c i="2" r="BF89"/>
  <c r="J34"/>
  <c i="1" r="AW55"/>
  <c i="2" r="F34"/>
  <c i="1" r="BA55"/>
  <c i="2" r="T89"/>
  <c r="T88"/>
  <c r="T87"/>
  <c r="T86"/>
  <c r="R89"/>
  <c r="R88"/>
  <c r="R87"/>
  <c r="R86"/>
  <c r="P89"/>
  <c r="P88"/>
  <c r="P87"/>
  <c r="P86"/>
  <c i="1" r="AU55"/>
  <c i="2" r="BK89"/>
  <c r="BK88"/>
  <c r="J88"/>
  <c r="BK87"/>
  <c r="J87"/>
  <c r="BK86"/>
  <c r="J86"/>
  <c r="J59"/>
  <c r="J30"/>
  <c i="1" r="AG55"/>
  <c i="2" r="J89"/>
  <c r="BE89"/>
  <c r="J33"/>
  <c i="1" r="AV55"/>
  <c i="2" r="F33"/>
  <c i="1" r="AZ55"/>
  <c i="2" r="J61"/>
  <c r="J60"/>
  <c r="F80"/>
  <c r="E78"/>
  <c r="F52"/>
  <c r="E50"/>
  <c r="J39"/>
  <c r="J24"/>
  <c r="E24"/>
  <c r="J83"/>
  <c r="J55"/>
  <c r="J23"/>
  <c r="J21"/>
  <c r="E21"/>
  <c r="J82"/>
  <c r="J54"/>
  <c r="J20"/>
  <c r="J18"/>
  <c r="E18"/>
  <c r="F83"/>
  <c r="F55"/>
  <c r="J17"/>
  <c r="J15"/>
  <c r="E15"/>
  <c r="F82"/>
  <c r="F54"/>
  <c r="J14"/>
  <c r="J12"/>
  <c r="J80"/>
  <c r="J52"/>
  <c r="E7"/>
  <c r="E76"/>
  <c r="E48"/>
  <c i="1" r="BD54"/>
  <c r="W33"/>
  <c r="BC54"/>
  <c r="W32"/>
  <c r="BB54"/>
  <c r="W31"/>
  <c r="BA54"/>
  <c r="W30"/>
  <c r="AZ54"/>
  <c r="W29"/>
  <c r="AY54"/>
  <c r="AX54"/>
  <c r="AW54"/>
  <c r="AK30"/>
  <c r="AV54"/>
  <c r="AK29"/>
  <c r="AU54"/>
  <c r="AT54"/>
  <c r="AS54"/>
  <c r="AG54"/>
  <c r="AK26"/>
  <c r="AT57"/>
  <c r="AN57"/>
  <c r="AT56"/>
  <c r="AN56"/>
  <c r="AT55"/>
  <c r="AN55"/>
  <c r="AN54"/>
  <c r="L50"/>
  <c r="AM50"/>
  <c r="AM49"/>
  <c r="L49"/>
  <c r="AM47"/>
  <c r="L47"/>
  <c r="L45"/>
  <c r="L44"/>
  <c r="AK35"/>
</calcChain>
</file>

<file path=xl/sharedStrings.xml><?xml version="1.0" encoding="utf-8"?>
<sst xmlns="http://schemas.openxmlformats.org/spreadsheetml/2006/main">
  <si>
    <t>Export Komplet</t>
  </si>
  <si>
    <t>VZ</t>
  </si>
  <si>
    <t>2.0</t>
  </si>
  <si>
    <t>ZAMOK</t>
  </si>
  <si>
    <t>False</t>
  </si>
  <si>
    <t>{006e0820-4b4c-482f-a32a-dbe16b992236}</t>
  </si>
  <si>
    <t>0,01</t>
  </si>
  <si>
    <t>21</t>
  </si>
  <si>
    <t>15</t>
  </si>
  <si>
    <t>REKAPITULACE STAVBY</t>
  </si>
  <si>
    <t xml:space="preserve">v ---  níže se nacházejí doplnkové a pomocné údaje k sestavám  --- v</t>
  </si>
  <si>
    <t>Návod na vyplnění</t>
  </si>
  <si>
    <t>0,001</t>
  </si>
  <si>
    <t>Kód:</t>
  </si>
  <si>
    <t>J190508</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</si>
  <si>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</si>
  <si>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</si>
  <si>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Vybudování retenční nádrže fotbalového areálu města Bruntálu</t>
  </si>
  <si>
    <t>KSO:</t>
  </si>
  <si>
    <t/>
  </si>
  <si>
    <t>CC-CZ:</t>
  </si>
  <si>
    <t>Místo:</t>
  </si>
  <si>
    <t xml:space="preserve"> </t>
  </si>
  <si>
    <t>Datum:</t>
  </si>
  <si>
    <t>8. 5. 2019</t>
  </si>
  <si>
    <t>Zadavatel:</t>
  </si>
  <si>
    <t>IČ:</t>
  </si>
  <si>
    <t>DIČ:</t>
  </si>
  <si>
    <t>Uchazeč:</t>
  </si>
  <si>
    <t>Vyplň údaj</t>
  </si>
  <si>
    <t>Projektant:</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</si>
  <si>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</si>
  <si>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</si>
  <si>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</si>
  <si>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</si>
  <si>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</si>
  <si>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</si>
  <si>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</si>
  <si>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</si>
  <si>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</si>
  <si>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</si>
  <si>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</si>
  <si>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</si>
  <si>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</si>
  <si>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</si>
  <si>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</si>
  <si>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</si>
  <si>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</si>
  <si>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</si>
  <si>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</si>
  <si>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</si>
  <si>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</si>
  <si>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</si>
  <si>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</si>
  <si>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</si>
  <si>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</si>
  <si>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</si>
  <si>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</si>
  <si>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</si>
  <si>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</si>
  <si>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</si>
  <si>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</si>
  <si>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</si>
  <si>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</si>
  <si>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</si>
  <si>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</si>
  <si>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</si>
  <si>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</si>
  <si>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</si>
  <si>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</si>
  <si>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</si>
  <si>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</si>
  <si>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</si>
  <si>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</si>
  <si>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NEZ</t>
  </si>
  <si>
    <t>Nezpůsobilé výdaje projektu</t>
  </si>
  <si>
    <t>STA</t>
  </si>
  <si>
    <t>1</t>
  </si>
  <si>
    <t>{68bbc1b0-941d-4e5a-b856-5dcc082679ca}</t>
  </si>
  <si>
    <t>2</t>
  </si>
  <si>
    <t>OST</t>
  </si>
  <si>
    <t>Ostatní a vedlejší rozpočtové náklady</t>
  </si>
  <si>
    <t>{7df67573-02e5-4d1b-8788-d5e30bfb515d}</t>
  </si>
  <si>
    <t>SO 03a</t>
  </si>
  <si>
    <t>Odvodnění střech hlavní tribuny do retenční nádrže</t>
  </si>
  <si>
    <t>{f0aa2388-5a3e-42db-8975-f8b3b2d726f5}</t>
  </si>
  <si>
    <t>KRYCÍ LIST SOUPISU PRACÍ</t>
  </si>
  <si>
    <t>Objekt:</t>
  </si>
  <si>
    <t>NEZ - Nezpůsobilé výdaje projektu</t>
  </si>
  <si>
    <t>REKAPITULACE ČLENĚNÍ SOUPISU PRACÍ</t>
  </si>
  <si>
    <t>Kód dílu - Popis</t>
  </si>
  <si>
    <t>Cena celkem [CZK]</t>
  </si>
  <si>
    <t>-1</t>
  </si>
  <si>
    <t>HSV - Práce a dodávky HSV</t>
  </si>
  <si>
    <t xml:space="preserve">    9 - Ostatní konstrukce a práce, bourání</t>
  </si>
  <si>
    <t xml:space="preserve">    997 - Přesun sutě</t>
  </si>
  <si>
    <t xml:space="preserve">    998 - Přesun hmot</t>
  </si>
  <si>
    <t>PSV - Práce a dodávky PSV</t>
  </si>
  <si>
    <t xml:space="preserve">    764 - Konstrukce klempířské</t>
  </si>
  <si>
    <t xml:space="preserve">    783 - Dokončovací práce - nátěry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</si>
  <si>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</si>
  <si>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</si>
  <si>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</si>
  <si>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</si>
  <si>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</si>
  <si>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</si>
  <si>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</si>
  <si>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</si>
  <si>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</si>
  <si>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</si>
  <si>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</si>
  <si>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</si>
  <si>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</si>
  <si>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</si>
  <si>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</si>
  <si>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</si>
  <si>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</si>
  <si>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</si>
  <si>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</si>
  <si>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949101111</t>
  </si>
  <si>
    <t>Lešení pomocné pracovní pro objekty pozemních staveb pro zatížení do 150 kg/m2, o výšce lešeňové podlahy do 1,9 m</t>
  </si>
  <si>
    <t>m2</t>
  </si>
  <si>
    <t>CS ÚRS 2019 01</t>
  </si>
  <si>
    <t>4</t>
  </si>
  <si>
    <t>-1387613307</t>
  </si>
  <si>
    <t>PSC</t>
  </si>
  <si>
    <t xml:space="preserve">Poznámka k souboru cen:_x000d_
1. V ceně jsou započteny i náklady na montáž, opotřebení a demontáž lešení._x000d_
2. V ceně nejsou započteny náklady na manipulaci s lešením; tyto jsou již zahrnuty v cenách příslušných stavebních prací._x000d_
3. Množství měrných jednotek se určuje m2 podlahové plochy, na které se práce provádí._x000d_
</t>
  </si>
  <si>
    <t>VV</t>
  </si>
  <si>
    <t>"pro zámečnické a klempířské práce"</t>
  </si>
  <si>
    <t>"pohled jihozápadní"</t>
  </si>
  <si>
    <t>"garáž"3,4*1,2</t>
  </si>
  <si>
    <t>"prádelna, sušárna"10,13*1,2</t>
  </si>
  <si>
    <t>Mezisoučet</t>
  </si>
  <si>
    <t>3</t>
  </si>
  <si>
    <t>"pohled severovýchodní"</t>
  </si>
  <si>
    <t>"prádelna, sušárna"7,45*1,2</t>
  </si>
  <si>
    <t>"zázemí tribuny"29,1*1,2</t>
  </si>
  <si>
    <t>"tribuna"30,8*1,2</t>
  </si>
  <si>
    <t>"dvůr"</t>
  </si>
  <si>
    <t>(5,60+5,75+2,64)*1,2</t>
  </si>
  <si>
    <t>Součet</t>
  </si>
  <si>
    <t>966079871</t>
  </si>
  <si>
    <t>Přerušení různých ocelových profilů průřezu do 400 mm2</t>
  </si>
  <si>
    <t>kus</t>
  </si>
  <si>
    <t>945894263</t>
  </si>
  <si>
    <t>"úprava stávajících žlabových háků"</t>
  </si>
  <si>
    <t>"pohled jihovýchodní"</t>
  </si>
  <si>
    <t>"garáž"3,40/0,8</t>
  </si>
  <si>
    <t>"prádelna, sušárna"9,85/0,8</t>
  </si>
  <si>
    <t>"prádelna, sušárna"7,30/0,8</t>
  </si>
  <si>
    <t>"zázemí tribuny"29,3/0,8</t>
  </si>
  <si>
    <t>"tribuna"30,7/0,8</t>
  </si>
  <si>
    <t>(5,60+5,75+5,04)/0,8</t>
  </si>
  <si>
    <t>997</t>
  </si>
  <si>
    <t>Přesun sutě</t>
  </si>
  <si>
    <t>997013111</t>
  </si>
  <si>
    <t>Vnitrostaveništní doprava suti a vybouraných hmot vodorovně do 50 m svisle s použitím mechanizace pro budovy a haly výšky do 6 m</t>
  </si>
  <si>
    <t>t</t>
  </si>
  <si>
    <t>-651795419</t>
  </si>
  <si>
    <t xml:space="preserve">Poznámka k souboru cen:_x000d_
1. V cenách -3111 až -3217 jsou započteny i náklady na:_x000d_
a) vodorovnou dopravu na uvedenou vzdálenost,_x000d_
b) svislou dopravu pro uvedenou výšku budovy,_x000d_
c) naložení na vodorovný dopravní prostředek pro odvoz na skládku nebo meziskládku,_x000d_
d) náklady na rozhrnutí a urovnání suti na dopravním prostředku._x000d_
2. Jestliže se pro svislý přesun použije shoz nebo zařízení investora (např. výtah v budově), užijí se pro ocenění vodorovné dopravy suti ceny -3111, 3151 a -3211 pro budovy a haly výšky do 6 m._x000d_
3. Montáž, demontáž a pronájem shozu se ocení cenami souboru cen 997 01-33 Shoz suti._x000d_
4. Ceny -3151 až -3162 lze použít v případě, kdy dochází ke ztížení dopravy suti např. tím, že není možné instalovat jeřáb._x000d_
</t>
  </si>
  <si>
    <t>997013501</t>
  </si>
  <si>
    <t>Odvoz suti a vybouraných hmot na skládku nebo meziskládku se složením, na vzdálenost do 1 km</t>
  </si>
  <si>
    <t>-1308143606</t>
  </si>
  <si>
    <t xml:space="preserve">Poznámka k souboru cen:_x000d_
1. Délka odvozu suti je vzdálenost od místa naložení suti na dopravní prostředek až po místo složení na určené skládce nebo meziskládce._x000d_
2. V ceně -3501 jsou započteny i náklady na složení suti na skládku nebo meziskládku._x000d_
3. Ceny jsou určeny pro odvoz suti na skládku nebo meziskládku jakýmkoliv způsobem silniční dopravy (i prostřednictvím kontejnerů)._x000d_
4. Odvoz suti z meziskládky se oceňuje cenou 997 01-3511._x000d_
</t>
  </si>
  <si>
    <t>5</t>
  </si>
  <si>
    <t>997013509</t>
  </si>
  <si>
    <t>Odvoz suti a vybouraných hmot na skládku nebo meziskládku se složením, na vzdálenost Příplatek k ceně za každý další i započatý 1 km přes 1 km</t>
  </si>
  <si>
    <t>-2050684370</t>
  </si>
  <si>
    <t>6</t>
  </si>
  <si>
    <t>997013831</t>
  </si>
  <si>
    <t>Poplatek za uložení stavebního odpadu na skládce (skládkovné) směsného stavebního a demoličního zatříděného do Katalogu odpadů pod kódem 170 904</t>
  </si>
  <si>
    <t>992931756</t>
  </si>
  <si>
    <t xml:space="preserve">Poznámka k souboru cen:_x000d_
1. Ceny uvedené v souboru cen je doporučeno upravit podle aktuálních cen místně příslušné skládky odpadů._x000d_
2. Uložení odpadů neuvedených v souboru cen se oceňuje individuálně._x000d_
3. V cenách je započítán poplatek za ukládaní odpadu dle zákona 185/2001 Sb._x000d_
4. Případné drcení stavebního odpadu lze ocenit souborem cen 997 00-60 Drcení stavebního odpadu z katalogu 800-6 Demolice objektů._x000d_
</t>
  </si>
  <si>
    <t>998</t>
  </si>
  <si>
    <t>Přesun hmot</t>
  </si>
  <si>
    <t>7</t>
  </si>
  <si>
    <t>998011002</t>
  </si>
  <si>
    <t>Přesun hmot pro budovy občanské výstavby, bydlení, výrobu a služby s nosnou svislou konstrukcí zděnou z cihel, tvárnic nebo kamene vodorovná dopravní vzdálenost do 100 m pro budovy výšky přes 6 do 12 m</t>
  </si>
  <si>
    <t>62707124</t>
  </si>
  <si>
    <t xml:space="preserve">Poznámka k souboru cen:_x000d_
1. Ceny -7001 až -7006 lze použít v případě, kdy dochází ke ztížení přesunu např. tím, že není možné instalovat jeřáb._x000d_
2. K cenám -7001 až -7006 lze použít příplatky za zvětšený přesun -1014 až -1019, -2034 až -2039 nebo -2114 až 2119._x000d_
3. Jestliže pro svislý přesun používá zařízení investora (např. výtah v budově), užijí se pro ocenění přesunu hmot ceny stanovené pro nejmenší výšku, tj. 6 m._x000d_
</t>
  </si>
  <si>
    <t>PSV</t>
  </si>
  <si>
    <t>Práce a dodávky PSV</t>
  </si>
  <si>
    <t>764</t>
  </si>
  <si>
    <t>Konstrukce klempířské</t>
  </si>
  <si>
    <t>8</t>
  </si>
  <si>
    <t>764004801</t>
  </si>
  <si>
    <t>Demontáž klempířských konstrukcí žlabu podokapního do suti</t>
  </si>
  <si>
    <t>m</t>
  </si>
  <si>
    <t>16</t>
  </si>
  <si>
    <t>-955249301</t>
  </si>
  <si>
    <t>"garáž"3,40</t>
  </si>
  <si>
    <t>"prádelna, sušárna"9,85</t>
  </si>
  <si>
    <t>"prádelna, sušárna"7,30</t>
  </si>
  <si>
    <t>"zázemí tribuny"29,3</t>
  </si>
  <si>
    <t>"tribuna"30,7</t>
  </si>
  <si>
    <t>5,60+5,75+5,04</t>
  </si>
  <si>
    <t>764004861</t>
  </si>
  <si>
    <t>Demontáž klempířských konstrukcí svodu do suti</t>
  </si>
  <si>
    <t>-2046356484</t>
  </si>
  <si>
    <t>"garáž"3,5</t>
  </si>
  <si>
    <t>"prádelna, sušárna"4</t>
  </si>
  <si>
    <t>"zázemí tribuny"3,0*2</t>
  </si>
  <si>
    <t>"tribuna"2,5*2</t>
  </si>
  <si>
    <t>3,0</t>
  </si>
  <si>
    <t>10</t>
  </si>
  <si>
    <t>764501105R</t>
  </si>
  <si>
    <t>Montáž háku pro podokapní půlkulatý žlab - příplatek za úpravu stávajících háků k montáži nových za použití šroubovaného spoje</t>
  </si>
  <si>
    <t>521723936</t>
  </si>
  <si>
    <t>"úprava stávajících žlabových háků pro šroubovaný spoj"</t>
  </si>
  <si>
    <t>11</t>
  </si>
  <si>
    <t>764511404</t>
  </si>
  <si>
    <t>Žlab podokapní z pozinkovaného plechu včetně háků a čel půlkruhový rš 330 mm</t>
  </si>
  <si>
    <t>-27305426</t>
  </si>
  <si>
    <t>5,75+5,04</t>
  </si>
  <si>
    <t>12</t>
  </si>
  <si>
    <t>764511405</t>
  </si>
  <si>
    <t>Žlab podokapní z pozinkovaného plechu včetně háků a čel půlkruhový rš 400 mm</t>
  </si>
  <si>
    <t>-2003871972</t>
  </si>
  <si>
    <t>5,60</t>
  </si>
  <si>
    <t>13</t>
  </si>
  <si>
    <t>764511444</t>
  </si>
  <si>
    <t>Žlab podokapní z pozinkovaného plechu včetně háků a čel kotlík oválný (trychtýřový), rš žlabu/průměr svodu 330/100 mm</t>
  </si>
  <si>
    <t>-645058856</t>
  </si>
  <si>
    <t>"garáž"1</t>
  </si>
  <si>
    <t>"prádelna, sušárna"1</t>
  </si>
  <si>
    <t>"tribuna"2</t>
  </si>
  <si>
    <t>14</t>
  </si>
  <si>
    <t>764511446</t>
  </si>
  <si>
    <t>Žlab podokapní z pozinkovaného plechu včetně háků a čel kotlík oválný (trychtýřový), rš žlabu/průměr svodu 400/150 mm</t>
  </si>
  <si>
    <t>668735392</t>
  </si>
  <si>
    <t>"zázemí tribuny"2</t>
  </si>
  <si>
    <t>764518423</t>
  </si>
  <si>
    <t>Svod z pozinkovaného plechu včetně objímek, kolen a odskoků kruhový, průměru 120 mm</t>
  </si>
  <si>
    <t>278699870</t>
  </si>
  <si>
    <t>764518424</t>
  </si>
  <si>
    <t>Svod z pozinkovaného plechu včetně objímek, kolen a odskoků kruhový, průměru 150 mm</t>
  </si>
  <si>
    <t>-626339919</t>
  </si>
  <si>
    <t>17</t>
  </si>
  <si>
    <t>998764101</t>
  </si>
  <si>
    <t>Přesun hmot pro konstrukce klempířské stanovený z hmotnosti přesunovaného materiálu vodorovná dopravní vzdálenost do 50 m v objektech výšky do 6 m</t>
  </si>
  <si>
    <t>1245524009</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</si>
  <si>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-4181 pro přesun prováděný bez použití mechanizace, tj. za ztížených podmínek, lze použít pouze pro hmotnost materiálu, která se tímto způsobem skutečně přemísťuje._x000d_
</t>
  </si>
  <si>
    <t>783</t>
  </si>
  <si>
    <t>Dokončovací práce - nátěry</t>
  </si>
  <si>
    <t>18</t>
  </si>
  <si>
    <t>783301313</t>
  </si>
  <si>
    <t>Příprava podkladu zámečnických konstrukcí před provedením nátěru odmaštění odmašťovačem ředidlovým</t>
  </si>
  <si>
    <t>2035253054</t>
  </si>
  <si>
    <t>"stávající žlabové háky"</t>
  </si>
  <si>
    <t>121*0,05*2*0,2</t>
  </si>
  <si>
    <t>"nové žlabové háky"</t>
  </si>
  <si>
    <t>121*0,05*2*0,6</t>
  </si>
  <si>
    <t>19</t>
  </si>
  <si>
    <t>783306801</t>
  </si>
  <si>
    <t>Odstranění nátěrů ze zámečnických konstrukcí obroušením</t>
  </si>
  <si>
    <t>-1035600881</t>
  </si>
  <si>
    <t>20</t>
  </si>
  <si>
    <t>783314203</t>
  </si>
  <si>
    <t>Základní antikorozní nátěr zámečnických konstrukcí jednonásobný syntetický samozákladující</t>
  </si>
  <si>
    <t>1552305369</t>
  </si>
  <si>
    <t>783315103</t>
  </si>
  <si>
    <t>Mezinátěr zámečnických konstrukcí jednonásobný syntetický samozákladující</t>
  </si>
  <si>
    <t>-64564651</t>
  </si>
  <si>
    <t>22</t>
  </si>
  <si>
    <t>783317101</t>
  </si>
  <si>
    <t>Krycí nátěr (email) zámečnických konstrukcí jednonásobný syntetický standardní</t>
  </si>
  <si>
    <t>-613435069</t>
  </si>
  <si>
    <t>OST - Ostatní a vedlejší rozpočtové náklady</t>
  </si>
  <si>
    <t>VRN - Vedlejší rozpočtové náklady</t>
  </si>
  <si>
    <t xml:space="preserve">    VRN1 - Průzkumné, geodetické a projektové práce</t>
  </si>
  <si>
    <t xml:space="preserve">    VRN3 - Zařízení staveniště</t>
  </si>
  <si>
    <t xml:space="preserve">    VRN4 - Inženýrská činnost</t>
  </si>
  <si>
    <t xml:space="preserve">    VRN6 - Územní vlivy</t>
  </si>
  <si>
    <t xml:space="preserve">    VRN7 - Provozní vlivy</t>
  </si>
  <si>
    <t>VRN</t>
  </si>
  <si>
    <t>Vedlejší rozpočtové náklady</t>
  </si>
  <si>
    <t>VRN1</t>
  </si>
  <si>
    <t>Průzkumné, geodetické a projektové práce</t>
  </si>
  <si>
    <t>013254000</t>
  </si>
  <si>
    <t>Dokumentace skutečného provedení stavby</t>
  </si>
  <si>
    <t>soubor</t>
  </si>
  <si>
    <t>1024</t>
  </si>
  <si>
    <t>1785145795</t>
  </si>
  <si>
    <t>VRN3</t>
  </si>
  <si>
    <t>Zařízení staveniště</t>
  </si>
  <si>
    <t>100</t>
  </si>
  <si>
    <t>2026998556</t>
  </si>
  <si>
    <t>VRN4</t>
  </si>
  <si>
    <t>Inženýrská činnost</t>
  </si>
  <si>
    <t>045002000</t>
  </si>
  <si>
    <t>Kompletační a koordinační činnost</t>
  </si>
  <si>
    <t>2133177846</t>
  </si>
  <si>
    <t>VRN6</t>
  </si>
  <si>
    <t>Územní vlivy</t>
  </si>
  <si>
    <t>063002000</t>
  </si>
  <si>
    <t>Práce na těžce přístupných místech</t>
  </si>
  <si>
    <t>-1378793111</t>
  </si>
  <si>
    <t>VRN7</t>
  </si>
  <si>
    <t>Provozní vlivy</t>
  </si>
  <si>
    <t>071002000</t>
  </si>
  <si>
    <t>Provoz investora, třetích osob</t>
  </si>
  <si>
    <t>-1900685891</t>
  </si>
  <si>
    <t>SO 03a - Odvodnění střech hlavní tribuny do retenční nádrže</t>
  </si>
  <si>
    <t xml:space="preserve">    1 - Zemní práce</t>
  </si>
  <si>
    <t xml:space="preserve">    3 - Svislé a kompletní konstrukce</t>
  </si>
  <si>
    <t xml:space="preserve">    4 - Vodorovné konstrukce</t>
  </si>
  <si>
    <t xml:space="preserve">    6 - Úpravy povrchů, podlahy a osazování výplní</t>
  </si>
  <si>
    <t xml:space="preserve">    8 - Trubní vedení</t>
  </si>
  <si>
    <t xml:space="preserve">    721 - Zdravotechnika - vnitřní kanalizace</t>
  </si>
  <si>
    <t xml:space="preserve">    724 - Zdravotechnika - strojní vybavení</t>
  </si>
  <si>
    <t xml:space="preserve">    741 - Elektroinstalace - silnoproud</t>
  </si>
  <si>
    <t>Zemní práce</t>
  </si>
  <si>
    <t>121101101</t>
  </si>
  <si>
    <t>Sejmutí ornice nebo lesní půdy s vodorovným přemístěním na hromady v místě upotřebení nebo na dočasné či trvalé skládky se složením, na vzdálenost do 50 m</t>
  </si>
  <si>
    <t>m3</t>
  </si>
  <si>
    <t>1256761438</t>
  </si>
  <si>
    <t xml:space="preserve">Poznámka k souboru cen:_x000d_
1. V cenách jsou započteny i náklady na příp. nutné naložení sejmuté ornice na dopravní prostředek._x000d_
2. V cenách nejsou započteny náklady na odstranění nevhodných přimísenin (kamenů, kořenů apod.); tyto práce se ocení individuálně._x000d_
3. Množství ornice odebírané ze skládek se do objemu vykopávek pro volbu cen podle množství nezapočítává. Ceny souboru cen 122 . 0-11 Odkopávky a prokopávky nezapažené, se volí pro ornici odebíranou z projektovaných dočasných skládek;_x000d_
a) na staveništi podle součtu objemu ze všech skládek,_x000d_
b) mimo staveniště podle objemu každé skládky zvlášť._x000d_
4. Uložení ornice na skládky se oceňuje podle ustanovení v poznámkách č. 1 a 2 k ceně 171 20-1201 Uložení sypaniny na skládky. Složení ornice na hromady v místě upotřebení se neoceňuje._x000d_
5. Odebírá-li se ornice z projektované dočasné skládky, oceňuje se její naložení a přemístění podle čl. 3172 Všeobecných podmínek tohoto katalogu._x000d_
6. Přemísťuje-li se ornice na vzdálenost větší něž 250 m, vzdálenost 50 m se pro určení vzdálenosti vodorovného přemístění neodečítá a ocení se sejmutí a přemístění bez ohledu na ustanovení pozn. č. 1 takto:_x000d_
a) sejmutí ornice na vzdálenost 50m cenou 121 10-1101;_x000d_
b) naložení příslušnou cenou souboru cen 167 10- . ._x000d_
c) vodorovné přemístění cenami souboru cen 162 . 0- . . Vodorovné přemístění výkopku._x000d_
7. Sejmutí podorničí se oceňuje cenami odkopávek s přihlédnutím k ustanovení čl. 3112 Všeobecných podmínek tohoto katalogu._x000d_
</t>
  </si>
  <si>
    <t>4,4*5,4*0,2</t>
  </si>
  <si>
    <t>131301101</t>
  </si>
  <si>
    <t>Hloubení nezapažených jam a zářezů s urovnáním dna do předepsaného profilu a spádu v hornině tř. 4 do 100 m3</t>
  </si>
  <si>
    <t>1117071667</t>
  </si>
  <si>
    <t xml:space="preserve">Poznámka k souboru cen:_x000d_
1. Hloubení jam ve stržích a jam pro základy pro příčná a podélná zpevnění dna a břehů pod obrysem výkopu pro koryta vodotečí při lesnicko-technických melioracích (LTM) zejména vykopávky pro konstrukce těles, stupňů, boků, předprahů, prahů, podháněk, výhonů a pro základy zdí, dlažeb, rovnanin, plůtků a hatí se oceňují cenami příslušnými pro objem výkopů do 100 m3, i když skutečný objem výkopu je větší._x000d_
2. Ceny lze použít i pro hloubení nezapažených jam a zářezů pro podzemní vedení, jsou-li tyto práce prováděny z povrchu území._x000d_
3. Předepisuje-li projekt hloubit jámy popsané v pozn. č. 1 v hornině 5 až 7 bez použití trhavin, oceňuje se toto hloubení_x000d_
a) v suchu nebo v mokru cenami 138 40-1101, 138 50-1101 a 138 60-1101 Dolamování zapažených nebo nezapažených hloubených vykopávek;_x000d_
b) v tekoucí vodě při jakékoliv její rychlosti individuálně._x000d_
4. Hloubení nezapažených jam hloubky přes 16 m se oceňuje individuálně._x000d_
5. V cenách jsou započteny i náklady na případné nutné přemístění výkopku ve výkopišti a na přehození výkopku na přilehlém terénu na vzdálenost do 3 m od okraje jámy nebo naložení na dopravní prostředek._x000d_
6. Náklady na svislé přemístění výkopku nad 1 m hloubky se určí dle ustanovení článku č. 3161 všeobecných podmínek katalogu._x000d_
</t>
  </si>
  <si>
    <t>3,7*4,7*2,4</t>
  </si>
  <si>
    <t>131301109</t>
  </si>
  <si>
    <t>Hloubení nezapažených jam a zářezů s urovnáním dna do předepsaného profilu a spádu Příplatek k cenám za lepivost horniny tř. 4</t>
  </si>
  <si>
    <t>1674156837</t>
  </si>
  <si>
    <t>132201101</t>
  </si>
  <si>
    <t>Hloubení zapažených i nezapažených rýh šířky do 600 mm s urovnáním dna do předepsaného profilu a spádu v hornině tř. 3 do 100 m3</t>
  </si>
  <si>
    <t>-655795862</t>
  </si>
  <si>
    <t xml:space="preserve">Poznámka k souboru cen:_x000d_
1. V cenách jsou započteny i náklady na přehození výkopku na přilehlém terénu na vzdálenost do 3 m od podélné osy rýhy nebo naložení na dopravní prostředek._x000d_
2. Ceny jsou určeny pro rýhy:_x000d_
a) šířky přes 200 do 300 mm a hloubky do 750 mm,_x000d_
b) šířky přes 300 do 400 mm a hloubky do 1 000 mm,_x000d_
c) šířky přes 400 do 500 mm a hloubky do 1 250 mm,_x000d_
d) šířky přes 500 do 600 mm a hloubky do 1 500 mm._x000d_
3. Náklady na svislé přemístění výkopku nad 1 m hloubky se určí dle ustanovení článku č. 3161 všeobecných podmínek katalogu._x000d_
</t>
  </si>
  <si>
    <t>"vodovod"25*0,6*1,2</t>
  </si>
  <si>
    <t>"kanalizace dešťová"</t>
  </si>
  <si>
    <t>(9,5+5+9,7)*0,6*1,0</t>
  </si>
  <si>
    <t>132201109</t>
  </si>
  <si>
    <t>Hloubení zapažených i nezapažených rýh šířky do 600 mm s urovnáním dna do předepsaného profilu a spádu v hornině tř. 3 Příplatek k cenám za lepivost horniny tř. 3</t>
  </si>
  <si>
    <t>1940197712</t>
  </si>
  <si>
    <t>32,52</t>
  </si>
  <si>
    <t>132201201</t>
  </si>
  <si>
    <t>Hloubení zapažených i nezapažených rýh šířky přes 600 do 2 000 mm s urovnáním dna do předepsaného profilu a spádu v hornině tř. 3 do 100 m3</t>
  </si>
  <si>
    <t>-1578490505</t>
  </si>
  <si>
    <t xml:space="preserve">Poznámka k souboru cen:_x000d_
1. V cenách jsou započteny i náklady na případné nutné přemístění výkopku ve výkopišti na vzdálenost do 3 m a na přehození výkopku na přilehlém terénu na vzdálenost do 5 m od okraje jámy nebo naložení na dopravní prostředek._x000d_
2. Hloubení rýh při lesnicko-technických melioracích se oceňuje:_x000d_
a) ve stržích cenami platnými pro objem výkopu do 100 m3, i když skutečný objem výkopu je větší,_x000d_
b) mimo strže pro příčná a podélná zpevnění dna a břehů pod obrysem výkopu pro koryta vodotečí, zejména pro konstrukce těles, stupňů, boků, předprahů, prahů, odháněk, výhonů a pro základy zdí, dlažeb, rovnanin, plůtků a hatí, pro jakoukoliv šířku rýhy, při objemu do 100 m3 cenami příslušnými pro objem výkopu do 100 m3 a při jakémkoliv objemu výkopu přes 100 m3 cenami příslušnými pro objem výkopu přes 100 do 1 000 m3._x000d_
3. Náklady na svislé přemístění výkopku nad 1 m hloubky se určí dle ustanovení článku č. 3161 všeobecných podmínek katalogu._x000d_
4. Předepisuje-li projekt hloubit rýhy 5 až 7 bez použití trhavin, oceňuje se toto hloubení:_x000d_
a) v suchu nebo mokru cenami 138 40-1201, 138 50-1201 a 138 60-1201 Dolamování hloubených vykopávek,_x000d_
b) v tekoucí vodě při jakékoliv její rychlosti individuálně._x000d_
5. Ceny nelze použít pro hloubení rýh a hloubky přes 16 m. Tyto práce se oceňují individuálně._x000d_
</t>
  </si>
  <si>
    <t>1,5*1,5*1,3*2</t>
  </si>
  <si>
    <t>132201209</t>
  </si>
  <si>
    <t>Hloubení zapažených i nezapažených rýh šířky přes 600 do 2 000 mm s urovnáním dna do předepsaného profilu a spádu v hornině tř. 3 Příplatek k cenám za lepivost horniny tř. 3</t>
  </si>
  <si>
    <t>769844137</t>
  </si>
  <si>
    <t>5,85</t>
  </si>
  <si>
    <t>162701105</t>
  </si>
  <si>
    <t>Vodorovné přemístění výkopku nebo sypaniny po suchu na obvyklém dopravním prostředku, bez naložení výkopku, avšak se složením bez rozhrnutí z horniny tř. 1 až 4 na vzdálenost přes 9 000 do 10 000 m</t>
  </si>
  <si>
    <t>-27759520</t>
  </si>
  <si>
    <t xml:space="preserve">Poznámka k souboru cen:_x000d_
1. Ceny nelze použít, předepisuje-li projekt přemístit výkopek na místo nepřístupné obvyklým dopravním prostředkům; toto přemístění se oceňuje individuálně._x000d_
2. V cenách jsou započteny i náhrady za jízdu loženého vozidla v terénu ve výkopišti nebo na násypišti._x000d_
3. V cenách nejsou započteny náklady na rozhrnutí výkopku na násypišti; toto rozhrnutí se oceňuje cenami souboru cen 171 . 0- . . Uložení sypaniny do násypů a 171 20-1201 Uložení sypaniny na skládky._x000d_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5._x000d_
5. Přemísťuje-li se výkopek z dočasných skládek vzdálených do 50 m, neoceňuje se nakládání výkopku, i když se provádí. Toto ustanovení neplatí, vylučuje-li projekt použití dozeru._x000d_
6. V cenách vodorovného přemístění sypaniny nejsou započteny náklady na dodávku materiálu, tyto se oceňují ve specifikaci._x000d_
</t>
  </si>
  <si>
    <t>41,736+32,52+5,85-23,816</t>
  </si>
  <si>
    <t>171201201</t>
  </si>
  <si>
    <t>Uložení sypaniny na skládky</t>
  </si>
  <si>
    <t>-60543222</t>
  </si>
  <si>
    <t xml:space="preserve">Poznámka k souboru cen:_x000d_
1. Cena -1201 je určena i pro:_x000d_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skládky;_x000d_
b) zasypání koryt vodotečí a prohlubní v terénu bez předepsaného zhutnění sypaniny;_x000d_
c) uložení výkopku pod vodou do prohlubní ve dně vodotečí nebo nádrží._x000d_
2. Cenu -1201 nelze použít pro uložení výkopku nebo ornice:_x000d_
a) při vykopávkách pro podzemní vedení podél hrany výkopu, z něhož byl výkopek získán, a to ani tehdy, jestliže se výkopek po vyhození z výkopu na povrch území ještě dále přemisťuje na hromady podél výkopu;_x000d_
b) na dočasné skládky, které nejsou předepsány projektem;_x000d_
c) na dočasné skládky předepsané projektem tak, že na 1 m2 projektem určené plochy této skládky připadají nejvýše 2 m3 výkopku nebo ornice (viz. též poznámku č. 1 a);_x000d_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neoceňuje._x000d_
e) na trvalé skládky s předepsaným zhutněním; toto uložení výkopku se oceňuje cenami souboru cen 171 . 0- . . Uložení sypaniny do násypů._x000d_
3. V ceně -1201 jsou započteny i náklady na rozprostření sypaniny ve vrstvách s hrubým urovnáním na skládce._x000d_
4. V ceně -1201 nejsou započteny náklady na získání skládek ani na poplatky za skládku._x000d_
5. Množství jednotek uložení výkopku (sypaniny) se určí v m3 uloženého výkopku (sypaniny),v rostlém stavu zpravidla ve výkopišti._x000d_
</t>
  </si>
  <si>
    <t>56,29</t>
  </si>
  <si>
    <t>171201211</t>
  </si>
  <si>
    <t>Poplatek za uložení stavebního odpadu na skládce (skládkovné) zeminy a kameniva zatříděného do Katalogu odpadů pod kódem 170 504</t>
  </si>
  <si>
    <t>1709544076</t>
  </si>
  <si>
    <t xml:space="preserve">Poznámka k souboru cen:_x000d_
1. Ceny uvedené v souboru cen lze po dohodě upravit podle místních podmínek._x000d_
</t>
  </si>
  <si>
    <t>56,29*1,5</t>
  </si>
  <si>
    <t>174201101</t>
  </si>
  <si>
    <t>Zásyp sypaninou z jakékoliv horniny s uložením výkopku ve vrstvách bez zhutnění jam, šachet, rýh nebo kolem objektů v těchto vykopávkách</t>
  </si>
  <si>
    <t>1457347425</t>
  </si>
  <si>
    <t xml:space="preserve">Poznámka k souboru cen:_x000d_
1. Ceny 174 10- . . jsou určeny pro zhutněné zásypy s mírou zhutnění:_x000d_
a) z hornin soudržných do 100 % PS,_x000d_
b) z hornin nesoudržných do I(d) 0,9,_x000d_
c) z hornin kamenitých pro jakoukoliv míru zhutnění._x000d_
2. Je-li projektem předepsáno vyšší zhutnění, podle bodu a) a b) poznámky č 1., ocení se zásyp individuálně._x000d_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potrubí._x000d_
4. V cenách 10-1101, 10-1103, 20-1101 a 20-1103 je započteno přemístění sypaniny ze vzdálenosti 10 m od kraje výkopu nebo zasypávaného prostoru, měřeno k těžišti skládky._x000d_
5. V ceně 10-1102 je započteno přemístění sypaniny ze vzdálenosti 15 m od hrany zasypávaného prostoru, měřeno k těžišti skládky._x000d_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._x000d_
7. Odklizení zbylého výkopku po provedení zásypu zářezů se šikmými stěnami pro podzemní vedení nebo zásypu jam a rýh pro podzemní vedení se oceňuje, je-li objem zbylého výkopku:_x000d_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výkopku;_x000d_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8._x000d_
8. Rozprostření zbylého výkopku podél výkopu a nad výkopem po provedení zásypů zářezů se šikmými stěnami pro podzemní vedení nebo zásypu jam a rýh pro podzemní vedení se oceňuje:_x000d_
a) cenou 171 20-1101 Uložení sypaniny do nezhutněných násypů, není-li projektem předepsáno zhutnění rozprostřeného zbylého výkopku,_x000d_
b) cenou 171 10-1111 Uložení sypaniny do násypů z hornin sypkých, je-li předepsáno zhutnění rozprostřeného zbylého výkopku, a to v objemu vypočteném podle poznámky č.6, příp. zmenšeném o objem výkopku, který byl již odklizen._x000d_
9. Míru zhutnění předepisuje projekt._x000d_
</t>
  </si>
  <si>
    <t>41,736-12,4-12*0,1</t>
  </si>
  <si>
    <t>M</t>
  </si>
  <si>
    <t>58331289</t>
  </si>
  <si>
    <t>kamenivo těžené drobné frakce 0/2</t>
  </si>
  <si>
    <t>-1153754689</t>
  </si>
  <si>
    <t>18*2 'Přepočtené koeficientem množství</t>
  </si>
  <si>
    <t>174201103</t>
  </si>
  <si>
    <t>Zásyp sypaninou z jakékoliv horniny s uložením výkopku ve vrstvách bez zhutnění zářezů se šikmými stěnami pro podzemní vedení a kolem objektů zřízených v těchto zářezech</t>
  </si>
  <si>
    <t>1877178872</t>
  </si>
  <si>
    <t>"vodovod"25*0,6*0,8</t>
  </si>
  <si>
    <t>(9,5+5+9,7)*0,6*0,6</t>
  </si>
  <si>
    <t>1,5*1,5*1,3*2-3,14*1,16*1,16/4*1,3*2</t>
  </si>
  <si>
    <t>175111101</t>
  </si>
  <si>
    <t>Obsypání potrubí ručně sypaninou z vhodných hornin tř. 1 až 4 nebo materiálem připraveným podél výkopu ve vzdálenosti do 3 m od jeho kraje, pro jakoukoliv hloubku výkopu a míru zhutnění bez prohození sypaniny sítem</t>
  </si>
  <si>
    <t>-511558204</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</si>
  <si>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konstrukcí)._x000d_
2. Míru zhutnění předepisuje projekt._x000d_
3. V cenách nejsou zahrnuty náklady na nakupovanou sypaninu. Tato se oceňuje ve specifikaci._x000d_
</t>
  </si>
  <si>
    <t>"vodovod"25*0,6*0,4</t>
  </si>
  <si>
    <t>(9,5+5+9,7)*0,6*0,4</t>
  </si>
  <si>
    <t>-2078675202</t>
  </si>
  <si>
    <t>11,808*2 'Přepočtené koeficientem množství</t>
  </si>
  <si>
    <t>181301103</t>
  </si>
  <si>
    <t>Rozprostření a urovnání ornice v rovině nebo ve svahu sklonu do 1:5 při souvislé ploše do 500 m2, tl. vrstvy přes 150 do 200 mm</t>
  </si>
  <si>
    <t>1315819867</t>
  </si>
  <si>
    <t xml:space="preserve">Poznámka k souboru cen:_x000d_
1. V ceně jsou započteny i náklady na případné nutné přemístění hromad nebo dočasných skládek na místo spotřeby ze vzdálenosti do 30 m._x000d_
2. V ceně nejsou započteny náklady na získání ornice; toto získání se oceňuje cenami souboru cen 121 10-11 Sejmutí ornice._x000d_
3. Případné nakládání ornice, v souvislosti s pozn. č. 2 se oceňuje cenami souboru cen 167 10-11 Nakládání, skládání a překládání neulehlého výkopku nebo sypaniny._x000d_
4. Jsou-li hromady nebo dočasné skládky ornice umístěny podle projektu ve vzdálenosti přes 30 m od místa spotřeby, oceňuje se její přemístění cenami souboru cen 162 . 0-1 . Vodorovné přemístění výkopku, přičemž se vzdálenost 30 m, uvedená v popisu cen, neodečítá._x000d_
</t>
  </si>
  <si>
    <t>181411131</t>
  </si>
  <si>
    <t>Založení trávníku na půdě předem připravené plochy do 1000 m2 výsevem včetně utažení parkového v rovině nebo na svahu do 1:5</t>
  </si>
  <si>
    <t>-2090261148</t>
  </si>
  <si>
    <t xml:space="preserve">Poznámka k souboru cen:_x000d_
1. V cenách jsou započteny i náklady na pokosení, naložení a odvoz odpadu do 20 km se složením._x000d_
2. V cenách -1161 až -1164 nejsou započteny i náklady na zatravňovací textilii._x000d_
3. V cenách nejsou započteny náklady na:_x000d_
a) přípravu půdy,_x000d_
b) travní semeno, tyto náklady se oceňují ve specifikaci,_x000d_
c) vypletí a zalévání; tyto práce se oceňují cenami části C02 souborů cen 185 80-42 Vypletí a 185 80-43 Zalití rostlin vodou,_x000d_
d) srovnání terénu, tyto práce se oceňují souborem cen 181 1.-..Plošná úprava terénu._x000d_
4. V cenách o sklonu svahu přes 1:1 jsou uvažovány podmínky pro svahy běžně schůdné; bez použití lezeckých technik. V případě použití lezeckých technik se tyto náklady oceňují individuálně._x000d_
</t>
  </si>
  <si>
    <t>30*10</t>
  </si>
  <si>
    <t>00572410</t>
  </si>
  <si>
    <t>osivo směs travní parková</t>
  </si>
  <si>
    <t>kg</t>
  </si>
  <si>
    <t>-2131078118</t>
  </si>
  <si>
    <t>300</t>
  </si>
  <si>
    <t>300*0,015 'Přepočtené koeficientem množství</t>
  </si>
  <si>
    <t>183403153</t>
  </si>
  <si>
    <t>Obdělání půdy hrabáním v rovině nebo na svahu do 1:5</t>
  </si>
  <si>
    <t>-1770576162</t>
  </si>
  <si>
    <t xml:space="preserve">Poznámka k souboru cen:_x000d_
1. Každé opakované obdělání půdy se oceňuje samostatně._x000d_
2. Ceny -3114 a -3115 lze použít i pro obdělání půdy aktivními branami._x000d_
</t>
  </si>
  <si>
    <t>183403161</t>
  </si>
  <si>
    <t>Obdělání půdy válením v rovině nebo na svahu do 1:5</t>
  </si>
  <si>
    <t>-360395404</t>
  </si>
  <si>
    <t>Svislé a kompletní konstrukce</t>
  </si>
  <si>
    <t>310237251</t>
  </si>
  <si>
    <t>Zazdívka otvorů ve zdivu nadzákladovém cihlami pálenými plochy přes 0,09 m2 do 0,25 m2, ve zdi tl. přes 300 do 450 mm</t>
  </si>
  <si>
    <t>-260776983</t>
  </si>
  <si>
    <t>"zazdívka průrazů zdivem pro vodovod"</t>
  </si>
  <si>
    <t>1+2</t>
  </si>
  <si>
    <t>382411120R</t>
  </si>
  <si>
    <t>D+M Retenční nádrž z PP na dešťovou vodu, objem 12 m3, hranatá samonosná pro běžné zatížení, rozměr 3,2x2,2x2,0 m (šxdxv)</t>
  </si>
  <si>
    <t>-413235510</t>
  </si>
  <si>
    <t>P</t>
  </si>
  <si>
    <t>Poznámka k položce:_x000d_
Součástí nádrže je nátok a bezpečnostní přepad dle volby zákazníka, revizní komín průměru 60 cm ve standardní výšce 20 cm (v ceně nádrže max. do 30 cm) a plastový krycí poklop</t>
  </si>
  <si>
    <t>Vodorovné konstrukce</t>
  </si>
  <si>
    <t>23</t>
  </si>
  <si>
    <t>452311151</t>
  </si>
  <si>
    <t>Podkladní a zajišťovací konstrukce z betonu prostého v otevřeném výkopu desky pod potrubí, stoky a drobné objekty z betonu tř. C 20/25</t>
  </si>
  <si>
    <t>-1119101720</t>
  </si>
  <si>
    <t xml:space="preserve">Poznámka k souboru cen:_x000d_
1. Ceny -1121 až -1191 a -1192 lze použít i pro ochrannou vrstvu pod železobetonové konstrukce._x000d_
2. Ceny -2121 až -2191 a -2192 jsou určeny pro jakékoliv úkosy sedel._x000d_
</t>
  </si>
  <si>
    <t>4*3*0,1</t>
  </si>
  <si>
    <t>24</t>
  </si>
  <si>
    <t>452368211</t>
  </si>
  <si>
    <t>Výztuž podkladních desek, bloků nebo pražců v otevřeném výkopu ze svařovaných sítí typu Kari</t>
  </si>
  <si>
    <t>453007624</t>
  </si>
  <si>
    <t>12*7,9*2*1,15*0,001</t>
  </si>
  <si>
    <t>Úpravy povrchů, podlahy a osazování výplní</t>
  </si>
  <si>
    <t>25</t>
  </si>
  <si>
    <t>631312141</t>
  </si>
  <si>
    <t>Doplnění dosavadních mazanin prostým betonem s dodáním hmot, bez potěru, plochy jednotlivě rýh v dosavadních mazaninách</t>
  </si>
  <si>
    <t>673777530</t>
  </si>
  <si>
    <t>6,5*0,4*0,2</t>
  </si>
  <si>
    <t>Trubní vedení</t>
  </si>
  <si>
    <t>26</t>
  </si>
  <si>
    <t>871211141</t>
  </si>
  <si>
    <t>Montáž vodovodního potrubí z plastů v otevřeném výkopu z polyetylenu PE 100 svařovaných na tupo SDR 11/PN16 D 63 x 5,8 mm</t>
  </si>
  <si>
    <t>259202814</t>
  </si>
  <si>
    <t xml:space="preserve">Poznámka k souboru cen:_x000d_
1. V cenách potrubí nejsou započteny náklady na:_x000d_
a) dodání potrubí; potrubí se oceňuje ve specifikaci; ztratné lze dohodnout u trub polyetylénových ve výši 1,5 %; u trub z tvrdého PVC ve výši 3 %,_x000d_
b) dodání tvarovek; tvarovky se oceňují ve specifikaci._x000d_
2. Ceny -2111 jsou určeny i pro plošné kolektory primárních okruhů tepelných čerpadel._x000d_
</t>
  </si>
  <si>
    <t>27</t>
  </si>
  <si>
    <t>28613598</t>
  </si>
  <si>
    <t>potrubí dvouvrstvé PE100 s 10% signalizační vrstvou SDR 11 63x5,8 dl 12m</t>
  </si>
  <si>
    <t>-1319730645</t>
  </si>
  <si>
    <t>28*1,05</t>
  </si>
  <si>
    <t>28</t>
  </si>
  <si>
    <t>871315211</t>
  </si>
  <si>
    <t>Kanalizační potrubí z tvrdého PVC v otevřeném výkopu ve sklonu do 20 %, hladkého plnostěnného jednovrstvého, tuhost třídy SN 4 DN 160</t>
  </si>
  <si>
    <t>2038253878</t>
  </si>
  <si>
    <t xml:space="preserve">Poznámka k souboru cen:_x000d_
1. V cenách jsou započteny i náklady na dodání trub včetně gumového těsnění._x000d_
2. Použití trub dle tuhostí:_x000d_
a) třída SN 4: kanalizační sítě, přípojky, odvodňování pozemků s výškou krytí až 4 m_x000d_
b) třída SN 8: kanalizační sítě v nestandartních podmínkách uložení, vysoké teplotní a mechanické zatížení s výškou krytí do 8 m_x000d_
c) SN 10: kanalizační sítě, přípojky, odvodňování pozemků s výškou krytí &amp;gt; 8 m_x000d_
d) třída SN 12: kanalizační sítě s vysokým statickým zatížením a dynamickými rázy, při rychlosti média až 15 m/s a výškou krytí 0,7-10 m_x000d_
e) třída SN 16: kanalizační sítě s vysokým statickým zatížením a dynamickými rázy avýškou krytí 0,5-12 m._x000d_
</t>
  </si>
  <si>
    <t>4*0,5+1,0+25+9,5+5+9,7+0,5*4</t>
  </si>
  <si>
    <t>29</t>
  </si>
  <si>
    <t>877315211</t>
  </si>
  <si>
    <t>Montáž tvarovek na kanalizačním potrubí z trub z plastu z tvrdého PVC nebo z polypropylenu v otevřeném výkopu jednoosých DN 160</t>
  </si>
  <si>
    <t>751311329</t>
  </si>
  <si>
    <t xml:space="preserve">Poznámka k souboru cen:_x000d_
1. V cenách nejsou započteny náklady na dodání tvarovek. Tvarovky se oceňují ve ve specifikaci._x000d_
</t>
  </si>
  <si>
    <t>30</t>
  </si>
  <si>
    <t>28611429</t>
  </si>
  <si>
    <t>odbočka kanalizační plastová s hrdlem KG 160/160/87°</t>
  </si>
  <si>
    <t>-96541984</t>
  </si>
  <si>
    <t>31</t>
  </si>
  <si>
    <t>28611898</t>
  </si>
  <si>
    <t>koleno kanalizační s hrdlem PP 160x87° SN10</t>
  </si>
  <si>
    <t>-1329982388</t>
  </si>
  <si>
    <t>4+2</t>
  </si>
  <si>
    <t>32</t>
  </si>
  <si>
    <t>28611894</t>
  </si>
  <si>
    <t>koleno kanalizační s hrdlem PP 160x45° SN10</t>
  </si>
  <si>
    <t>1766251500</t>
  </si>
  <si>
    <t>33</t>
  </si>
  <si>
    <t>28611892</t>
  </si>
  <si>
    <t>koleno kanalizační s hrdlem PP 160x30° SN10</t>
  </si>
  <si>
    <t>689408026</t>
  </si>
  <si>
    <t>34</t>
  </si>
  <si>
    <t>28611506</t>
  </si>
  <si>
    <t>redukce kanalizační PVC 160/125</t>
  </si>
  <si>
    <t>-1011836052</t>
  </si>
  <si>
    <t>35</t>
  </si>
  <si>
    <t>28611522</t>
  </si>
  <si>
    <t>přechod kanalizační PVC litina-plast DN 160</t>
  </si>
  <si>
    <t>-65065095</t>
  </si>
  <si>
    <t>36</t>
  </si>
  <si>
    <t>28611698</t>
  </si>
  <si>
    <t>těsnění přechodky kanalizační KGUG kamenina-plast set-DN 160</t>
  </si>
  <si>
    <t>770570814</t>
  </si>
  <si>
    <t>37</t>
  </si>
  <si>
    <t>894812412</t>
  </si>
  <si>
    <t>Revizní a čistící šachta z polypropylenu PP pro hladké trouby DN 1000 šachtové dno (DN šachty / DN trubního vedení) DN 1000/160 sběrné 45°, 90°</t>
  </si>
  <si>
    <t>252783023</t>
  </si>
  <si>
    <t xml:space="preserve">Poznámka k souboru cen:_x000d_
1. V příslušných cenách jsou započteny i náklady na:_x000d_
a) vyrovnávací násypnou vrstvu ze štěrkopísku tl. 100 mm,_x000d_
b) dodání a montáž šachtového dna, trouby šachty, teleskopu a poklopu, příslušného dílu šachty,_x000d_
c) napojení stávajícího kanalizačního potrubí._x000d_
2. V cenách nejsou započteny náklady na:_x000d_
a) fixování šachty obsypem, který se oceňuje cenami souboru 174 . 0-11 Zásyp sypaninou z jakékoliv horniny, katalogu 800-1 Zemní práce části A 01._x000d_
</t>
  </si>
  <si>
    <t>1+1</t>
  </si>
  <si>
    <t>38</t>
  </si>
  <si>
    <t>894812439</t>
  </si>
  <si>
    <t>Revizní a čistící šachta z polypropylenu PP pro hladké trouby DN 1000 Příplatek k cenám 2431 - 2438 za uříznutí šachtové roury</t>
  </si>
  <si>
    <t>2022737091</t>
  </si>
  <si>
    <t>39</t>
  </si>
  <si>
    <t>894812451</t>
  </si>
  <si>
    <t>Revizní a čistící šachta z polypropylenu PP pro hladké trouby DN 1000 poklop (mříž) litinový s přechodovým konusem a betonovým prstencem, pro zatížení do 1,5 t</t>
  </si>
  <si>
    <t>CS ÚRS 2016 01</t>
  </si>
  <si>
    <t>132426629</t>
  </si>
  <si>
    <t>40</t>
  </si>
  <si>
    <t>971042451</t>
  </si>
  <si>
    <t>Vybourání otvorů v betonových příčkách a zdech základových nebo nadzákladových plochy do 0,25 m2, tl. do 450 mm</t>
  </si>
  <si>
    <t>-312210925</t>
  </si>
  <si>
    <t>"průrazy zdivem pro vodovod"</t>
  </si>
  <si>
    <t>41</t>
  </si>
  <si>
    <t>974042577</t>
  </si>
  <si>
    <t>Vysekání rýh v betonové nebo jiné monolitické dlažbě s betonovým podkladem do hl. 200 mm a šířky do 300 mm</t>
  </si>
  <si>
    <t>1171579318</t>
  </si>
  <si>
    <t>"pro vodovod i kanalizaci"</t>
  </si>
  <si>
    <t>6,5</t>
  </si>
  <si>
    <t>42</t>
  </si>
  <si>
    <t>974042579</t>
  </si>
  <si>
    <t>Vysekání rýh v betonové nebo jiné monolitické dlažbě s betonovým podkladem do hl. 200 mm a šířky Příplatek k ceně -2577 za každých dalších 100 mm šířky, rýhy hl. do 200 mm</t>
  </si>
  <si>
    <t>-684139971</t>
  </si>
  <si>
    <t>43</t>
  </si>
  <si>
    <t>977312114</t>
  </si>
  <si>
    <t>Řezání stávajících betonových mazanin s vyztužením hloubky přes 150 do 200 mm</t>
  </si>
  <si>
    <t>722872865</t>
  </si>
  <si>
    <t>44</t>
  </si>
  <si>
    <t>1742666240</t>
  </si>
  <si>
    <t>45</t>
  </si>
  <si>
    <t>-1328228133</t>
  </si>
  <si>
    <t>46</t>
  </si>
  <si>
    <t>-109105624</t>
  </si>
  <si>
    <t>47</t>
  </si>
  <si>
    <t>1552478866</t>
  </si>
  <si>
    <t>48</t>
  </si>
  <si>
    <t>734884901</t>
  </si>
  <si>
    <t>721</t>
  </si>
  <si>
    <t>Zdravotechnika - vnitřní kanalizace</t>
  </si>
  <si>
    <t>49</t>
  </si>
  <si>
    <t>721241103</t>
  </si>
  <si>
    <t>Lapače střešních splavenin litinové DN 150</t>
  </si>
  <si>
    <t>105055722</t>
  </si>
  <si>
    <t>50</t>
  </si>
  <si>
    <t>721242116</t>
  </si>
  <si>
    <t>Lapače střešních splavenin polypropylenové (PP) s kulovým kloubem na odtoku DN 125</t>
  </si>
  <si>
    <t>-24504677</t>
  </si>
  <si>
    <t>51</t>
  </si>
  <si>
    <t>721290112</t>
  </si>
  <si>
    <t>Zkouška těsnosti kanalizace v objektech vodou DN 150 nebo DN 200</t>
  </si>
  <si>
    <t>1837847937</t>
  </si>
  <si>
    <t xml:space="preserve">Poznámka k souboru cen:_x000d_
1. V ceně -0123 není započteno dodání média; jeho dodávka se oceňuje ve specifikaci._x000d_
</t>
  </si>
  <si>
    <t>52</t>
  </si>
  <si>
    <t>998721101</t>
  </si>
  <si>
    <t>Přesun hmot pro vnitřní kanalizace stanovený z hmotnosti přesunovaného materiálu vodorovná dopravní vzdálenost do 50 m v objektech výšky do 6 m</t>
  </si>
  <si>
    <t>1679812546</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</si>
  <si>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-1181 pro přesun prováděný bez použití mechanizace, tj. za ztížených podmínek, lze použít pouze pro hmotnost materiálu, která se tímto způsobem skutečně přemísťuje._x000d_
</t>
  </si>
  <si>
    <t>724</t>
  </si>
  <si>
    <t>Zdravotechnika - strojní vybavení</t>
  </si>
  <si>
    <t>53</t>
  </si>
  <si>
    <t>Pol1</t>
  </si>
  <si>
    <t>Přípravné a pomocné práce</t>
  </si>
  <si>
    <t>232144979</t>
  </si>
  <si>
    <t>54</t>
  </si>
  <si>
    <t>Pol10</t>
  </si>
  <si>
    <t>Revizní zpráva</t>
  </si>
  <si>
    <t>ks</t>
  </si>
  <si>
    <t>-1938535957</t>
  </si>
  <si>
    <t>55</t>
  </si>
  <si>
    <t>Pol2</t>
  </si>
  <si>
    <t>Čerpadlo Q= 4 l/s H=15m</t>
  </si>
  <si>
    <t>-346783373</t>
  </si>
  <si>
    <t>56</t>
  </si>
  <si>
    <t>Pol3</t>
  </si>
  <si>
    <t>Připojovací krabice</t>
  </si>
  <si>
    <t>1062045937</t>
  </si>
  <si>
    <t>57</t>
  </si>
  <si>
    <t>Pol4</t>
  </si>
  <si>
    <t>Rozvaděč elektro, hlídání suchoběhu</t>
  </si>
  <si>
    <t>1280598507</t>
  </si>
  <si>
    <t>58</t>
  </si>
  <si>
    <t>Pol5</t>
  </si>
  <si>
    <t>Kabely k čerpadlu a sondám</t>
  </si>
  <si>
    <t>soub.</t>
  </si>
  <si>
    <t>1103871062</t>
  </si>
  <si>
    <t>59</t>
  </si>
  <si>
    <t>Pol6</t>
  </si>
  <si>
    <t>Armatury vystrojení</t>
  </si>
  <si>
    <t>666061507</t>
  </si>
  <si>
    <t>60</t>
  </si>
  <si>
    <t>Pol7</t>
  </si>
  <si>
    <t>Ponorná sonda dvojitá</t>
  </si>
  <si>
    <t>1303548174</t>
  </si>
  <si>
    <t>61</t>
  </si>
  <si>
    <t>Pol8</t>
  </si>
  <si>
    <t>Ponorná sonda trojitá</t>
  </si>
  <si>
    <t>1442518942</t>
  </si>
  <si>
    <t>62</t>
  </si>
  <si>
    <t>Pol9</t>
  </si>
  <si>
    <t>Montáž, oživení</t>
  </si>
  <si>
    <t>h</t>
  </si>
  <si>
    <t>-1039910265</t>
  </si>
  <si>
    <t>741</t>
  </si>
  <si>
    <t>Elektroinstalace - silnoproud</t>
  </si>
  <si>
    <t>63</t>
  </si>
  <si>
    <t>741420022</t>
  </si>
  <si>
    <t>Montáž hromosvodného vedení svorek se 3 a více šrouby</t>
  </si>
  <si>
    <t>-237419853</t>
  </si>
  <si>
    <t xml:space="preserve">Poznámka k souboru cen:_x000d_
1. Svodovými dráty se rozumí i jímací vedení na střeše._x000d_
</t>
  </si>
  <si>
    <t>"uchycení u žlabů"4</t>
  </si>
  <si>
    <t>64</t>
  </si>
  <si>
    <t>35441905</t>
  </si>
  <si>
    <t>svorka připojovací k připojení okapových žlabů</t>
  </si>
  <si>
    <t>-435208864</t>
  </si>
  <si>
    <t>65</t>
  </si>
  <si>
    <t>741421845</t>
  </si>
  <si>
    <t>Demontáž hromosvodného vedení bez zachování funkčnosti svorek šroubových se 3 a více šrouby</t>
  </si>
  <si>
    <t>223952328</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</si>
  <si>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</si>
  <si>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</si>
  <si>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</si>
  <si>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</si>
  <si>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Trebuchet MS"/>
        <charset val="238"/>
        <i val="1"/>
        <color auto="1"/>
        <sz val="9"/>
        <scheme val="none"/>
      </rPr>
      <t xml:space="preserve">Rekapitulace stavby </t>
    </r>
    <r>
      <rPr>
        <rFont val="Trebuchet MS"/>
        <charset val="238"/>
        <color auto="1"/>
        <sz val="9"/>
        <scheme val="none"/>
      </rPr>
      <t>obsahuje sestavu Rekapitulace stavby a Rekapitulace objektů stavby a soupisů prací.</t>
    </r>
  </si>
  <si>
    <r>
      <t xml:space="preserve">V sestavě </t>
    </r>
    <r>
      <rPr>
        <rFont val="Trebuchet MS"/>
        <charset val="238"/>
        <b val="1"/>
        <color auto="1"/>
        <sz val="9"/>
        <scheme val="none"/>
      </rPr>
      <t>Rekapitulace stavby</t>
    </r>
    <r>
      <rPr>
        <rFont val="Trebuchet MS"/>
        <charset val="238"/>
        <color auto="1"/>
        <sz val="9"/>
        <scheme val="none"/>
      </rPr>
      <t xml:space="preserve"> jsou uvedeny informace identifikující předmět veřejné zakázky na stavební práce, KSO, CC-CZ, CZ-CPV, CZ-CPA a rekapitulaci </t>
    </r>
  </si>
  <si>
    <t>celkové nabídkové ceny uchazeče.</t>
  </si>
  <si>
    <t xml:space="preserve">Termínem "uchazeč" se myslí "účastník zadávacího řízení" ve smyslu zákona o zadávání veřejných zakázek. </t>
  </si>
  <si>
    <r>
      <t xml:space="preserve">V sestavě </t>
    </r>
    <r>
      <rPr>
        <rFont val="Trebuchet MS"/>
        <charset val="238"/>
        <b val="1"/>
        <color auto="1"/>
        <sz val="9"/>
        <scheme val="none"/>
      </rPr>
      <t>Rekapitulace objektů stavby a soupisů prací</t>
    </r>
    <r>
      <rPr>
        <rFont val="Trebuchet MS"/>
        <charset val="238"/>
        <color auto="1"/>
        <sz val="9"/>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</si>
  <si>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</si>
  <si>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</si>
  <si>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</si>
  <si>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</si>
  <si>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</si>
  <si>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</si>
  <si>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</si>
  <si>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</si>
  <si>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</si>
  <si>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Ostatní</t>
  </si>
  <si>
    <t>Soupis</t>
  </si>
  <si>
    <t>Soupis prací pro daný typ objektu</t>
  </si>
  <si>
    <r>
      <rPr>
        <rFont val="Trebuchet MS"/>
        <charset val="238"/>
        <i val="1"/>
        <color auto="1"/>
        <sz val="9"/>
        <scheme val="none"/>
      </rPr>
      <t xml:space="preserve">Soupis prací </t>
    </r>
    <r>
      <rPr>
        <rFont val="Trebuchet MS"/>
        <charset val="238"/>
        <color auto="1"/>
        <sz val="9"/>
        <scheme val="none"/>
      </rPr>
      <t>pro jednotlivé objekty obsahuje sestavy Krycí list soupisu, Rekapitulace členění soupisu prací, Soupis prací. Za soupis prací může být považován</t>
    </r>
  </si>
  <si>
    <t>i objekt stavby v případě, že neobsahuje podřízenou zakázku.</t>
  </si>
  <si>
    <r>
      <rPr>
        <rFont val="Trebuchet MS"/>
        <charset val="238"/>
        <b val="1"/>
        <color auto="1"/>
        <sz val="9"/>
        <scheme val="none"/>
      </rPr>
      <t>Krycí list soupisu</t>
    </r>
    <r>
      <rPr>
        <rFont val="Trebuchet MS"/>
        <charset val="238"/>
        <color auto="1"/>
        <sz val="9"/>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</si>
  <si>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</si>
  <si>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Trebuchet MS"/>
        <charset val="238"/>
        <b val="1"/>
        <color auto="1"/>
        <sz val="9"/>
        <scheme val="none"/>
      </rPr>
      <t>Rekapitulace členění soupisu prací</t>
    </r>
    <r>
      <rPr>
        <rFont val="Trebuchet MS"/>
        <charset val="238"/>
        <color auto="1"/>
        <sz val="9"/>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</si>
  <si>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</si>
  <si>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Trebuchet MS"/>
        <charset val="238"/>
        <b val="1"/>
        <color auto="1"/>
        <sz val="9"/>
        <scheme val="none"/>
      </rPr>
      <t xml:space="preserve">Soupis prací </t>
    </r>
    <r>
      <rPr>
        <rFont val="Trebuchet MS"/>
        <charset val="238"/>
        <color auto="1"/>
        <sz val="9"/>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</si>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</sst>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2">
    <font>
      <sz val="8"/>
      <name val="Arial CE"/>
      <family val="2"/>
    </font>
    <font>
      <sz val="8"/>
      <color rgb="FF969696"/>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0000A8"/>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8"/>
      <name val="Arial CE"/>
    </font>
    <font>
      <sz val="12"/>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2"/>
      <color rgb="FF800000"/>
      <name val="Arial CE"/>
    </font>
    <font>
      <sz val="8"/>
      <color rgb="FF960000"/>
      <name val="Arial CE"/>
    </font>
    <font>
      <sz val="7"/>
      <color rgb="FF969696"/>
      <name val="Arial CE"/>
    </font>
    <font>
      <i/>
      <sz val="7"/>
      <color rgb="FF969696"/>
      <name val="Arial CE"/>
    </font>
    <font>
      <i/>
      <sz val="8"/>
      <color rgb="FF0000FF"/>
      <name val="Arial CE"/>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41" fillId="0" borderId="0" applyNumberFormat="0" applyFill="0" applyBorder="0" applyAlignment="0" applyProtection="0"/>
  </cellStyleXfs>
  <cellXfs count="362">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0" fillId="0" borderId="0" xfId="0" applyFont="1" applyAlignment="1" applyProtection="1">
      <alignment horizontal="left" vertical="center"/>
    </xf>
    <xf numFmtId="0" fontId="17" fillId="0" borderId="0" xfId="0" applyFont="1" applyAlignment="1">
      <alignment horizontal="left" vertical="top" wrapText="1"/>
    </xf>
    <xf numFmtId="0" fontId="2" fillId="0" borderId="0" xfId="0" applyFont="1" applyAlignment="1" applyProtection="1">
      <alignment horizontal="left" vertical="top"/>
    </xf>
    <xf numFmtId="0" fontId="2"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0" fillId="2" borderId="0" xfId="0" applyFont="1" applyFill="1" applyAlignment="1" applyProtection="1">
      <alignment horizontal="left" vertical="center"/>
      <protection locked="0"/>
    </xf>
    <xf numFmtId="49" fontId="0" fillId="2" borderId="0" xfId="0" applyNumberFormat="1" applyFont="1" applyFill="1" applyAlignment="1" applyProtection="1">
      <alignment horizontal="left" vertical="center"/>
      <protection locked="0"/>
    </xf>
    <xf numFmtId="49" fontId="0" fillId="0" borderId="0" xfId="0" applyNumberFormat="1" applyFont="1" applyAlignment="1" applyProtection="1">
      <alignment horizontal="left" vertical="center"/>
    </xf>
    <xf numFmtId="0" fontId="0" fillId="0" borderId="0" xfId="0" applyFont="1" applyAlignment="1" applyProtection="1">
      <alignment horizontal="left" vertical="center" wrapText="1"/>
    </xf>
    <xf numFmtId="0" fontId="0" fillId="0" borderId="5" xfId="0" applyBorder="1" applyProtection="1"/>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4" fontId="18"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right" vertical="center"/>
    </xf>
    <xf numFmtId="4" fontId="17" fillId="0" borderId="0" xfId="0" applyNumberFormat="1" applyFont="1" applyAlignment="1" applyProtection="1">
      <alignment vertical="center"/>
    </xf>
    <xf numFmtId="0" fontId="1" fillId="0" borderId="4" xfId="0" applyFont="1" applyBorder="1" applyAlignment="1">
      <alignment vertical="center"/>
    </xf>
    <xf numFmtId="0" fontId="0" fillId="3" borderId="0" xfId="0" applyFont="1" applyFill="1" applyAlignment="1" applyProtection="1">
      <alignment vertical="center"/>
    </xf>
    <xf numFmtId="0" fontId="3"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3" fillId="3" borderId="8" xfId="0" applyFont="1" applyFill="1" applyBorder="1" applyAlignment="1" applyProtection="1">
      <alignment horizontal="center" vertical="center"/>
    </xf>
    <xf numFmtId="0" fontId="3" fillId="3" borderId="8" xfId="0" applyFont="1" applyFill="1" applyBorder="1" applyAlignment="1" applyProtection="1">
      <alignment horizontal="left" vertical="center"/>
    </xf>
    <xf numFmtId="4" fontId="3"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left" vertical="center" wrapText="1"/>
    </xf>
    <xf numFmtId="0" fontId="2" fillId="0" borderId="4" xfId="0" applyFont="1" applyBorder="1" applyAlignment="1">
      <alignment vertical="center"/>
    </xf>
    <xf numFmtId="0" fontId="19" fillId="0" borderId="0" xfId="0" applyFont="1" applyAlignment="1" applyProtection="1">
      <alignment vertical="center"/>
    </xf>
    <xf numFmtId="165" fontId="0" fillId="0" borderId="0" xfId="0" applyNumberFormat="1" applyFont="1" applyAlignment="1" applyProtection="1">
      <alignment horizontal="left" vertical="center"/>
    </xf>
    <xf numFmtId="0" fontId="0" fillId="0" borderId="0" xfId="0" applyFont="1" applyAlignment="1" applyProtection="1">
      <alignment vertical="center" wrapText="1"/>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0" fillId="0" borderId="13" xfId="0" applyFont="1" applyBorder="1" applyAlignment="1">
      <alignment vertical="center"/>
    </xf>
    <xf numFmtId="0" fontId="0" fillId="0" borderId="14" xfId="0" applyFont="1" applyBorder="1" applyAlignment="1">
      <alignment vertical="center"/>
    </xf>
    <xf numFmtId="0" fontId="1" fillId="0" borderId="15" xfId="0" applyFont="1" applyBorder="1" applyAlignment="1">
      <alignment horizontal="left" vertical="center"/>
    </xf>
    <xf numFmtId="0" fontId="1"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1" fillId="0" borderId="15" xfId="0" applyFont="1" applyBorder="1" applyAlignment="1" applyProtection="1">
      <alignment horizontal="left" vertical="center"/>
    </xf>
    <xf numFmtId="0" fontId="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1" fillId="4" borderId="7" xfId="0" applyFont="1" applyFill="1" applyBorder="1" applyAlignment="1" applyProtection="1">
      <alignment horizontal="center" vertical="center"/>
    </xf>
    <xf numFmtId="0" fontId="21"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1" fillId="4" borderId="8" xfId="0" applyFont="1" applyFill="1" applyBorder="1" applyAlignment="1" applyProtection="1">
      <alignment horizontal="center" vertical="center"/>
    </xf>
    <xf numFmtId="0" fontId="21" fillId="4" borderId="8" xfId="0" applyFont="1" applyFill="1" applyBorder="1" applyAlignment="1" applyProtection="1">
      <alignment horizontal="right" vertical="center"/>
    </xf>
    <xf numFmtId="0" fontId="21" fillId="4" borderId="9" xfId="0" applyFont="1" applyFill="1" applyBorder="1" applyAlignment="1" applyProtection="1">
      <alignment horizontal="center" vertical="center"/>
    </xf>
    <xf numFmtId="0" fontId="22" fillId="0" borderId="17"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22"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3" fillId="0" borderId="4"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3" fillId="0" borderId="0" xfId="0" applyFont="1" applyAlignment="1" applyProtection="1">
      <alignment horizontal="center" vertical="center"/>
    </xf>
    <xf numFmtId="0" fontId="3"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3"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4" fillId="0" borderId="4"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vertical="center"/>
    </xf>
    <xf numFmtId="0" fontId="2" fillId="0" borderId="0" xfId="0" applyFont="1" applyAlignment="1" applyProtection="1">
      <alignment horizontal="center" vertical="center"/>
    </xf>
    <xf numFmtId="0" fontId="4" fillId="0" borderId="4" xfId="0" applyFont="1" applyBorder="1" applyAlignment="1">
      <alignment vertical="center"/>
    </xf>
    <xf numFmtId="4" fontId="28" fillId="0" borderId="15"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6" xfId="0" applyNumberFormat="1" applyFont="1" applyBorder="1" applyAlignment="1" applyProtection="1">
      <alignment vertical="center"/>
    </xf>
    <xf numFmtId="0" fontId="4" fillId="0" borderId="0" xfId="0" applyFont="1" applyAlignment="1">
      <alignment horizontal="left" vertical="center"/>
    </xf>
    <xf numFmtId="4"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166" fontId="28" fillId="0" borderId="21" xfId="0" applyNumberFormat="1" applyFont="1" applyBorder="1" applyAlignment="1" applyProtection="1">
      <alignment vertical="center"/>
    </xf>
    <xf numFmtId="4" fontId="28" fillId="0" borderId="22" xfId="0" applyNumberFormat="1" applyFont="1" applyBorder="1" applyAlignment="1" applyProtection="1">
      <alignment vertical="center"/>
    </xf>
    <xf numFmtId="0" fontId="0" fillId="0" borderId="0" xfId="0" applyProtection="1">
      <protection locked="0"/>
    </xf>
    <xf numFmtId="0" fontId="0" fillId="0" borderId="2" xfId="0" applyBorder="1"/>
    <xf numFmtId="0" fontId="0" fillId="0" borderId="3" xfId="0" applyBorder="1"/>
    <xf numFmtId="0" fontId="0" fillId="0" borderId="3" xfId="0" applyBorder="1" applyProtection="1">
      <protection locked="0"/>
    </xf>
    <xf numFmtId="0" fontId="14"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pplyProtection="1">
      <alignment vertical="center"/>
      <protection locked="0"/>
    </xf>
    <xf numFmtId="0" fontId="2" fillId="0" borderId="0" xfId="0" applyFont="1" applyAlignment="1">
      <alignment horizontal="left" vertical="center" wrapText="1"/>
    </xf>
    <xf numFmtId="0" fontId="1" fillId="0" borderId="0" xfId="0" applyFont="1" applyAlignment="1" applyProtection="1">
      <alignment horizontal="left" vertical="center"/>
      <protection locked="0"/>
    </xf>
    <xf numFmtId="165" fontId="0" fillId="0" borderId="0" xfId="0" applyNumberFormat="1" applyFont="1" applyAlignment="1">
      <alignment horizontal="left" vertical="center"/>
    </xf>
    <xf numFmtId="0" fontId="0" fillId="0" borderId="4" xfId="0" applyFont="1" applyBorder="1" applyAlignment="1">
      <alignment vertical="center" wrapText="1"/>
    </xf>
    <xf numFmtId="0" fontId="0" fillId="0" borderId="0" xfId="0" applyFont="1" applyAlignment="1">
      <alignment horizontal="left" vertical="center" wrapText="1"/>
    </xf>
    <xf numFmtId="0" fontId="0" fillId="0" borderId="0" xfId="0" applyFont="1" applyAlignment="1" applyProtection="1">
      <alignment vertical="center" wrapText="1"/>
      <protection locked="0"/>
    </xf>
    <xf numFmtId="0" fontId="0" fillId="0" borderId="13" xfId="0" applyFont="1" applyBorder="1" applyAlignment="1" applyProtection="1">
      <alignment vertical="center"/>
      <protection locked="0"/>
    </xf>
    <xf numFmtId="0" fontId="18" fillId="0" borderId="0" xfId="0" applyFont="1" applyAlignment="1">
      <alignment horizontal="left" vertical="center"/>
    </xf>
    <xf numFmtId="4" fontId="23"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3" fillId="4" borderId="7" xfId="0" applyFont="1" applyFill="1" applyBorder="1" applyAlignment="1">
      <alignment horizontal="left" vertical="center"/>
    </xf>
    <xf numFmtId="0" fontId="0" fillId="4" borderId="8" xfId="0" applyFont="1" applyFill="1" applyBorder="1" applyAlignment="1">
      <alignment vertical="center"/>
    </xf>
    <xf numFmtId="0" fontId="3" fillId="4" borderId="8" xfId="0" applyFont="1" applyFill="1" applyBorder="1" applyAlignment="1">
      <alignment horizontal="right" vertical="center"/>
    </xf>
    <xf numFmtId="0" fontId="3" fillId="4" borderId="8" xfId="0" applyFont="1" applyFill="1" applyBorder="1" applyAlignment="1">
      <alignment horizontal="center" vertical="center"/>
    </xf>
    <xf numFmtId="0" fontId="0" fillId="4" borderId="8" xfId="0" applyFont="1" applyFill="1" applyBorder="1" applyAlignment="1" applyProtection="1">
      <alignment vertical="center"/>
      <protection locked="0"/>
    </xf>
    <xf numFmtId="4" fontId="3"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1"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1" fillId="0" borderId="0" xfId="0" applyFont="1" applyAlignment="1" applyProtection="1">
      <alignment horizontal="left" vertical="center" wrapText="1"/>
    </xf>
    <xf numFmtId="0" fontId="21"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21" fillId="4" borderId="0" xfId="0" applyFont="1" applyFill="1" applyAlignment="1" applyProtection="1">
      <alignment horizontal="right" vertical="center"/>
    </xf>
    <xf numFmtId="0" fontId="29" fillId="0" borderId="0" xfId="0" applyFont="1" applyAlignment="1" applyProtection="1">
      <alignment horizontal="left" vertical="center"/>
    </xf>
    <xf numFmtId="0" fontId="5" fillId="0" borderId="4" xfId="0" applyFont="1" applyBorder="1" applyAlignment="1" applyProtection="1">
      <alignment vertical="center"/>
    </xf>
    <xf numFmtId="0" fontId="5" fillId="0" borderId="0" xfId="0" applyFont="1" applyAlignment="1" applyProtection="1">
      <alignment vertical="center"/>
    </xf>
    <xf numFmtId="0" fontId="5" fillId="0" borderId="21" xfId="0" applyFont="1" applyBorder="1" applyAlignment="1" applyProtection="1">
      <alignment horizontal="left" vertical="center"/>
    </xf>
    <xf numFmtId="0" fontId="5" fillId="0" borderId="21" xfId="0" applyFont="1" applyBorder="1" applyAlignment="1" applyProtection="1">
      <alignment vertical="center"/>
    </xf>
    <xf numFmtId="0" fontId="5" fillId="0" borderId="21" xfId="0" applyFont="1" applyBorder="1" applyAlignment="1" applyProtection="1">
      <alignment vertical="center"/>
      <protection locked="0"/>
    </xf>
    <xf numFmtId="4" fontId="5" fillId="0" borderId="21" xfId="0" applyNumberFormat="1" applyFont="1" applyBorder="1" applyAlignment="1" applyProtection="1">
      <alignment vertical="center"/>
    </xf>
    <xf numFmtId="0" fontId="5" fillId="0" borderId="4" xfId="0" applyFont="1" applyBorder="1" applyAlignment="1">
      <alignmen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0" fontId="6" fillId="0" borderId="21" xfId="0" applyFont="1" applyBorder="1" applyAlignment="1" applyProtection="1">
      <alignment vertical="center"/>
      <protection locked="0"/>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0" fillId="0" borderId="4" xfId="0" applyFont="1" applyBorder="1" applyAlignment="1" applyProtection="1">
      <alignment horizontal="center" vertical="center" wrapText="1"/>
    </xf>
    <xf numFmtId="0" fontId="21" fillId="4" borderId="17"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protection locked="0"/>
    </xf>
    <xf numFmtId="0" fontId="21" fillId="4" borderId="19" xfId="0" applyFont="1" applyFill="1" applyBorder="1" applyAlignment="1" applyProtection="1">
      <alignment horizontal="center" vertical="center" wrapText="1"/>
    </xf>
    <xf numFmtId="0" fontId="0" fillId="0" borderId="4" xfId="0" applyFont="1" applyBorder="1" applyAlignment="1">
      <alignment horizontal="center" vertical="center" wrapText="1"/>
    </xf>
    <xf numFmtId="4" fontId="23" fillId="0" borderId="0" xfId="0" applyNumberFormat="1" applyFont="1" applyAlignment="1" applyProtection="1"/>
    <xf numFmtId="166" fontId="30" fillId="0" borderId="13" xfId="0" applyNumberFormat="1" applyFont="1" applyBorder="1" applyAlignment="1" applyProtection="1"/>
    <xf numFmtId="166" fontId="30" fillId="0" borderId="14" xfId="0" applyNumberFormat="1" applyFont="1" applyBorder="1" applyAlignment="1" applyProtection="1"/>
    <xf numFmtId="4" fontId="19" fillId="0" borderId="0" xfId="0" applyNumberFormat="1" applyFont="1" applyAlignment="1">
      <alignment vertical="center"/>
    </xf>
    <xf numFmtId="0" fontId="7" fillId="0" borderId="4"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4" xfId="0" applyFont="1" applyBorder="1" applyAlignment="1"/>
    <xf numFmtId="0" fontId="7" fillId="0" borderId="15"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6"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6" fillId="0" borderId="0" xfId="0" applyFont="1" applyAlignment="1" applyProtection="1">
      <alignment horizontal="left"/>
    </xf>
    <xf numFmtId="4" fontId="6" fillId="0" borderId="0" xfId="0" applyNumberFormat="1" applyFont="1" applyAlignment="1" applyProtection="1"/>
    <xf numFmtId="0" fontId="0" fillId="0" borderId="23" xfId="0" applyFont="1" applyBorder="1" applyAlignment="1" applyProtection="1">
      <alignment horizontal="center" vertical="center"/>
    </xf>
    <xf numFmtId="49" fontId="0" fillId="0" borderId="23" xfId="0" applyNumberFormat="1" applyFont="1" applyBorder="1" applyAlignment="1" applyProtection="1">
      <alignment horizontal="left" vertical="center" wrapText="1"/>
    </xf>
    <xf numFmtId="0" fontId="0" fillId="0" borderId="23" xfId="0" applyFont="1" applyBorder="1" applyAlignment="1" applyProtection="1">
      <alignment horizontal="left" vertical="center" wrapText="1"/>
    </xf>
    <xf numFmtId="0" fontId="0" fillId="0" borderId="23" xfId="0" applyFont="1" applyBorder="1" applyAlignment="1" applyProtection="1">
      <alignment horizontal="center" vertical="center" wrapText="1"/>
    </xf>
    <xf numFmtId="167" fontId="0" fillId="0" borderId="23" xfId="0" applyNumberFormat="1" applyFont="1" applyBorder="1" applyAlignment="1" applyProtection="1">
      <alignment vertical="center"/>
    </xf>
    <xf numFmtId="4" fontId="0" fillId="2" borderId="23" xfId="0" applyNumberFormat="1" applyFont="1" applyFill="1" applyBorder="1" applyAlignment="1" applyProtection="1">
      <alignment vertical="center"/>
      <protection locked="0"/>
    </xf>
    <xf numFmtId="4" fontId="0" fillId="0" borderId="23" xfId="0" applyNumberFormat="1" applyFont="1" applyBorder="1" applyAlignment="1" applyProtection="1">
      <alignment vertical="center"/>
    </xf>
    <xf numFmtId="0" fontId="1" fillId="2" borderId="15"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6" xfId="0" applyNumberFormat="1" applyFont="1" applyBorder="1" applyAlignment="1" applyProtection="1">
      <alignment vertical="center"/>
    </xf>
    <xf numFmtId="4" fontId="0" fillId="0" borderId="0" xfId="0" applyNumberFormat="1" applyFont="1" applyAlignment="1">
      <alignment vertical="center"/>
    </xf>
    <xf numFmtId="0" fontId="31" fillId="0" borderId="0" xfId="0" applyFont="1" applyAlignment="1" applyProtection="1">
      <alignment horizontal="left" vertical="center"/>
    </xf>
    <xf numFmtId="0" fontId="32" fillId="0" borderId="0" xfId="0" applyFont="1" applyAlignment="1" applyProtection="1">
      <alignment vertical="center" wrapText="1"/>
    </xf>
    <xf numFmtId="0" fontId="0" fillId="0" borderId="15" xfId="0" applyFont="1" applyBorder="1" applyAlignment="1" applyProtection="1">
      <alignment vertical="center"/>
    </xf>
    <xf numFmtId="0" fontId="8" fillId="0" borderId="4" xfId="0" applyFont="1" applyBorder="1" applyAlignment="1" applyProtection="1">
      <alignment vertical="center"/>
    </xf>
    <xf numFmtId="0" fontId="8" fillId="0" borderId="0" xfId="0" applyFont="1" applyAlignme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0" fontId="8" fillId="0" borderId="0" xfId="0" applyFont="1" applyAlignment="1" applyProtection="1">
      <alignment vertical="center"/>
      <protection locked="0"/>
    </xf>
    <xf numFmtId="0" fontId="8" fillId="0" borderId="4" xfId="0" applyFont="1" applyBorder="1" applyAlignment="1">
      <alignment vertical="center"/>
    </xf>
    <xf numFmtId="0" fontId="8" fillId="0" borderId="15" xfId="0" applyFont="1" applyBorder="1" applyAlignment="1" applyProtection="1">
      <alignment vertical="center"/>
    </xf>
    <xf numFmtId="0" fontId="8" fillId="0" borderId="0" xfId="0" applyFont="1" applyBorder="1" applyAlignment="1" applyProtection="1">
      <alignment vertical="center"/>
    </xf>
    <xf numFmtId="0" fontId="8" fillId="0" borderId="16" xfId="0" applyFont="1" applyBorder="1" applyAlignment="1" applyProtection="1">
      <alignment vertical="center"/>
    </xf>
    <xf numFmtId="0" fontId="8" fillId="0" borderId="0" xfId="0" applyFont="1" applyAlignment="1">
      <alignment horizontal="lef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xf numFmtId="0" fontId="11" fillId="0" borderId="22" xfId="0" applyFont="1" applyBorder="1" applyAlignment="1" applyProtection="1">
      <alignment vertical="center"/>
    </xf>
    <xf numFmtId="0" fontId="1" fillId="2" borderId="20" xfId="0" applyFont="1" applyFill="1" applyBorder="1" applyAlignment="1" applyProtection="1">
      <alignment horizontal="left" vertical="center"/>
      <protection locked="0"/>
    </xf>
    <xf numFmtId="0" fontId="1"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1" fillId="0" borderId="21" xfId="0" applyNumberFormat="1" applyFont="1" applyBorder="1" applyAlignment="1" applyProtection="1">
      <alignment vertical="center"/>
    </xf>
    <xf numFmtId="166" fontId="1" fillId="0" borderId="22" xfId="0" applyNumberFormat="1" applyFont="1" applyBorder="1" applyAlignment="1" applyProtection="1">
      <alignment vertical="center"/>
    </xf>
    <xf numFmtId="0" fontId="33" fillId="0" borderId="23" xfId="0" applyFont="1" applyBorder="1" applyAlignment="1" applyProtection="1">
      <alignment horizontal="center" vertical="center"/>
    </xf>
    <xf numFmtId="49" fontId="33" fillId="0" borderId="23" xfId="0" applyNumberFormat="1"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23" xfId="0" applyFont="1" applyBorder="1" applyAlignment="1" applyProtection="1">
      <alignment horizontal="center" vertical="center" wrapText="1"/>
    </xf>
    <xf numFmtId="167" fontId="33" fillId="0" borderId="23" xfId="0" applyNumberFormat="1" applyFont="1" applyBorder="1" applyAlignment="1" applyProtection="1">
      <alignment vertical="center"/>
    </xf>
    <xf numFmtId="4" fontId="33" fillId="2" borderId="23" xfId="0" applyNumberFormat="1" applyFont="1" applyFill="1" applyBorder="1" applyAlignment="1" applyProtection="1">
      <alignment vertical="center"/>
      <protection locked="0"/>
    </xf>
    <xf numFmtId="4" fontId="33" fillId="0" borderId="23" xfId="0" applyNumberFormat="1" applyFont="1" applyBorder="1" applyAlignment="1" applyProtection="1">
      <alignment vertical="center"/>
    </xf>
    <xf numFmtId="0" fontId="33" fillId="0" borderId="4" xfId="0" applyFont="1" applyBorder="1" applyAlignment="1">
      <alignment vertical="center"/>
    </xf>
    <xf numFmtId="0" fontId="33" fillId="2" borderId="15" xfId="0" applyFont="1" applyFill="1" applyBorder="1" applyAlignment="1" applyProtection="1">
      <alignment horizontal="left" vertical="center"/>
      <protection locked="0"/>
    </xf>
    <xf numFmtId="0" fontId="33" fillId="0" borderId="0" xfId="0" applyFont="1" applyBorder="1" applyAlignment="1" applyProtection="1">
      <alignment horizontal="center" vertical="center"/>
    </xf>
    <xf numFmtId="0" fontId="0" fillId="0" borderId="0" xfId="0" applyAlignment="1">
      <alignment vertical="top"/>
    </xf>
    <xf numFmtId="0" fontId="34" fillId="0" borderId="24" xfId="0" applyFont="1" applyBorder="1" applyAlignment="1">
      <alignment vertical="center" wrapText="1"/>
    </xf>
    <xf numFmtId="0" fontId="34" fillId="0" borderId="25" xfId="0" applyFont="1" applyBorder="1" applyAlignment="1">
      <alignment vertical="center" wrapText="1"/>
    </xf>
    <xf numFmtId="0" fontId="34" fillId="0" borderId="26" xfId="0" applyFont="1" applyBorder="1" applyAlignment="1">
      <alignment vertical="center" wrapText="1"/>
    </xf>
    <xf numFmtId="0" fontId="34" fillId="0" borderId="27" xfId="0" applyFont="1" applyBorder="1" applyAlignment="1">
      <alignment horizontal="center" vertical="center" wrapText="1"/>
    </xf>
    <xf numFmtId="0" fontId="35" fillId="0" borderId="1"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27" xfId="0" applyFont="1" applyBorder="1" applyAlignment="1">
      <alignment vertical="center" wrapText="1"/>
    </xf>
    <xf numFmtId="0" fontId="36" fillId="0" borderId="29" xfId="0" applyFont="1" applyBorder="1" applyAlignment="1">
      <alignment horizontal="left" wrapText="1"/>
    </xf>
    <xf numFmtId="0" fontId="34" fillId="0" borderId="28" xfId="0" applyFont="1" applyBorder="1" applyAlignment="1">
      <alignment vertical="center" wrapText="1"/>
    </xf>
    <xf numFmtId="0" fontId="36" fillId="0" borderId="1" xfId="0" applyFont="1" applyBorder="1" applyAlignment="1">
      <alignment horizontal="left" vertical="center" wrapText="1"/>
    </xf>
    <xf numFmtId="0" fontId="37" fillId="0" borderId="1" xfId="0" applyFont="1" applyBorder="1" applyAlignment="1">
      <alignment horizontal="left" vertical="center" wrapText="1"/>
    </xf>
    <xf numFmtId="0" fontId="37" fillId="0" borderId="27" xfId="0" applyFont="1" applyBorder="1" applyAlignment="1">
      <alignment vertical="center" wrapText="1"/>
    </xf>
    <xf numFmtId="0" fontId="37" fillId="0" borderId="1" xfId="0" applyFont="1" applyBorder="1" applyAlignment="1">
      <alignment vertical="center" wrapText="1"/>
    </xf>
    <xf numFmtId="0" fontId="37" fillId="0" borderId="1" xfId="0" applyFont="1" applyBorder="1" applyAlignment="1">
      <alignment horizontal="left" vertical="center"/>
    </xf>
    <xf numFmtId="0" fontId="37" fillId="0" borderId="1" xfId="0" applyFont="1" applyBorder="1" applyAlignment="1">
      <alignment vertical="center"/>
    </xf>
    <xf numFmtId="49" fontId="37" fillId="0" borderId="1" xfId="0" applyNumberFormat="1" applyFont="1" applyBorder="1" applyAlignment="1">
      <alignment horizontal="left" vertical="center" wrapText="1"/>
    </xf>
    <xf numFmtId="49" fontId="37" fillId="0" borderId="1" xfId="0" applyNumberFormat="1" applyFont="1" applyBorder="1" applyAlignment="1">
      <alignment vertical="center" wrapText="1"/>
    </xf>
    <xf numFmtId="0" fontId="34" fillId="0" borderId="30" xfId="0" applyFont="1" applyBorder="1" applyAlignment="1">
      <alignment vertical="center" wrapText="1"/>
    </xf>
    <xf numFmtId="0" fontId="38" fillId="0" borderId="29" xfId="0" applyFont="1" applyBorder="1" applyAlignment="1">
      <alignment vertical="center" wrapText="1"/>
    </xf>
    <xf numFmtId="0" fontId="34" fillId="0" borderId="31" xfId="0" applyFont="1" applyBorder="1" applyAlignment="1">
      <alignment vertical="center" wrapText="1"/>
    </xf>
    <xf numFmtId="0" fontId="34" fillId="0" borderId="1" xfId="0" applyFont="1" applyBorder="1" applyAlignment="1">
      <alignment vertical="top"/>
    </xf>
    <xf numFmtId="0" fontId="34" fillId="0" borderId="0" xfId="0" applyFont="1" applyAlignment="1">
      <alignment vertical="top"/>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34" fillId="0" borderId="26" xfId="0" applyFont="1" applyBorder="1" applyAlignment="1">
      <alignment horizontal="left" vertical="center"/>
    </xf>
    <xf numFmtId="0" fontId="34" fillId="0" borderId="27" xfId="0" applyFont="1" applyBorder="1" applyAlignment="1">
      <alignment horizontal="left" vertical="center"/>
    </xf>
    <xf numFmtId="0" fontId="35" fillId="0" borderId="1" xfId="0" applyFont="1" applyBorder="1" applyAlignment="1">
      <alignment horizontal="center" vertical="center"/>
    </xf>
    <xf numFmtId="0" fontId="34" fillId="0" borderId="28" xfId="0" applyFont="1" applyBorder="1" applyAlignment="1">
      <alignment horizontal="left" vertical="center"/>
    </xf>
    <xf numFmtId="0" fontId="36" fillId="0" borderId="1" xfId="0" applyFont="1" applyBorder="1" applyAlignment="1">
      <alignment horizontal="left" vertical="center"/>
    </xf>
    <xf numFmtId="0" fontId="39" fillId="0" borderId="0" xfId="0" applyFont="1" applyAlignment="1">
      <alignment horizontal="left" vertical="center"/>
    </xf>
    <xf numFmtId="0" fontId="36" fillId="0" borderId="29" xfId="0" applyFont="1" applyBorder="1" applyAlignment="1">
      <alignment horizontal="left" vertical="center"/>
    </xf>
    <xf numFmtId="0" fontId="36" fillId="0" borderId="29" xfId="0" applyFont="1" applyBorder="1" applyAlignment="1">
      <alignment horizontal="center" vertical="center"/>
    </xf>
    <xf numFmtId="0" fontId="39" fillId="0" borderId="29" xfId="0" applyFont="1" applyBorder="1" applyAlignment="1">
      <alignment horizontal="left" vertical="center"/>
    </xf>
    <xf numFmtId="0" fontId="40" fillId="0" borderId="1" xfId="0" applyFont="1" applyBorder="1" applyAlignment="1">
      <alignment horizontal="left" vertical="center"/>
    </xf>
    <xf numFmtId="0" fontId="37" fillId="0" borderId="0" xfId="0" applyFont="1" applyAlignment="1">
      <alignment horizontal="left" vertical="center"/>
    </xf>
    <xf numFmtId="0" fontId="37" fillId="0" borderId="1" xfId="0" applyFont="1" applyBorder="1" applyAlignment="1">
      <alignment horizontal="center" vertical="center"/>
    </xf>
    <xf numFmtId="0" fontId="37" fillId="0" borderId="27" xfId="0" applyFont="1" applyBorder="1" applyAlignment="1">
      <alignment horizontal="left" vertical="center"/>
    </xf>
    <xf numFmtId="0" fontId="37" fillId="0" borderId="1" xfId="0" applyFont="1" applyFill="1" applyBorder="1" applyAlignment="1">
      <alignment horizontal="left" vertical="center"/>
    </xf>
    <xf numFmtId="0" fontId="37" fillId="0" borderId="1" xfId="0" applyFont="1" applyFill="1" applyBorder="1" applyAlignment="1">
      <alignment horizontal="center" vertical="center"/>
    </xf>
    <xf numFmtId="0" fontId="34" fillId="0" borderId="30" xfId="0" applyFont="1" applyBorder="1" applyAlignment="1">
      <alignment horizontal="left" vertical="center"/>
    </xf>
    <xf numFmtId="0" fontId="38" fillId="0" borderId="29" xfId="0" applyFont="1" applyBorder="1" applyAlignment="1">
      <alignment horizontal="left" vertical="center"/>
    </xf>
    <xf numFmtId="0" fontId="34" fillId="0" borderId="31" xfId="0" applyFont="1" applyBorder="1" applyAlignment="1">
      <alignment horizontal="left" vertical="center"/>
    </xf>
    <xf numFmtId="0" fontId="34" fillId="0" borderId="1" xfId="0" applyFont="1" applyBorder="1" applyAlignment="1">
      <alignment horizontal="left" vertical="center"/>
    </xf>
    <xf numFmtId="0" fontId="38" fillId="0" borderId="1" xfId="0" applyFont="1" applyBorder="1" applyAlignment="1">
      <alignment horizontal="left" vertical="center"/>
    </xf>
    <xf numFmtId="0" fontId="39" fillId="0" borderId="1" xfId="0" applyFont="1" applyBorder="1" applyAlignment="1">
      <alignment horizontal="left" vertical="center"/>
    </xf>
    <xf numFmtId="0" fontId="37" fillId="0" borderId="29" xfId="0" applyFont="1" applyBorder="1" applyAlignment="1">
      <alignment horizontal="left" vertical="center"/>
    </xf>
    <xf numFmtId="0" fontId="34" fillId="0" borderId="1" xfId="0" applyFont="1" applyBorder="1" applyAlignment="1">
      <alignment horizontal="left" vertical="center" wrapText="1"/>
    </xf>
    <xf numFmtId="0" fontId="37" fillId="0" borderId="1" xfId="0" applyFont="1" applyBorder="1" applyAlignment="1">
      <alignment horizontal="center" vertical="center" wrapText="1"/>
    </xf>
    <xf numFmtId="0" fontId="34" fillId="0" borderId="24" xfId="0" applyFont="1" applyBorder="1" applyAlignment="1">
      <alignment horizontal="left" vertical="center" wrapText="1"/>
    </xf>
    <xf numFmtId="0" fontId="34" fillId="0" borderId="25" xfId="0" applyFont="1" applyBorder="1" applyAlignment="1">
      <alignment horizontal="left" vertical="center" wrapText="1"/>
    </xf>
    <xf numFmtId="0" fontId="34" fillId="0" borderId="26" xfId="0" applyFont="1" applyBorder="1" applyAlignment="1">
      <alignment horizontal="left" vertical="center" wrapText="1"/>
    </xf>
    <xf numFmtId="0" fontId="34" fillId="0" borderId="27" xfId="0" applyFont="1" applyBorder="1" applyAlignment="1">
      <alignment horizontal="left" vertical="center" wrapText="1"/>
    </xf>
    <xf numFmtId="0" fontId="34" fillId="0" borderId="28" xfId="0" applyFont="1" applyBorder="1" applyAlignment="1">
      <alignment horizontal="left" vertical="center" wrapText="1"/>
    </xf>
    <xf numFmtId="0" fontId="39" fillId="0" borderId="27" xfId="0" applyFont="1" applyBorder="1" applyAlignment="1">
      <alignment horizontal="left" vertical="center" wrapText="1"/>
    </xf>
    <xf numFmtId="0" fontId="39" fillId="0" borderId="28"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28" xfId="0" applyFont="1" applyBorder="1" applyAlignment="1">
      <alignment horizontal="left" vertical="center"/>
    </xf>
    <xf numFmtId="0" fontId="37" fillId="0" borderId="30" xfId="0" applyFont="1" applyBorder="1" applyAlignment="1">
      <alignment horizontal="left" vertical="center" wrapText="1"/>
    </xf>
    <xf numFmtId="0" fontId="37" fillId="0" borderId="29" xfId="0" applyFont="1" applyBorder="1" applyAlignment="1">
      <alignment horizontal="left" vertical="center" wrapText="1"/>
    </xf>
    <xf numFmtId="0" fontId="37" fillId="0" borderId="31" xfId="0" applyFont="1" applyBorder="1" applyAlignment="1">
      <alignment horizontal="left" vertical="center" wrapText="1"/>
    </xf>
    <xf numFmtId="0" fontId="37" fillId="0" borderId="1" xfId="0" applyFont="1" applyBorder="1" applyAlignment="1">
      <alignment horizontal="left" vertical="top"/>
    </xf>
    <xf numFmtId="0" fontId="37" fillId="0" borderId="1" xfId="0" applyFont="1" applyBorder="1" applyAlignment="1">
      <alignment horizontal="center" vertical="top"/>
    </xf>
    <xf numFmtId="0" fontId="37" fillId="0" borderId="30" xfId="0" applyFont="1" applyBorder="1" applyAlignment="1">
      <alignment horizontal="left" vertical="center"/>
    </xf>
    <xf numFmtId="0" fontId="37" fillId="0" borderId="31" xfId="0" applyFont="1" applyBorder="1" applyAlignment="1">
      <alignment horizontal="left" vertical="center"/>
    </xf>
    <xf numFmtId="0" fontId="39" fillId="0" borderId="0" xfId="0" applyFont="1" applyAlignment="1">
      <alignment vertical="center"/>
    </xf>
    <xf numFmtId="0" fontId="36" fillId="0" borderId="1" xfId="0" applyFont="1" applyBorder="1" applyAlignment="1">
      <alignment vertical="center"/>
    </xf>
    <xf numFmtId="0" fontId="39" fillId="0" borderId="29" xfId="0" applyFont="1" applyBorder="1" applyAlignment="1">
      <alignment vertical="center"/>
    </xf>
    <xf numFmtId="0" fontId="36" fillId="0" borderId="29" xfId="0" applyFont="1" applyBorder="1" applyAlignment="1">
      <alignment vertical="center"/>
    </xf>
    <xf numFmtId="0" fontId="0" fillId="0" borderId="1" xfId="0" applyBorder="1" applyAlignment="1">
      <alignment vertical="top"/>
    </xf>
    <xf numFmtId="49" fontId="37" fillId="0" borderId="1" xfId="0" applyNumberFormat="1" applyFont="1" applyBorder="1" applyAlignment="1">
      <alignment horizontal="left" vertical="center"/>
    </xf>
    <xf numFmtId="0" fontId="0" fillId="0" borderId="29" xfId="0" applyBorder="1" applyAlignment="1">
      <alignment vertical="top"/>
    </xf>
    <xf numFmtId="0" fontId="36" fillId="0" borderId="29" xfId="0" applyFont="1" applyBorder="1" applyAlignment="1">
      <alignment horizontal="left"/>
    </xf>
    <xf numFmtId="0" fontId="39" fillId="0" borderId="29" xfId="0" applyFont="1" applyBorder="1" applyAlignment="1"/>
    <xf numFmtId="0" fontId="34" fillId="0" borderId="27" xfId="0" applyFont="1" applyBorder="1" applyAlignment="1">
      <alignment vertical="top"/>
    </xf>
    <xf numFmtId="0" fontId="34" fillId="0" borderId="28" xfId="0" applyFont="1" applyBorder="1" applyAlignment="1">
      <alignment vertical="top"/>
    </xf>
    <xf numFmtId="0" fontId="34" fillId="0" borderId="1" xfId="0" applyFont="1" applyBorder="1" applyAlignment="1">
      <alignment horizontal="center" vertical="center"/>
    </xf>
    <xf numFmtId="0" fontId="34" fillId="0" borderId="1" xfId="0" applyFont="1" applyBorder="1" applyAlignment="1">
      <alignment horizontal="left" vertical="top"/>
    </xf>
    <xf numFmtId="0" fontId="34" fillId="0" borderId="30" xfId="0" applyFont="1" applyBorder="1" applyAlignment="1">
      <alignment vertical="top"/>
    </xf>
    <xf numFmtId="0" fontId="34" fillId="0" borderId="29" xfId="0" applyFont="1" applyBorder="1" applyAlignment="1">
      <alignment vertical="top"/>
    </xf>
    <xf numFmtId="0" fontId="34"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styles" Target="styles.xml" /><Relationship Id="rId7" Type="http://schemas.openxmlformats.org/officeDocument/2006/relationships/theme" Target="theme/theme1.xml" /><Relationship Id="rId8" Type="http://schemas.openxmlformats.org/officeDocument/2006/relationships/calcChain" Target="calcChain.xml" /><Relationship Id="rId9"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 customWidth="1"/>
    <col min="2" max="2" width="1.67" customWidth="1"/>
    <col min="3" max="3" width="4.17" customWidth="1"/>
    <col min="4" max="4" width="2.67" customWidth="1"/>
    <col min="5" max="5" width="2.67" customWidth="1"/>
    <col min="6" max="6" width="2.67" customWidth="1"/>
    <col min="7" max="7" width="2.67" customWidth="1"/>
    <col min="8" max="8" width="2.67" customWidth="1"/>
    <col min="9" max="9" width="2.67" customWidth="1"/>
    <col min="10" max="10" width="2.67" customWidth="1"/>
    <col min="11" max="11" width="2.67" customWidth="1"/>
    <col min="12" max="12" width="2.67" customWidth="1"/>
    <col min="13" max="13" width="2.67" customWidth="1"/>
    <col min="14" max="14" width="2.67" customWidth="1"/>
    <col min="15" max="15" width="2.67" customWidth="1"/>
    <col min="16" max="16" width="2.67" customWidth="1"/>
    <col min="17" max="17" width="2.67" customWidth="1"/>
    <col min="18" max="18" width="2.67" customWidth="1"/>
    <col min="19" max="19" width="2.67" customWidth="1"/>
    <col min="20" max="20" width="2.67" customWidth="1"/>
    <col min="21" max="21" width="2.67" customWidth="1"/>
    <col min="22" max="22" width="2.67" customWidth="1"/>
    <col min="23" max="23" width="2.67" customWidth="1"/>
    <col min="24" max="24" width="2.67" customWidth="1"/>
    <col min="25" max="25" width="2.67" customWidth="1"/>
    <col min="26" max="26" width="2.67" customWidth="1"/>
    <col min="27" max="27" width="2.67" customWidth="1"/>
    <col min="28" max="28" width="2.67" customWidth="1"/>
    <col min="29" max="29" width="2.67" customWidth="1"/>
    <col min="30" max="30" width="2.67" customWidth="1"/>
    <col min="31" max="31" width="2.67" customWidth="1"/>
    <col min="32" max="32" width="2.67" customWidth="1"/>
    <col min="33" max="33" width="2.67" customWidth="1"/>
    <col min="34" max="34" width="3.33" customWidth="1"/>
    <col min="35" max="35" width="31.67" customWidth="1"/>
    <col min="36" max="36" width="2.5" customWidth="1"/>
    <col min="37" max="37" width="2.5" customWidth="1"/>
    <col min="38" max="38" width="8.33" customWidth="1"/>
    <col min="39" max="39" width="3.33" customWidth="1"/>
    <col min="40" max="40" width="13.33" customWidth="1"/>
    <col min="41" max="41" width="7.5" customWidth="1"/>
    <col min="42" max="42" width="4.17" customWidth="1"/>
    <col min="43" max="43" width="15.67" customWidth="1"/>
    <col min="44" max="44" width="13.67" customWidth="1"/>
    <col min="45" max="45" width="25.83" hidden="1" customWidth="1"/>
    <col min="46" max="46" width="25.83" hidden="1" customWidth="1"/>
    <col min="47" max="47" width="25.83" hidden="1" customWidth="1"/>
    <col min="48" max="48" width="21.67" hidden="1" customWidth="1"/>
    <col min="49" max="49" width="21.67" hidden="1" customWidth="1"/>
    <col min="50" max="50" width="25" hidden="1" customWidth="1"/>
    <col min="51" max="51" width="25" hidden="1" customWidth="1"/>
    <col min="52" max="52" width="21.67" hidden="1" customWidth="1"/>
    <col min="53" max="53" width="19.17" hidden="1" customWidth="1"/>
    <col min="54" max="54" width="25" hidden="1" customWidth="1"/>
    <col min="55" max="55" width="21.67" hidden="1" customWidth="1"/>
    <col min="56" max="56" width="19.17" hidden="1" customWidth="1"/>
    <col min="57" max="57" width="66.5" customWidth="1"/>
    <col min="71" max="71" width="9.33" hidden="1"/>
    <col min="72" max="72" width="9.33" hidden="1"/>
    <col min="73" max="73" width="9.33" hidden="1"/>
    <col min="74" max="74" width="9.33" hidden="1"/>
    <col min="75" max="75" width="9.33" hidden="1"/>
    <col min="76" max="76" width="9.33" hidden="1"/>
    <col min="77" max="77" width="9.33" hidden="1"/>
    <col min="78" max="78" width="9.33" hidden="1"/>
    <col min="79" max="79" width="9.33" hidden="1"/>
    <col min="80" max="80" width="9.33" hidden="1"/>
    <col min="81" max="81" width="9.33" hidden="1"/>
    <col min="82" max="82" width="9.33" hidden="1"/>
    <col min="83" max="83" width="9.33" hidden="1"/>
    <col min="84" max="84" width="9.33" hidden="1"/>
    <col min="85" max="85" width="9.33" hidden="1"/>
    <col min="86" max="86" width="9.33" hidden="1"/>
    <col min="87" max="87" width="9.33" hidden="1"/>
    <col min="88" max="88" width="9.33" hidden="1"/>
    <col min="89" max="89" width="9.33" hidden="1"/>
    <col min="90" max="90" width="9.33" hidden="1"/>
    <col min="91" max="91" width="9.33" hidden="1"/>
  </cols>
  <sheetData>
    <row r="1">
      <c r="A1" s="16" t="s">
        <v>0</v>
      </c>
      <c r="AZ1" s="16" t="s">
        <v>1</v>
      </c>
      <c r="BA1" s="16" t="s">
        <v>2</v>
      </c>
      <c r="BB1" s="16" t="s">
        <v>3</v>
      </c>
      <c r="BT1" s="16" t="s">
        <v>4</v>
      </c>
      <c r="BU1" s="16" t="s">
        <v>4</v>
      </c>
      <c r="BV1" s="16" t="s">
        <v>5</v>
      </c>
    </row>
    <row r="2" ht="36.96" customHeight="1">
      <c r="AR2"/>
      <c r="BS2" s="17" t="s">
        <v>6</v>
      </c>
      <c r="BT2" s="17" t="s">
        <v>7</v>
      </c>
    </row>
    <row r="3"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6</v>
      </c>
    </row>
    <row r="7" ht="12" customHeight="1">
      <c r="B7" s="21"/>
      <c r="C7" s="22"/>
      <c r="D7" s="32" t="s">
        <v>18</v>
      </c>
      <c r="E7" s="22"/>
      <c r="F7" s="22"/>
      <c r="G7" s="22"/>
      <c r="H7" s="22"/>
      <c r="I7" s="22"/>
      <c r="J7" s="22"/>
      <c r="K7" s="27" t="s">
        <v>19</v>
      </c>
      <c r="L7" s="22"/>
      <c r="M7" s="22"/>
      <c r="N7" s="22"/>
      <c r="O7" s="22"/>
      <c r="P7" s="22"/>
      <c r="Q7" s="22"/>
      <c r="R7" s="22"/>
      <c r="S7" s="22"/>
      <c r="T7" s="22"/>
      <c r="U7" s="22"/>
      <c r="V7" s="22"/>
      <c r="W7" s="22"/>
      <c r="X7" s="22"/>
      <c r="Y7" s="22"/>
      <c r="Z7" s="22"/>
      <c r="AA7" s="22"/>
      <c r="AB7" s="22"/>
      <c r="AC7" s="22"/>
      <c r="AD7" s="22"/>
      <c r="AE7" s="22"/>
      <c r="AF7" s="22"/>
      <c r="AG7" s="22"/>
      <c r="AH7" s="22"/>
      <c r="AI7" s="22"/>
      <c r="AJ7" s="22"/>
      <c r="AK7" s="32" t="s">
        <v>20</v>
      </c>
      <c r="AL7" s="22"/>
      <c r="AM7" s="22"/>
      <c r="AN7" s="27" t="s">
        <v>19</v>
      </c>
      <c r="AO7" s="22"/>
      <c r="AP7" s="22"/>
      <c r="AQ7" s="22"/>
      <c r="AR7" s="20"/>
      <c r="BE7" s="31"/>
      <c r="BS7" s="17" t="s">
        <v>6</v>
      </c>
    </row>
    <row r="8" ht="12" customHeight="1">
      <c r="B8" s="21"/>
      <c r="C8" s="22"/>
      <c r="D8" s="32" t="s">
        <v>21</v>
      </c>
      <c r="E8" s="22"/>
      <c r="F8" s="22"/>
      <c r="G8" s="22"/>
      <c r="H8" s="22"/>
      <c r="I8" s="22"/>
      <c r="J8" s="22"/>
      <c r="K8" s="27" t="s">
        <v>22</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23</v>
      </c>
      <c r="AL8" s="22"/>
      <c r="AM8" s="22"/>
      <c r="AN8" s="33" t="s">
        <v>24</v>
      </c>
      <c r="AO8" s="22"/>
      <c r="AP8" s="22"/>
      <c r="AQ8" s="22"/>
      <c r="AR8" s="20"/>
      <c r="BE8" s="31"/>
      <c r="BS8" s="17" t="s">
        <v>6</v>
      </c>
    </row>
    <row r="9"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6</v>
      </c>
    </row>
    <row r="10" ht="12" customHeight="1">
      <c r="B10" s="21"/>
      <c r="C10" s="22"/>
      <c r="D10" s="32" t="s">
        <v>25</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26</v>
      </c>
      <c r="AL10" s="22"/>
      <c r="AM10" s="22"/>
      <c r="AN10" s="27" t="s">
        <v>19</v>
      </c>
      <c r="AO10" s="22"/>
      <c r="AP10" s="22"/>
      <c r="AQ10" s="22"/>
      <c r="AR10" s="20"/>
      <c r="BE10" s="31"/>
      <c r="BS10" s="17" t="s">
        <v>6</v>
      </c>
    </row>
    <row r="11" ht="18.48" customHeight="1">
      <c r="B11" s="21"/>
      <c r="C11" s="22"/>
      <c r="D11" s="22"/>
      <c r="E11" s="27" t="s">
        <v>22</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27</v>
      </c>
      <c r="AL11" s="22"/>
      <c r="AM11" s="22"/>
      <c r="AN11" s="27" t="s">
        <v>19</v>
      </c>
      <c r="AO11" s="22"/>
      <c r="AP11" s="22"/>
      <c r="AQ11" s="22"/>
      <c r="AR11" s="20"/>
      <c r="BE11" s="31"/>
      <c r="BS11" s="17" t="s">
        <v>6</v>
      </c>
    </row>
    <row r="12"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6</v>
      </c>
    </row>
    <row r="13" ht="12" customHeight="1">
      <c r="B13" s="21"/>
      <c r="C13" s="22"/>
      <c r="D13" s="32" t="s">
        <v>28</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26</v>
      </c>
      <c r="AL13" s="22"/>
      <c r="AM13" s="22"/>
      <c r="AN13" s="34" t="s">
        <v>29</v>
      </c>
      <c r="AO13" s="22"/>
      <c r="AP13" s="22"/>
      <c r="AQ13" s="22"/>
      <c r="AR13" s="20"/>
      <c r="BE13" s="31"/>
      <c r="BS13" s="17" t="s">
        <v>6</v>
      </c>
    </row>
    <row r="14">
      <c r="B14" s="21"/>
      <c r="C14" s="22"/>
      <c r="D14" s="22"/>
      <c r="E14" s="34" t="s">
        <v>29</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27</v>
      </c>
      <c r="AL14" s="22"/>
      <c r="AM14" s="22"/>
      <c r="AN14" s="34" t="s">
        <v>29</v>
      </c>
      <c r="AO14" s="22"/>
      <c r="AP14" s="22"/>
      <c r="AQ14" s="22"/>
      <c r="AR14" s="20"/>
      <c r="BE14" s="31"/>
      <c r="BS14" s="17" t="s">
        <v>6</v>
      </c>
    </row>
    <row r="15"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ht="12" customHeight="1">
      <c r="B16" s="21"/>
      <c r="C16" s="22"/>
      <c r="D16" s="32" t="s">
        <v>30</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26</v>
      </c>
      <c r="AL16" s="22"/>
      <c r="AM16" s="22"/>
      <c r="AN16" s="27" t="s">
        <v>19</v>
      </c>
      <c r="AO16" s="22"/>
      <c r="AP16" s="22"/>
      <c r="AQ16" s="22"/>
      <c r="AR16" s="20"/>
      <c r="BE16" s="31"/>
      <c r="BS16" s="17" t="s">
        <v>4</v>
      </c>
    </row>
    <row r="17" ht="18.48" customHeight="1">
      <c r="B17" s="21"/>
      <c r="C17" s="22"/>
      <c r="D17" s="22"/>
      <c r="E17" s="27" t="s">
        <v>22</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27</v>
      </c>
      <c r="AL17" s="22"/>
      <c r="AM17" s="22"/>
      <c r="AN17" s="27" t="s">
        <v>19</v>
      </c>
      <c r="AO17" s="22"/>
      <c r="AP17" s="22"/>
      <c r="AQ17" s="22"/>
      <c r="AR17" s="20"/>
      <c r="BE17" s="31"/>
      <c r="BS17" s="17" t="s">
        <v>31</v>
      </c>
    </row>
    <row r="18"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ht="12" customHeight="1">
      <c r="B19" s="21"/>
      <c r="C19" s="22"/>
      <c r="D19" s="32" t="s">
        <v>32</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26</v>
      </c>
      <c r="AL19" s="22"/>
      <c r="AM19" s="22"/>
      <c r="AN19" s="27" t="s">
        <v>19</v>
      </c>
      <c r="AO19" s="22"/>
      <c r="AP19" s="22"/>
      <c r="AQ19" s="22"/>
      <c r="AR19" s="20"/>
      <c r="BE19" s="31"/>
      <c r="BS19" s="17" t="s">
        <v>6</v>
      </c>
    </row>
    <row r="20" ht="18.48" customHeight="1">
      <c r="B20" s="21"/>
      <c r="C20" s="22"/>
      <c r="D20" s="22"/>
      <c r="E20" s="27" t="s">
        <v>22</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27</v>
      </c>
      <c r="AL20" s="22"/>
      <c r="AM20" s="22"/>
      <c r="AN20" s="27" t="s">
        <v>19</v>
      </c>
      <c r="AO20" s="22"/>
      <c r="AP20" s="22"/>
      <c r="AQ20" s="22"/>
      <c r="AR20" s="20"/>
      <c r="BE20" s="31"/>
      <c r="BS20" s="17" t="s">
        <v>4</v>
      </c>
    </row>
    <row r="2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ht="12" customHeight="1">
      <c r="B22" s="21"/>
      <c r="C22" s="22"/>
      <c r="D22" s="32" t="s">
        <v>33</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ht="45" customHeight="1">
      <c r="B23" s="21"/>
      <c r="C23" s="22"/>
      <c r="D23" s="22"/>
      <c r="E23" s="36" t="s">
        <v>34</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1" customFormat="1" ht="25.92" customHeight="1">
      <c r="B26" s="38"/>
      <c r="C26" s="39"/>
      <c r="D26" s="40" t="s">
        <v>35</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2">
        <f>ROUND(AG54,2)</f>
        <v>0</v>
      </c>
      <c r="AL26" s="41"/>
      <c r="AM26" s="41"/>
      <c r="AN26" s="41"/>
      <c r="AO26" s="41"/>
      <c r="AP26" s="39"/>
      <c r="AQ26" s="39"/>
      <c r="AR26" s="43"/>
      <c r="BE26" s="31"/>
    </row>
    <row r="27" s="1" customFormat="1" ht="6.96" customHeight="1">
      <c r="B27" s="3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3"/>
      <c r="BE27" s="31"/>
    </row>
    <row r="28" s="1" customFormat="1">
      <c r="B28" s="38"/>
      <c r="C28" s="39"/>
      <c r="D28" s="39"/>
      <c r="E28" s="39"/>
      <c r="F28" s="39"/>
      <c r="G28" s="39"/>
      <c r="H28" s="39"/>
      <c r="I28" s="39"/>
      <c r="J28" s="39"/>
      <c r="K28" s="39"/>
      <c r="L28" s="44" t="s">
        <v>36</v>
      </c>
      <c r="M28" s="44"/>
      <c r="N28" s="44"/>
      <c r="O28" s="44"/>
      <c r="P28" s="44"/>
      <c r="Q28" s="39"/>
      <c r="R28" s="39"/>
      <c r="S28" s="39"/>
      <c r="T28" s="39"/>
      <c r="U28" s="39"/>
      <c r="V28" s="39"/>
      <c r="W28" s="44" t="s">
        <v>37</v>
      </c>
      <c r="X28" s="44"/>
      <c r="Y28" s="44"/>
      <c r="Z28" s="44"/>
      <c r="AA28" s="44"/>
      <c r="AB28" s="44"/>
      <c r="AC28" s="44"/>
      <c r="AD28" s="44"/>
      <c r="AE28" s="44"/>
      <c r="AF28" s="39"/>
      <c r="AG28" s="39"/>
      <c r="AH28" s="39"/>
      <c r="AI28" s="39"/>
      <c r="AJ28" s="39"/>
      <c r="AK28" s="44" t="s">
        <v>38</v>
      </c>
      <c r="AL28" s="44"/>
      <c r="AM28" s="44"/>
      <c r="AN28" s="44"/>
      <c r="AO28" s="44"/>
      <c r="AP28" s="39"/>
      <c r="AQ28" s="39"/>
      <c r="AR28" s="43"/>
      <c r="BE28" s="31"/>
    </row>
    <row r="29" s="2" customFormat="1" ht="14.4" customHeight="1">
      <c r="B29" s="45"/>
      <c r="C29" s="46"/>
      <c r="D29" s="32" t="s">
        <v>39</v>
      </c>
      <c r="E29" s="46"/>
      <c r="F29" s="32" t="s">
        <v>40</v>
      </c>
      <c r="G29" s="46"/>
      <c r="H29" s="46"/>
      <c r="I29" s="46"/>
      <c r="J29" s="46"/>
      <c r="K29" s="46"/>
      <c r="L29" s="47">
        <v>0.20999999999999999</v>
      </c>
      <c r="M29" s="46"/>
      <c r="N29" s="46"/>
      <c r="O29" s="46"/>
      <c r="P29" s="46"/>
      <c r="Q29" s="46"/>
      <c r="R29" s="46"/>
      <c r="S29" s="46"/>
      <c r="T29" s="46"/>
      <c r="U29" s="46"/>
      <c r="V29" s="46"/>
      <c r="W29" s="48">
        <f>ROUND(AZ54, 2)</f>
        <v>0</v>
      </c>
      <c r="X29" s="46"/>
      <c r="Y29" s="46"/>
      <c r="Z29" s="46"/>
      <c r="AA29" s="46"/>
      <c r="AB29" s="46"/>
      <c r="AC29" s="46"/>
      <c r="AD29" s="46"/>
      <c r="AE29" s="46"/>
      <c r="AF29" s="46"/>
      <c r="AG29" s="46"/>
      <c r="AH29" s="46"/>
      <c r="AI29" s="46"/>
      <c r="AJ29" s="46"/>
      <c r="AK29" s="48">
        <f>ROUND(AV54, 2)</f>
        <v>0</v>
      </c>
      <c r="AL29" s="46"/>
      <c r="AM29" s="46"/>
      <c r="AN29" s="46"/>
      <c r="AO29" s="46"/>
      <c r="AP29" s="46"/>
      <c r="AQ29" s="46"/>
      <c r="AR29" s="49"/>
      <c r="BE29" s="31"/>
    </row>
    <row r="30" s="2" customFormat="1" ht="14.4" customHeight="1">
      <c r="B30" s="45"/>
      <c r="C30" s="46"/>
      <c r="D30" s="46"/>
      <c r="E30" s="46"/>
      <c r="F30" s="32" t="s">
        <v>41</v>
      </c>
      <c r="G30" s="46"/>
      <c r="H30" s="46"/>
      <c r="I30" s="46"/>
      <c r="J30" s="46"/>
      <c r="K30" s="46"/>
      <c r="L30" s="47">
        <v>0.14999999999999999</v>
      </c>
      <c r="M30" s="46"/>
      <c r="N30" s="46"/>
      <c r="O30" s="46"/>
      <c r="P30" s="46"/>
      <c r="Q30" s="46"/>
      <c r="R30" s="46"/>
      <c r="S30" s="46"/>
      <c r="T30" s="46"/>
      <c r="U30" s="46"/>
      <c r="V30" s="46"/>
      <c r="W30" s="48">
        <f>ROUND(BA54, 2)</f>
        <v>0</v>
      </c>
      <c r="X30" s="46"/>
      <c r="Y30" s="46"/>
      <c r="Z30" s="46"/>
      <c r="AA30" s="46"/>
      <c r="AB30" s="46"/>
      <c r="AC30" s="46"/>
      <c r="AD30" s="46"/>
      <c r="AE30" s="46"/>
      <c r="AF30" s="46"/>
      <c r="AG30" s="46"/>
      <c r="AH30" s="46"/>
      <c r="AI30" s="46"/>
      <c r="AJ30" s="46"/>
      <c r="AK30" s="48">
        <f>ROUND(AW54, 2)</f>
        <v>0</v>
      </c>
      <c r="AL30" s="46"/>
      <c r="AM30" s="46"/>
      <c r="AN30" s="46"/>
      <c r="AO30" s="46"/>
      <c r="AP30" s="46"/>
      <c r="AQ30" s="46"/>
      <c r="AR30" s="49"/>
      <c r="BE30" s="31"/>
    </row>
    <row r="31" hidden="1" s="2" customFormat="1" ht="14.4" customHeight="1">
      <c r="B31" s="45"/>
      <c r="C31" s="46"/>
      <c r="D31" s="46"/>
      <c r="E31" s="46"/>
      <c r="F31" s="32" t="s">
        <v>42</v>
      </c>
      <c r="G31" s="46"/>
      <c r="H31" s="46"/>
      <c r="I31" s="46"/>
      <c r="J31" s="46"/>
      <c r="K31" s="46"/>
      <c r="L31" s="47">
        <v>0.20999999999999999</v>
      </c>
      <c r="M31" s="46"/>
      <c r="N31" s="46"/>
      <c r="O31" s="46"/>
      <c r="P31" s="46"/>
      <c r="Q31" s="46"/>
      <c r="R31" s="46"/>
      <c r="S31" s="46"/>
      <c r="T31" s="46"/>
      <c r="U31" s="46"/>
      <c r="V31" s="46"/>
      <c r="W31" s="48">
        <f>ROUND(BB54, 2)</f>
        <v>0</v>
      </c>
      <c r="X31" s="46"/>
      <c r="Y31" s="46"/>
      <c r="Z31" s="46"/>
      <c r="AA31" s="46"/>
      <c r="AB31" s="46"/>
      <c r="AC31" s="46"/>
      <c r="AD31" s="46"/>
      <c r="AE31" s="46"/>
      <c r="AF31" s="46"/>
      <c r="AG31" s="46"/>
      <c r="AH31" s="46"/>
      <c r="AI31" s="46"/>
      <c r="AJ31" s="46"/>
      <c r="AK31" s="48">
        <v>0</v>
      </c>
      <c r="AL31" s="46"/>
      <c r="AM31" s="46"/>
      <c r="AN31" s="46"/>
      <c r="AO31" s="46"/>
      <c r="AP31" s="46"/>
      <c r="AQ31" s="46"/>
      <c r="AR31" s="49"/>
      <c r="BE31" s="31"/>
    </row>
    <row r="32" hidden="1" s="2" customFormat="1" ht="14.4" customHeight="1">
      <c r="B32" s="45"/>
      <c r="C32" s="46"/>
      <c r="D32" s="46"/>
      <c r="E32" s="46"/>
      <c r="F32" s="32" t="s">
        <v>43</v>
      </c>
      <c r="G32" s="46"/>
      <c r="H32" s="46"/>
      <c r="I32" s="46"/>
      <c r="J32" s="46"/>
      <c r="K32" s="46"/>
      <c r="L32" s="47">
        <v>0.14999999999999999</v>
      </c>
      <c r="M32" s="46"/>
      <c r="N32" s="46"/>
      <c r="O32" s="46"/>
      <c r="P32" s="46"/>
      <c r="Q32" s="46"/>
      <c r="R32" s="46"/>
      <c r="S32" s="46"/>
      <c r="T32" s="46"/>
      <c r="U32" s="46"/>
      <c r="V32" s="46"/>
      <c r="W32" s="48">
        <f>ROUND(BC54, 2)</f>
        <v>0</v>
      </c>
      <c r="X32" s="46"/>
      <c r="Y32" s="46"/>
      <c r="Z32" s="46"/>
      <c r="AA32" s="46"/>
      <c r="AB32" s="46"/>
      <c r="AC32" s="46"/>
      <c r="AD32" s="46"/>
      <c r="AE32" s="46"/>
      <c r="AF32" s="46"/>
      <c r="AG32" s="46"/>
      <c r="AH32" s="46"/>
      <c r="AI32" s="46"/>
      <c r="AJ32" s="46"/>
      <c r="AK32" s="48">
        <v>0</v>
      </c>
      <c r="AL32" s="46"/>
      <c r="AM32" s="46"/>
      <c r="AN32" s="46"/>
      <c r="AO32" s="46"/>
      <c r="AP32" s="46"/>
      <c r="AQ32" s="46"/>
      <c r="AR32" s="49"/>
      <c r="BE32" s="31"/>
    </row>
    <row r="33" hidden="1" s="2" customFormat="1" ht="14.4" customHeight="1">
      <c r="B33" s="45"/>
      <c r="C33" s="46"/>
      <c r="D33" s="46"/>
      <c r="E33" s="46"/>
      <c r="F33" s="32" t="s">
        <v>44</v>
      </c>
      <c r="G33" s="46"/>
      <c r="H33" s="46"/>
      <c r="I33" s="46"/>
      <c r="J33" s="46"/>
      <c r="K33" s="46"/>
      <c r="L33" s="47">
        <v>0</v>
      </c>
      <c r="M33" s="46"/>
      <c r="N33" s="46"/>
      <c r="O33" s="46"/>
      <c r="P33" s="46"/>
      <c r="Q33" s="46"/>
      <c r="R33" s="46"/>
      <c r="S33" s="46"/>
      <c r="T33" s="46"/>
      <c r="U33" s="46"/>
      <c r="V33" s="46"/>
      <c r="W33" s="48">
        <f>ROUND(BD54, 2)</f>
        <v>0</v>
      </c>
      <c r="X33" s="46"/>
      <c r="Y33" s="46"/>
      <c r="Z33" s="46"/>
      <c r="AA33" s="46"/>
      <c r="AB33" s="46"/>
      <c r="AC33" s="46"/>
      <c r="AD33" s="46"/>
      <c r="AE33" s="46"/>
      <c r="AF33" s="46"/>
      <c r="AG33" s="46"/>
      <c r="AH33" s="46"/>
      <c r="AI33" s="46"/>
      <c r="AJ33" s="46"/>
      <c r="AK33" s="48">
        <v>0</v>
      </c>
      <c r="AL33" s="46"/>
      <c r="AM33" s="46"/>
      <c r="AN33" s="46"/>
      <c r="AO33" s="46"/>
      <c r="AP33" s="46"/>
      <c r="AQ33" s="46"/>
      <c r="AR33" s="49"/>
    </row>
    <row r="34" s="1" customFormat="1" ht="6.96" customHeight="1">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3"/>
    </row>
    <row r="35" s="1" customFormat="1" ht="25.92" customHeight="1">
      <c r="B35" s="38"/>
      <c r="C35" s="50"/>
      <c r="D35" s="51" t="s">
        <v>45</v>
      </c>
      <c r="E35" s="52"/>
      <c r="F35" s="52"/>
      <c r="G35" s="52"/>
      <c r="H35" s="52"/>
      <c r="I35" s="52"/>
      <c r="J35" s="52"/>
      <c r="K35" s="52"/>
      <c r="L35" s="52"/>
      <c r="M35" s="52"/>
      <c r="N35" s="52"/>
      <c r="O35" s="52"/>
      <c r="P35" s="52"/>
      <c r="Q35" s="52"/>
      <c r="R35" s="52"/>
      <c r="S35" s="52"/>
      <c r="T35" s="53" t="s">
        <v>46</v>
      </c>
      <c r="U35" s="52"/>
      <c r="V35" s="52"/>
      <c r="W35" s="52"/>
      <c r="X35" s="54" t="s">
        <v>47</v>
      </c>
      <c r="Y35" s="52"/>
      <c r="Z35" s="52"/>
      <c r="AA35" s="52"/>
      <c r="AB35" s="52"/>
      <c r="AC35" s="52"/>
      <c r="AD35" s="52"/>
      <c r="AE35" s="52"/>
      <c r="AF35" s="52"/>
      <c r="AG35" s="52"/>
      <c r="AH35" s="52"/>
      <c r="AI35" s="52"/>
      <c r="AJ35" s="52"/>
      <c r="AK35" s="55">
        <f>SUM(AK26:AK33)</f>
        <v>0</v>
      </c>
      <c r="AL35" s="52"/>
      <c r="AM35" s="52"/>
      <c r="AN35" s="52"/>
      <c r="AO35" s="56"/>
      <c r="AP35" s="50"/>
      <c r="AQ35" s="50"/>
      <c r="AR35" s="43"/>
    </row>
    <row r="36" s="1" customFormat="1" ht="6.96" customHeight="1">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3"/>
    </row>
    <row r="37" s="1" customFormat="1" ht="6.96" customHeight="1">
      <c r="B37" s="57"/>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43"/>
    </row>
    <row r="41" s="1" customFormat="1" ht="6.96" customHeight="1">
      <c r="B41" s="59"/>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43"/>
    </row>
    <row r="42" s="1" customFormat="1" ht="24.96" customHeight="1">
      <c r="B42" s="38"/>
      <c r="C42" s="23" t="s">
        <v>48</v>
      </c>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43"/>
    </row>
    <row r="43" s="1" customFormat="1" ht="6.96" customHeight="1">
      <c r="B43" s="38"/>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43"/>
    </row>
    <row r="44" s="1" customFormat="1" ht="12" customHeight="1">
      <c r="B44" s="38"/>
      <c r="C44" s="32" t="s">
        <v>13</v>
      </c>
      <c r="D44" s="39"/>
      <c r="E44" s="39"/>
      <c r="F44" s="39"/>
      <c r="G44" s="39"/>
      <c r="H44" s="39"/>
      <c r="I44" s="39"/>
      <c r="J44" s="39"/>
      <c r="K44" s="39"/>
      <c r="L44" s="39" t="str">
        <f>K5</f>
        <v>J190508</v>
      </c>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43"/>
    </row>
    <row r="45" s="3" customFormat="1" ht="36.96" customHeight="1">
      <c r="B45" s="61"/>
      <c r="C45" s="62" t="s">
        <v>16</v>
      </c>
      <c r="D45" s="63"/>
      <c r="E45" s="63"/>
      <c r="F45" s="63"/>
      <c r="G45" s="63"/>
      <c r="H45" s="63"/>
      <c r="I45" s="63"/>
      <c r="J45" s="63"/>
      <c r="K45" s="63"/>
      <c r="L45" s="64" t="str">
        <f>K6</f>
        <v>Vybudování retenční nádrže fotbalového areálu města Bruntálu</v>
      </c>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5"/>
    </row>
    <row r="46" s="1" customFormat="1" ht="6.96" customHeight="1">
      <c r="B46" s="3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43"/>
    </row>
    <row r="47" s="1" customFormat="1" ht="12" customHeight="1">
      <c r="B47" s="38"/>
      <c r="C47" s="32" t="s">
        <v>21</v>
      </c>
      <c r="D47" s="39"/>
      <c r="E47" s="39"/>
      <c r="F47" s="39"/>
      <c r="G47" s="39"/>
      <c r="H47" s="39"/>
      <c r="I47" s="39"/>
      <c r="J47" s="39"/>
      <c r="K47" s="39"/>
      <c r="L47" s="66" t="str">
        <f>IF(K8="","",K8)</f>
        <v xml:space="preserve"> </v>
      </c>
      <c r="M47" s="39"/>
      <c r="N47" s="39"/>
      <c r="O47" s="39"/>
      <c r="P47" s="39"/>
      <c r="Q47" s="39"/>
      <c r="R47" s="39"/>
      <c r="S47" s="39"/>
      <c r="T47" s="39"/>
      <c r="U47" s="39"/>
      <c r="V47" s="39"/>
      <c r="W47" s="39"/>
      <c r="X47" s="39"/>
      <c r="Y47" s="39"/>
      <c r="Z47" s="39"/>
      <c r="AA47" s="39"/>
      <c r="AB47" s="39"/>
      <c r="AC47" s="39"/>
      <c r="AD47" s="39"/>
      <c r="AE47" s="39"/>
      <c r="AF47" s="39"/>
      <c r="AG47" s="39"/>
      <c r="AH47" s="39"/>
      <c r="AI47" s="32" t="s">
        <v>23</v>
      </c>
      <c r="AJ47" s="39"/>
      <c r="AK47" s="39"/>
      <c r="AL47" s="39"/>
      <c r="AM47" s="67" t="str">
        <f>IF(AN8= "","",AN8)</f>
        <v>8. 5. 2019</v>
      </c>
      <c r="AN47" s="67"/>
      <c r="AO47" s="39"/>
      <c r="AP47" s="39"/>
      <c r="AQ47" s="39"/>
      <c r="AR47" s="43"/>
    </row>
    <row r="48" s="1" customFormat="1" ht="6.96" customHeight="1">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43"/>
    </row>
    <row r="49" s="1" customFormat="1" ht="13.65" customHeight="1">
      <c r="B49" s="38"/>
      <c r="C49" s="32" t="s">
        <v>25</v>
      </c>
      <c r="D49" s="39"/>
      <c r="E49" s="39"/>
      <c r="F49" s="39"/>
      <c r="G49" s="39"/>
      <c r="H49" s="39"/>
      <c r="I49" s="39"/>
      <c r="J49" s="39"/>
      <c r="K49" s="39"/>
      <c r="L49" s="39" t="str">
        <f>IF(E11= "","",E11)</f>
        <v xml:space="preserve"> </v>
      </c>
      <c r="M49" s="39"/>
      <c r="N49" s="39"/>
      <c r="O49" s="39"/>
      <c r="P49" s="39"/>
      <c r="Q49" s="39"/>
      <c r="R49" s="39"/>
      <c r="S49" s="39"/>
      <c r="T49" s="39"/>
      <c r="U49" s="39"/>
      <c r="V49" s="39"/>
      <c r="W49" s="39"/>
      <c r="X49" s="39"/>
      <c r="Y49" s="39"/>
      <c r="Z49" s="39"/>
      <c r="AA49" s="39"/>
      <c r="AB49" s="39"/>
      <c r="AC49" s="39"/>
      <c r="AD49" s="39"/>
      <c r="AE49" s="39"/>
      <c r="AF49" s="39"/>
      <c r="AG49" s="39"/>
      <c r="AH49" s="39"/>
      <c r="AI49" s="32" t="s">
        <v>30</v>
      </c>
      <c r="AJ49" s="39"/>
      <c r="AK49" s="39"/>
      <c r="AL49" s="39"/>
      <c r="AM49" s="68" t="str">
        <f>IF(E17="","",E17)</f>
        <v xml:space="preserve"> </v>
      </c>
      <c r="AN49" s="39"/>
      <c r="AO49" s="39"/>
      <c r="AP49" s="39"/>
      <c r="AQ49" s="39"/>
      <c r="AR49" s="43"/>
      <c r="AS49" s="69" t="s">
        <v>49</v>
      </c>
      <c r="AT49" s="70"/>
      <c r="AU49" s="71"/>
      <c r="AV49" s="71"/>
      <c r="AW49" s="71"/>
      <c r="AX49" s="71"/>
      <c r="AY49" s="71"/>
      <c r="AZ49" s="71"/>
      <c r="BA49" s="71"/>
      <c r="BB49" s="71"/>
      <c r="BC49" s="71"/>
      <c r="BD49" s="72"/>
    </row>
    <row r="50" s="1" customFormat="1" ht="13.65" customHeight="1">
      <c r="B50" s="38"/>
      <c r="C50" s="32" t="s">
        <v>28</v>
      </c>
      <c r="D50" s="39"/>
      <c r="E50" s="39"/>
      <c r="F50" s="39"/>
      <c r="G50" s="39"/>
      <c r="H50" s="39"/>
      <c r="I50" s="39"/>
      <c r="J50" s="39"/>
      <c r="K50" s="39"/>
      <c r="L50" s="39" t="str">
        <f>IF(E14= "Vyplň údaj","",E14)</f>
        <v/>
      </c>
      <c r="M50" s="39"/>
      <c r="N50" s="39"/>
      <c r="O50" s="39"/>
      <c r="P50" s="39"/>
      <c r="Q50" s="39"/>
      <c r="R50" s="39"/>
      <c r="S50" s="39"/>
      <c r="T50" s="39"/>
      <c r="U50" s="39"/>
      <c r="V50" s="39"/>
      <c r="W50" s="39"/>
      <c r="X50" s="39"/>
      <c r="Y50" s="39"/>
      <c r="Z50" s="39"/>
      <c r="AA50" s="39"/>
      <c r="AB50" s="39"/>
      <c r="AC50" s="39"/>
      <c r="AD50" s="39"/>
      <c r="AE50" s="39"/>
      <c r="AF50" s="39"/>
      <c r="AG50" s="39"/>
      <c r="AH50" s="39"/>
      <c r="AI50" s="32" t="s">
        <v>32</v>
      </c>
      <c r="AJ50" s="39"/>
      <c r="AK50" s="39"/>
      <c r="AL50" s="39"/>
      <c r="AM50" s="68" t="str">
        <f>IF(E20="","",E20)</f>
        <v xml:space="preserve"> </v>
      </c>
      <c r="AN50" s="39"/>
      <c r="AO50" s="39"/>
      <c r="AP50" s="39"/>
      <c r="AQ50" s="39"/>
      <c r="AR50" s="43"/>
      <c r="AS50" s="73"/>
      <c r="AT50" s="74"/>
      <c r="AU50" s="75"/>
      <c r="AV50" s="75"/>
      <c r="AW50" s="75"/>
      <c r="AX50" s="75"/>
      <c r="AY50" s="75"/>
      <c r="AZ50" s="75"/>
      <c r="BA50" s="75"/>
      <c r="BB50" s="75"/>
      <c r="BC50" s="75"/>
      <c r="BD50" s="76"/>
    </row>
    <row r="51" s="1" customFormat="1" ht="10.8" customHeight="1">
      <c r="B51" s="38"/>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43"/>
      <c r="AS51" s="77"/>
      <c r="AT51" s="78"/>
      <c r="AU51" s="79"/>
      <c r="AV51" s="79"/>
      <c r="AW51" s="79"/>
      <c r="AX51" s="79"/>
      <c r="AY51" s="79"/>
      <c r="AZ51" s="79"/>
      <c r="BA51" s="79"/>
      <c r="BB51" s="79"/>
      <c r="BC51" s="79"/>
      <c r="BD51" s="80"/>
    </row>
    <row r="52" s="1" customFormat="1" ht="29.28" customHeight="1">
      <c r="B52" s="38"/>
      <c r="C52" s="81" t="s">
        <v>50</v>
      </c>
      <c r="D52" s="82"/>
      <c r="E52" s="82"/>
      <c r="F52" s="82"/>
      <c r="G52" s="82"/>
      <c r="H52" s="83"/>
      <c r="I52" s="84" t="s">
        <v>51</v>
      </c>
      <c r="J52" s="82"/>
      <c r="K52" s="82"/>
      <c r="L52" s="82"/>
      <c r="M52" s="82"/>
      <c r="N52" s="82"/>
      <c r="O52" s="82"/>
      <c r="P52" s="82"/>
      <c r="Q52" s="82"/>
      <c r="R52" s="82"/>
      <c r="S52" s="82"/>
      <c r="T52" s="82"/>
      <c r="U52" s="82"/>
      <c r="V52" s="82"/>
      <c r="W52" s="82"/>
      <c r="X52" s="82"/>
      <c r="Y52" s="82"/>
      <c r="Z52" s="82"/>
      <c r="AA52" s="82"/>
      <c r="AB52" s="82"/>
      <c r="AC52" s="82"/>
      <c r="AD52" s="82"/>
      <c r="AE52" s="82"/>
      <c r="AF52" s="82"/>
      <c r="AG52" s="85" t="s">
        <v>52</v>
      </c>
      <c r="AH52" s="82"/>
      <c r="AI52" s="82"/>
      <c r="AJ52" s="82"/>
      <c r="AK52" s="82"/>
      <c r="AL52" s="82"/>
      <c r="AM52" s="82"/>
      <c r="AN52" s="84" t="s">
        <v>53</v>
      </c>
      <c r="AO52" s="82"/>
      <c r="AP52" s="82"/>
      <c r="AQ52" s="86" t="s">
        <v>54</v>
      </c>
      <c r="AR52" s="43"/>
      <c r="AS52" s="87" t="s">
        <v>55</v>
      </c>
      <c r="AT52" s="88" t="s">
        <v>56</v>
      </c>
      <c r="AU52" s="88" t="s">
        <v>57</v>
      </c>
      <c r="AV52" s="88" t="s">
        <v>58</v>
      </c>
      <c r="AW52" s="88" t="s">
        <v>59</v>
      </c>
      <c r="AX52" s="88" t="s">
        <v>60</v>
      </c>
      <c r="AY52" s="88" t="s">
        <v>61</v>
      </c>
      <c r="AZ52" s="88" t="s">
        <v>62</v>
      </c>
      <c r="BA52" s="88" t="s">
        <v>63</v>
      </c>
      <c r="BB52" s="88" t="s">
        <v>64</v>
      </c>
      <c r="BC52" s="88" t="s">
        <v>65</v>
      </c>
      <c r="BD52" s="89" t="s">
        <v>66</v>
      </c>
    </row>
    <row r="53" s="1" customFormat="1" ht="10.8" customHeight="1">
      <c r="B53" s="38"/>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43"/>
      <c r="AS53" s="90"/>
      <c r="AT53" s="91"/>
      <c r="AU53" s="91"/>
      <c r="AV53" s="91"/>
      <c r="AW53" s="91"/>
      <c r="AX53" s="91"/>
      <c r="AY53" s="91"/>
      <c r="AZ53" s="91"/>
      <c r="BA53" s="91"/>
      <c r="BB53" s="91"/>
      <c r="BC53" s="91"/>
      <c r="BD53" s="92"/>
    </row>
    <row r="54" s="4" customFormat="1" ht="32.4" customHeight="1">
      <c r="B54" s="93"/>
      <c r="C54" s="94" t="s">
        <v>67</v>
      </c>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6">
        <f>ROUND(SUM(AG55:AG57),2)</f>
        <v>0</v>
      </c>
      <c r="AH54" s="96"/>
      <c r="AI54" s="96"/>
      <c r="AJ54" s="96"/>
      <c r="AK54" s="96"/>
      <c r="AL54" s="96"/>
      <c r="AM54" s="96"/>
      <c r="AN54" s="97">
        <f>SUM(AG54,AT54)</f>
        <v>0</v>
      </c>
      <c r="AO54" s="97"/>
      <c r="AP54" s="97"/>
      <c r="AQ54" s="98" t="s">
        <v>19</v>
      </c>
      <c r="AR54" s="99"/>
      <c r="AS54" s="100">
        <f>ROUND(SUM(AS55:AS57),2)</f>
        <v>0</v>
      </c>
      <c r="AT54" s="101">
        <f>ROUND(SUM(AV54:AW54),2)</f>
        <v>0</v>
      </c>
      <c r="AU54" s="102">
        <f>ROUND(SUM(AU55:AU57),5)</f>
        <v>0</v>
      </c>
      <c r="AV54" s="101">
        <f>ROUND(AZ54*L29,2)</f>
        <v>0</v>
      </c>
      <c r="AW54" s="101">
        <f>ROUND(BA54*L30,2)</f>
        <v>0</v>
      </c>
      <c r="AX54" s="101">
        <f>ROUND(BB54*L29,2)</f>
        <v>0</v>
      </c>
      <c r="AY54" s="101">
        <f>ROUND(BC54*L30,2)</f>
        <v>0</v>
      </c>
      <c r="AZ54" s="101">
        <f>ROUND(SUM(AZ55:AZ57),2)</f>
        <v>0</v>
      </c>
      <c r="BA54" s="101">
        <f>ROUND(SUM(BA55:BA57),2)</f>
        <v>0</v>
      </c>
      <c r="BB54" s="101">
        <f>ROUND(SUM(BB55:BB57),2)</f>
        <v>0</v>
      </c>
      <c r="BC54" s="101">
        <f>ROUND(SUM(BC55:BC57),2)</f>
        <v>0</v>
      </c>
      <c r="BD54" s="103">
        <f>ROUND(SUM(BD55:BD57),2)</f>
        <v>0</v>
      </c>
      <c r="BS54" s="104" t="s">
        <v>68</v>
      </c>
      <c r="BT54" s="104" t="s">
        <v>69</v>
      </c>
      <c r="BU54" s="105" t="s">
        <v>70</v>
      </c>
      <c r="BV54" s="104" t="s">
        <v>71</v>
      </c>
      <c r="BW54" s="104" t="s">
        <v>5</v>
      </c>
      <c r="BX54" s="104" t="s">
        <v>72</v>
      </c>
      <c r="CL54" s="104" t="s">
        <v>19</v>
      </c>
    </row>
    <row r="55" s="5" customFormat="1" ht="16.5" customHeight="1">
      <c r="A55" s="106" t="s">
        <v>73</v>
      </c>
      <c r="B55" s="107"/>
      <c r="C55" s="108"/>
      <c r="D55" s="109" t="s">
        <v>74</v>
      </c>
      <c r="E55" s="109"/>
      <c r="F55" s="109"/>
      <c r="G55" s="109"/>
      <c r="H55" s="109"/>
      <c r="I55" s="110"/>
      <c r="J55" s="109" t="s">
        <v>75</v>
      </c>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11">
        <f>'NEZ - Nezpůsobilé výdaje ...'!J30</f>
        <v>0</v>
      </c>
      <c r="AH55" s="110"/>
      <c r="AI55" s="110"/>
      <c r="AJ55" s="110"/>
      <c r="AK55" s="110"/>
      <c r="AL55" s="110"/>
      <c r="AM55" s="110"/>
      <c r="AN55" s="111">
        <f>SUM(AG55,AT55)</f>
        <v>0</v>
      </c>
      <c r="AO55" s="110"/>
      <c r="AP55" s="110"/>
      <c r="AQ55" s="112" t="s">
        <v>76</v>
      </c>
      <c r="AR55" s="113"/>
      <c r="AS55" s="114">
        <v>0</v>
      </c>
      <c r="AT55" s="115">
        <f>ROUND(SUM(AV55:AW55),2)</f>
        <v>0</v>
      </c>
      <c r="AU55" s="116">
        <f>'NEZ - Nezpůsobilé výdaje ...'!P86</f>
        <v>0</v>
      </c>
      <c r="AV55" s="115">
        <f>'NEZ - Nezpůsobilé výdaje ...'!J33</f>
        <v>0</v>
      </c>
      <c r="AW55" s="115">
        <f>'NEZ - Nezpůsobilé výdaje ...'!J34</f>
        <v>0</v>
      </c>
      <c r="AX55" s="115">
        <f>'NEZ - Nezpůsobilé výdaje ...'!J35</f>
        <v>0</v>
      </c>
      <c r="AY55" s="115">
        <f>'NEZ - Nezpůsobilé výdaje ...'!J36</f>
        <v>0</v>
      </c>
      <c r="AZ55" s="115">
        <f>'NEZ - Nezpůsobilé výdaje ...'!F33</f>
        <v>0</v>
      </c>
      <c r="BA55" s="115">
        <f>'NEZ - Nezpůsobilé výdaje ...'!F34</f>
        <v>0</v>
      </c>
      <c r="BB55" s="115">
        <f>'NEZ - Nezpůsobilé výdaje ...'!F35</f>
        <v>0</v>
      </c>
      <c r="BC55" s="115">
        <f>'NEZ - Nezpůsobilé výdaje ...'!F36</f>
        <v>0</v>
      </c>
      <c r="BD55" s="117">
        <f>'NEZ - Nezpůsobilé výdaje ...'!F37</f>
        <v>0</v>
      </c>
      <c r="BT55" s="118" t="s">
        <v>77</v>
      </c>
      <c r="BV55" s="118" t="s">
        <v>71</v>
      </c>
      <c r="BW55" s="118" t="s">
        <v>78</v>
      </c>
      <c r="BX55" s="118" t="s">
        <v>5</v>
      </c>
      <c r="CL55" s="118" t="s">
        <v>19</v>
      </c>
      <c r="CM55" s="118" t="s">
        <v>79</v>
      </c>
    </row>
    <row r="56" s="5" customFormat="1" ht="16.5" customHeight="1">
      <c r="A56" s="106" t="s">
        <v>73</v>
      </c>
      <c r="B56" s="107"/>
      <c r="C56" s="108"/>
      <c r="D56" s="109" t="s">
        <v>80</v>
      </c>
      <c r="E56" s="109"/>
      <c r="F56" s="109"/>
      <c r="G56" s="109"/>
      <c r="H56" s="109"/>
      <c r="I56" s="110"/>
      <c r="J56" s="109" t="s">
        <v>81</v>
      </c>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11">
        <f>'OST - Ostatní a vedlejší ...'!J30</f>
        <v>0</v>
      </c>
      <c r="AH56" s="110"/>
      <c r="AI56" s="110"/>
      <c r="AJ56" s="110"/>
      <c r="AK56" s="110"/>
      <c r="AL56" s="110"/>
      <c r="AM56" s="110"/>
      <c r="AN56" s="111">
        <f>SUM(AG56,AT56)</f>
        <v>0</v>
      </c>
      <c r="AO56" s="110"/>
      <c r="AP56" s="110"/>
      <c r="AQ56" s="112" t="s">
        <v>76</v>
      </c>
      <c r="AR56" s="113"/>
      <c r="AS56" s="114">
        <v>0</v>
      </c>
      <c r="AT56" s="115">
        <f>ROUND(SUM(AV56:AW56),2)</f>
        <v>0</v>
      </c>
      <c r="AU56" s="116">
        <f>'OST - Ostatní a vedlejší ...'!P85</f>
        <v>0</v>
      </c>
      <c r="AV56" s="115">
        <f>'OST - Ostatní a vedlejší ...'!J33</f>
        <v>0</v>
      </c>
      <c r="AW56" s="115">
        <f>'OST - Ostatní a vedlejší ...'!J34</f>
        <v>0</v>
      </c>
      <c r="AX56" s="115">
        <f>'OST - Ostatní a vedlejší ...'!J35</f>
        <v>0</v>
      </c>
      <c r="AY56" s="115">
        <f>'OST - Ostatní a vedlejší ...'!J36</f>
        <v>0</v>
      </c>
      <c r="AZ56" s="115">
        <f>'OST - Ostatní a vedlejší ...'!F33</f>
        <v>0</v>
      </c>
      <c r="BA56" s="115">
        <f>'OST - Ostatní a vedlejší ...'!F34</f>
        <v>0</v>
      </c>
      <c r="BB56" s="115">
        <f>'OST - Ostatní a vedlejší ...'!F35</f>
        <v>0</v>
      </c>
      <c r="BC56" s="115">
        <f>'OST - Ostatní a vedlejší ...'!F36</f>
        <v>0</v>
      </c>
      <c r="BD56" s="117">
        <f>'OST - Ostatní a vedlejší ...'!F37</f>
        <v>0</v>
      </c>
      <c r="BT56" s="118" t="s">
        <v>77</v>
      </c>
      <c r="BV56" s="118" t="s">
        <v>71</v>
      </c>
      <c r="BW56" s="118" t="s">
        <v>82</v>
      </c>
      <c r="BX56" s="118" t="s">
        <v>5</v>
      </c>
      <c r="CL56" s="118" t="s">
        <v>19</v>
      </c>
      <c r="CM56" s="118" t="s">
        <v>79</v>
      </c>
    </row>
    <row r="57" s="5" customFormat="1" ht="27" customHeight="1">
      <c r="A57" s="106" t="s">
        <v>73</v>
      </c>
      <c r="B57" s="107"/>
      <c r="C57" s="108"/>
      <c r="D57" s="109" t="s">
        <v>83</v>
      </c>
      <c r="E57" s="109"/>
      <c r="F57" s="109"/>
      <c r="G57" s="109"/>
      <c r="H57" s="109"/>
      <c r="I57" s="110"/>
      <c r="J57" s="109" t="s">
        <v>84</v>
      </c>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11">
        <f>'SO 03a - Odvodnění střech...'!J30</f>
        <v>0</v>
      </c>
      <c r="AH57" s="110"/>
      <c r="AI57" s="110"/>
      <c r="AJ57" s="110"/>
      <c r="AK57" s="110"/>
      <c r="AL57" s="110"/>
      <c r="AM57" s="110"/>
      <c r="AN57" s="111">
        <f>SUM(AG57,AT57)</f>
        <v>0</v>
      </c>
      <c r="AO57" s="110"/>
      <c r="AP57" s="110"/>
      <c r="AQ57" s="112" t="s">
        <v>76</v>
      </c>
      <c r="AR57" s="113"/>
      <c r="AS57" s="119">
        <v>0</v>
      </c>
      <c r="AT57" s="120">
        <f>ROUND(SUM(AV57:AW57),2)</f>
        <v>0</v>
      </c>
      <c r="AU57" s="121">
        <f>'SO 03a - Odvodnění střech...'!P92</f>
        <v>0</v>
      </c>
      <c r="AV57" s="120">
        <f>'SO 03a - Odvodnění střech...'!J33</f>
        <v>0</v>
      </c>
      <c r="AW57" s="120">
        <f>'SO 03a - Odvodnění střech...'!J34</f>
        <v>0</v>
      </c>
      <c r="AX57" s="120">
        <f>'SO 03a - Odvodnění střech...'!J35</f>
        <v>0</v>
      </c>
      <c r="AY57" s="120">
        <f>'SO 03a - Odvodnění střech...'!J36</f>
        <v>0</v>
      </c>
      <c r="AZ57" s="120">
        <f>'SO 03a - Odvodnění střech...'!F33</f>
        <v>0</v>
      </c>
      <c r="BA57" s="120">
        <f>'SO 03a - Odvodnění střech...'!F34</f>
        <v>0</v>
      </c>
      <c r="BB57" s="120">
        <f>'SO 03a - Odvodnění střech...'!F35</f>
        <v>0</v>
      </c>
      <c r="BC57" s="120">
        <f>'SO 03a - Odvodnění střech...'!F36</f>
        <v>0</v>
      </c>
      <c r="BD57" s="122">
        <f>'SO 03a - Odvodnění střech...'!F37</f>
        <v>0</v>
      </c>
      <c r="BT57" s="118" t="s">
        <v>77</v>
      </c>
      <c r="BV57" s="118" t="s">
        <v>71</v>
      </c>
      <c r="BW57" s="118" t="s">
        <v>85</v>
      </c>
      <c r="BX57" s="118" t="s">
        <v>5</v>
      </c>
      <c r="CL57" s="118" t="s">
        <v>19</v>
      </c>
      <c r="CM57" s="118" t="s">
        <v>79</v>
      </c>
    </row>
    <row r="58" s="1" customFormat="1" ht="30" customHeight="1">
      <c r="B58" s="38"/>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43"/>
    </row>
    <row r="59" s="1" customFormat="1" ht="6.96" customHeight="1">
      <c r="B59" s="57"/>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43"/>
    </row>
  </sheetData>
  <sheetProtection sheet="1" formatColumns="0" formatRows="0" objects="1" scenarios="1" spinCount="100000" saltValue="C5fQaPKhRN6TzXypKRRYCXL7ByQ7NadpluWEqOInRSW2ozA8ciBNlQ0XLRlrGEpzHWKyhxy3Q38RqQH4MfXysQ==" hashValue="rQXHvbOvWoXJmpiBxuPjRle1lcvESvjWSo466NYpQGY8NfQp2l/JnR4yGXx7DEZhWNVcxYQravMOLx1eVRJWyw==" algorithmName="SHA-512" password="CC35"/>
  <mergeCells count="50">
    <mergeCell ref="W31:AE31"/>
    <mergeCell ref="BE5:BE32"/>
    <mergeCell ref="AK26:AO26"/>
    <mergeCell ref="W29:AE29"/>
    <mergeCell ref="AK29:AO29"/>
    <mergeCell ref="W30:AE30"/>
    <mergeCell ref="AK30:AO30"/>
    <mergeCell ref="AK31:AO31"/>
    <mergeCell ref="W32:AE32"/>
    <mergeCell ref="AK32:AO32"/>
    <mergeCell ref="W33:AE33"/>
    <mergeCell ref="AK33:AO33"/>
    <mergeCell ref="X35:AB35"/>
    <mergeCell ref="AK35:AO35"/>
    <mergeCell ref="AR2:BE2"/>
    <mergeCell ref="AS49:AT51"/>
    <mergeCell ref="AM50:AP50"/>
    <mergeCell ref="L45:AO45"/>
    <mergeCell ref="AM47:AN47"/>
    <mergeCell ref="AM49:AP49"/>
    <mergeCell ref="K5:AO5"/>
    <mergeCell ref="K6:AO6"/>
    <mergeCell ref="E14:AJ14"/>
    <mergeCell ref="E23:AN23"/>
    <mergeCell ref="L28:P28"/>
    <mergeCell ref="W28:AE28"/>
    <mergeCell ref="AK28:AO28"/>
    <mergeCell ref="L29:P29"/>
    <mergeCell ref="L30:P30"/>
    <mergeCell ref="L31:P31"/>
    <mergeCell ref="L32:P32"/>
    <mergeCell ref="L33:P33"/>
    <mergeCell ref="AN52:AP52"/>
    <mergeCell ref="AG52:AM52"/>
    <mergeCell ref="AN55:AP55"/>
    <mergeCell ref="AG55:AM55"/>
    <mergeCell ref="AN56:AP56"/>
    <mergeCell ref="AG56:AM56"/>
    <mergeCell ref="AN57:AP57"/>
    <mergeCell ref="AG57:AM57"/>
    <mergeCell ref="AG54:AM54"/>
    <mergeCell ref="AN54:AP54"/>
    <mergeCell ref="C52:G52"/>
    <mergeCell ref="I52:AF52"/>
    <mergeCell ref="D55:H55"/>
    <mergeCell ref="J55:AF55"/>
    <mergeCell ref="D56:H56"/>
    <mergeCell ref="J56:AF56"/>
    <mergeCell ref="D57:H57"/>
    <mergeCell ref="J57:AF57"/>
  </mergeCells>
  <hyperlinks>
    <hyperlink ref="A55" location="'NEZ - Nezpůsobilé výdaje ...'!C2" display="/"/>
    <hyperlink ref="A56" location="'OST - Ostatní a vedlejší ...'!C2" display="/"/>
    <hyperlink ref="A57" location="'SO 03a - Odvodnění střech...'!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100.83" customWidth="1"/>
    <col min="7" max="7" width="8.67" customWidth="1"/>
    <col min="8" max="8" width="11.17" customWidth="1"/>
    <col min="9" max="9" width="14.17" style="123" customWidth="1"/>
    <col min="10" max="10" width="23.5" customWidth="1"/>
    <col min="11" max="11" width="15.5"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7" t="s">
        <v>78</v>
      </c>
    </row>
    <row r="3" ht="6.96" customHeight="1">
      <c r="B3" s="124"/>
      <c r="C3" s="125"/>
      <c r="D3" s="125"/>
      <c r="E3" s="125"/>
      <c r="F3" s="125"/>
      <c r="G3" s="125"/>
      <c r="H3" s="125"/>
      <c r="I3" s="126"/>
      <c r="J3" s="125"/>
      <c r="K3" s="125"/>
      <c r="L3" s="20"/>
      <c r="AT3" s="17" t="s">
        <v>79</v>
      </c>
    </row>
    <row r="4" ht="24.96" customHeight="1">
      <c r="B4" s="20"/>
      <c r="D4" s="127" t="s">
        <v>86</v>
      </c>
      <c r="L4" s="20"/>
      <c r="M4" s="24" t="s">
        <v>10</v>
      </c>
      <c r="AT4" s="17" t="s">
        <v>4</v>
      </c>
    </row>
    <row r="5" ht="6.96" customHeight="1">
      <c r="B5" s="20"/>
      <c r="L5" s="20"/>
    </row>
    <row r="6" ht="12" customHeight="1">
      <c r="B6" s="20"/>
      <c r="D6" s="128" t="s">
        <v>16</v>
      </c>
      <c r="L6" s="20"/>
    </row>
    <row r="7" ht="16.5" customHeight="1">
      <c r="B7" s="20"/>
      <c r="E7" s="129" t="str">
        <f>'Rekapitulace stavby'!K6</f>
        <v>Vybudování retenční nádrže fotbalového areálu města Bruntálu</v>
      </c>
      <c r="F7" s="128"/>
      <c r="G7" s="128"/>
      <c r="H7" s="128"/>
      <c r="L7" s="20"/>
    </row>
    <row r="8" s="1" customFormat="1" ht="12" customHeight="1">
      <c r="B8" s="43"/>
      <c r="D8" s="128" t="s">
        <v>87</v>
      </c>
      <c r="I8" s="130"/>
      <c r="L8" s="43"/>
    </row>
    <row r="9" s="1" customFormat="1" ht="36.96" customHeight="1">
      <c r="B9" s="43"/>
      <c r="E9" s="131" t="s">
        <v>88</v>
      </c>
      <c r="F9" s="1"/>
      <c r="G9" s="1"/>
      <c r="H9" s="1"/>
      <c r="I9" s="130"/>
      <c r="L9" s="43"/>
    </row>
    <row r="10" s="1" customFormat="1">
      <c r="B10" s="43"/>
      <c r="I10" s="130"/>
      <c r="L10" s="43"/>
    </row>
    <row r="11" s="1" customFormat="1" ht="12" customHeight="1">
      <c r="B11" s="43"/>
      <c r="D11" s="128" t="s">
        <v>18</v>
      </c>
      <c r="F11" s="17" t="s">
        <v>19</v>
      </c>
      <c r="I11" s="132" t="s">
        <v>20</v>
      </c>
      <c r="J11" s="17" t="s">
        <v>19</v>
      </c>
      <c r="L11" s="43"/>
    </row>
    <row r="12" s="1" customFormat="1" ht="12" customHeight="1">
      <c r="B12" s="43"/>
      <c r="D12" s="128" t="s">
        <v>21</v>
      </c>
      <c r="F12" s="17" t="s">
        <v>22</v>
      </c>
      <c r="I12" s="132" t="s">
        <v>23</v>
      </c>
      <c r="J12" s="133" t="str">
        <f>'Rekapitulace stavby'!AN8</f>
        <v>8. 5. 2019</v>
      </c>
      <c r="L12" s="43"/>
    </row>
    <row r="13" s="1" customFormat="1" ht="10.8" customHeight="1">
      <c r="B13" s="43"/>
      <c r="I13" s="130"/>
      <c r="L13" s="43"/>
    </row>
    <row r="14" s="1" customFormat="1" ht="12" customHeight="1">
      <c r="B14" s="43"/>
      <c r="D14" s="128" t="s">
        <v>25</v>
      </c>
      <c r="I14" s="132" t="s">
        <v>26</v>
      </c>
      <c r="J14" s="17" t="str">
        <f>IF('Rekapitulace stavby'!AN10="","",'Rekapitulace stavby'!AN10)</f>
        <v/>
      </c>
      <c r="L14" s="43"/>
    </row>
    <row r="15" s="1" customFormat="1" ht="18" customHeight="1">
      <c r="B15" s="43"/>
      <c r="E15" s="17" t="str">
        <f>IF('Rekapitulace stavby'!E11="","",'Rekapitulace stavby'!E11)</f>
        <v xml:space="preserve"> </v>
      </c>
      <c r="I15" s="132" t="s">
        <v>27</v>
      </c>
      <c r="J15" s="17" t="str">
        <f>IF('Rekapitulace stavby'!AN11="","",'Rekapitulace stavby'!AN11)</f>
        <v/>
      </c>
      <c r="L15" s="43"/>
    </row>
    <row r="16" s="1" customFormat="1" ht="6.96" customHeight="1">
      <c r="B16" s="43"/>
      <c r="I16" s="130"/>
      <c r="L16" s="43"/>
    </row>
    <row r="17" s="1" customFormat="1" ht="12" customHeight="1">
      <c r="B17" s="43"/>
      <c r="D17" s="128" t="s">
        <v>28</v>
      </c>
      <c r="I17" s="132" t="s">
        <v>26</v>
      </c>
      <c r="J17" s="33" t="str">
        <f>'Rekapitulace stavby'!AN13</f>
        <v>Vyplň údaj</v>
      </c>
      <c r="L17" s="43"/>
    </row>
    <row r="18" s="1" customFormat="1" ht="18" customHeight="1">
      <c r="B18" s="43"/>
      <c r="E18" s="33" t="str">
        <f>'Rekapitulace stavby'!E14</f>
        <v>Vyplň údaj</v>
      </c>
      <c r="F18" s="17"/>
      <c r="G18" s="17"/>
      <c r="H18" s="17"/>
      <c r="I18" s="132" t="s">
        <v>27</v>
      </c>
      <c r="J18" s="33" t="str">
        <f>'Rekapitulace stavby'!AN14</f>
        <v>Vyplň údaj</v>
      </c>
      <c r="L18" s="43"/>
    </row>
    <row r="19" s="1" customFormat="1" ht="6.96" customHeight="1">
      <c r="B19" s="43"/>
      <c r="I19" s="130"/>
      <c r="L19" s="43"/>
    </row>
    <row r="20" s="1" customFormat="1" ht="12" customHeight="1">
      <c r="B20" s="43"/>
      <c r="D20" s="128" t="s">
        <v>30</v>
      </c>
      <c r="I20" s="132" t="s">
        <v>26</v>
      </c>
      <c r="J20" s="17" t="str">
        <f>IF('Rekapitulace stavby'!AN16="","",'Rekapitulace stavby'!AN16)</f>
        <v/>
      </c>
      <c r="L20" s="43"/>
    </row>
    <row r="21" s="1" customFormat="1" ht="18" customHeight="1">
      <c r="B21" s="43"/>
      <c r="E21" s="17" t="str">
        <f>IF('Rekapitulace stavby'!E17="","",'Rekapitulace stavby'!E17)</f>
        <v xml:space="preserve"> </v>
      </c>
      <c r="I21" s="132" t="s">
        <v>27</v>
      </c>
      <c r="J21" s="17" t="str">
        <f>IF('Rekapitulace stavby'!AN17="","",'Rekapitulace stavby'!AN17)</f>
        <v/>
      </c>
      <c r="L21" s="43"/>
    </row>
    <row r="22" s="1" customFormat="1" ht="6.96" customHeight="1">
      <c r="B22" s="43"/>
      <c r="I22" s="130"/>
      <c r="L22" s="43"/>
    </row>
    <row r="23" s="1" customFormat="1" ht="12" customHeight="1">
      <c r="B23" s="43"/>
      <c r="D23" s="128" t="s">
        <v>32</v>
      </c>
      <c r="I23" s="132" t="s">
        <v>26</v>
      </c>
      <c r="J23" s="17" t="str">
        <f>IF('Rekapitulace stavby'!AN19="","",'Rekapitulace stavby'!AN19)</f>
        <v/>
      </c>
      <c r="L23" s="43"/>
    </row>
    <row r="24" s="1" customFormat="1" ht="18" customHeight="1">
      <c r="B24" s="43"/>
      <c r="E24" s="17" t="str">
        <f>IF('Rekapitulace stavby'!E20="","",'Rekapitulace stavby'!E20)</f>
        <v xml:space="preserve"> </v>
      </c>
      <c r="I24" s="132" t="s">
        <v>27</v>
      </c>
      <c r="J24" s="17" t="str">
        <f>IF('Rekapitulace stavby'!AN20="","",'Rekapitulace stavby'!AN20)</f>
        <v/>
      </c>
      <c r="L24" s="43"/>
    </row>
    <row r="25" s="1" customFormat="1" ht="6.96" customHeight="1">
      <c r="B25" s="43"/>
      <c r="I25" s="130"/>
      <c r="L25" s="43"/>
    </row>
    <row r="26" s="1" customFormat="1" ht="12" customHeight="1">
      <c r="B26" s="43"/>
      <c r="D26" s="128" t="s">
        <v>33</v>
      </c>
      <c r="I26" s="130"/>
      <c r="L26" s="43"/>
    </row>
    <row r="27" s="6" customFormat="1" ht="16.5" customHeight="1">
      <c r="B27" s="134"/>
      <c r="E27" s="135" t="s">
        <v>19</v>
      </c>
      <c r="F27" s="135"/>
      <c r="G27" s="135"/>
      <c r="H27" s="135"/>
      <c r="I27" s="136"/>
      <c r="L27" s="134"/>
    </row>
    <row r="28" s="1" customFormat="1" ht="6.96" customHeight="1">
      <c r="B28" s="43"/>
      <c r="I28" s="130"/>
      <c r="L28" s="43"/>
    </row>
    <row r="29" s="1" customFormat="1" ht="6.96" customHeight="1">
      <c r="B29" s="43"/>
      <c r="D29" s="71"/>
      <c r="E29" s="71"/>
      <c r="F29" s="71"/>
      <c r="G29" s="71"/>
      <c r="H29" s="71"/>
      <c r="I29" s="137"/>
      <c r="J29" s="71"/>
      <c r="K29" s="71"/>
      <c r="L29" s="43"/>
    </row>
    <row r="30" s="1" customFormat="1" ht="25.44" customHeight="1">
      <c r="B30" s="43"/>
      <c r="D30" s="138" t="s">
        <v>35</v>
      </c>
      <c r="I30" s="130"/>
      <c r="J30" s="139">
        <f>ROUND(J86, 2)</f>
        <v>0</v>
      </c>
      <c r="L30" s="43"/>
    </row>
    <row r="31" s="1" customFormat="1" ht="6.96" customHeight="1">
      <c r="B31" s="43"/>
      <c r="D31" s="71"/>
      <c r="E31" s="71"/>
      <c r="F31" s="71"/>
      <c r="G31" s="71"/>
      <c r="H31" s="71"/>
      <c r="I31" s="137"/>
      <c r="J31" s="71"/>
      <c r="K31" s="71"/>
      <c r="L31" s="43"/>
    </row>
    <row r="32" s="1" customFormat="1" ht="14.4" customHeight="1">
      <c r="B32" s="43"/>
      <c r="F32" s="140" t="s">
        <v>37</v>
      </c>
      <c r="I32" s="141" t="s">
        <v>36</v>
      </c>
      <c r="J32" s="140" t="s">
        <v>38</v>
      </c>
      <c r="L32" s="43"/>
    </row>
    <row r="33" s="1" customFormat="1" ht="14.4" customHeight="1">
      <c r="B33" s="43"/>
      <c r="D33" s="128" t="s">
        <v>39</v>
      </c>
      <c r="E33" s="128" t="s">
        <v>40</v>
      </c>
      <c r="F33" s="142">
        <f>ROUND((SUM(BE86:BE235)),  2)</f>
        <v>0</v>
      </c>
      <c r="I33" s="143">
        <v>0.20999999999999999</v>
      </c>
      <c r="J33" s="142">
        <f>ROUND(((SUM(BE86:BE235))*I33),  2)</f>
        <v>0</v>
      </c>
      <c r="L33" s="43"/>
    </row>
    <row r="34" s="1" customFormat="1" ht="14.4" customHeight="1">
      <c r="B34" s="43"/>
      <c r="E34" s="128" t="s">
        <v>41</v>
      </c>
      <c r="F34" s="142">
        <f>ROUND((SUM(BF86:BF235)),  2)</f>
        <v>0</v>
      </c>
      <c r="I34" s="143">
        <v>0.14999999999999999</v>
      </c>
      <c r="J34" s="142">
        <f>ROUND(((SUM(BF86:BF235))*I34),  2)</f>
        <v>0</v>
      </c>
      <c r="L34" s="43"/>
    </row>
    <row r="35" hidden="1" s="1" customFormat="1" ht="14.4" customHeight="1">
      <c r="B35" s="43"/>
      <c r="E35" s="128" t="s">
        <v>42</v>
      </c>
      <c r="F35" s="142">
        <f>ROUND((SUM(BG86:BG235)),  2)</f>
        <v>0</v>
      </c>
      <c r="I35" s="143">
        <v>0.20999999999999999</v>
      </c>
      <c r="J35" s="142">
        <f>0</f>
        <v>0</v>
      </c>
      <c r="L35" s="43"/>
    </row>
    <row r="36" hidden="1" s="1" customFormat="1" ht="14.4" customHeight="1">
      <c r="B36" s="43"/>
      <c r="E36" s="128" t="s">
        <v>43</v>
      </c>
      <c r="F36" s="142">
        <f>ROUND((SUM(BH86:BH235)),  2)</f>
        <v>0</v>
      </c>
      <c r="I36" s="143">
        <v>0.14999999999999999</v>
      </c>
      <c r="J36" s="142">
        <f>0</f>
        <v>0</v>
      </c>
      <c r="L36" s="43"/>
    </row>
    <row r="37" hidden="1" s="1" customFormat="1" ht="14.4" customHeight="1">
      <c r="B37" s="43"/>
      <c r="E37" s="128" t="s">
        <v>44</v>
      </c>
      <c r="F37" s="142">
        <f>ROUND((SUM(BI86:BI235)),  2)</f>
        <v>0</v>
      </c>
      <c r="I37" s="143">
        <v>0</v>
      </c>
      <c r="J37" s="142">
        <f>0</f>
        <v>0</v>
      </c>
      <c r="L37" s="43"/>
    </row>
    <row r="38" s="1" customFormat="1" ht="6.96" customHeight="1">
      <c r="B38" s="43"/>
      <c r="I38" s="130"/>
      <c r="L38" s="43"/>
    </row>
    <row r="39" s="1" customFormat="1" ht="25.44" customHeight="1">
      <c r="B39" s="43"/>
      <c r="C39" s="144"/>
      <c r="D39" s="145" t="s">
        <v>45</v>
      </c>
      <c r="E39" s="146"/>
      <c r="F39" s="146"/>
      <c r="G39" s="147" t="s">
        <v>46</v>
      </c>
      <c r="H39" s="148" t="s">
        <v>47</v>
      </c>
      <c r="I39" s="149"/>
      <c r="J39" s="150">
        <f>SUM(J30:J37)</f>
        <v>0</v>
      </c>
      <c r="K39" s="151"/>
      <c r="L39" s="43"/>
    </row>
    <row r="40" s="1" customFormat="1" ht="14.4" customHeight="1">
      <c r="B40" s="152"/>
      <c r="C40" s="153"/>
      <c r="D40" s="153"/>
      <c r="E40" s="153"/>
      <c r="F40" s="153"/>
      <c r="G40" s="153"/>
      <c r="H40" s="153"/>
      <c r="I40" s="154"/>
      <c r="J40" s="153"/>
      <c r="K40" s="153"/>
      <c r="L40" s="43"/>
    </row>
    <row r="44" s="1" customFormat="1" ht="6.96" customHeight="1">
      <c r="B44" s="155"/>
      <c r="C44" s="156"/>
      <c r="D44" s="156"/>
      <c r="E44" s="156"/>
      <c r="F44" s="156"/>
      <c r="G44" s="156"/>
      <c r="H44" s="156"/>
      <c r="I44" s="157"/>
      <c r="J44" s="156"/>
      <c r="K44" s="156"/>
      <c r="L44" s="43"/>
    </row>
    <row r="45" s="1" customFormat="1" ht="24.96" customHeight="1">
      <c r="B45" s="38"/>
      <c r="C45" s="23" t="s">
        <v>89</v>
      </c>
      <c r="D45" s="39"/>
      <c r="E45" s="39"/>
      <c r="F45" s="39"/>
      <c r="G45" s="39"/>
      <c r="H45" s="39"/>
      <c r="I45" s="130"/>
      <c r="J45" s="39"/>
      <c r="K45" s="39"/>
      <c r="L45" s="43"/>
    </row>
    <row r="46" s="1" customFormat="1" ht="6.96" customHeight="1">
      <c r="B46" s="38"/>
      <c r="C46" s="39"/>
      <c r="D46" s="39"/>
      <c r="E46" s="39"/>
      <c r="F46" s="39"/>
      <c r="G46" s="39"/>
      <c r="H46" s="39"/>
      <c r="I46" s="130"/>
      <c r="J46" s="39"/>
      <c r="K46" s="39"/>
      <c r="L46" s="43"/>
    </row>
    <row r="47" s="1" customFormat="1" ht="12" customHeight="1">
      <c r="B47" s="38"/>
      <c r="C47" s="32" t="s">
        <v>16</v>
      </c>
      <c r="D47" s="39"/>
      <c r="E47" s="39"/>
      <c r="F47" s="39"/>
      <c r="G47" s="39"/>
      <c r="H47" s="39"/>
      <c r="I47" s="130"/>
      <c r="J47" s="39"/>
      <c r="K47" s="39"/>
      <c r="L47" s="43"/>
    </row>
    <row r="48" s="1" customFormat="1" ht="16.5" customHeight="1">
      <c r="B48" s="38"/>
      <c r="C48" s="39"/>
      <c r="D48" s="39"/>
      <c r="E48" s="158" t="str">
        <f>E7</f>
        <v>Vybudování retenční nádrže fotbalového areálu města Bruntálu</v>
      </c>
      <c r="F48" s="32"/>
      <c r="G48" s="32"/>
      <c r="H48" s="32"/>
      <c r="I48" s="130"/>
      <c r="J48" s="39"/>
      <c r="K48" s="39"/>
      <c r="L48" s="43"/>
    </row>
    <row r="49" s="1" customFormat="1" ht="12" customHeight="1">
      <c r="B49" s="38"/>
      <c r="C49" s="32" t="s">
        <v>87</v>
      </c>
      <c r="D49" s="39"/>
      <c r="E49" s="39"/>
      <c r="F49" s="39"/>
      <c r="G49" s="39"/>
      <c r="H49" s="39"/>
      <c r="I49" s="130"/>
      <c r="J49" s="39"/>
      <c r="K49" s="39"/>
      <c r="L49" s="43"/>
    </row>
    <row r="50" s="1" customFormat="1" ht="16.5" customHeight="1">
      <c r="B50" s="38"/>
      <c r="C50" s="39"/>
      <c r="D50" s="39"/>
      <c r="E50" s="64" t="str">
        <f>E9</f>
        <v>NEZ - Nezpůsobilé výdaje projektu</v>
      </c>
      <c r="F50" s="39"/>
      <c r="G50" s="39"/>
      <c r="H50" s="39"/>
      <c r="I50" s="130"/>
      <c r="J50" s="39"/>
      <c r="K50" s="39"/>
      <c r="L50" s="43"/>
    </row>
    <row r="51" s="1" customFormat="1" ht="6.96" customHeight="1">
      <c r="B51" s="38"/>
      <c r="C51" s="39"/>
      <c r="D51" s="39"/>
      <c r="E51" s="39"/>
      <c r="F51" s="39"/>
      <c r="G51" s="39"/>
      <c r="H51" s="39"/>
      <c r="I51" s="130"/>
      <c r="J51" s="39"/>
      <c r="K51" s="39"/>
      <c r="L51" s="43"/>
    </row>
    <row r="52" s="1" customFormat="1" ht="12" customHeight="1">
      <c r="B52" s="38"/>
      <c r="C52" s="32" t="s">
        <v>21</v>
      </c>
      <c r="D52" s="39"/>
      <c r="E52" s="39"/>
      <c r="F52" s="27" t="str">
        <f>F12</f>
        <v xml:space="preserve"> </v>
      </c>
      <c r="G52" s="39"/>
      <c r="H52" s="39"/>
      <c r="I52" s="132" t="s">
        <v>23</v>
      </c>
      <c r="J52" s="67" t="str">
        <f>IF(J12="","",J12)</f>
        <v>8. 5. 2019</v>
      </c>
      <c r="K52" s="39"/>
      <c r="L52" s="43"/>
    </row>
    <row r="53" s="1" customFormat="1" ht="6.96" customHeight="1">
      <c r="B53" s="38"/>
      <c r="C53" s="39"/>
      <c r="D53" s="39"/>
      <c r="E53" s="39"/>
      <c r="F53" s="39"/>
      <c r="G53" s="39"/>
      <c r="H53" s="39"/>
      <c r="I53" s="130"/>
      <c r="J53" s="39"/>
      <c r="K53" s="39"/>
      <c r="L53" s="43"/>
    </row>
    <row r="54" s="1" customFormat="1" ht="13.65" customHeight="1">
      <c r="B54" s="38"/>
      <c r="C54" s="32" t="s">
        <v>25</v>
      </c>
      <c r="D54" s="39"/>
      <c r="E54" s="39"/>
      <c r="F54" s="27" t="str">
        <f>E15</f>
        <v xml:space="preserve"> </v>
      </c>
      <c r="G54" s="39"/>
      <c r="H54" s="39"/>
      <c r="I54" s="132" t="s">
        <v>30</v>
      </c>
      <c r="J54" s="36" t="str">
        <f>E21</f>
        <v xml:space="preserve"> </v>
      </c>
      <c r="K54" s="39"/>
      <c r="L54" s="43"/>
    </row>
    <row r="55" s="1" customFormat="1" ht="13.65" customHeight="1">
      <c r="B55" s="38"/>
      <c r="C55" s="32" t="s">
        <v>28</v>
      </c>
      <c r="D55" s="39"/>
      <c r="E55" s="39"/>
      <c r="F55" s="27" t="str">
        <f>IF(E18="","",E18)</f>
        <v>Vyplň údaj</v>
      </c>
      <c r="G55" s="39"/>
      <c r="H55" s="39"/>
      <c r="I55" s="132" t="s">
        <v>32</v>
      </c>
      <c r="J55" s="36" t="str">
        <f>E24</f>
        <v xml:space="preserve"> </v>
      </c>
      <c r="K55" s="39"/>
      <c r="L55" s="43"/>
    </row>
    <row r="56" s="1" customFormat="1" ht="10.32" customHeight="1">
      <c r="B56" s="38"/>
      <c r="C56" s="39"/>
      <c r="D56" s="39"/>
      <c r="E56" s="39"/>
      <c r="F56" s="39"/>
      <c r="G56" s="39"/>
      <c r="H56" s="39"/>
      <c r="I56" s="130"/>
      <c r="J56" s="39"/>
      <c r="K56" s="39"/>
      <c r="L56" s="43"/>
    </row>
    <row r="57" s="1" customFormat="1" ht="29.28" customHeight="1">
      <c r="B57" s="38"/>
      <c r="C57" s="159" t="s">
        <v>90</v>
      </c>
      <c r="D57" s="160"/>
      <c r="E57" s="160"/>
      <c r="F57" s="160"/>
      <c r="G57" s="160"/>
      <c r="H57" s="160"/>
      <c r="I57" s="161"/>
      <c r="J57" s="162" t="s">
        <v>91</v>
      </c>
      <c r="K57" s="160"/>
      <c r="L57" s="43"/>
    </row>
    <row r="58" s="1" customFormat="1" ht="10.32" customHeight="1">
      <c r="B58" s="38"/>
      <c r="C58" s="39"/>
      <c r="D58" s="39"/>
      <c r="E58" s="39"/>
      <c r="F58" s="39"/>
      <c r="G58" s="39"/>
      <c r="H58" s="39"/>
      <c r="I58" s="130"/>
      <c r="J58" s="39"/>
      <c r="K58" s="39"/>
      <c r="L58" s="43"/>
    </row>
    <row r="59" s="1" customFormat="1" ht="22.8" customHeight="1">
      <c r="B59" s="38"/>
      <c r="C59" s="163" t="s">
        <v>67</v>
      </c>
      <c r="D59" s="39"/>
      <c r="E59" s="39"/>
      <c r="F59" s="39"/>
      <c r="G59" s="39"/>
      <c r="H59" s="39"/>
      <c r="I59" s="130"/>
      <c r="J59" s="97">
        <f>J86</f>
        <v>0</v>
      </c>
      <c r="K59" s="39"/>
      <c r="L59" s="43"/>
      <c r="AU59" s="17" t="s">
        <v>92</v>
      </c>
    </row>
    <row r="60" s="7" customFormat="1" ht="24.96" customHeight="1">
      <c r="B60" s="164"/>
      <c r="C60" s="165"/>
      <c r="D60" s="166" t="s">
        <v>93</v>
      </c>
      <c r="E60" s="167"/>
      <c r="F60" s="167"/>
      <c r="G60" s="167"/>
      <c r="H60" s="167"/>
      <c r="I60" s="168"/>
      <c r="J60" s="169">
        <f>J87</f>
        <v>0</v>
      </c>
      <c r="K60" s="165"/>
      <c r="L60" s="170"/>
    </row>
    <row r="61" s="8" customFormat="1" ht="19.92" customHeight="1">
      <c r="B61" s="171"/>
      <c r="C61" s="172"/>
      <c r="D61" s="173" t="s">
        <v>94</v>
      </c>
      <c r="E61" s="174"/>
      <c r="F61" s="174"/>
      <c r="G61" s="174"/>
      <c r="H61" s="174"/>
      <c r="I61" s="175"/>
      <c r="J61" s="176">
        <f>J88</f>
        <v>0</v>
      </c>
      <c r="K61" s="172"/>
      <c r="L61" s="177"/>
    </row>
    <row r="62" s="8" customFormat="1" ht="19.92" customHeight="1">
      <c r="B62" s="171"/>
      <c r="C62" s="172"/>
      <c r="D62" s="173" t="s">
        <v>95</v>
      </c>
      <c r="E62" s="174"/>
      <c r="F62" s="174"/>
      <c r="G62" s="174"/>
      <c r="H62" s="174"/>
      <c r="I62" s="175"/>
      <c r="J62" s="176">
        <f>J117</f>
        <v>0</v>
      </c>
      <c r="K62" s="172"/>
      <c r="L62" s="177"/>
    </row>
    <row r="63" s="8" customFormat="1" ht="19.92" customHeight="1">
      <c r="B63" s="171"/>
      <c r="C63" s="172"/>
      <c r="D63" s="173" t="s">
        <v>96</v>
      </c>
      <c r="E63" s="174"/>
      <c r="F63" s="174"/>
      <c r="G63" s="174"/>
      <c r="H63" s="174"/>
      <c r="I63" s="175"/>
      <c r="J63" s="176">
        <f>J126</f>
        <v>0</v>
      </c>
      <c r="K63" s="172"/>
      <c r="L63" s="177"/>
    </row>
    <row r="64" s="7" customFormat="1" ht="24.96" customHeight="1">
      <c r="B64" s="164"/>
      <c r="C64" s="165"/>
      <c r="D64" s="166" t="s">
        <v>97</v>
      </c>
      <c r="E64" s="167"/>
      <c r="F64" s="167"/>
      <c r="G64" s="167"/>
      <c r="H64" s="167"/>
      <c r="I64" s="168"/>
      <c r="J64" s="169">
        <f>J129</f>
        <v>0</v>
      </c>
      <c r="K64" s="165"/>
      <c r="L64" s="170"/>
    </row>
    <row r="65" s="8" customFormat="1" ht="19.92" customHeight="1">
      <c r="B65" s="171"/>
      <c r="C65" s="172"/>
      <c r="D65" s="173" t="s">
        <v>98</v>
      </c>
      <c r="E65" s="174"/>
      <c r="F65" s="174"/>
      <c r="G65" s="174"/>
      <c r="H65" s="174"/>
      <c r="I65" s="175"/>
      <c r="J65" s="176">
        <f>J130</f>
        <v>0</v>
      </c>
      <c r="K65" s="172"/>
      <c r="L65" s="177"/>
    </row>
    <row r="66" s="8" customFormat="1" ht="19.92" customHeight="1">
      <c r="B66" s="171"/>
      <c r="C66" s="172"/>
      <c r="D66" s="173" t="s">
        <v>99</v>
      </c>
      <c r="E66" s="174"/>
      <c r="F66" s="174"/>
      <c r="G66" s="174"/>
      <c r="H66" s="174"/>
      <c r="I66" s="175"/>
      <c r="J66" s="176">
        <f>J211</f>
        <v>0</v>
      </c>
      <c r="K66" s="172"/>
      <c r="L66" s="177"/>
    </row>
    <row r="67" s="1" customFormat="1" ht="21.84" customHeight="1">
      <c r="B67" s="38"/>
      <c r="C67" s="39"/>
      <c r="D67" s="39"/>
      <c r="E67" s="39"/>
      <c r="F67" s="39"/>
      <c r="G67" s="39"/>
      <c r="H67" s="39"/>
      <c r="I67" s="130"/>
      <c r="J67" s="39"/>
      <c r="K67" s="39"/>
      <c r="L67" s="43"/>
    </row>
    <row r="68" s="1" customFormat="1" ht="6.96" customHeight="1">
      <c r="B68" s="57"/>
      <c r="C68" s="58"/>
      <c r="D68" s="58"/>
      <c r="E68" s="58"/>
      <c r="F68" s="58"/>
      <c r="G68" s="58"/>
      <c r="H68" s="58"/>
      <c r="I68" s="154"/>
      <c r="J68" s="58"/>
      <c r="K68" s="58"/>
      <c r="L68" s="43"/>
    </row>
    <row r="72" s="1" customFormat="1" ht="6.96" customHeight="1">
      <c r="B72" s="59"/>
      <c r="C72" s="60"/>
      <c r="D72" s="60"/>
      <c r="E72" s="60"/>
      <c r="F72" s="60"/>
      <c r="G72" s="60"/>
      <c r="H72" s="60"/>
      <c r="I72" s="157"/>
      <c r="J72" s="60"/>
      <c r="K72" s="60"/>
      <c r="L72" s="43"/>
    </row>
    <row r="73" s="1" customFormat="1" ht="24.96" customHeight="1">
      <c r="B73" s="38"/>
      <c r="C73" s="23" t="s">
        <v>100</v>
      </c>
      <c r="D73" s="39"/>
      <c r="E73" s="39"/>
      <c r="F73" s="39"/>
      <c r="G73" s="39"/>
      <c r="H73" s="39"/>
      <c r="I73" s="130"/>
      <c r="J73" s="39"/>
      <c r="K73" s="39"/>
      <c r="L73" s="43"/>
    </row>
    <row r="74" s="1" customFormat="1" ht="6.96" customHeight="1">
      <c r="B74" s="38"/>
      <c r="C74" s="39"/>
      <c r="D74" s="39"/>
      <c r="E74" s="39"/>
      <c r="F74" s="39"/>
      <c r="G74" s="39"/>
      <c r="H74" s="39"/>
      <c r="I74" s="130"/>
      <c r="J74" s="39"/>
      <c r="K74" s="39"/>
      <c r="L74" s="43"/>
    </row>
    <row r="75" s="1" customFormat="1" ht="12" customHeight="1">
      <c r="B75" s="38"/>
      <c r="C75" s="32" t="s">
        <v>16</v>
      </c>
      <c r="D75" s="39"/>
      <c r="E75" s="39"/>
      <c r="F75" s="39"/>
      <c r="G75" s="39"/>
      <c r="H75" s="39"/>
      <c r="I75" s="130"/>
      <c r="J75" s="39"/>
      <c r="K75" s="39"/>
      <c r="L75" s="43"/>
    </row>
    <row r="76" s="1" customFormat="1" ht="16.5" customHeight="1">
      <c r="B76" s="38"/>
      <c r="C76" s="39"/>
      <c r="D76" s="39"/>
      <c r="E76" s="158" t="str">
        <f>E7</f>
        <v>Vybudování retenční nádrže fotbalového areálu města Bruntálu</v>
      </c>
      <c r="F76" s="32"/>
      <c r="G76" s="32"/>
      <c r="H76" s="32"/>
      <c r="I76" s="130"/>
      <c r="J76" s="39"/>
      <c r="K76" s="39"/>
      <c r="L76" s="43"/>
    </row>
    <row r="77" s="1" customFormat="1" ht="12" customHeight="1">
      <c r="B77" s="38"/>
      <c r="C77" s="32" t="s">
        <v>87</v>
      </c>
      <c r="D77" s="39"/>
      <c r="E77" s="39"/>
      <c r="F77" s="39"/>
      <c r="G77" s="39"/>
      <c r="H77" s="39"/>
      <c r="I77" s="130"/>
      <c r="J77" s="39"/>
      <c r="K77" s="39"/>
      <c r="L77" s="43"/>
    </row>
    <row r="78" s="1" customFormat="1" ht="16.5" customHeight="1">
      <c r="B78" s="38"/>
      <c r="C78" s="39"/>
      <c r="D78" s="39"/>
      <c r="E78" s="64" t="str">
        <f>E9</f>
        <v>NEZ - Nezpůsobilé výdaje projektu</v>
      </c>
      <c r="F78" s="39"/>
      <c r="G78" s="39"/>
      <c r="H78" s="39"/>
      <c r="I78" s="130"/>
      <c r="J78" s="39"/>
      <c r="K78" s="39"/>
      <c r="L78" s="43"/>
    </row>
    <row r="79" s="1" customFormat="1" ht="6.96" customHeight="1">
      <c r="B79" s="38"/>
      <c r="C79" s="39"/>
      <c r="D79" s="39"/>
      <c r="E79" s="39"/>
      <c r="F79" s="39"/>
      <c r="G79" s="39"/>
      <c r="H79" s="39"/>
      <c r="I79" s="130"/>
      <c r="J79" s="39"/>
      <c r="K79" s="39"/>
      <c r="L79" s="43"/>
    </row>
    <row r="80" s="1" customFormat="1" ht="12" customHeight="1">
      <c r="B80" s="38"/>
      <c r="C80" s="32" t="s">
        <v>21</v>
      </c>
      <c r="D80" s="39"/>
      <c r="E80" s="39"/>
      <c r="F80" s="27" t="str">
        <f>F12</f>
        <v xml:space="preserve"> </v>
      </c>
      <c r="G80" s="39"/>
      <c r="H80" s="39"/>
      <c r="I80" s="132" t="s">
        <v>23</v>
      </c>
      <c r="J80" s="67" t="str">
        <f>IF(J12="","",J12)</f>
        <v>8. 5. 2019</v>
      </c>
      <c r="K80" s="39"/>
      <c r="L80" s="43"/>
    </row>
    <row r="81" s="1" customFormat="1" ht="6.96" customHeight="1">
      <c r="B81" s="38"/>
      <c r="C81" s="39"/>
      <c r="D81" s="39"/>
      <c r="E81" s="39"/>
      <c r="F81" s="39"/>
      <c r="G81" s="39"/>
      <c r="H81" s="39"/>
      <c r="I81" s="130"/>
      <c r="J81" s="39"/>
      <c r="K81" s="39"/>
      <c r="L81" s="43"/>
    </row>
    <row r="82" s="1" customFormat="1" ht="13.65" customHeight="1">
      <c r="B82" s="38"/>
      <c r="C82" s="32" t="s">
        <v>25</v>
      </c>
      <c r="D82" s="39"/>
      <c r="E82" s="39"/>
      <c r="F82" s="27" t="str">
        <f>E15</f>
        <v xml:space="preserve"> </v>
      </c>
      <c r="G82" s="39"/>
      <c r="H82" s="39"/>
      <c r="I82" s="132" t="s">
        <v>30</v>
      </c>
      <c r="J82" s="36" t="str">
        <f>E21</f>
        <v xml:space="preserve"> </v>
      </c>
      <c r="K82" s="39"/>
      <c r="L82" s="43"/>
    </row>
    <row r="83" s="1" customFormat="1" ht="13.65" customHeight="1">
      <c r="B83" s="38"/>
      <c r="C83" s="32" t="s">
        <v>28</v>
      </c>
      <c r="D83" s="39"/>
      <c r="E83" s="39"/>
      <c r="F83" s="27" t="str">
        <f>IF(E18="","",E18)</f>
        <v>Vyplň údaj</v>
      </c>
      <c r="G83" s="39"/>
      <c r="H83" s="39"/>
      <c r="I83" s="132" t="s">
        <v>32</v>
      </c>
      <c r="J83" s="36" t="str">
        <f>E24</f>
        <v xml:space="preserve"> </v>
      </c>
      <c r="K83" s="39"/>
      <c r="L83" s="43"/>
    </row>
    <row r="84" s="1" customFormat="1" ht="10.32" customHeight="1">
      <c r="B84" s="38"/>
      <c r="C84" s="39"/>
      <c r="D84" s="39"/>
      <c r="E84" s="39"/>
      <c r="F84" s="39"/>
      <c r="G84" s="39"/>
      <c r="H84" s="39"/>
      <c r="I84" s="130"/>
      <c r="J84" s="39"/>
      <c r="K84" s="39"/>
      <c r="L84" s="43"/>
    </row>
    <row r="85" s="9" customFormat="1" ht="29.28" customHeight="1">
      <c r="B85" s="178"/>
      <c r="C85" s="179" t="s">
        <v>101</v>
      </c>
      <c r="D85" s="180" t="s">
        <v>54</v>
      </c>
      <c r="E85" s="180" t="s">
        <v>50</v>
      </c>
      <c r="F85" s="180" t="s">
        <v>51</v>
      </c>
      <c r="G85" s="180" t="s">
        <v>102</v>
      </c>
      <c r="H85" s="180" t="s">
        <v>103</v>
      </c>
      <c r="I85" s="181" t="s">
        <v>104</v>
      </c>
      <c r="J85" s="180" t="s">
        <v>91</v>
      </c>
      <c r="K85" s="182" t="s">
        <v>105</v>
      </c>
      <c r="L85" s="183"/>
      <c r="M85" s="87" t="s">
        <v>19</v>
      </c>
      <c r="N85" s="88" t="s">
        <v>39</v>
      </c>
      <c r="O85" s="88" t="s">
        <v>106</v>
      </c>
      <c r="P85" s="88" t="s">
        <v>107</v>
      </c>
      <c r="Q85" s="88" t="s">
        <v>108</v>
      </c>
      <c r="R85" s="88" t="s">
        <v>109</v>
      </c>
      <c r="S85" s="88" t="s">
        <v>110</v>
      </c>
      <c r="T85" s="89" t="s">
        <v>111</v>
      </c>
    </row>
    <row r="86" s="1" customFormat="1" ht="22.8" customHeight="1">
      <c r="B86" s="38"/>
      <c r="C86" s="94" t="s">
        <v>112</v>
      </c>
      <c r="D86" s="39"/>
      <c r="E86" s="39"/>
      <c r="F86" s="39"/>
      <c r="G86" s="39"/>
      <c r="H86" s="39"/>
      <c r="I86" s="130"/>
      <c r="J86" s="184">
        <f>BK86</f>
        <v>0</v>
      </c>
      <c r="K86" s="39"/>
      <c r="L86" s="43"/>
      <c r="M86" s="90"/>
      <c r="N86" s="91"/>
      <c r="O86" s="91"/>
      <c r="P86" s="185">
        <f>P87+P129</f>
        <v>0</v>
      </c>
      <c r="Q86" s="91"/>
      <c r="R86" s="185">
        <f>R87+R129</f>
        <v>0.44128311999999997</v>
      </c>
      <c r="S86" s="91"/>
      <c r="T86" s="186">
        <f>T87+T129</f>
        <v>0.336754</v>
      </c>
      <c r="AT86" s="17" t="s">
        <v>68</v>
      </c>
      <c r="AU86" s="17" t="s">
        <v>92</v>
      </c>
      <c r="BK86" s="187">
        <f>BK87+BK129</f>
        <v>0</v>
      </c>
    </row>
    <row r="87" s="10" customFormat="1" ht="25.92" customHeight="1">
      <c r="B87" s="188"/>
      <c r="C87" s="189"/>
      <c r="D87" s="190" t="s">
        <v>68</v>
      </c>
      <c r="E87" s="191" t="s">
        <v>113</v>
      </c>
      <c r="F87" s="191" t="s">
        <v>114</v>
      </c>
      <c r="G87" s="189"/>
      <c r="H87" s="189"/>
      <c r="I87" s="192"/>
      <c r="J87" s="193">
        <f>BK87</f>
        <v>0</v>
      </c>
      <c r="K87" s="189"/>
      <c r="L87" s="194"/>
      <c r="M87" s="195"/>
      <c r="N87" s="196"/>
      <c r="O87" s="196"/>
      <c r="P87" s="197">
        <f>P88+P117+P126</f>
        <v>0</v>
      </c>
      <c r="Q87" s="196"/>
      <c r="R87" s="197">
        <f>R88+R117+R126</f>
        <v>0.014799719999999997</v>
      </c>
      <c r="S87" s="196"/>
      <c r="T87" s="198">
        <f>T88+T117+T126</f>
        <v>0</v>
      </c>
      <c r="AR87" s="199" t="s">
        <v>77</v>
      </c>
      <c r="AT87" s="200" t="s">
        <v>68</v>
      </c>
      <c r="AU87" s="200" t="s">
        <v>69</v>
      </c>
      <c r="AY87" s="199" t="s">
        <v>115</v>
      </c>
      <c r="BK87" s="201">
        <f>BK88+BK117+BK126</f>
        <v>0</v>
      </c>
    </row>
    <row r="88" s="10" customFormat="1" ht="22.8" customHeight="1">
      <c r="B88" s="188"/>
      <c r="C88" s="189"/>
      <c r="D88" s="190" t="s">
        <v>68</v>
      </c>
      <c r="E88" s="202" t="s">
        <v>116</v>
      </c>
      <c r="F88" s="202" t="s">
        <v>117</v>
      </c>
      <c r="G88" s="189"/>
      <c r="H88" s="189"/>
      <c r="I88" s="192"/>
      <c r="J88" s="203">
        <f>BK88</f>
        <v>0</v>
      </c>
      <c r="K88" s="189"/>
      <c r="L88" s="194"/>
      <c r="M88" s="195"/>
      <c r="N88" s="196"/>
      <c r="O88" s="196"/>
      <c r="P88" s="197">
        <f>SUM(P89:P116)</f>
        <v>0</v>
      </c>
      <c r="Q88" s="196"/>
      <c r="R88" s="197">
        <f>SUM(R89:R116)</f>
        <v>0.014799719999999997</v>
      </c>
      <c r="S88" s="196"/>
      <c r="T88" s="198">
        <f>SUM(T89:T116)</f>
        <v>0</v>
      </c>
      <c r="AR88" s="199" t="s">
        <v>77</v>
      </c>
      <c r="AT88" s="200" t="s">
        <v>68</v>
      </c>
      <c r="AU88" s="200" t="s">
        <v>77</v>
      </c>
      <c r="AY88" s="199" t="s">
        <v>115</v>
      </c>
      <c r="BK88" s="201">
        <f>SUM(BK89:BK116)</f>
        <v>0</v>
      </c>
    </row>
    <row r="89" s="1" customFormat="1" ht="16.5" customHeight="1">
      <c r="B89" s="38"/>
      <c r="C89" s="204" t="s">
        <v>77</v>
      </c>
      <c r="D89" s="204" t="s">
        <v>118</v>
      </c>
      <c r="E89" s="205" t="s">
        <v>119</v>
      </c>
      <c r="F89" s="206" t="s">
        <v>120</v>
      </c>
      <c r="G89" s="207" t="s">
        <v>121</v>
      </c>
      <c r="H89" s="208">
        <v>113.84399999999999</v>
      </c>
      <c r="I89" s="209"/>
      <c r="J89" s="210">
        <f>ROUND(I89*H89,2)</f>
        <v>0</v>
      </c>
      <c r="K89" s="206" t="s">
        <v>122</v>
      </c>
      <c r="L89" s="43"/>
      <c r="M89" s="211" t="s">
        <v>19</v>
      </c>
      <c r="N89" s="212" t="s">
        <v>40</v>
      </c>
      <c r="O89" s="79"/>
      <c r="P89" s="213">
        <f>O89*H89</f>
        <v>0</v>
      </c>
      <c r="Q89" s="213">
        <v>0.00012999999999999999</v>
      </c>
      <c r="R89" s="213">
        <f>Q89*H89</f>
        <v>0.014799719999999997</v>
      </c>
      <c r="S89" s="213">
        <v>0</v>
      </c>
      <c r="T89" s="214">
        <f>S89*H89</f>
        <v>0</v>
      </c>
      <c r="AR89" s="17" t="s">
        <v>123</v>
      </c>
      <c r="AT89" s="17" t="s">
        <v>118</v>
      </c>
      <c r="AU89" s="17" t="s">
        <v>79</v>
      </c>
      <c r="AY89" s="17" t="s">
        <v>115</v>
      </c>
      <c r="BE89" s="215">
        <f>IF(N89="základní",J89,0)</f>
        <v>0</v>
      </c>
      <c r="BF89" s="215">
        <f>IF(N89="snížená",J89,0)</f>
        <v>0</v>
      </c>
      <c r="BG89" s="215">
        <f>IF(N89="zákl. přenesená",J89,0)</f>
        <v>0</v>
      </c>
      <c r="BH89" s="215">
        <f>IF(N89="sníž. přenesená",J89,0)</f>
        <v>0</v>
      </c>
      <c r="BI89" s="215">
        <f>IF(N89="nulová",J89,0)</f>
        <v>0</v>
      </c>
      <c r="BJ89" s="17" t="s">
        <v>77</v>
      </c>
      <c r="BK89" s="215">
        <f>ROUND(I89*H89,2)</f>
        <v>0</v>
      </c>
      <c r="BL89" s="17" t="s">
        <v>123</v>
      </c>
      <c r="BM89" s="17" t="s">
        <v>124</v>
      </c>
    </row>
    <row r="90" s="1" customFormat="1">
      <c r="B90" s="38"/>
      <c r="C90" s="39"/>
      <c r="D90" s="216" t="s">
        <v>125</v>
      </c>
      <c r="E90" s="39"/>
      <c r="F90" s="217" t="s">
        <v>126</v>
      </c>
      <c r="G90" s="39"/>
      <c r="H90" s="39"/>
      <c r="I90" s="130"/>
      <c r="J90" s="39"/>
      <c r="K90" s="39"/>
      <c r="L90" s="43"/>
      <c r="M90" s="218"/>
      <c r="N90" s="79"/>
      <c r="O90" s="79"/>
      <c r="P90" s="79"/>
      <c r="Q90" s="79"/>
      <c r="R90" s="79"/>
      <c r="S90" s="79"/>
      <c r="T90" s="80"/>
      <c r="AT90" s="17" t="s">
        <v>125</v>
      </c>
      <c r="AU90" s="17" t="s">
        <v>79</v>
      </c>
    </row>
    <row r="91" s="11" customFormat="1">
      <c r="B91" s="219"/>
      <c r="C91" s="220"/>
      <c r="D91" s="216" t="s">
        <v>127</v>
      </c>
      <c r="E91" s="221" t="s">
        <v>19</v>
      </c>
      <c r="F91" s="222" t="s">
        <v>128</v>
      </c>
      <c r="G91" s="220"/>
      <c r="H91" s="221" t="s">
        <v>19</v>
      </c>
      <c r="I91" s="223"/>
      <c r="J91" s="220"/>
      <c r="K91" s="220"/>
      <c r="L91" s="224"/>
      <c r="M91" s="225"/>
      <c r="N91" s="226"/>
      <c r="O91" s="226"/>
      <c r="P91" s="226"/>
      <c r="Q91" s="226"/>
      <c r="R91" s="226"/>
      <c r="S91" s="226"/>
      <c r="T91" s="227"/>
      <c r="AT91" s="228" t="s">
        <v>127</v>
      </c>
      <c r="AU91" s="228" t="s">
        <v>79</v>
      </c>
      <c r="AV91" s="11" t="s">
        <v>77</v>
      </c>
      <c r="AW91" s="11" t="s">
        <v>31</v>
      </c>
      <c r="AX91" s="11" t="s">
        <v>69</v>
      </c>
      <c r="AY91" s="228" t="s">
        <v>115</v>
      </c>
    </row>
    <row r="92" s="11" customFormat="1">
      <c r="B92" s="219"/>
      <c r="C92" s="220"/>
      <c r="D92" s="216" t="s">
        <v>127</v>
      </c>
      <c r="E92" s="221" t="s">
        <v>19</v>
      </c>
      <c r="F92" s="222" t="s">
        <v>129</v>
      </c>
      <c r="G92" s="220"/>
      <c r="H92" s="221" t="s">
        <v>19</v>
      </c>
      <c r="I92" s="223"/>
      <c r="J92" s="220"/>
      <c r="K92" s="220"/>
      <c r="L92" s="224"/>
      <c r="M92" s="225"/>
      <c r="N92" s="226"/>
      <c r="O92" s="226"/>
      <c r="P92" s="226"/>
      <c r="Q92" s="226"/>
      <c r="R92" s="226"/>
      <c r="S92" s="226"/>
      <c r="T92" s="227"/>
      <c r="AT92" s="228" t="s">
        <v>127</v>
      </c>
      <c r="AU92" s="228" t="s">
        <v>79</v>
      </c>
      <c r="AV92" s="11" t="s">
        <v>77</v>
      </c>
      <c r="AW92" s="11" t="s">
        <v>31</v>
      </c>
      <c r="AX92" s="11" t="s">
        <v>69</v>
      </c>
      <c r="AY92" s="228" t="s">
        <v>115</v>
      </c>
    </row>
    <row r="93" s="12" customFormat="1">
      <c r="B93" s="229"/>
      <c r="C93" s="230"/>
      <c r="D93" s="216" t="s">
        <v>127</v>
      </c>
      <c r="E93" s="231" t="s">
        <v>19</v>
      </c>
      <c r="F93" s="232" t="s">
        <v>130</v>
      </c>
      <c r="G93" s="230"/>
      <c r="H93" s="233">
        <v>4.0800000000000001</v>
      </c>
      <c r="I93" s="234"/>
      <c r="J93" s="230"/>
      <c r="K93" s="230"/>
      <c r="L93" s="235"/>
      <c r="M93" s="236"/>
      <c r="N93" s="237"/>
      <c r="O93" s="237"/>
      <c r="P93" s="237"/>
      <c r="Q93" s="237"/>
      <c r="R93" s="237"/>
      <c r="S93" s="237"/>
      <c r="T93" s="238"/>
      <c r="AT93" s="239" t="s">
        <v>127</v>
      </c>
      <c r="AU93" s="239" t="s">
        <v>79</v>
      </c>
      <c r="AV93" s="12" t="s">
        <v>79</v>
      </c>
      <c r="AW93" s="12" t="s">
        <v>31</v>
      </c>
      <c r="AX93" s="12" t="s">
        <v>69</v>
      </c>
      <c r="AY93" s="239" t="s">
        <v>115</v>
      </c>
    </row>
    <row r="94" s="12" customFormat="1">
      <c r="B94" s="229"/>
      <c r="C94" s="230"/>
      <c r="D94" s="216" t="s">
        <v>127</v>
      </c>
      <c r="E94" s="231" t="s">
        <v>19</v>
      </c>
      <c r="F94" s="232" t="s">
        <v>131</v>
      </c>
      <c r="G94" s="230"/>
      <c r="H94" s="233">
        <v>12.156000000000001</v>
      </c>
      <c r="I94" s="234"/>
      <c r="J94" s="230"/>
      <c r="K94" s="230"/>
      <c r="L94" s="235"/>
      <c r="M94" s="236"/>
      <c r="N94" s="237"/>
      <c r="O94" s="237"/>
      <c r="P94" s="237"/>
      <c r="Q94" s="237"/>
      <c r="R94" s="237"/>
      <c r="S94" s="237"/>
      <c r="T94" s="238"/>
      <c r="AT94" s="239" t="s">
        <v>127</v>
      </c>
      <c r="AU94" s="239" t="s">
        <v>79</v>
      </c>
      <c r="AV94" s="12" t="s">
        <v>79</v>
      </c>
      <c r="AW94" s="12" t="s">
        <v>31</v>
      </c>
      <c r="AX94" s="12" t="s">
        <v>69</v>
      </c>
      <c r="AY94" s="239" t="s">
        <v>115</v>
      </c>
    </row>
    <row r="95" s="13" customFormat="1">
      <c r="B95" s="240"/>
      <c r="C95" s="241"/>
      <c r="D95" s="216" t="s">
        <v>127</v>
      </c>
      <c r="E95" s="242" t="s">
        <v>19</v>
      </c>
      <c r="F95" s="243" t="s">
        <v>132</v>
      </c>
      <c r="G95" s="241"/>
      <c r="H95" s="244">
        <v>16.236000000000001</v>
      </c>
      <c r="I95" s="245"/>
      <c r="J95" s="241"/>
      <c r="K95" s="241"/>
      <c r="L95" s="246"/>
      <c r="M95" s="247"/>
      <c r="N95" s="248"/>
      <c r="O95" s="248"/>
      <c r="P95" s="248"/>
      <c r="Q95" s="248"/>
      <c r="R95" s="248"/>
      <c r="S95" s="248"/>
      <c r="T95" s="249"/>
      <c r="AT95" s="250" t="s">
        <v>127</v>
      </c>
      <c r="AU95" s="250" t="s">
        <v>79</v>
      </c>
      <c r="AV95" s="13" t="s">
        <v>133</v>
      </c>
      <c r="AW95" s="13" t="s">
        <v>31</v>
      </c>
      <c r="AX95" s="13" t="s">
        <v>69</v>
      </c>
      <c r="AY95" s="250" t="s">
        <v>115</v>
      </c>
    </row>
    <row r="96" s="11" customFormat="1">
      <c r="B96" s="219"/>
      <c r="C96" s="220"/>
      <c r="D96" s="216" t="s">
        <v>127</v>
      </c>
      <c r="E96" s="221" t="s">
        <v>19</v>
      </c>
      <c r="F96" s="222" t="s">
        <v>134</v>
      </c>
      <c r="G96" s="220"/>
      <c r="H96" s="221" t="s">
        <v>19</v>
      </c>
      <c r="I96" s="223"/>
      <c r="J96" s="220"/>
      <c r="K96" s="220"/>
      <c r="L96" s="224"/>
      <c r="M96" s="225"/>
      <c r="N96" s="226"/>
      <c r="O96" s="226"/>
      <c r="P96" s="226"/>
      <c r="Q96" s="226"/>
      <c r="R96" s="226"/>
      <c r="S96" s="226"/>
      <c r="T96" s="227"/>
      <c r="AT96" s="228" t="s">
        <v>127</v>
      </c>
      <c r="AU96" s="228" t="s">
        <v>79</v>
      </c>
      <c r="AV96" s="11" t="s">
        <v>77</v>
      </c>
      <c r="AW96" s="11" t="s">
        <v>31</v>
      </c>
      <c r="AX96" s="11" t="s">
        <v>69</v>
      </c>
      <c r="AY96" s="228" t="s">
        <v>115</v>
      </c>
    </row>
    <row r="97" s="12" customFormat="1">
      <c r="B97" s="229"/>
      <c r="C97" s="230"/>
      <c r="D97" s="216" t="s">
        <v>127</v>
      </c>
      <c r="E97" s="231" t="s">
        <v>19</v>
      </c>
      <c r="F97" s="232" t="s">
        <v>135</v>
      </c>
      <c r="G97" s="230"/>
      <c r="H97" s="233">
        <v>8.9399999999999995</v>
      </c>
      <c r="I97" s="234"/>
      <c r="J97" s="230"/>
      <c r="K97" s="230"/>
      <c r="L97" s="235"/>
      <c r="M97" s="236"/>
      <c r="N97" s="237"/>
      <c r="O97" s="237"/>
      <c r="P97" s="237"/>
      <c r="Q97" s="237"/>
      <c r="R97" s="237"/>
      <c r="S97" s="237"/>
      <c r="T97" s="238"/>
      <c r="AT97" s="239" t="s">
        <v>127</v>
      </c>
      <c r="AU97" s="239" t="s">
        <v>79</v>
      </c>
      <c r="AV97" s="12" t="s">
        <v>79</v>
      </c>
      <c r="AW97" s="12" t="s">
        <v>31</v>
      </c>
      <c r="AX97" s="12" t="s">
        <v>69</v>
      </c>
      <c r="AY97" s="239" t="s">
        <v>115</v>
      </c>
    </row>
    <row r="98" s="12" customFormat="1">
      <c r="B98" s="229"/>
      <c r="C98" s="230"/>
      <c r="D98" s="216" t="s">
        <v>127</v>
      </c>
      <c r="E98" s="231" t="s">
        <v>19</v>
      </c>
      <c r="F98" s="232" t="s">
        <v>136</v>
      </c>
      <c r="G98" s="230"/>
      <c r="H98" s="233">
        <v>34.920000000000002</v>
      </c>
      <c r="I98" s="234"/>
      <c r="J98" s="230"/>
      <c r="K98" s="230"/>
      <c r="L98" s="235"/>
      <c r="M98" s="236"/>
      <c r="N98" s="237"/>
      <c r="O98" s="237"/>
      <c r="P98" s="237"/>
      <c r="Q98" s="237"/>
      <c r="R98" s="237"/>
      <c r="S98" s="237"/>
      <c r="T98" s="238"/>
      <c r="AT98" s="239" t="s">
        <v>127</v>
      </c>
      <c r="AU98" s="239" t="s">
        <v>79</v>
      </c>
      <c r="AV98" s="12" t="s">
        <v>79</v>
      </c>
      <c r="AW98" s="12" t="s">
        <v>31</v>
      </c>
      <c r="AX98" s="12" t="s">
        <v>69</v>
      </c>
      <c r="AY98" s="239" t="s">
        <v>115</v>
      </c>
    </row>
    <row r="99" s="12" customFormat="1">
      <c r="B99" s="229"/>
      <c r="C99" s="230"/>
      <c r="D99" s="216" t="s">
        <v>127</v>
      </c>
      <c r="E99" s="231" t="s">
        <v>19</v>
      </c>
      <c r="F99" s="232" t="s">
        <v>137</v>
      </c>
      <c r="G99" s="230"/>
      <c r="H99" s="233">
        <v>36.960000000000001</v>
      </c>
      <c r="I99" s="234"/>
      <c r="J99" s="230"/>
      <c r="K99" s="230"/>
      <c r="L99" s="235"/>
      <c r="M99" s="236"/>
      <c r="N99" s="237"/>
      <c r="O99" s="237"/>
      <c r="P99" s="237"/>
      <c r="Q99" s="237"/>
      <c r="R99" s="237"/>
      <c r="S99" s="237"/>
      <c r="T99" s="238"/>
      <c r="AT99" s="239" t="s">
        <v>127</v>
      </c>
      <c r="AU99" s="239" t="s">
        <v>79</v>
      </c>
      <c r="AV99" s="12" t="s">
        <v>79</v>
      </c>
      <c r="AW99" s="12" t="s">
        <v>31</v>
      </c>
      <c r="AX99" s="12" t="s">
        <v>69</v>
      </c>
      <c r="AY99" s="239" t="s">
        <v>115</v>
      </c>
    </row>
    <row r="100" s="13" customFormat="1">
      <c r="B100" s="240"/>
      <c r="C100" s="241"/>
      <c r="D100" s="216" t="s">
        <v>127</v>
      </c>
      <c r="E100" s="242" t="s">
        <v>19</v>
      </c>
      <c r="F100" s="243" t="s">
        <v>132</v>
      </c>
      <c r="G100" s="241"/>
      <c r="H100" s="244">
        <v>80.819999999999993</v>
      </c>
      <c r="I100" s="245"/>
      <c r="J100" s="241"/>
      <c r="K100" s="241"/>
      <c r="L100" s="246"/>
      <c r="M100" s="247"/>
      <c r="N100" s="248"/>
      <c r="O100" s="248"/>
      <c r="P100" s="248"/>
      <c r="Q100" s="248"/>
      <c r="R100" s="248"/>
      <c r="S100" s="248"/>
      <c r="T100" s="249"/>
      <c r="AT100" s="250" t="s">
        <v>127</v>
      </c>
      <c r="AU100" s="250" t="s">
        <v>79</v>
      </c>
      <c r="AV100" s="13" t="s">
        <v>133</v>
      </c>
      <c r="AW100" s="13" t="s">
        <v>31</v>
      </c>
      <c r="AX100" s="13" t="s">
        <v>69</v>
      </c>
      <c r="AY100" s="250" t="s">
        <v>115</v>
      </c>
    </row>
    <row r="101" s="11" customFormat="1">
      <c r="B101" s="219"/>
      <c r="C101" s="220"/>
      <c r="D101" s="216" t="s">
        <v>127</v>
      </c>
      <c r="E101" s="221" t="s">
        <v>19</v>
      </c>
      <c r="F101" s="222" t="s">
        <v>138</v>
      </c>
      <c r="G101" s="220"/>
      <c r="H101" s="221" t="s">
        <v>19</v>
      </c>
      <c r="I101" s="223"/>
      <c r="J101" s="220"/>
      <c r="K101" s="220"/>
      <c r="L101" s="224"/>
      <c r="M101" s="225"/>
      <c r="N101" s="226"/>
      <c r="O101" s="226"/>
      <c r="P101" s="226"/>
      <c r="Q101" s="226"/>
      <c r="R101" s="226"/>
      <c r="S101" s="226"/>
      <c r="T101" s="227"/>
      <c r="AT101" s="228" t="s">
        <v>127</v>
      </c>
      <c r="AU101" s="228" t="s">
        <v>79</v>
      </c>
      <c r="AV101" s="11" t="s">
        <v>77</v>
      </c>
      <c r="AW101" s="11" t="s">
        <v>31</v>
      </c>
      <c r="AX101" s="11" t="s">
        <v>69</v>
      </c>
      <c r="AY101" s="228" t="s">
        <v>115</v>
      </c>
    </row>
    <row r="102" s="12" customFormat="1">
      <c r="B102" s="229"/>
      <c r="C102" s="230"/>
      <c r="D102" s="216" t="s">
        <v>127</v>
      </c>
      <c r="E102" s="231" t="s">
        <v>19</v>
      </c>
      <c r="F102" s="232" t="s">
        <v>139</v>
      </c>
      <c r="G102" s="230"/>
      <c r="H102" s="233">
        <v>16.788</v>
      </c>
      <c r="I102" s="234"/>
      <c r="J102" s="230"/>
      <c r="K102" s="230"/>
      <c r="L102" s="235"/>
      <c r="M102" s="236"/>
      <c r="N102" s="237"/>
      <c r="O102" s="237"/>
      <c r="P102" s="237"/>
      <c r="Q102" s="237"/>
      <c r="R102" s="237"/>
      <c r="S102" s="237"/>
      <c r="T102" s="238"/>
      <c r="AT102" s="239" t="s">
        <v>127</v>
      </c>
      <c r="AU102" s="239" t="s">
        <v>79</v>
      </c>
      <c r="AV102" s="12" t="s">
        <v>79</v>
      </c>
      <c r="AW102" s="12" t="s">
        <v>31</v>
      </c>
      <c r="AX102" s="12" t="s">
        <v>69</v>
      </c>
      <c r="AY102" s="239" t="s">
        <v>115</v>
      </c>
    </row>
    <row r="103" s="14" customFormat="1">
      <c r="B103" s="251"/>
      <c r="C103" s="252"/>
      <c r="D103" s="216" t="s">
        <v>127</v>
      </c>
      <c r="E103" s="253" t="s">
        <v>19</v>
      </c>
      <c r="F103" s="254" t="s">
        <v>140</v>
      </c>
      <c r="G103" s="252"/>
      <c r="H103" s="255">
        <v>113.84399999999999</v>
      </c>
      <c r="I103" s="256"/>
      <c r="J103" s="252"/>
      <c r="K103" s="252"/>
      <c r="L103" s="257"/>
      <c r="M103" s="258"/>
      <c r="N103" s="259"/>
      <c r="O103" s="259"/>
      <c r="P103" s="259"/>
      <c r="Q103" s="259"/>
      <c r="R103" s="259"/>
      <c r="S103" s="259"/>
      <c r="T103" s="260"/>
      <c r="AT103" s="261" t="s">
        <v>127</v>
      </c>
      <c r="AU103" s="261" t="s">
        <v>79</v>
      </c>
      <c r="AV103" s="14" t="s">
        <v>123</v>
      </c>
      <c r="AW103" s="14" t="s">
        <v>31</v>
      </c>
      <c r="AX103" s="14" t="s">
        <v>77</v>
      </c>
      <c r="AY103" s="261" t="s">
        <v>115</v>
      </c>
    </row>
    <row r="104" s="1" customFormat="1" ht="16.5" customHeight="1">
      <c r="B104" s="38"/>
      <c r="C104" s="204" t="s">
        <v>79</v>
      </c>
      <c r="D104" s="204" t="s">
        <v>118</v>
      </c>
      <c r="E104" s="205" t="s">
        <v>141</v>
      </c>
      <c r="F104" s="206" t="s">
        <v>142</v>
      </c>
      <c r="G104" s="207" t="s">
        <v>143</v>
      </c>
      <c r="H104" s="208">
        <v>121.176</v>
      </c>
      <c r="I104" s="209"/>
      <c r="J104" s="210">
        <f>ROUND(I104*H104,2)</f>
        <v>0</v>
      </c>
      <c r="K104" s="206" t="s">
        <v>122</v>
      </c>
      <c r="L104" s="43"/>
      <c r="M104" s="211" t="s">
        <v>19</v>
      </c>
      <c r="N104" s="212" t="s">
        <v>40</v>
      </c>
      <c r="O104" s="79"/>
      <c r="P104" s="213">
        <f>O104*H104</f>
        <v>0</v>
      </c>
      <c r="Q104" s="213">
        <v>0</v>
      </c>
      <c r="R104" s="213">
        <f>Q104*H104</f>
        <v>0</v>
      </c>
      <c r="S104" s="213">
        <v>0</v>
      </c>
      <c r="T104" s="214">
        <f>S104*H104</f>
        <v>0</v>
      </c>
      <c r="AR104" s="17" t="s">
        <v>123</v>
      </c>
      <c r="AT104" s="17" t="s">
        <v>118</v>
      </c>
      <c r="AU104" s="17" t="s">
        <v>79</v>
      </c>
      <c r="AY104" s="17" t="s">
        <v>115</v>
      </c>
      <c r="BE104" s="215">
        <f>IF(N104="základní",J104,0)</f>
        <v>0</v>
      </c>
      <c r="BF104" s="215">
        <f>IF(N104="snížená",J104,0)</f>
        <v>0</v>
      </c>
      <c r="BG104" s="215">
        <f>IF(N104="zákl. přenesená",J104,0)</f>
        <v>0</v>
      </c>
      <c r="BH104" s="215">
        <f>IF(N104="sníž. přenesená",J104,0)</f>
        <v>0</v>
      </c>
      <c r="BI104" s="215">
        <f>IF(N104="nulová",J104,0)</f>
        <v>0</v>
      </c>
      <c r="BJ104" s="17" t="s">
        <v>77</v>
      </c>
      <c r="BK104" s="215">
        <f>ROUND(I104*H104,2)</f>
        <v>0</v>
      </c>
      <c r="BL104" s="17" t="s">
        <v>123</v>
      </c>
      <c r="BM104" s="17" t="s">
        <v>144</v>
      </c>
    </row>
    <row r="105" s="11" customFormat="1">
      <c r="B105" s="219"/>
      <c r="C105" s="220"/>
      <c r="D105" s="216" t="s">
        <v>127</v>
      </c>
      <c r="E105" s="221" t="s">
        <v>19</v>
      </c>
      <c r="F105" s="222" t="s">
        <v>145</v>
      </c>
      <c r="G105" s="220"/>
      <c r="H105" s="221" t="s">
        <v>19</v>
      </c>
      <c r="I105" s="223"/>
      <c r="J105" s="220"/>
      <c r="K105" s="220"/>
      <c r="L105" s="224"/>
      <c r="M105" s="225"/>
      <c r="N105" s="226"/>
      <c r="O105" s="226"/>
      <c r="P105" s="226"/>
      <c r="Q105" s="226"/>
      <c r="R105" s="226"/>
      <c r="S105" s="226"/>
      <c r="T105" s="227"/>
      <c r="AT105" s="228" t="s">
        <v>127</v>
      </c>
      <c r="AU105" s="228" t="s">
        <v>79</v>
      </c>
      <c r="AV105" s="11" t="s">
        <v>77</v>
      </c>
      <c r="AW105" s="11" t="s">
        <v>31</v>
      </c>
      <c r="AX105" s="11" t="s">
        <v>69</v>
      </c>
      <c r="AY105" s="228" t="s">
        <v>115</v>
      </c>
    </row>
    <row r="106" s="11" customFormat="1">
      <c r="B106" s="219"/>
      <c r="C106" s="220"/>
      <c r="D106" s="216" t="s">
        <v>127</v>
      </c>
      <c r="E106" s="221" t="s">
        <v>19</v>
      </c>
      <c r="F106" s="222" t="s">
        <v>146</v>
      </c>
      <c r="G106" s="220"/>
      <c r="H106" s="221" t="s">
        <v>19</v>
      </c>
      <c r="I106" s="223"/>
      <c r="J106" s="220"/>
      <c r="K106" s="220"/>
      <c r="L106" s="224"/>
      <c r="M106" s="225"/>
      <c r="N106" s="226"/>
      <c r="O106" s="226"/>
      <c r="P106" s="226"/>
      <c r="Q106" s="226"/>
      <c r="R106" s="226"/>
      <c r="S106" s="226"/>
      <c r="T106" s="227"/>
      <c r="AT106" s="228" t="s">
        <v>127</v>
      </c>
      <c r="AU106" s="228" t="s">
        <v>79</v>
      </c>
      <c r="AV106" s="11" t="s">
        <v>77</v>
      </c>
      <c r="AW106" s="11" t="s">
        <v>31</v>
      </c>
      <c r="AX106" s="11" t="s">
        <v>69</v>
      </c>
      <c r="AY106" s="228" t="s">
        <v>115</v>
      </c>
    </row>
    <row r="107" s="12" customFormat="1">
      <c r="B107" s="229"/>
      <c r="C107" s="230"/>
      <c r="D107" s="216" t="s">
        <v>127</v>
      </c>
      <c r="E107" s="231" t="s">
        <v>19</v>
      </c>
      <c r="F107" s="232" t="s">
        <v>147</v>
      </c>
      <c r="G107" s="230"/>
      <c r="H107" s="233">
        <v>4.25</v>
      </c>
      <c r="I107" s="234"/>
      <c r="J107" s="230"/>
      <c r="K107" s="230"/>
      <c r="L107" s="235"/>
      <c r="M107" s="236"/>
      <c r="N107" s="237"/>
      <c r="O107" s="237"/>
      <c r="P107" s="237"/>
      <c r="Q107" s="237"/>
      <c r="R107" s="237"/>
      <c r="S107" s="237"/>
      <c r="T107" s="238"/>
      <c r="AT107" s="239" t="s">
        <v>127</v>
      </c>
      <c r="AU107" s="239" t="s">
        <v>79</v>
      </c>
      <c r="AV107" s="12" t="s">
        <v>79</v>
      </c>
      <c r="AW107" s="12" t="s">
        <v>31</v>
      </c>
      <c r="AX107" s="12" t="s">
        <v>69</v>
      </c>
      <c r="AY107" s="239" t="s">
        <v>115</v>
      </c>
    </row>
    <row r="108" s="12" customFormat="1">
      <c r="B108" s="229"/>
      <c r="C108" s="230"/>
      <c r="D108" s="216" t="s">
        <v>127</v>
      </c>
      <c r="E108" s="231" t="s">
        <v>19</v>
      </c>
      <c r="F108" s="232" t="s">
        <v>148</v>
      </c>
      <c r="G108" s="230"/>
      <c r="H108" s="233">
        <v>12.313000000000001</v>
      </c>
      <c r="I108" s="234"/>
      <c r="J108" s="230"/>
      <c r="K108" s="230"/>
      <c r="L108" s="235"/>
      <c r="M108" s="236"/>
      <c r="N108" s="237"/>
      <c r="O108" s="237"/>
      <c r="P108" s="237"/>
      <c r="Q108" s="237"/>
      <c r="R108" s="237"/>
      <c r="S108" s="237"/>
      <c r="T108" s="238"/>
      <c r="AT108" s="239" t="s">
        <v>127</v>
      </c>
      <c r="AU108" s="239" t="s">
        <v>79</v>
      </c>
      <c r="AV108" s="12" t="s">
        <v>79</v>
      </c>
      <c r="AW108" s="12" t="s">
        <v>31</v>
      </c>
      <c r="AX108" s="12" t="s">
        <v>69</v>
      </c>
      <c r="AY108" s="239" t="s">
        <v>115</v>
      </c>
    </row>
    <row r="109" s="13" customFormat="1">
      <c r="B109" s="240"/>
      <c r="C109" s="241"/>
      <c r="D109" s="216" t="s">
        <v>127</v>
      </c>
      <c r="E109" s="242" t="s">
        <v>19</v>
      </c>
      <c r="F109" s="243" t="s">
        <v>132</v>
      </c>
      <c r="G109" s="241"/>
      <c r="H109" s="244">
        <v>16.562999999999999</v>
      </c>
      <c r="I109" s="245"/>
      <c r="J109" s="241"/>
      <c r="K109" s="241"/>
      <c r="L109" s="246"/>
      <c r="M109" s="247"/>
      <c r="N109" s="248"/>
      <c r="O109" s="248"/>
      <c r="P109" s="248"/>
      <c r="Q109" s="248"/>
      <c r="R109" s="248"/>
      <c r="S109" s="248"/>
      <c r="T109" s="249"/>
      <c r="AT109" s="250" t="s">
        <v>127</v>
      </c>
      <c r="AU109" s="250" t="s">
        <v>79</v>
      </c>
      <c r="AV109" s="13" t="s">
        <v>133</v>
      </c>
      <c r="AW109" s="13" t="s">
        <v>31</v>
      </c>
      <c r="AX109" s="13" t="s">
        <v>69</v>
      </c>
      <c r="AY109" s="250" t="s">
        <v>115</v>
      </c>
    </row>
    <row r="110" s="11" customFormat="1">
      <c r="B110" s="219"/>
      <c r="C110" s="220"/>
      <c r="D110" s="216" t="s">
        <v>127</v>
      </c>
      <c r="E110" s="221" t="s">
        <v>19</v>
      </c>
      <c r="F110" s="222" t="s">
        <v>134</v>
      </c>
      <c r="G110" s="220"/>
      <c r="H110" s="221" t="s">
        <v>19</v>
      </c>
      <c r="I110" s="223"/>
      <c r="J110" s="220"/>
      <c r="K110" s="220"/>
      <c r="L110" s="224"/>
      <c r="M110" s="225"/>
      <c r="N110" s="226"/>
      <c r="O110" s="226"/>
      <c r="P110" s="226"/>
      <c r="Q110" s="226"/>
      <c r="R110" s="226"/>
      <c r="S110" s="226"/>
      <c r="T110" s="227"/>
      <c r="AT110" s="228" t="s">
        <v>127</v>
      </c>
      <c r="AU110" s="228" t="s">
        <v>79</v>
      </c>
      <c r="AV110" s="11" t="s">
        <v>77</v>
      </c>
      <c r="AW110" s="11" t="s">
        <v>31</v>
      </c>
      <c r="AX110" s="11" t="s">
        <v>69</v>
      </c>
      <c r="AY110" s="228" t="s">
        <v>115</v>
      </c>
    </row>
    <row r="111" s="12" customFormat="1">
      <c r="B111" s="229"/>
      <c r="C111" s="230"/>
      <c r="D111" s="216" t="s">
        <v>127</v>
      </c>
      <c r="E111" s="231" t="s">
        <v>19</v>
      </c>
      <c r="F111" s="232" t="s">
        <v>149</v>
      </c>
      <c r="G111" s="230"/>
      <c r="H111" s="233">
        <v>9.125</v>
      </c>
      <c r="I111" s="234"/>
      <c r="J111" s="230"/>
      <c r="K111" s="230"/>
      <c r="L111" s="235"/>
      <c r="M111" s="236"/>
      <c r="N111" s="237"/>
      <c r="O111" s="237"/>
      <c r="P111" s="237"/>
      <c r="Q111" s="237"/>
      <c r="R111" s="237"/>
      <c r="S111" s="237"/>
      <c r="T111" s="238"/>
      <c r="AT111" s="239" t="s">
        <v>127</v>
      </c>
      <c r="AU111" s="239" t="s">
        <v>79</v>
      </c>
      <c r="AV111" s="12" t="s">
        <v>79</v>
      </c>
      <c r="AW111" s="12" t="s">
        <v>31</v>
      </c>
      <c r="AX111" s="12" t="s">
        <v>69</v>
      </c>
      <c r="AY111" s="239" t="s">
        <v>115</v>
      </c>
    </row>
    <row r="112" s="12" customFormat="1">
      <c r="B112" s="229"/>
      <c r="C112" s="230"/>
      <c r="D112" s="216" t="s">
        <v>127</v>
      </c>
      <c r="E112" s="231" t="s">
        <v>19</v>
      </c>
      <c r="F112" s="232" t="s">
        <v>150</v>
      </c>
      <c r="G112" s="230"/>
      <c r="H112" s="233">
        <v>36.625</v>
      </c>
      <c r="I112" s="234"/>
      <c r="J112" s="230"/>
      <c r="K112" s="230"/>
      <c r="L112" s="235"/>
      <c r="M112" s="236"/>
      <c r="N112" s="237"/>
      <c r="O112" s="237"/>
      <c r="P112" s="237"/>
      <c r="Q112" s="237"/>
      <c r="R112" s="237"/>
      <c r="S112" s="237"/>
      <c r="T112" s="238"/>
      <c r="AT112" s="239" t="s">
        <v>127</v>
      </c>
      <c r="AU112" s="239" t="s">
        <v>79</v>
      </c>
      <c r="AV112" s="12" t="s">
        <v>79</v>
      </c>
      <c r="AW112" s="12" t="s">
        <v>31</v>
      </c>
      <c r="AX112" s="12" t="s">
        <v>69</v>
      </c>
      <c r="AY112" s="239" t="s">
        <v>115</v>
      </c>
    </row>
    <row r="113" s="12" customFormat="1">
      <c r="B113" s="229"/>
      <c r="C113" s="230"/>
      <c r="D113" s="216" t="s">
        <v>127</v>
      </c>
      <c r="E113" s="231" t="s">
        <v>19</v>
      </c>
      <c r="F113" s="232" t="s">
        <v>151</v>
      </c>
      <c r="G113" s="230"/>
      <c r="H113" s="233">
        <v>38.375</v>
      </c>
      <c r="I113" s="234"/>
      <c r="J113" s="230"/>
      <c r="K113" s="230"/>
      <c r="L113" s="235"/>
      <c r="M113" s="236"/>
      <c r="N113" s="237"/>
      <c r="O113" s="237"/>
      <c r="P113" s="237"/>
      <c r="Q113" s="237"/>
      <c r="R113" s="237"/>
      <c r="S113" s="237"/>
      <c r="T113" s="238"/>
      <c r="AT113" s="239" t="s">
        <v>127</v>
      </c>
      <c r="AU113" s="239" t="s">
        <v>79</v>
      </c>
      <c r="AV113" s="12" t="s">
        <v>79</v>
      </c>
      <c r="AW113" s="12" t="s">
        <v>31</v>
      </c>
      <c r="AX113" s="12" t="s">
        <v>69</v>
      </c>
      <c r="AY113" s="239" t="s">
        <v>115</v>
      </c>
    </row>
    <row r="114" s="11" customFormat="1">
      <c r="B114" s="219"/>
      <c r="C114" s="220"/>
      <c r="D114" s="216" t="s">
        <v>127</v>
      </c>
      <c r="E114" s="221" t="s">
        <v>19</v>
      </c>
      <c r="F114" s="222" t="s">
        <v>138</v>
      </c>
      <c r="G114" s="220"/>
      <c r="H114" s="221" t="s">
        <v>19</v>
      </c>
      <c r="I114" s="223"/>
      <c r="J114" s="220"/>
      <c r="K114" s="220"/>
      <c r="L114" s="224"/>
      <c r="M114" s="225"/>
      <c r="N114" s="226"/>
      <c r="O114" s="226"/>
      <c r="P114" s="226"/>
      <c r="Q114" s="226"/>
      <c r="R114" s="226"/>
      <c r="S114" s="226"/>
      <c r="T114" s="227"/>
      <c r="AT114" s="228" t="s">
        <v>127</v>
      </c>
      <c r="AU114" s="228" t="s">
        <v>79</v>
      </c>
      <c r="AV114" s="11" t="s">
        <v>77</v>
      </c>
      <c r="AW114" s="11" t="s">
        <v>31</v>
      </c>
      <c r="AX114" s="11" t="s">
        <v>69</v>
      </c>
      <c r="AY114" s="228" t="s">
        <v>115</v>
      </c>
    </row>
    <row r="115" s="12" customFormat="1">
      <c r="B115" s="229"/>
      <c r="C115" s="230"/>
      <c r="D115" s="216" t="s">
        <v>127</v>
      </c>
      <c r="E115" s="231" t="s">
        <v>19</v>
      </c>
      <c r="F115" s="232" t="s">
        <v>152</v>
      </c>
      <c r="G115" s="230"/>
      <c r="H115" s="233">
        <v>20.488</v>
      </c>
      <c r="I115" s="234"/>
      <c r="J115" s="230"/>
      <c r="K115" s="230"/>
      <c r="L115" s="235"/>
      <c r="M115" s="236"/>
      <c r="N115" s="237"/>
      <c r="O115" s="237"/>
      <c r="P115" s="237"/>
      <c r="Q115" s="237"/>
      <c r="R115" s="237"/>
      <c r="S115" s="237"/>
      <c r="T115" s="238"/>
      <c r="AT115" s="239" t="s">
        <v>127</v>
      </c>
      <c r="AU115" s="239" t="s">
        <v>79</v>
      </c>
      <c r="AV115" s="12" t="s">
        <v>79</v>
      </c>
      <c r="AW115" s="12" t="s">
        <v>31</v>
      </c>
      <c r="AX115" s="12" t="s">
        <v>69</v>
      </c>
      <c r="AY115" s="239" t="s">
        <v>115</v>
      </c>
    </row>
    <row r="116" s="14" customFormat="1">
      <c r="B116" s="251"/>
      <c r="C116" s="252"/>
      <c r="D116" s="216" t="s">
        <v>127</v>
      </c>
      <c r="E116" s="253" t="s">
        <v>19</v>
      </c>
      <c r="F116" s="254" t="s">
        <v>140</v>
      </c>
      <c r="G116" s="252"/>
      <c r="H116" s="255">
        <v>121.176</v>
      </c>
      <c r="I116" s="256"/>
      <c r="J116" s="252"/>
      <c r="K116" s="252"/>
      <c r="L116" s="257"/>
      <c r="M116" s="258"/>
      <c r="N116" s="259"/>
      <c r="O116" s="259"/>
      <c r="P116" s="259"/>
      <c r="Q116" s="259"/>
      <c r="R116" s="259"/>
      <c r="S116" s="259"/>
      <c r="T116" s="260"/>
      <c r="AT116" s="261" t="s">
        <v>127</v>
      </c>
      <c r="AU116" s="261" t="s">
        <v>79</v>
      </c>
      <c r="AV116" s="14" t="s">
        <v>123</v>
      </c>
      <c r="AW116" s="14" t="s">
        <v>31</v>
      </c>
      <c r="AX116" s="14" t="s">
        <v>77</v>
      </c>
      <c r="AY116" s="261" t="s">
        <v>115</v>
      </c>
    </row>
    <row r="117" s="10" customFormat="1" ht="22.8" customHeight="1">
      <c r="B117" s="188"/>
      <c r="C117" s="189"/>
      <c r="D117" s="190" t="s">
        <v>68</v>
      </c>
      <c r="E117" s="202" t="s">
        <v>153</v>
      </c>
      <c r="F117" s="202" t="s">
        <v>154</v>
      </c>
      <c r="G117" s="189"/>
      <c r="H117" s="189"/>
      <c r="I117" s="192"/>
      <c r="J117" s="203">
        <f>BK117</f>
        <v>0</v>
      </c>
      <c r="K117" s="189"/>
      <c r="L117" s="194"/>
      <c r="M117" s="195"/>
      <c r="N117" s="196"/>
      <c r="O117" s="196"/>
      <c r="P117" s="197">
        <f>SUM(P118:P125)</f>
        <v>0</v>
      </c>
      <c r="Q117" s="196"/>
      <c r="R117" s="197">
        <f>SUM(R118:R125)</f>
        <v>0</v>
      </c>
      <c r="S117" s="196"/>
      <c r="T117" s="198">
        <f>SUM(T118:T125)</f>
        <v>0</v>
      </c>
      <c r="AR117" s="199" t="s">
        <v>77</v>
      </c>
      <c r="AT117" s="200" t="s">
        <v>68</v>
      </c>
      <c r="AU117" s="200" t="s">
        <v>77</v>
      </c>
      <c r="AY117" s="199" t="s">
        <v>115</v>
      </c>
      <c r="BK117" s="201">
        <f>SUM(BK118:BK125)</f>
        <v>0</v>
      </c>
    </row>
    <row r="118" s="1" customFormat="1" ht="22.5" customHeight="1">
      <c r="B118" s="38"/>
      <c r="C118" s="204" t="s">
        <v>133</v>
      </c>
      <c r="D118" s="204" t="s">
        <v>118</v>
      </c>
      <c r="E118" s="205" t="s">
        <v>155</v>
      </c>
      <c r="F118" s="206" t="s">
        <v>156</v>
      </c>
      <c r="G118" s="207" t="s">
        <v>157</v>
      </c>
      <c r="H118" s="208">
        <v>0.33700000000000002</v>
      </c>
      <c r="I118" s="209"/>
      <c r="J118" s="210">
        <f>ROUND(I118*H118,2)</f>
        <v>0</v>
      </c>
      <c r="K118" s="206" t="s">
        <v>122</v>
      </c>
      <c r="L118" s="43"/>
      <c r="M118" s="211" t="s">
        <v>19</v>
      </c>
      <c r="N118" s="212" t="s">
        <v>40</v>
      </c>
      <c r="O118" s="79"/>
      <c r="P118" s="213">
        <f>O118*H118</f>
        <v>0</v>
      </c>
      <c r="Q118" s="213">
        <v>0</v>
      </c>
      <c r="R118" s="213">
        <f>Q118*H118</f>
        <v>0</v>
      </c>
      <c r="S118" s="213">
        <v>0</v>
      </c>
      <c r="T118" s="214">
        <f>S118*H118</f>
        <v>0</v>
      </c>
      <c r="AR118" s="17" t="s">
        <v>123</v>
      </c>
      <c r="AT118" s="17" t="s">
        <v>118</v>
      </c>
      <c r="AU118" s="17" t="s">
        <v>79</v>
      </c>
      <c r="AY118" s="17" t="s">
        <v>115</v>
      </c>
      <c r="BE118" s="215">
        <f>IF(N118="základní",J118,0)</f>
        <v>0</v>
      </c>
      <c r="BF118" s="215">
        <f>IF(N118="snížená",J118,0)</f>
        <v>0</v>
      </c>
      <c r="BG118" s="215">
        <f>IF(N118="zákl. přenesená",J118,0)</f>
        <v>0</v>
      </c>
      <c r="BH118" s="215">
        <f>IF(N118="sníž. přenesená",J118,0)</f>
        <v>0</v>
      </c>
      <c r="BI118" s="215">
        <f>IF(N118="nulová",J118,0)</f>
        <v>0</v>
      </c>
      <c r="BJ118" s="17" t="s">
        <v>77</v>
      </c>
      <c r="BK118" s="215">
        <f>ROUND(I118*H118,2)</f>
        <v>0</v>
      </c>
      <c r="BL118" s="17" t="s">
        <v>123</v>
      </c>
      <c r="BM118" s="17" t="s">
        <v>158</v>
      </c>
    </row>
    <row r="119" s="1" customFormat="1">
      <c r="B119" s="38"/>
      <c r="C119" s="39"/>
      <c r="D119" s="216" t="s">
        <v>125</v>
      </c>
      <c r="E119" s="39"/>
      <c r="F119" s="217" t="s">
        <v>159</v>
      </c>
      <c r="G119" s="39"/>
      <c r="H119" s="39"/>
      <c r="I119" s="130"/>
      <c r="J119" s="39"/>
      <c r="K119" s="39"/>
      <c r="L119" s="43"/>
      <c r="M119" s="218"/>
      <c r="N119" s="79"/>
      <c r="O119" s="79"/>
      <c r="P119" s="79"/>
      <c r="Q119" s="79"/>
      <c r="R119" s="79"/>
      <c r="S119" s="79"/>
      <c r="T119" s="80"/>
      <c r="AT119" s="17" t="s">
        <v>125</v>
      </c>
      <c r="AU119" s="17" t="s">
        <v>79</v>
      </c>
    </row>
    <row r="120" s="1" customFormat="1" ht="16.5" customHeight="1">
      <c r="B120" s="38"/>
      <c r="C120" s="204" t="s">
        <v>123</v>
      </c>
      <c r="D120" s="204" t="s">
        <v>118</v>
      </c>
      <c r="E120" s="205" t="s">
        <v>160</v>
      </c>
      <c r="F120" s="206" t="s">
        <v>161</v>
      </c>
      <c r="G120" s="207" t="s">
        <v>157</v>
      </c>
      <c r="H120" s="208">
        <v>0.33700000000000002</v>
      </c>
      <c r="I120" s="209"/>
      <c r="J120" s="210">
        <f>ROUND(I120*H120,2)</f>
        <v>0</v>
      </c>
      <c r="K120" s="206" t="s">
        <v>122</v>
      </c>
      <c r="L120" s="43"/>
      <c r="M120" s="211" t="s">
        <v>19</v>
      </c>
      <c r="N120" s="212" t="s">
        <v>40</v>
      </c>
      <c r="O120" s="79"/>
      <c r="P120" s="213">
        <f>O120*H120</f>
        <v>0</v>
      </c>
      <c r="Q120" s="213">
        <v>0</v>
      </c>
      <c r="R120" s="213">
        <f>Q120*H120</f>
        <v>0</v>
      </c>
      <c r="S120" s="213">
        <v>0</v>
      </c>
      <c r="T120" s="214">
        <f>S120*H120</f>
        <v>0</v>
      </c>
      <c r="AR120" s="17" t="s">
        <v>123</v>
      </c>
      <c r="AT120" s="17" t="s">
        <v>118</v>
      </c>
      <c r="AU120" s="17" t="s">
        <v>79</v>
      </c>
      <c r="AY120" s="17" t="s">
        <v>115</v>
      </c>
      <c r="BE120" s="215">
        <f>IF(N120="základní",J120,0)</f>
        <v>0</v>
      </c>
      <c r="BF120" s="215">
        <f>IF(N120="snížená",J120,0)</f>
        <v>0</v>
      </c>
      <c r="BG120" s="215">
        <f>IF(N120="zákl. přenesená",J120,0)</f>
        <v>0</v>
      </c>
      <c r="BH120" s="215">
        <f>IF(N120="sníž. přenesená",J120,0)</f>
        <v>0</v>
      </c>
      <c r="BI120" s="215">
        <f>IF(N120="nulová",J120,0)</f>
        <v>0</v>
      </c>
      <c r="BJ120" s="17" t="s">
        <v>77</v>
      </c>
      <c r="BK120" s="215">
        <f>ROUND(I120*H120,2)</f>
        <v>0</v>
      </c>
      <c r="BL120" s="17" t="s">
        <v>123</v>
      </c>
      <c r="BM120" s="17" t="s">
        <v>162</v>
      </c>
    </row>
    <row r="121" s="1" customFormat="1">
      <c r="B121" s="38"/>
      <c r="C121" s="39"/>
      <c r="D121" s="216" t="s">
        <v>125</v>
      </c>
      <c r="E121" s="39"/>
      <c r="F121" s="217" t="s">
        <v>163</v>
      </c>
      <c r="G121" s="39"/>
      <c r="H121" s="39"/>
      <c r="I121" s="130"/>
      <c r="J121" s="39"/>
      <c r="K121" s="39"/>
      <c r="L121" s="43"/>
      <c r="M121" s="218"/>
      <c r="N121" s="79"/>
      <c r="O121" s="79"/>
      <c r="P121" s="79"/>
      <c r="Q121" s="79"/>
      <c r="R121" s="79"/>
      <c r="S121" s="79"/>
      <c r="T121" s="80"/>
      <c r="AT121" s="17" t="s">
        <v>125</v>
      </c>
      <c r="AU121" s="17" t="s">
        <v>79</v>
      </c>
    </row>
    <row r="122" s="1" customFormat="1" ht="22.5" customHeight="1">
      <c r="B122" s="38"/>
      <c r="C122" s="204" t="s">
        <v>164</v>
      </c>
      <c r="D122" s="204" t="s">
        <v>118</v>
      </c>
      <c r="E122" s="205" t="s">
        <v>165</v>
      </c>
      <c r="F122" s="206" t="s">
        <v>166</v>
      </c>
      <c r="G122" s="207" t="s">
        <v>157</v>
      </c>
      <c r="H122" s="208">
        <v>0.33700000000000002</v>
      </c>
      <c r="I122" s="209"/>
      <c r="J122" s="210">
        <f>ROUND(I122*H122,2)</f>
        <v>0</v>
      </c>
      <c r="K122" s="206" t="s">
        <v>122</v>
      </c>
      <c r="L122" s="43"/>
      <c r="M122" s="211" t="s">
        <v>19</v>
      </c>
      <c r="N122" s="212" t="s">
        <v>40</v>
      </c>
      <c r="O122" s="79"/>
      <c r="P122" s="213">
        <f>O122*H122</f>
        <v>0</v>
      </c>
      <c r="Q122" s="213">
        <v>0</v>
      </c>
      <c r="R122" s="213">
        <f>Q122*H122</f>
        <v>0</v>
      </c>
      <c r="S122" s="213">
        <v>0</v>
      </c>
      <c r="T122" s="214">
        <f>S122*H122</f>
        <v>0</v>
      </c>
      <c r="AR122" s="17" t="s">
        <v>123</v>
      </c>
      <c r="AT122" s="17" t="s">
        <v>118</v>
      </c>
      <c r="AU122" s="17" t="s">
        <v>79</v>
      </c>
      <c r="AY122" s="17" t="s">
        <v>115</v>
      </c>
      <c r="BE122" s="215">
        <f>IF(N122="základní",J122,0)</f>
        <v>0</v>
      </c>
      <c r="BF122" s="215">
        <f>IF(N122="snížená",J122,0)</f>
        <v>0</v>
      </c>
      <c r="BG122" s="215">
        <f>IF(N122="zákl. přenesená",J122,0)</f>
        <v>0</v>
      </c>
      <c r="BH122" s="215">
        <f>IF(N122="sníž. přenesená",J122,0)</f>
        <v>0</v>
      </c>
      <c r="BI122" s="215">
        <f>IF(N122="nulová",J122,0)</f>
        <v>0</v>
      </c>
      <c r="BJ122" s="17" t="s">
        <v>77</v>
      </c>
      <c r="BK122" s="215">
        <f>ROUND(I122*H122,2)</f>
        <v>0</v>
      </c>
      <c r="BL122" s="17" t="s">
        <v>123</v>
      </c>
      <c r="BM122" s="17" t="s">
        <v>167</v>
      </c>
    </row>
    <row r="123" s="1" customFormat="1">
      <c r="B123" s="38"/>
      <c r="C123" s="39"/>
      <c r="D123" s="216" t="s">
        <v>125</v>
      </c>
      <c r="E123" s="39"/>
      <c r="F123" s="217" t="s">
        <v>163</v>
      </c>
      <c r="G123" s="39"/>
      <c r="H123" s="39"/>
      <c r="I123" s="130"/>
      <c r="J123" s="39"/>
      <c r="K123" s="39"/>
      <c r="L123" s="43"/>
      <c r="M123" s="218"/>
      <c r="N123" s="79"/>
      <c r="O123" s="79"/>
      <c r="P123" s="79"/>
      <c r="Q123" s="79"/>
      <c r="R123" s="79"/>
      <c r="S123" s="79"/>
      <c r="T123" s="80"/>
      <c r="AT123" s="17" t="s">
        <v>125</v>
      </c>
      <c r="AU123" s="17" t="s">
        <v>79</v>
      </c>
    </row>
    <row r="124" s="1" customFormat="1" ht="22.5" customHeight="1">
      <c r="B124" s="38"/>
      <c r="C124" s="204" t="s">
        <v>168</v>
      </c>
      <c r="D124" s="204" t="s">
        <v>118</v>
      </c>
      <c r="E124" s="205" t="s">
        <v>169</v>
      </c>
      <c r="F124" s="206" t="s">
        <v>170</v>
      </c>
      <c r="G124" s="207" t="s">
        <v>157</v>
      </c>
      <c r="H124" s="208">
        <v>0.33700000000000002</v>
      </c>
      <c r="I124" s="209"/>
      <c r="J124" s="210">
        <f>ROUND(I124*H124,2)</f>
        <v>0</v>
      </c>
      <c r="K124" s="206" t="s">
        <v>122</v>
      </c>
      <c r="L124" s="43"/>
      <c r="M124" s="211" t="s">
        <v>19</v>
      </c>
      <c r="N124" s="212" t="s">
        <v>40</v>
      </c>
      <c r="O124" s="79"/>
      <c r="P124" s="213">
        <f>O124*H124</f>
        <v>0</v>
      </c>
      <c r="Q124" s="213">
        <v>0</v>
      </c>
      <c r="R124" s="213">
        <f>Q124*H124</f>
        <v>0</v>
      </c>
      <c r="S124" s="213">
        <v>0</v>
      </c>
      <c r="T124" s="214">
        <f>S124*H124</f>
        <v>0</v>
      </c>
      <c r="AR124" s="17" t="s">
        <v>123</v>
      </c>
      <c r="AT124" s="17" t="s">
        <v>118</v>
      </c>
      <c r="AU124" s="17" t="s">
        <v>79</v>
      </c>
      <c r="AY124" s="17" t="s">
        <v>115</v>
      </c>
      <c r="BE124" s="215">
        <f>IF(N124="základní",J124,0)</f>
        <v>0</v>
      </c>
      <c r="BF124" s="215">
        <f>IF(N124="snížená",J124,0)</f>
        <v>0</v>
      </c>
      <c r="BG124" s="215">
        <f>IF(N124="zákl. přenesená",J124,0)</f>
        <v>0</v>
      </c>
      <c r="BH124" s="215">
        <f>IF(N124="sníž. přenesená",J124,0)</f>
        <v>0</v>
      </c>
      <c r="BI124" s="215">
        <f>IF(N124="nulová",J124,0)</f>
        <v>0</v>
      </c>
      <c r="BJ124" s="17" t="s">
        <v>77</v>
      </c>
      <c r="BK124" s="215">
        <f>ROUND(I124*H124,2)</f>
        <v>0</v>
      </c>
      <c r="BL124" s="17" t="s">
        <v>123</v>
      </c>
      <c r="BM124" s="17" t="s">
        <v>171</v>
      </c>
    </row>
    <row r="125" s="1" customFormat="1">
      <c r="B125" s="38"/>
      <c r="C125" s="39"/>
      <c r="D125" s="216" t="s">
        <v>125</v>
      </c>
      <c r="E125" s="39"/>
      <c r="F125" s="217" t="s">
        <v>172</v>
      </c>
      <c r="G125" s="39"/>
      <c r="H125" s="39"/>
      <c r="I125" s="130"/>
      <c r="J125" s="39"/>
      <c r="K125" s="39"/>
      <c r="L125" s="43"/>
      <c r="M125" s="218"/>
      <c r="N125" s="79"/>
      <c r="O125" s="79"/>
      <c r="P125" s="79"/>
      <c r="Q125" s="79"/>
      <c r="R125" s="79"/>
      <c r="S125" s="79"/>
      <c r="T125" s="80"/>
      <c r="AT125" s="17" t="s">
        <v>125</v>
      </c>
      <c r="AU125" s="17" t="s">
        <v>79</v>
      </c>
    </row>
    <row r="126" s="10" customFormat="1" ht="22.8" customHeight="1">
      <c r="B126" s="188"/>
      <c r="C126" s="189"/>
      <c r="D126" s="190" t="s">
        <v>68</v>
      </c>
      <c r="E126" s="202" t="s">
        <v>173</v>
      </c>
      <c r="F126" s="202" t="s">
        <v>174</v>
      </c>
      <c r="G126" s="189"/>
      <c r="H126" s="189"/>
      <c r="I126" s="192"/>
      <c r="J126" s="203">
        <f>BK126</f>
        <v>0</v>
      </c>
      <c r="K126" s="189"/>
      <c r="L126" s="194"/>
      <c r="M126" s="195"/>
      <c r="N126" s="196"/>
      <c r="O126" s="196"/>
      <c r="P126" s="197">
        <f>SUM(P127:P128)</f>
        <v>0</v>
      </c>
      <c r="Q126" s="196"/>
      <c r="R126" s="197">
        <f>SUM(R127:R128)</f>
        <v>0</v>
      </c>
      <c r="S126" s="196"/>
      <c r="T126" s="198">
        <f>SUM(T127:T128)</f>
        <v>0</v>
      </c>
      <c r="AR126" s="199" t="s">
        <v>77</v>
      </c>
      <c r="AT126" s="200" t="s">
        <v>68</v>
      </c>
      <c r="AU126" s="200" t="s">
        <v>77</v>
      </c>
      <c r="AY126" s="199" t="s">
        <v>115</v>
      </c>
      <c r="BK126" s="201">
        <f>SUM(BK127:BK128)</f>
        <v>0</v>
      </c>
    </row>
    <row r="127" s="1" customFormat="1" ht="22.5" customHeight="1">
      <c r="B127" s="38"/>
      <c r="C127" s="204" t="s">
        <v>175</v>
      </c>
      <c r="D127" s="204" t="s">
        <v>118</v>
      </c>
      <c r="E127" s="205" t="s">
        <v>176</v>
      </c>
      <c r="F127" s="206" t="s">
        <v>177</v>
      </c>
      <c r="G127" s="207" t="s">
        <v>157</v>
      </c>
      <c r="H127" s="208">
        <v>0.014999999999999999</v>
      </c>
      <c r="I127" s="209"/>
      <c r="J127" s="210">
        <f>ROUND(I127*H127,2)</f>
        <v>0</v>
      </c>
      <c r="K127" s="206" t="s">
        <v>122</v>
      </c>
      <c r="L127" s="43"/>
      <c r="M127" s="211" t="s">
        <v>19</v>
      </c>
      <c r="N127" s="212" t="s">
        <v>40</v>
      </c>
      <c r="O127" s="79"/>
      <c r="P127" s="213">
        <f>O127*H127</f>
        <v>0</v>
      </c>
      <c r="Q127" s="213">
        <v>0</v>
      </c>
      <c r="R127" s="213">
        <f>Q127*H127</f>
        <v>0</v>
      </c>
      <c r="S127" s="213">
        <v>0</v>
      </c>
      <c r="T127" s="214">
        <f>S127*H127</f>
        <v>0</v>
      </c>
      <c r="AR127" s="17" t="s">
        <v>123</v>
      </c>
      <c r="AT127" s="17" t="s">
        <v>118</v>
      </c>
      <c r="AU127" s="17" t="s">
        <v>79</v>
      </c>
      <c r="AY127" s="17" t="s">
        <v>115</v>
      </c>
      <c r="BE127" s="215">
        <f>IF(N127="základní",J127,0)</f>
        <v>0</v>
      </c>
      <c r="BF127" s="215">
        <f>IF(N127="snížená",J127,0)</f>
        <v>0</v>
      </c>
      <c r="BG127" s="215">
        <f>IF(N127="zákl. přenesená",J127,0)</f>
        <v>0</v>
      </c>
      <c r="BH127" s="215">
        <f>IF(N127="sníž. přenesená",J127,0)</f>
        <v>0</v>
      </c>
      <c r="BI127" s="215">
        <f>IF(N127="nulová",J127,0)</f>
        <v>0</v>
      </c>
      <c r="BJ127" s="17" t="s">
        <v>77</v>
      </c>
      <c r="BK127" s="215">
        <f>ROUND(I127*H127,2)</f>
        <v>0</v>
      </c>
      <c r="BL127" s="17" t="s">
        <v>123</v>
      </c>
      <c r="BM127" s="17" t="s">
        <v>178</v>
      </c>
    </row>
    <row r="128" s="1" customFormat="1">
      <c r="B128" s="38"/>
      <c r="C128" s="39"/>
      <c r="D128" s="216" t="s">
        <v>125</v>
      </c>
      <c r="E128" s="39"/>
      <c r="F128" s="217" t="s">
        <v>179</v>
      </c>
      <c r="G128" s="39"/>
      <c r="H128" s="39"/>
      <c r="I128" s="130"/>
      <c r="J128" s="39"/>
      <c r="K128" s="39"/>
      <c r="L128" s="43"/>
      <c r="M128" s="218"/>
      <c r="N128" s="79"/>
      <c r="O128" s="79"/>
      <c r="P128" s="79"/>
      <c r="Q128" s="79"/>
      <c r="R128" s="79"/>
      <c r="S128" s="79"/>
      <c r="T128" s="80"/>
      <c r="AT128" s="17" t="s">
        <v>125</v>
      </c>
      <c r="AU128" s="17" t="s">
        <v>79</v>
      </c>
    </row>
    <row r="129" s="10" customFormat="1" ht="25.92" customHeight="1">
      <c r="B129" s="188"/>
      <c r="C129" s="189"/>
      <c r="D129" s="190" t="s">
        <v>68</v>
      </c>
      <c r="E129" s="191" t="s">
        <v>180</v>
      </c>
      <c r="F129" s="191" t="s">
        <v>181</v>
      </c>
      <c r="G129" s="189"/>
      <c r="H129" s="189"/>
      <c r="I129" s="192"/>
      <c r="J129" s="193">
        <f>BK129</f>
        <v>0</v>
      </c>
      <c r="K129" s="189"/>
      <c r="L129" s="194"/>
      <c r="M129" s="195"/>
      <c r="N129" s="196"/>
      <c r="O129" s="196"/>
      <c r="P129" s="197">
        <f>P130+P211</f>
        <v>0</v>
      </c>
      <c r="Q129" s="196"/>
      <c r="R129" s="197">
        <f>R130+R211</f>
        <v>0.42648339999999996</v>
      </c>
      <c r="S129" s="196"/>
      <c r="T129" s="198">
        <f>T130+T211</f>
        <v>0.336754</v>
      </c>
      <c r="AR129" s="199" t="s">
        <v>79</v>
      </c>
      <c r="AT129" s="200" t="s">
        <v>68</v>
      </c>
      <c r="AU129" s="200" t="s">
        <v>69</v>
      </c>
      <c r="AY129" s="199" t="s">
        <v>115</v>
      </c>
      <c r="BK129" s="201">
        <f>BK130+BK211</f>
        <v>0</v>
      </c>
    </row>
    <row r="130" s="10" customFormat="1" ht="22.8" customHeight="1">
      <c r="B130" s="188"/>
      <c r="C130" s="189"/>
      <c r="D130" s="190" t="s">
        <v>68</v>
      </c>
      <c r="E130" s="202" t="s">
        <v>182</v>
      </c>
      <c r="F130" s="202" t="s">
        <v>183</v>
      </c>
      <c r="G130" s="189"/>
      <c r="H130" s="189"/>
      <c r="I130" s="192"/>
      <c r="J130" s="203">
        <f>BK130</f>
        <v>0</v>
      </c>
      <c r="K130" s="189"/>
      <c r="L130" s="194"/>
      <c r="M130" s="195"/>
      <c r="N130" s="196"/>
      <c r="O130" s="196"/>
      <c r="P130" s="197">
        <f>SUM(P131:P210)</f>
        <v>0</v>
      </c>
      <c r="Q130" s="196"/>
      <c r="R130" s="197">
        <f>SUM(R131:R210)</f>
        <v>0.42314379999999996</v>
      </c>
      <c r="S130" s="196"/>
      <c r="T130" s="198">
        <f>SUM(T131:T210)</f>
        <v>0.336754</v>
      </c>
      <c r="AR130" s="199" t="s">
        <v>79</v>
      </c>
      <c r="AT130" s="200" t="s">
        <v>68</v>
      </c>
      <c r="AU130" s="200" t="s">
        <v>77</v>
      </c>
      <c r="AY130" s="199" t="s">
        <v>115</v>
      </c>
      <c r="BK130" s="201">
        <f>SUM(BK131:BK210)</f>
        <v>0</v>
      </c>
    </row>
    <row r="131" s="1" customFormat="1" ht="16.5" customHeight="1">
      <c r="B131" s="38"/>
      <c r="C131" s="204" t="s">
        <v>184</v>
      </c>
      <c r="D131" s="204" t="s">
        <v>118</v>
      </c>
      <c r="E131" s="205" t="s">
        <v>185</v>
      </c>
      <c r="F131" s="206" t="s">
        <v>186</v>
      </c>
      <c r="G131" s="207" t="s">
        <v>187</v>
      </c>
      <c r="H131" s="208">
        <v>96.939999999999998</v>
      </c>
      <c r="I131" s="209"/>
      <c r="J131" s="210">
        <f>ROUND(I131*H131,2)</f>
        <v>0</v>
      </c>
      <c r="K131" s="206" t="s">
        <v>122</v>
      </c>
      <c r="L131" s="43"/>
      <c r="M131" s="211" t="s">
        <v>19</v>
      </c>
      <c r="N131" s="212" t="s">
        <v>40</v>
      </c>
      <c r="O131" s="79"/>
      <c r="P131" s="213">
        <f>O131*H131</f>
        <v>0</v>
      </c>
      <c r="Q131" s="213">
        <v>0</v>
      </c>
      <c r="R131" s="213">
        <f>Q131*H131</f>
        <v>0</v>
      </c>
      <c r="S131" s="213">
        <v>0.0025999999999999999</v>
      </c>
      <c r="T131" s="214">
        <f>S131*H131</f>
        <v>0.25204399999999999</v>
      </c>
      <c r="AR131" s="17" t="s">
        <v>188</v>
      </c>
      <c r="AT131" s="17" t="s">
        <v>118</v>
      </c>
      <c r="AU131" s="17" t="s">
        <v>79</v>
      </c>
      <c r="AY131" s="17" t="s">
        <v>115</v>
      </c>
      <c r="BE131" s="215">
        <f>IF(N131="základní",J131,0)</f>
        <v>0</v>
      </c>
      <c r="BF131" s="215">
        <f>IF(N131="snížená",J131,0)</f>
        <v>0</v>
      </c>
      <c r="BG131" s="215">
        <f>IF(N131="zákl. přenesená",J131,0)</f>
        <v>0</v>
      </c>
      <c r="BH131" s="215">
        <f>IF(N131="sníž. přenesená",J131,0)</f>
        <v>0</v>
      </c>
      <c r="BI131" s="215">
        <f>IF(N131="nulová",J131,0)</f>
        <v>0</v>
      </c>
      <c r="BJ131" s="17" t="s">
        <v>77</v>
      </c>
      <c r="BK131" s="215">
        <f>ROUND(I131*H131,2)</f>
        <v>0</v>
      </c>
      <c r="BL131" s="17" t="s">
        <v>188</v>
      </c>
      <c r="BM131" s="17" t="s">
        <v>189</v>
      </c>
    </row>
    <row r="132" s="11" customFormat="1">
      <c r="B132" s="219"/>
      <c r="C132" s="220"/>
      <c r="D132" s="216" t="s">
        <v>127</v>
      </c>
      <c r="E132" s="221" t="s">
        <v>19</v>
      </c>
      <c r="F132" s="222" t="s">
        <v>146</v>
      </c>
      <c r="G132" s="220"/>
      <c r="H132" s="221" t="s">
        <v>19</v>
      </c>
      <c r="I132" s="223"/>
      <c r="J132" s="220"/>
      <c r="K132" s="220"/>
      <c r="L132" s="224"/>
      <c r="M132" s="225"/>
      <c r="N132" s="226"/>
      <c r="O132" s="226"/>
      <c r="P132" s="226"/>
      <c r="Q132" s="226"/>
      <c r="R132" s="226"/>
      <c r="S132" s="226"/>
      <c r="T132" s="227"/>
      <c r="AT132" s="228" t="s">
        <v>127</v>
      </c>
      <c r="AU132" s="228" t="s">
        <v>79</v>
      </c>
      <c r="AV132" s="11" t="s">
        <v>77</v>
      </c>
      <c r="AW132" s="11" t="s">
        <v>31</v>
      </c>
      <c r="AX132" s="11" t="s">
        <v>69</v>
      </c>
      <c r="AY132" s="228" t="s">
        <v>115</v>
      </c>
    </row>
    <row r="133" s="12" customFormat="1">
      <c r="B133" s="229"/>
      <c r="C133" s="230"/>
      <c r="D133" s="216" t="s">
        <v>127</v>
      </c>
      <c r="E133" s="231" t="s">
        <v>19</v>
      </c>
      <c r="F133" s="232" t="s">
        <v>190</v>
      </c>
      <c r="G133" s="230"/>
      <c r="H133" s="233">
        <v>3.3999999999999999</v>
      </c>
      <c r="I133" s="234"/>
      <c r="J133" s="230"/>
      <c r="K133" s="230"/>
      <c r="L133" s="235"/>
      <c r="M133" s="236"/>
      <c r="N133" s="237"/>
      <c r="O133" s="237"/>
      <c r="P133" s="237"/>
      <c r="Q133" s="237"/>
      <c r="R133" s="237"/>
      <c r="S133" s="237"/>
      <c r="T133" s="238"/>
      <c r="AT133" s="239" t="s">
        <v>127</v>
      </c>
      <c r="AU133" s="239" t="s">
        <v>79</v>
      </c>
      <c r="AV133" s="12" t="s">
        <v>79</v>
      </c>
      <c r="AW133" s="12" t="s">
        <v>31</v>
      </c>
      <c r="AX133" s="12" t="s">
        <v>69</v>
      </c>
      <c r="AY133" s="239" t="s">
        <v>115</v>
      </c>
    </row>
    <row r="134" s="12" customFormat="1">
      <c r="B134" s="229"/>
      <c r="C134" s="230"/>
      <c r="D134" s="216" t="s">
        <v>127</v>
      </c>
      <c r="E134" s="231" t="s">
        <v>19</v>
      </c>
      <c r="F134" s="232" t="s">
        <v>191</v>
      </c>
      <c r="G134" s="230"/>
      <c r="H134" s="233">
        <v>9.8499999999999996</v>
      </c>
      <c r="I134" s="234"/>
      <c r="J134" s="230"/>
      <c r="K134" s="230"/>
      <c r="L134" s="235"/>
      <c r="M134" s="236"/>
      <c r="N134" s="237"/>
      <c r="O134" s="237"/>
      <c r="P134" s="237"/>
      <c r="Q134" s="237"/>
      <c r="R134" s="237"/>
      <c r="S134" s="237"/>
      <c r="T134" s="238"/>
      <c r="AT134" s="239" t="s">
        <v>127</v>
      </c>
      <c r="AU134" s="239" t="s">
        <v>79</v>
      </c>
      <c r="AV134" s="12" t="s">
        <v>79</v>
      </c>
      <c r="AW134" s="12" t="s">
        <v>31</v>
      </c>
      <c r="AX134" s="12" t="s">
        <v>69</v>
      </c>
      <c r="AY134" s="239" t="s">
        <v>115</v>
      </c>
    </row>
    <row r="135" s="13" customFormat="1">
      <c r="B135" s="240"/>
      <c r="C135" s="241"/>
      <c r="D135" s="216" t="s">
        <v>127</v>
      </c>
      <c r="E135" s="242" t="s">
        <v>19</v>
      </c>
      <c r="F135" s="243" t="s">
        <v>132</v>
      </c>
      <c r="G135" s="241"/>
      <c r="H135" s="244">
        <v>13.25</v>
      </c>
      <c r="I135" s="245"/>
      <c r="J135" s="241"/>
      <c r="K135" s="241"/>
      <c r="L135" s="246"/>
      <c r="M135" s="247"/>
      <c r="N135" s="248"/>
      <c r="O135" s="248"/>
      <c r="P135" s="248"/>
      <c r="Q135" s="248"/>
      <c r="R135" s="248"/>
      <c r="S135" s="248"/>
      <c r="T135" s="249"/>
      <c r="AT135" s="250" t="s">
        <v>127</v>
      </c>
      <c r="AU135" s="250" t="s">
        <v>79</v>
      </c>
      <c r="AV135" s="13" t="s">
        <v>133</v>
      </c>
      <c r="AW135" s="13" t="s">
        <v>31</v>
      </c>
      <c r="AX135" s="13" t="s">
        <v>69</v>
      </c>
      <c r="AY135" s="250" t="s">
        <v>115</v>
      </c>
    </row>
    <row r="136" s="11" customFormat="1">
      <c r="B136" s="219"/>
      <c r="C136" s="220"/>
      <c r="D136" s="216" t="s">
        <v>127</v>
      </c>
      <c r="E136" s="221" t="s">
        <v>19</v>
      </c>
      <c r="F136" s="222" t="s">
        <v>134</v>
      </c>
      <c r="G136" s="220"/>
      <c r="H136" s="221" t="s">
        <v>19</v>
      </c>
      <c r="I136" s="223"/>
      <c r="J136" s="220"/>
      <c r="K136" s="220"/>
      <c r="L136" s="224"/>
      <c r="M136" s="225"/>
      <c r="N136" s="226"/>
      <c r="O136" s="226"/>
      <c r="P136" s="226"/>
      <c r="Q136" s="226"/>
      <c r="R136" s="226"/>
      <c r="S136" s="226"/>
      <c r="T136" s="227"/>
      <c r="AT136" s="228" t="s">
        <v>127</v>
      </c>
      <c r="AU136" s="228" t="s">
        <v>79</v>
      </c>
      <c r="AV136" s="11" t="s">
        <v>77</v>
      </c>
      <c r="AW136" s="11" t="s">
        <v>31</v>
      </c>
      <c r="AX136" s="11" t="s">
        <v>69</v>
      </c>
      <c r="AY136" s="228" t="s">
        <v>115</v>
      </c>
    </row>
    <row r="137" s="12" customFormat="1">
      <c r="B137" s="229"/>
      <c r="C137" s="230"/>
      <c r="D137" s="216" t="s">
        <v>127</v>
      </c>
      <c r="E137" s="231" t="s">
        <v>19</v>
      </c>
      <c r="F137" s="232" t="s">
        <v>192</v>
      </c>
      <c r="G137" s="230"/>
      <c r="H137" s="233">
        <v>7.2999999999999998</v>
      </c>
      <c r="I137" s="234"/>
      <c r="J137" s="230"/>
      <c r="K137" s="230"/>
      <c r="L137" s="235"/>
      <c r="M137" s="236"/>
      <c r="N137" s="237"/>
      <c r="O137" s="237"/>
      <c r="P137" s="237"/>
      <c r="Q137" s="237"/>
      <c r="R137" s="237"/>
      <c r="S137" s="237"/>
      <c r="T137" s="238"/>
      <c r="AT137" s="239" t="s">
        <v>127</v>
      </c>
      <c r="AU137" s="239" t="s">
        <v>79</v>
      </c>
      <c r="AV137" s="12" t="s">
        <v>79</v>
      </c>
      <c r="AW137" s="12" t="s">
        <v>31</v>
      </c>
      <c r="AX137" s="12" t="s">
        <v>69</v>
      </c>
      <c r="AY137" s="239" t="s">
        <v>115</v>
      </c>
    </row>
    <row r="138" s="12" customFormat="1">
      <c r="B138" s="229"/>
      <c r="C138" s="230"/>
      <c r="D138" s="216" t="s">
        <v>127</v>
      </c>
      <c r="E138" s="231" t="s">
        <v>19</v>
      </c>
      <c r="F138" s="232" t="s">
        <v>193</v>
      </c>
      <c r="G138" s="230"/>
      <c r="H138" s="233">
        <v>29.300000000000001</v>
      </c>
      <c r="I138" s="234"/>
      <c r="J138" s="230"/>
      <c r="K138" s="230"/>
      <c r="L138" s="235"/>
      <c r="M138" s="236"/>
      <c r="N138" s="237"/>
      <c r="O138" s="237"/>
      <c r="P138" s="237"/>
      <c r="Q138" s="237"/>
      <c r="R138" s="237"/>
      <c r="S138" s="237"/>
      <c r="T138" s="238"/>
      <c r="AT138" s="239" t="s">
        <v>127</v>
      </c>
      <c r="AU138" s="239" t="s">
        <v>79</v>
      </c>
      <c r="AV138" s="12" t="s">
        <v>79</v>
      </c>
      <c r="AW138" s="12" t="s">
        <v>31</v>
      </c>
      <c r="AX138" s="12" t="s">
        <v>69</v>
      </c>
      <c r="AY138" s="239" t="s">
        <v>115</v>
      </c>
    </row>
    <row r="139" s="12" customFormat="1">
      <c r="B139" s="229"/>
      <c r="C139" s="230"/>
      <c r="D139" s="216" t="s">
        <v>127</v>
      </c>
      <c r="E139" s="231" t="s">
        <v>19</v>
      </c>
      <c r="F139" s="232" t="s">
        <v>194</v>
      </c>
      <c r="G139" s="230"/>
      <c r="H139" s="233">
        <v>30.699999999999999</v>
      </c>
      <c r="I139" s="234"/>
      <c r="J139" s="230"/>
      <c r="K139" s="230"/>
      <c r="L139" s="235"/>
      <c r="M139" s="236"/>
      <c r="N139" s="237"/>
      <c r="O139" s="237"/>
      <c r="P139" s="237"/>
      <c r="Q139" s="237"/>
      <c r="R139" s="237"/>
      <c r="S139" s="237"/>
      <c r="T139" s="238"/>
      <c r="AT139" s="239" t="s">
        <v>127</v>
      </c>
      <c r="AU139" s="239" t="s">
        <v>79</v>
      </c>
      <c r="AV139" s="12" t="s">
        <v>79</v>
      </c>
      <c r="AW139" s="12" t="s">
        <v>31</v>
      </c>
      <c r="AX139" s="12" t="s">
        <v>69</v>
      </c>
      <c r="AY139" s="239" t="s">
        <v>115</v>
      </c>
    </row>
    <row r="140" s="11" customFormat="1">
      <c r="B140" s="219"/>
      <c r="C140" s="220"/>
      <c r="D140" s="216" t="s">
        <v>127</v>
      </c>
      <c r="E140" s="221" t="s">
        <v>19</v>
      </c>
      <c r="F140" s="222" t="s">
        <v>138</v>
      </c>
      <c r="G140" s="220"/>
      <c r="H140" s="221" t="s">
        <v>19</v>
      </c>
      <c r="I140" s="223"/>
      <c r="J140" s="220"/>
      <c r="K140" s="220"/>
      <c r="L140" s="224"/>
      <c r="M140" s="225"/>
      <c r="N140" s="226"/>
      <c r="O140" s="226"/>
      <c r="P140" s="226"/>
      <c r="Q140" s="226"/>
      <c r="R140" s="226"/>
      <c r="S140" s="226"/>
      <c r="T140" s="227"/>
      <c r="AT140" s="228" t="s">
        <v>127</v>
      </c>
      <c r="AU140" s="228" t="s">
        <v>79</v>
      </c>
      <c r="AV140" s="11" t="s">
        <v>77</v>
      </c>
      <c r="AW140" s="11" t="s">
        <v>31</v>
      </c>
      <c r="AX140" s="11" t="s">
        <v>69</v>
      </c>
      <c r="AY140" s="228" t="s">
        <v>115</v>
      </c>
    </row>
    <row r="141" s="12" customFormat="1">
      <c r="B141" s="229"/>
      <c r="C141" s="230"/>
      <c r="D141" s="216" t="s">
        <v>127</v>
      </c>
      <c r="E141" s="231" t="s">
        <v>19</v>
      </c>
      <c r="F141" s="232" t="s">
        <v>195</v>
      </c>
      <c r="G141" s="230"/>
      <c r="H141" s="233">
        <v>16.390000000000001</v>
      </c>
      <c r="I141" s="234"/>
      <c r="J141" s="230"/>
      <c r="K141" s="230"/>
      <c r="L141" s="235"/>
      <c r="M141" s="236"/>
      <c r="N141" s="237"/>
      <c r="O141" s="237"/>
      <c r="P141" s="237"/>
      <c r="Q141" s="237"/>
      <c r="R141" s="237"/>
      <c r="S141" s="237"/>
      <c r="T141" s="238"/>
      <c r="AT141" s="239" t="s">
        <v>127</v>
      </c>
      <c r="AU141" s="239" t="s">
        <v>79</v>
      </c>
      <c r="AV141" s="12" t="s">
        <v>79</v>
      </c>
      <c r="AW141" s="12" t="s">
        <v>31</v>
      </c>
      <c r="AX141" s="12" t="s">
        <v>69</v>
      </c>
      <c r="AY141" s="239" t="s">
        <v>115</v>
      </c>
    </row>
    <row r="142" s="14" customFormat="1">
      <c r="B142" s="251"/>
      <c r="C142" s="252"/>
      <c r="D142" s="216" t="s">
        <v>127</v>
      </c>
      <c r="E142" s="253" t="s">
        <v>19</v>
      </c>
      <c r="F142" s="254" t="s">
        <v>140</v>
      </c>
      <c r="G142" s="252"/>
      <c r="H142" s="255">
        <v>96.939999999999998</v>
      </c>
      <c r="I142" s="256"/>
      <c r="J142" s="252"/>
      <c r="K142" s="252"/>
      <c r="L142" s="257"/>
      <c r="M142" s="258"/>
      <c r="N142" s="259"/>
      <c r="O142" s="259"/>
      <c r="P142" s="259"/>
      <c r="Q142" s="259"/>
      <c r="R142" s="259"/>
      <c r="S142" s="259"/>
      <c r="T142" s="260"/>
      <c r="AT142" s="261" t="s">
        <v>127</v>
      </c>
      <c r="AU142" s="261" t="s">
        <v>79</v>
      </c>
      <c r="AV142" s="14" t="s">
        <v>123</v>
      </c>
      <c r="AW142" s="14" t="s">
        <v>31</v>
      </c>
      <c r="AX142" s="14" t="s">
        <v>77</v>
      </c>
      <c r="AY142" s="261" t="s">
        <v>115</v>
      </c>
    </row>
    <row r="143" s="1" customFormat="1" ht="16.5" customHeight="1">
      <c r="B143" s="38"/>
      <c r="C143" s="204" t="s">
        <v>116</v>
      </c>
      <c r="D143" s="204" t="s">
        <v>118</v>
      </c>
      <c r="E143" s="205" t="s">
        <v>196</v>
      </c>
      <c r="F143" s="206" t="s">
        <v>197</v>
      </c>
      <c r="G143" s="207" t="s">
        <v>187</v>
      </c>
      <c r="H143" s="208">
        <v>21.5</v>
      </c>
      <c r="I143" s="209"/>
      <c r="J143" s="210">
        <f>ROUND(I143*H143,2)</f>
        <v>0</v>
      </c>
      <c r="K143" s="206" t="s">
        <v>122</v>
      </c>
      <c r="L143" s="43"/>
      <c r="M143" s="211" t="s">
        <v>19</v>
      </c>
      <c r="N143" s="212" t="s">
        <v>40</v>
      </c>
      <c r="O143" s="79"/>
      <c r="P143" s="213">
        <f>O143*H143</f>
        <v>0</v>
      </c>
      <c r="Q143" s="213">
        <v>0</v>
      </c>
      <c r="R143" s="213">
        <f>Q143*H143</f>
        <v>0</v>
      </c>
      <c r="S143" s="213">
        <v>0.0039399999999999999</v>
      </c>
      <c r="T143" s="214">
        <f>S143*H143</f>
        <v>0.084709999999999994</v>
      </c>
      <c r="AR143" s="17" t="s">
        <v>188</v>
      </c>
      <c r="AT143" s="17" t="s">
        <v>118</v>
      </c>
      <c r="AU143" s="17" t="s">
        <v>79</v>
      </c>
      <c r="AY143" s="17" t="s">
        <v>115</v>
      </c>
      <c r="BE143" s="215">
        <f>IF(N143="základní",J143,0)</f>
        <v>0</v>
      </c>
      <c r="BF143" s="215">
        <f>IF(N143="snížená",J143,0)</f>
        <v>0</v>
      </c>
      <c r="BG143" s="215">
        <f>IF(N143="zákl. přenesená",J143,0)</f>
        <v>0</v>
      </c>
      <c r="BH143" s="215">
        <f>IF(N143="sníž. přenesená",J143,0)</f>
        <v>0</v>
      </c>
      <c r="BI143" s="215">
        <f>IF(N143="nulová",J143,0)</f>
        <v>0</v>
      </c>
      <c r="BJ143" s="17" t="s">
        <v>77</v>
      </c>
      <c r="BK143" s="215">
        <f>ROUND(I143*H143,2)</f>
        <v>0</v>
      </c>
      <c r="BL143" s="17" t="s">
        <v>188</v>
      </c>
      <c r="BM143" s="17" t="s">
        <v>198</v>
      </c>
    </row>
    <row r="144" s="11" customFormat="1">
      <c r="B144" s="219"/>
      <c r="C144" s="220"/>
      <c r="D144" s="216" t="s">
        <v>127</v>
      </c>
      <c r="E144" s="221" t="s">
        <v>19</v>
      </c>
      <c r="F144" s="222" t="s">
        <v>146</v>
      </c>
      <c r="G144" s="220"/>
      <c r="H144" s="221" t="s">
        <v>19</v>
      </c>
      <c r="I144" s="223"/>
      <c r="J144" s="220"/>
      <c r="K144" s="220"/>
      <c r="L144" s="224"/>
      <c r="M144" s="225"/>
      <c r="N144" s="226"/>
      <c r="O144" s="226"/>
      <c r="P144" s="226"/>
      <c r="Q144" s="226"/>
      <c r="R144" s="226"/>
      <c r="S144" s="226"/>
      <c r="T144" s="227"/>
      <c r="AT144" s="228" t="s">
        <v>127</v>
      </c>
      <c r="AU144" s="228" t="s">
        <v>79</v>
      </c>
      <c r="AV144" s="11" t="s">
        <v>77</v>
      </c>
      <c r="AW144" s="11" t="s">
        <v>31</v>
      </c>
      <c r="AX144" s="11" t="s">
        <v>69</v>
      </c>
      <c r="AY144" s="228" t="s">
        <v>115</v>
      </c>
    </row>
    <row r="145" s="12" customFormat="1">
      <c r="B145" s="229"/>
      <c r="C145" s="230"/>
      <c r="D145" s="216" t="s">
        <v>127</v>
      </c>
      <c r="E145" s="231" t="s">
        <v>19</v>
      </c>
      <c r="F145" s="232" t="s">
        <v>199</v>
      </c>
      <c r="G145" s="230"/>
      <c r="H145" s="233">
        <v>3.5</v>
      </c>
      <c r="I145" s="234"/>
      <c r="J145" s="230"/>
      <c r="K145" s="230"/>
      <c r="L145" s="235"/>
      <c r="M145" s="236"/>
      <c r="N145" s="237"/>
      <c r="O145" s="237"/>
      <c r="P145" s="237"/>
      <c r="Q145" s="237"/>
      <c r="R145" s="237"/>
      <c r="S145" s="237"/>
      <c r="T145" s="238"/>
      <c r="AT145" s="239" t="s">
        <v>127</v>
      </c>
      <c r="AU145" s="239" t="s">
        <v>79</v>
      </c>
      <c r="AV145" s="12" t="s">
        <v>79</v>
      </c>
      <c r="AW145" s="12" t="s">
        <v>31</v>
      </c>
      <c r="AX145" s="12" t="s">
        <v>69</v>
      </c>
      <c r="AY145" s="239" t="s">
        <v>115</v>
      </c>
    </row>
    <row r="146" s="12" customFormat="1">
      <c r="B146" s="229"/>
      <c r="C146" s="230"/>
      <c r="D146" s="216" t="s">
        <v>127</v>
      </c>
      <c r="E146" s="231" t="s">
        <v>19</v>
      </c>
      <c r="F146" s="232" t="s">
        <v>200</v>
      </c>
      <c r="G146" s="230"/>
      <c r="H146" s="233">
        <v>4</v>
      </c>
      <c r="I146" s="234"/>
      <c r="J146" s="230"/>
      <c r="K146" s="230"/>
      <c r="L146" s="235"/>
      <c r="M146" s="236"/>
      <c r="N146" s="237"/>
      <c r="O146" s="237"/>
      <c r="P146" s="237"/>
      <c r="Q146" s="237"/>
      <c r="R146" s="237"/>
      <c r="S146" s="237"/>
      <c r="T146" s="238"/>
      <c r="AT146" s="239" t="s">
        <v>127</v>
      </c>
      <c r="AU146" s="239" t="s">
        <v>79</v>
      </c>
      <c r="AV146" s="12" t="s">
        <v>79</v>
      </c>
      <c r="AW146" s="12" t="s">
        <v>31</v>
      </c>
      <c r="AX146" s="12" t="s">
        <v>69</v>
      </c>
      <c r="AY146" s="239" t="s">
        <v>115</v>
      </c>
    </row>
    <row r="147" s="13" customFormat="1">
      <c r="B147" s="240"/>
      <c r="C147" s="241"/>
      <c r="D147" s="216" t="s">
        <v>127</v>
      </c>
      <c r="E147" s="242" t="s">
        <v>19</v>
      </c>
      <c r="F147" s="243" t="s">
        <v>132</v>
      </c>
      <c r="G147" s="241"/>
      <c r="H147" s="244">
        <v>7.5</v>
      </c>
      <c r="I147" s="245"/>
      <c r="J147" s="241"/>
      <c r="K147" s="241"/>
      <c r="L147" s="246"/>
      <c r="M147" s="247"/>
      <c r="N147" s="248"/>
      <c r="O147" s="248"/>
      <c r="P147" s="248"/>
      <c r="Q147" s="248"/>
      <c r="R147" s="248"/>
      <c r="S147" s="248"/>
      <c r="T147" s="249"/>
      <c r="AT147" s="250" t="s">
        <v>127</v>
      </c>
      <c r="AU147" s="250" t="s">
        <v>79</v>
      </c>
      <c r="AV147" s="13" t="s">
        <v>133</v>
      </c>
      <c r="AW147" s="13" t="s">
        <v>31</v>
      </c>
      <c r="AX147" s="13" t="s">
        <v>69</v>
      </c>
      <c r="AY147" s="250" t="s">
        <v>115</v>
      </c>
    </row>
    <row r="148" s="11" customFormat="1">
      <c r="B148" s="219"/>
      <c r="C148" s="220"/>
      <c r="D148" s="216" t="s">
        <v>127</v>
      </c>
      <c r="E148" s="221" t="s">
        <v>19</v>
      </c>
      <c r="F148" s="222" t="s">
        <v>134</v>
      </c>
      <c r="G148" s="220"/>
      <c r="H148" s="221" t="s">
        <v>19</v>
      </c>
      <c r="I148" s="223"/>
      <c r="J148" s="220"/>
      <c r="K148" s="220"/>
      <c r="L148" s="224"/>
      <c r="M148" s="225"/>
      <c r="N148" s="226"/>
      <c r="O148" s="226"/>
      <c r="P148" s="226"/>
      <c r="Q148" s="226"/>
      <c r="R148" s="226"/>
      <c r="S148" s="226"/>
      <c r="T148" s="227"/>
      <c r="AT148" s="228" t="s">
        <v>127</v>
      </c>
      <c r="AU148" s="228" t="s">
        <v>79</v>
      </c>
      <c r="AV148" s="11" t="s">
        <v>77</v>
      </c>
      <c r="AW148" s="11" t="s">
        <v>31</v>
      </c>
      <c r="AX148" s="11" t="s">
        <v>69</v>
      </c>
      <c r="AY148" s="228" t="s">
        <v>115</v>
      </c>
    </row>
    <row r="149" s="12" customFormat="1">
      <c r="B149" s="229"/>
      <c r="C149" s="230"/>
      <c r="D149" s="216" t="s">
        <v>127</v>
      </c>
      <c r="E149" s="231" t="s">
        <v>19</v>
      </c>
      <c r="F149" s="232" t="s">
        <v>201</v>
      </c>
      <c r="G149" s="230"/>
      <c r="H149" s="233">
        <v>6</v>
      </c>
      <c r="I149" s="234"/>
      <c r="J149" s="230"/>
      <c r="K149" s="230"/>
      <c r="L149" s="235"/>
      <c r="M149" s="236"/>
      <c r="N149" s="237"/>
      <c r="O149" s="237"/>
      <c r="P149" s="237"/>
      <c r="Q149" s="237"/>
      <c r="R149" s="237"/>
      <c r="S149" s="237"/>
      <c r="T149" s="238"/>
      <c r="AT149" s="239" t="s">
        <v>127</v>
      </c>
      <c r="AU149" s="239" t="s">
        <v>79</v>
      </c>
      <c r="AV149" s="12" t="s">
        <v>79</v>
      </c>
      <c r="AW149" s="12" t="s">
        <v>31</v>
      </c>
      <c r="AX149" s="12" t="s">
        <v>69</v>
      </c>
      <c r="AY149" s="239" t="s">
        <v>115</v>
      </c>
    </row>
    <row r="150" s="12" customFormat="1">
      <c r="B150" s="229"/>
      <c r="C150" s="230"/>
      <c r="D150" s="216" t="s">
        <v>127</v>
      </c>
      <c r="E150" s="231" t="s">
        <v>19</v>
      </c>
      <c r="F150" s="232" t="s">
        <v>202</v>
      </c>
      <c r="G150" s="230"/>
      <c r="H150" s="233">
        <v>5</v>
      </c>
      <c r="I150" s="234"/>
      <c r="J150" s="230"/>
      <c r="K150" s="230"/>
      <c r="L150" s="235"/>
      <c r="M150" s="236"/>
      <c r="N150" s="237"/>
      <c r="O150" s="237"/>
      <c r="P150" s="237"/>
      <c r="Q150" s="237"/>
      <c r="R150" s="237"/>
      <c r="S150" s="237"/>
      <c r="T150" s="238"/>
      <c r="AT150" s="239" t="s">
        <v>127</v>
      </c>
      <c r="AU150" s="239" t="s">
        <v>79</v>
      </c>
      <c r="AV150" s="12" t="s">
        <v>79</v>
      </c>
      <c r="AW150" s="12" t="s">
        <v>31</v>
      </c>
      <c r="AX150" s="12" t="s">
        <v>69</v>
      </c>
      <c r="AY150" s="239" t="s">
        <v>115</v>
      </c>
    </row>
    <row r="151" s="11" customFormat="1">
      <c r="B151" s="219"/>
      <c r="C151" s="220"/>
      <c r="D151" s="216" t="s">
        <v>127</v>
      </c>
      <c r="E151" s="221" t="s">
        <v>19</v>
      </c>
      <c r="F151" s="222" t="s">
        <v>138</v>
      </c>
      <c r="G151" s="220"/>
      <c r="H151" s="221" t="s">
        <v>19</v>
      </c>
      <c r="I151" s="223"/>
      <c r="J151" s="220"/>
      <c r="K151" s="220"/>
      <c r="L151" s="224"/>
      <c r="M151" s="225"/>
      <c r="N151" s="226"/>
      <c r="O151" s="226"/>
      <c r="P151" s="226"/>
      <c r="Q151" s="226"/>
      <c r="R151" s="226"/>
      <c r="S151" s="226"/>
      <c r="T151" s="227"/>
      <c r="AT151" s="228" t="s">
        <v>127</v>
      </c>
      <c r="AU151" s="228" t="s">
        <v>79</v>
      </c>
      <c r="AV151" s="11" t="s">
        <v>77</v>
      </c>
      <c r="AW151" s="11" t="s">
        <v>31</v>
      </c>
      <c r="AX151" s="11" t="s">
        <v>69</v>
      </c>
      <c r="AY151" s="228" t="s">
        <v>115</v>
      </c>
    </row>
    <row r="152" s="12" customFormat="1">
      <c r="B152" s="229"/>
      <c r="C152" s="230"/>
      <c r="D152" s="216" t="s">
        <v>127</v>
      </c>
      <c r="E152" s="231" t="s">
        <v>19</v>
      </c>
      <c r="F152" s="232" t="s">
        <v>203</v>
      </c>
      <c r="G152" s="230"/>
      <c r="H152" s="233">
        <v>3</v>
      </c>
      <c r="I152" s="234"/>
      <c r="J152" s="230"/>
      <c r="K152" s="230"/>
      <c r="L152" s="235"/>
      <c r="M152" s="236"/>
      <c r="N152" s="237"/>
      <c r="O152" s="237"/>
      <c r="P152" s="237"/>
      <c r="Q152" s="237"/>
      <c r="R152" s="237"/>
      <c r="S152" s="237"/>
      <c r="T152" s="238"/>
      <c r="AT152" s="239" t="s">
        <v>127</v>
      </c>
      <c r="AU152" s="239" t="s">
        <v>79</v>
      </c>
      <c r="AV152" s="12" t="s">
        <v>79</v>
      </c>
      <c r="AW152" s="12" t="s">
        <v>31</v>
      </c>
      <c r="AX152" s="12" t="s">
        <v>69</v>
      </c>
      <c r="AY152" s="239" t="s">
        <v>115</v>
      </c>
    </row>
    <row r="153" s="14" customFormat="1">
      <c r="B153" s="251"/>
      <c r="C153" s="252"/>
      <c r="D153" s="216" t="s">
        <v>127</v>
      </c>
      <c r="E153" s="253" t="s">
        <v>19</v>
      </c>
      <c r="F153" s="254" t="s">
        <v>140</v>
      </c>
      <c r="G153" s="252"/>
      <c r="H153" s="255">
        <v>21.5</v>
      </c>
      <c r="I153" s="256"/>
      <c r="J153" s="252"/>
      <c r="K153" s="252"/>
      <c r="L153" s="257"/>
      <c r="M153" s="258"/>
      <c r="N153" s="259"/>
      <c r="O153" s="259"/>
      <c r="P153" s="259"/>
      <c r="Q153" s="259"/>
      <c r="R153" s="259"/>
      <c r="S153" s="259"/>
      <c r="T153" s="260"/>
      <c r="AT153" s="261" t="s">
        <v>127</v>
      </c>
      <c r="AU153" s="261" t="s">
        <v>79</v>
      </c>
      <c r="AV153" s="14" t="s">
        <v>123</v>
      </c>
      <c r="AW153" s="14" t="s">
        <v>31</v>
      </c>
      <c r="AX153" s="14" t="s">
        <v>77</v>
      </c>
      <c r="AY153" s="261" t="s">
        <v>115</v>
      </c>
    </row>
    <row r="154" s="1" customFormat="1" ht="22.5" customHeight="1">
      <c r="B154" s="38"/>
      <c r="C154" s="204" t="s">
        <v>204</v>
      </c>
      <c r="D154" s="204" t="s">
        <v>118</v>
      </c>
      <c r="E154" s="205" t="s">
        <v>205</v>
      </c>
      <c r="F154" s="206" t="s">
        <v>206</v>
      </c>
      <c r="G154" s="207" t="s">
        <v>143</v>
      </c>
      <c r="H154" s="208">
        <v>121.176</v>
      </c>
      <c r="I154" s="209"/>
      <c r="J154" s="210">
        <f>ROUND(I154*H154,2)</f>
        <v>0</v>
      </c>
      <c r="K154" s="206" t="s">
        <v>19</v>
      </c>
      <c r="L154" s="43"/>
      <c r="M154" s="211" t="s">
        <v>19</v>
      </c>
      <c r="N154" s="212" t="s">
        <v>40</v>
      </c>
      <c r="O154" s="79"/>
      <c r="P154" s="213">
        <f>O154*H154</f>
        <v>0</v>
      </c>
      <c r="Q154" s="213">
        <v>0</v>
      </c>
      <c r="R154" s="213">
        <f>Q154*H154</f>
        <v>0</v>
      </c>
      <c r="S154" s="213">
        <v>0</v>
      </c>
      <c r="T154" s="214">
        <f>S154*H154</f>
        <v>0</v>
      </c>
      <c r="AR154" s="17" t="s">
        <v>188</v>
      </c>
      <c r="AT154" s="17" t="s">
        <v>118</v>
      </c>
      <c r="AU154" s="17" t="s">
        <v>79</v>
      </c>
      <c r="AY154" s="17" t="s">
        <v>115</v>
      </c>
      <c r="BE154" s="215">
        <f>IF(N154="základní",J154,0)</f>
        <v>0</v>
      </c>
      <c r="BF154" s="215">
        <f>IF(N154="snížená",J154,0)</f>
        <v>0</v>
      </c>
      <c r="BG154" s="215">
        <f>IF(N154="zákl. přenesená",J154,0)</f>
        <v>0</v>
      </c>
      <c r="BH154" s="215">
        <f>IF(N154="sníž. přenesená",J154,0)</f>
        <v>0</v>
      </c>
      <c r="BI154" s="215">
        <f>IF(N154="nulová",J154,0)</f>
        <v>0</v>
      </c>
      <c r="BJ154" s="17" t="s">
        <v>77</v>
      </c>
      <c r="BK154" s="215">
        <f>ROUND(I154*H154,2)</f>
        <v>0</v>
      </c>
      <c r="BL154" s="17" t="s">
        <v>188</v>
      </c>
      <c r="BM154" s="17" t="s">
        <v>207</v>
      </c>
    </row>
    <row r="155" s="11" customFormat="1">
      <c r="B155" s="219"/>
      <c r="C155" s="220"/>
      <c r="D155" s="216" t="s">
        <v>127</v>
      </c>
      <c r="E155" s="221" t="s">
        <v>19</v>
      </c>
      <c r="F155" s="222" t="s">
        <v>208</v>
      </c>
      <c r="G155" s="220"/>
      <c r="H155" s="221" t="s">
        <v>19</v>
      </c>
      <c r="I155" s="223"/>
      <c r="J155" s="220"/>
      <c r="K155" s="220"/>
      <c r="L155" s="224"/>
      <c r="M155" s="225"/>
      <c r="N155" s="226"/>
      <c r="O155" s="226"/>
      <c r="P155" s="226"/>
      <c r="Q155" s="226"/>
      <c r="R155" s="226"/>
      <c r="S155" s="226"/>
      <c r="T155" s="227"/>
      <c r="AT155" s="228" t="s">
        <v>127</v>
      </c>
      <c r="AU155" s="228" t="s">
        <v>79</v>
      </c>
      <c r="AV155" s="11" t="s">
        <v>77</v>
      </c>
      <c r="AW155" s="11" t="s">
        <v>31</v>
      </c>
      <c r="AX155" s="11" t="s">
        <v>69</v>
      </c>
      <c r="AY155" s="228" t="s">
        <v>115</v>
      </c>
    </row>
    <row r="156" s="11" customFormat="1">
      <c r="B156" s="219"/>
      <c r="C156" s="220"/>
      <c r="D156" s="216" t="s">
        <v>127</v>
      </c>
      <c r="E156" s="221" t="s">
        <v>19</v>
      </c>
      <c r="F156" s="222" t="s">
        <v>146</v>
      </c>
      <c r="G156" s="220"/>
      <c r="H156" s="221" t="s">
        <v>19</v>
      </c>
      <c r="I156" s="223"/>
      <c r="J156" s="220"/>
      <c r="K156" s="220"/>
      <c r="L156" s="224"/>
      <c r="M156" s="225"/>
      <c r="N156" s="226"/>
      <c r="O156" s="226"/>
      <c r="P156" s="226"/>
      <c r="Q156" s="226"/>
      <c r="R156" s="226"/>
      <c r="S156" s="226"/>
      <c r="T156" s="227"/>
      <c r="AT156" s="228" t="s">
        <v>127</v>
      </c>
      <c r="AU156" s="228" t="s">
        <v>79</v>
      </c>
      <c r="AV156" s="11" t="s">
        <v>77</v>
      </c>
      <c r="AW156" s="11" t="s">
        <v>31</v>
      </c>
      <c r="AX156" s="11" t="s">
        <v>69</v>
      </c>
      <c r="AY156" s="228" t="s">
        <v>115</v>
      </c>
    </row>
    <row r="157" s="12" customFormat="1">
      <c r="B157" s="229"/>
      <c r="C157" s="230"/>
      <c r="D157" s="216" t="s">
        <v>127</v>
      </c>
      <c r="E157" s="231" t="s">
        <v>19</v>
      </c>
      <c r="F157" s="232" t="s">
        <v>147</v>
      </c>
      <c r="G157" s="230"/>
      <c r="H157" s="233">
        <v>4.25</v>
      </c>
      <c r="I157" s="234"/>
      <c r="J157" s="230"/>
      <c r="K157" s="230"/>
      <c r="L157" s="235"/>
      <c r="M157" s="236"/>
      <c r="N157" s="237"/>
      <c r="O157" s="237"/>
      <c r="P157" s="237"/>
      <c r="Q157" s="237"/>
      <c r="R157" s="237"/>
      <c r="S157" s="237"/>
      <c r="T157" s="238"/>
      <c r="AT157" s="239" t="s">
        <v>127</v>
      </c>
      <c r="AU157" s="239" t="s">
        <v>79</v>
      </c>
      <c r="AV157" s="12" t="s">
        <v>79</v>
      </c>
      <c r="AW157" s="12" t="s">
        <v>31</v>
      </c>
      <c r="AX157" s="12" t="s">
        <v>69</v>
      </c>
      <c r="AY157" s="239" t="s">
        <v>115</v>
      </c>
    </row>
    <row r="158" s="12" customFormat="1">
      <c r="B158" s="229"/>
      <c r="C158" s="230"/>
      <c r="D158" s="216" t="s">
        <v>127</v>
      </c>
      <c r="E158" s="231" t="s">
        <v>19</v>
      </c>
      <c r="F158" s="232" t="s">
        <v>148</v>
      </c>
      <c r="G158" s="230"/>
      <c r="H158" s="233">
        <v>12.313000000000001</v>
      </c>
      <c r="I158" s="234"/>
      <c r="J158" s="230"/>
      <c r="K158" s="230"/>
      <c r="L158" s="235"/>
      <c r="M158" s="236"/>
      <c r="N158" s="237"/>
      <c r="O158" s="237"/>
      <c r="P158" s="237"/>
      <c r="Q158" s="237"/>
      <c r="R158" s="237"/>
      <c r="S158" s="237"/>
      <c r="T158" s="238"/>
      <c r="AT158" s="239" t="s">
        <v>127</v>
      </c>
      <c r="AU158" s="239" t="s">
        <v>79</v>
      </c>
      <c r="AV158" s="12" t="s">
        <v>79</v>
      </c>
      <c r="AW158" s="12" t="s">
        <v>31</v>
      </c>
      <c r="AX158" s="12" t="s">
        <v>69</v>
      </c>
      <c r="AY158" s="239" t="s">
        <v>115</v>
      </c>
    </row>
    <row r="159" s="13" customFormat="1">
      <c r="B159" s="240"/>
      <c r="C159" s="241"/>
      <c r="D159" s="216" t="s">
        <v>127</v>
      </c>
      <c r="E159" s="242" t="s">
        <v>19</v>
      </c>
      <c r="F159" s="243" t="s">
        <v>132</v>
      </c>
      <c r="G159" s="241"/>
      <c r="H159" s="244">
        <v>16.562999999999999</v>
      </c>
      <c r="I159" s="245"/>
      <c r="J159" s="241"/>
      <c r="K159" s="241"/>
      <c r="L159" s="246"/>
      <c r="M159" s="247"/>
      <c r="N159" s="248"/>
      <c r="O159" s="248"/>
      <c r="P159" s="248"/>
      <c r="Q159" s="248"/>
      <c r="R159" s="248"/>
      <c r="S159" s="248"/>
      <c r="T159" s="249"/>
      <c r="AT159" s="250" t="s">
        <v>127</v>
      </c>
      <c r="AU159" s="250" t="s">
        <v>79</v>
      </c>
      <c r="AV159" s="13" t="s">
        <v>133</v>
      </c>
      <c r="AW159" s="13" t="s">
        <v>31</v>
      </c>
      <c r="AX159" s="13" t="s">
        <v>69</v>
      </c>
      <c r="AY159" s="250" t="s">
        <v>115</v>
      </c>
    </row>
    <row r="160" s="11" customFormat="1">
      <c r="B160" s="219"/>
      <c r="C160" s="220"/>
      <c r="D160" s="216" t="s">
        <v>127</v>
      </c>
      <c r="E160" s="221" t="s">
        <v>19</v>
      </c>
      <c r="F160" s="222" t="s">
        <v>134</v>
      </c>
      <c r="G160" s="220"/>
      <c r="H160" s="221" t="s">
        <v>19</v>
      </c>
      <c r="I160" s="223"/>
      <c r="J160" s="220"/>
      <c r="K160" s="220"/>
      <c r="L160" s="224"/>
      <c r="M160" s="225"/>
      <c r="N160" s="226"/>
      <c r="O160" s="226"/>
      <c r="P160" s="226"/>
      <c r="Q160" s="226"/>
      <c r="R160" s="226"/>
      <c r="S160" s="226"/>
      <c r="T160" s="227"/>
      <c r="AT160" s="228" t="s">
        <v>127</v>
      </c>
      <c r="AU160" s="228" t="s">
        <v>79</v>
      </c>
      <c r="AV160" s="11" t="s">
        <v>77</v>
      </c>
      <c r="AW160" s="11" t="s">
        <v>31</v>
      </c>
      <c r="AX160" s="11" t="s">
        <v>69</v>
      </c>
      <c r="AY160" s="228" t="s">
        <v>115</v>
      </c>
    </row>
    <row r="161" s="12" customFormat="1">
      <c r="B161" s="229"/>
      <c r="C161" s="230"/>
      <c r="D161" s="216" t="s">
        <v>127</v>
      </c>
      <c r="E161" s="231" t="s">
        <v>19</v>
      </c>
      <c r="F161" s="232" t="s">
        <v>149</v>
      </c>
      <c r="G161" s="230"/>
      <c r="H161" s="233">
        <v>9.125</v>
      </c>
      <c r="I161" s="234"/>
      <c r="J161" s="230"/>
      <c r="K161" s="230"/>
      <c r="L161" s="235"/>
      <c r="M161" s="236"/>
      <c r="N161" s="237"/>
      <c r="O161" s="237"/>
      <c r="P161" s="237"/>
      <c r="Q161" s="237"/>
      <c r="R161" s="237"/>
      <c r="S161" s="237"/>
      <c r="T161" s="238"/>
      <c r="AT161" s="239" t="s">
        <v>127</v>
      </c>
      <c r="AU161" s="239" t="s">
        <v>79</v>
      </c>
      <c r="AV161" s="12" t="s">
        <v>79</v>
      </c>
      <c r="AW161" s="12" t="s">
        <v>31</v>
      </c>
      <c r="AX161" s="12" t="s">
        <v>69</v>
      </c>
      <c r="AY161" s="239" t="s">
        <v>115</v>
      </c>
    </row>
    <row r="162" s="12" customFormat="1">
      <c r="B162" s="229"/>
      <c r="C162" s="230"/>
      <c r="D162" s="216" t="s">
        <v>127</v>
      </c>
      <c r="E162" s="231" t="s">
        <v>19</v>
      </c>
      <c r="F162" s="232" t="s">
        <v>150</v>
      </c>
      <c r="G162" s="230"/>
      <c r="H162" s="233">
        <v>36.625</v>
      </c>
      <c r="I162" s="234"/>
      <c r="J162" s="230"/>
      <c r="K162" s="230"/>
      <c r="L162" s="235"/>
      <c r="M162" s="236"/>
      <c r="N162" s="237"/>
      <c r="O162" s="237"/>
      <c r="P162" s="237"/>
      <c r="Q162" s="237"/>
      <c r="R162" s="237"/>
      <c r="S162" s="237"/>
      <c r="T162" s="238"/>
      <c r="AT162" s="239" t="s">
        <v>127</v>
      </c>
      <c r="AU162" s="239" t="s">
        <v>79</v>
      </c>
      <c r="AV162" s="12" t="s">
        <v>79</v>
      </c>
      <c r="AW162" s="12" t="s">
        <v>31</v>
      </c>
      <c r="AX162" s="12" t="s">
        <v>69</v>
      </c>
      <c r="AY162" s="239" t="s">
        <v>115</v>
      </c>
    </row>
    <row r="163" s="12" customFormat="1">
      <c r="B163" s="229"/>
      <c r="C163" s="230"/>
      <c r="D163" s="216" t="s">
        <v>127</v>
      </c>
      <c r="E163" s="231" t="s">
        <v>19</v>
      </c>
      <c r="F163" s="232" t="s">
        <v>151</v>
      </c>
      <c r="G163" s="230"/>
      <c r="H163" s="233">
        <v>38.375</v>
      </c>
      <c r="I163" s="234"/>
      <c r="J163" s="230"/>
      <c r="K163" s="230"/>
      <c r="L163" s="235"/>
      <c r="M163" s="236"/>
      <c r="N163" s="237"/>
      <c r="O163" s="237"/>
      <c r="P163" s="237"/>
      <c r="Q163" s="237"/>
      <c r="R163" s="237"/>
      <c r="S163" s="237"/>
      <c r="T163" s="238"/>
      <c r="AT163" s="239" t="s">
        <v>127</v>
      </c>
      <c r="AU163" s="239" t="s">
        <v>79</v>
      </c>
      <c r="AV163" s="12" t="s">
        <v>79</v>
      </c>
      <c r="AW163" s="12" t="s">
        <v>31</v>
      </c>
      <c r="AX163" s="12" t="s">
        <v>69</v>
      </c>
      <c r="AY163" s="239" t="s">
        <v>115</v>
      </c>
    </row>
    <row r="164" s="11" customFormat="1">
      <c r="B164" s="219"/>
      <c r="C164" s="220"/>
      <c r="D164" s="216" t="s">
        <v>127</v>
      </c>
      <c r="E164" s="221" t="s">
        <v>19</v>
      </c>
      <c r="F164" s="222" t="s">
        <v>138</v>
      </c>
      <c r="G164" s="220"/>
      <c r="H164" s="221" t="s">
        <v>19</v>
      </c>
      <c r="I164" s="223"/>
      <c r="J164" s="220"/>
      <c r="K164" s="220"/>
      <c r="L164" s="224"/>
      <c r="M164" s="225"/>
      <c r="N164" s="226"/>
      <c r="O164" s="226"/>
      <c r="P164" s="226"/>
      <c r="Q164" s="226"/>
      <c r="R164" s="226"/>
      <c r="S164" s="226"/>
      <c r="T164" s="227"/>
      <c r="AT164" s="228" t="s">
        <v>127</v>
      </c>
      <c r="AU164" s="228" t="s">
        <v>79</v>
      </c>
      <c r="AV164" s="11" t="s">
        <v>77</v>
      </c>
      <c r="AW164" s="11" t="s">
        <v>31</v>
      </c>
      <c r="AX164" s="11" t="s">
        <v>69</v>
      </c>
      <c r="AY164" s="228" t="s">
        <v>115</v>
      </c>
    </row>
    <row r="165" s="12" customFormat="1">
      <c r="B165" s="229"/>
      <c r="C165" s="230"/>
      <c r="D165" s="216" t="s">
        <v>127</v>
      </c>
      <c r="E165" s="231" t="s">
        <v>19</v>
      </c>
      <c r="F165" s="232" t="s">
        <v>152</v>
      </c>
      <c r="G165" s="230"/>
      <c r="H165" s="233">
        <v>20.488</v>
      </c>
      <c r="I165" s="234"/>
      <c r="J165" s="230"/>
      <c r="K165" s="230"/>
      <c r="L165" s="235"/>
      <c r="M165" s="236"/>
      <c r="N165" s="237"/>
      <c r="O165" s="237"/>
      <c r="P165" s="237"/>
      <c r="Q165" s="237"/>
      <c r="R165" s="237"/>
      <c r="S165" s="237"/>
      <c r="T165" s="238"/>
      <c r="AT165" s="239" t="s">
        <v>127</v>
      </c>
      <c r="AU165" s="239" t="s">
        <v>79</v>
      </c>
      <c r="AV165" s="12" t="s">
        <v>79</v>
      </c>
      <c r="AW165" s="12" t="s">
        <v>31</v>
      </c>
      <c r="AX165" s="12" t="s">
        <v>69</v>
      </c>
      <c r="AY165" s="239" t="s">
        <v>115</v>
      </c>
    </row>
    <row r="166" s="14" customFormat="1">
      <c r="B166" s="251"/>
      <c r="C166" s="252"/>
      <c r="D166" s="216" t="s">
        <v>127</v>
      </c>
      <c r="E166" s="253" t="s">
        <v>19</v>
      </c>
      <c r="F166" s="254" t="s">
        <v>140</v>
      </c>
      <c r="G166" s="252"/>
      <c r="H166" s="255">
        <v>121.176</v>
      </c>
      <c r="I166" s="256"/>
      <c r="J166" s="252"/>
      <c r="K166" s="252"/>
      <c r="L166" s="257"/>
      <c r="M166" s="258"/>
      <c r="N166" s="259"/>
      <c r="O166" s="259"/>
      <c r="P166" s="259"/>
      <c r="Q166" s="259"/>
      <c r="R166" s="259"/>
      <c r="S166" s="259"/>
      <c r="T166" s="260"/>
      <c r="AT166" s="261" t="s">
        <v>127</v>
      </c>
      <c r="AU166" s="261" t="s">
        <v>79</v>
      </c>
      <c r="AV166" s="14" t="s">
        <v>123</v>
      </c>
      <c r="AW166" s="14" t="s">
        <v>31</v>
      </c>
      <c r="AX166" s="14" t="s">
        <v>77</v>
      </c>
      <c r="AY166" s="261" t="s">
        <v>115</v>
      </c>
    </row>
    <row r="167" s="1" customFormat="1" ht="16.5" customHeight="1">
      <c r="B167" s="38"/>
      <c r="C167" s="204" t="s">
        <v>209</v>
      </c>
      <c r="D167" s="204" t="s">
        <v>118</v>
      </c>
      <c r="E167" s="205" t="s">
        <v>210</v>
      </c>
      <c r="F167" s="206" t="s">
        <v>211</v>
      </c>
      <c r="G167" s="207" t="s">
        <v>187</v>
      </c>
      <c r="H167" s="208">
        <v>62.039999999999999</v>
      </c>
      <c r="I167" s="209"/>
      <c r="J167" s="210">
        <f>ROUND(I167*H167,2)</f>
        <v>0</v>
      </c>
      <c r="K167" s="206" t="s">
        <v>122</v>
      </c>
      <c r="L167" s="43"/>
      <c r="M167" s="211" t="s">
        <v>19</v>
      </c>
      <c r="N167" s="212" t="s">
        <v>40</v>
      </c>
      <c r="O167" s="79"/>
      <c r="P167" s="213">
        <f>O167*H167</f>
        <v>0</v>
      </c>
      <c r="Q167" s="213">
        <v>0.0032200000000000002</v>
      </c>
      <c r="R167" s="213">
        <f>Q167*H167</f>
        <v>0.1997688</v>
      </c>
      <c r="S167" s="213">
        <v>0</v>
      </c>
      <c r="T167" s="214">
        <f>S167*H167</f>
        <v>0</v>
      </c>
      <c r="AR167" s="17" t="s">
        <v>123</v>
      </c>
      <c r="AT167" s="17" t="s">
        <v>118</v>
      </c>
      <c r="AU167" s="17" t="s">
        <v>79</v>
      </c>
      <c r="AY167" s="17" t="s">
        <v>115</v>
      </c>
      <c r="BE167" s="215">
        <f>IF(N167="základní",J167,0)</f>
        <v>0</v>
      </c>
      <c r="BF167" s="215">
        <f>IF(N167="snížená",J167,0)</f>
        <v>0</v>
      </c>
      <c r="BG167" s="215">
        <f>IF(N167="zákl. přenesená",J167,0)</f>
        <v>0</v>
      </c>
      <c r="BH167" s="215">
        <f>IF(N167="sníž. přenesená",J167,0)</f>
        <v>0</v>
      </c>
      <c r="BI167" s="215">
        <f>IF(N167="nulová",J167,0)</f>
        <v>0</v>
      </c>
      <c r="BJ167" s="17" t="s">
        <v>77</v>
      </c>
      <c r="BK167" s="215">
        <f>ROUND(I167*H167,2)</f>
        <v>0</v>
      </c>
      <c r="BL167" s="17" t="s">
        <v>123</v>
      </c>
      <c r="BM167" s="17" t="s">
        <v>212</v>
      </c>
    </row>
    <row r="168" s="11" customFormat="1">
      <c r="B168" s="219"/>
      <c r="C168" s="220"/>
      <c r="D168" s="216" t="s">
        <v>127</v>
      </c>
      <c r="E168" s="221" t="s">
        <v>19</v>
      </c>
      <c r="F168" s="222" t="s">
        <v>146</v>
      </c>
      <c r="G168" s="220"/>
      <c r="H168" s="221" t="s">
        <v>19</v>
      </c>
      <c r="I168" s="223"/>
      <c r="J168" s="220"/>
      <c r="K168" s="220"/>
      <c r="L168" s="224"/>
      <c r="M168" s="225"/>
      <c r="N168" s="226"/>
      <c r="O168" s="226"/>
      <c r="P168" s="226"/>
      <c r="Q168" s="226"/>
      <c r="R168" s="226"/>
      <c r="S168" s="226"/>
      <c r="T168" s="227"/>
      <c r="AT168" s="228" t="s">
        <v>127</v>
      </c>
      <c r="AU168" s="228" t="s">
        <v>79</v>
      </c>
      <c r="AV168" s="11" t="s">
        <v>77</v>
      </c>
      <c r="AW168" s="11" t="s">
        <v>31</v>
      </c>
      <c r="AX168" s="11" t="s">
        <v>69</v>
      </c>
      <c r="AY168" s="228" t="s">
        <v>115</v>
      </c>
    </row>
    <row r="169" s="12" customFormat="1">
      <c r="B169" s="229"/>
      <c r="C169" s="230"/>
      <c r="D169" s="216" t="s">
        <v>127</v>
      </c>
      <c r="E169" s="231" t="s">
        <v>19</v>
      </c>
      <c r="F169" s="232" t="s">
        <v>190</v>
      </c>
      <c r="G169" s="230"/>
      <c r="H169" s="233">
        <v>3.3999999999999999</v>
      </c>
      <c r="I169" s="234"/>
      <c r="J169" s="230"/>
      <c r="K169" s="230"/>
      <c r="L169" s="235"/>
      <c r="M169" s="236"/>
      <c r="N169" s="237"/>
      <c r="O169" s="237"/>
      <c r="P169" s="237"/>
      <c r="Q169" s="237"/>
      <c r="R169" s="237"/>
      <c r="S169" s="237"/>
      <c r="T169" s="238"/>
      <c r="AT169" s="239" t="s">
        <v>127</v>
      </c>
      <c r="AU169" s="239" t="s">
        <v>79</v>
      </c>
      <c r="AV169" s="12" t="s">
        <v>79</v>
      </c>
      <c r="AW169" s="12" t="s">
        <v>31</v>
      </c>
      <c r="AX169" s="12" t="s">
        <v>69</v>
      </c>
      <c r="AY169" s="239" t="s">
        <v>115</v>
      </c>
    </row>
    <row r="170" s="12" customFormat="1">
      <c r="B170" s="229"/>
      <c r="C170" s="230"/>
      <c r="D170" s="216" t="s">
        <v>127</v>
      </c>
      <c r="E170" s="231" t="s">
        <v>19</v>
      </c>
      <c r="F170" s="232" t="s">
        <v>191</v>
      </c>
      <c r="G170" s="230"/>
      <c r="H170" s="233">
        <v>9.8499999999999996</v>
      </c>
      <c r="I170" s="234"/>
      <c r="J170" s="230"/>
      <c r="K170" s="230"/>
      <c r="L170" s="235"/>
      <c r="M170" s="236"/>
      <c r="N170" s="237"/>
      <c r="O170" s="237"/>
      <c r="P170" s="237"/>
      <c r="Q170" s="237"/>
      <c r="R170" s="237"/>
      <c r="S170" s="237"/>
      <c r="T170" s="238"/>
      <c r="AT170" s="239" t="s">
        <v>127</v>
      </c>
      <c r="AU170" s="239" t="s">
        <v>79</v>
      </c>
      <c r="AV170" s="12" t="s">
        <v>79</v>
      </c>
      <c r="AW170" s="12" t="s">
        <v>31</v>
      </c>
      <c r="AX170" s="12" t="s">
        <v>69</v>
      </c>
      <c r="AY170" s="239" t="s">
        <v>115</v>
      </c>
    </row>
    <row r="171" s="13" customFormat="1">
      <c r="B171" s="240"/>
      <c r="C171" s="241"/>
      <c r="D171" s="216" t="s">
        <v>127</v>
      </c>
      <c r="E171" s="242" t="s">
        <v>19</v>
      </c>
      <c r="F171" s="243" t="s">
        <v>132</v>
      </c>
      <c r="G171" s="241"/>
      <c r="H171" s="244">
        <v>13.25</v>
      </c>
      <c r="I171" s="245"/>
      <c r="J171" s="241"/>
      <c r="K171" s="241"/>
      <c r="L171" s="246"/>
      <c r="M171" s="247"/>
      <c r="N171" s="248"/>
      <c r="O171" s="248"/>
      <c r="P171" s="248"/>
      <c r="Q171" s="248"/>
      <c r="R171" s="248"/>
      <c r="S171" s="248"/>
      <c r="T171" s="249"/>
      <c r="AT171" s="250" t="s">
        <v>127</v>
      </c>
      <c r="AU171" s="250" t="s">
        <v>79</v>
      </c>
      <c r="AV171" s="13" t="s">
        <v>133</v>
      </c>
      <c r="AW171" s="13" t="s">
        <v>31</v>
      </c>
      <c r="AX171" s="13" t="s">
        <v>69</v>
      </c>
      <c r="AY171" s="250" t="s">
        <v>115</v>
      </c>
    </row>
    <row r="172" s="11" customFormat="1">
      <c r="B172" s="219"/>
      <c r="C172" s="220"/>
      <c r="D172" s="216" t="s">
        <v>127</v>
      </c>
      <c r="E172" s="221" t="s">
        <v>19</v>
      </c>
      <c r="F172" s="222" t="s">
        <v>134</v>
      </c>
      <c r="G172" s="220"/>
      <c r="H172" s="221" t="s">
        <v>19</v>
      </c>
      <c r="I172" s="223"/>
      <c r="J172" s="220"/>
      <c r="K172" s="220"/>
      <c r="L172" s="224"/>
      <c r="M172" s="225"/>
      <c r="N172" s="226"/>
      <c r="O172" s="226"/>
      <c r="P172" s="226"/>
      <c r="Q172" s="226"/>
      <c r="R172" s="226"/>
      <c r="S172" s="226"/>
      <c r="T172" s="227"/>
      <c r="AT172" s="228" t="s">
        <v>127</v>
      </c>
      <c r="AU172" s="228" t="s">
        <v>79</v>
      </c>
      <c r="AV172" s="11" t="s">
        <v>77</v>
      </c>
      <c r="AW172" s="11" t="s">
        <v>31</v>
      </c>
      <c r="AX172" s="11" t="s">
        <v>69</v>
      </c>
      <c r="AY172" s="228" t="s">
        <v>115</v>
      </c>
    </row>
    <row r="173" s="12" customFormat="1">
      <c r="B173" s="229"/>
      <c r="C173" s="230"/>
      <c r="D173" s="216" t="s">
        <v>127</v>
      </c>
      <c r="E173" s="231" t="s">
        <v>19</v>
      </c>
      <c r="F173" s="232" t="s">
        <v>192</v>
      </c>
      <c r="G173" s="230"/>
      <c r="H173" s="233">
        <v>7.2999999999999998</v>
      </c>
      <c r="I173" s="234"/>
      <c r="J173" s="230"/>
      <c r="K173" s="230"/>
      <c r="L173" s="235"/>
      <c r="M173" s="236"/>
      <c r="N173" s="237"/>
      <c r="O173" s="237"/>
      <c r="P173" s="237"/>
      <c r="Q173" s="237"/>
      <c r="R173" s="237"/>
      <c r="S173" s="237"/>
      <c r="T173" s="238"/>
      <c r="AT173" s="239" t="s">
        <v>127</v>
      </c>
      <c r="AU173" s="239" t="s">
        <v>79</v>
      </c>
      <c r="AV173" s="12" t="s">
        <v>79</v>
      </c>
      <c r="AW173" s="12" t="s">
        <v>31</v>
      </c>
      <c r="AX173" s="12" t="s">
        <v>69</v>
      </c>
      <c r="AY173" s="239" t="s">
        <v>115</v>
      </c>
    </row>
    <row r="174" s="12" customFormat="1">
      <c r="B174" s="229"/>
      <c r="C174" s="230"/>
      <c r="D174" s="216" t="s">
        <v>127</v>
      </c>
      <c r="E174" s="231" t="s">
        <v>19</v>
      </c>
      <c r="F174" s="232" t="s">
        <v>194</v>
      </c>
      <c r="G174" s="230"/>
      <c r="H174" s="233">
        <v>30.699999999999999</v>
      </c>
      <c r="I174" s="234"/>
      <c r="J174" s="230"/>
      <c r="K174" s="230"/>
      <c r="L174" s="235"/>
      <c r="M174" s="236"/>
      <c r="N174" s="237"/>
      <c r="O174" s="237"/>
      <c r="P174" s="237"/>
      <c r="Q174" s="237"/>
      <c r="R174" s="237"/>
      <c r="S174" s="237"/>
      <c r="T174" s="238"/>
      <c r="AT174" s="239" t="s">
        <v>127</v>
      </c>
      <c r="AU174" s="239" t="s">
        <v>79</v>
      </c>
      <c r="AV174" s="12" t="s">
        <v>79</v>
      </c>
      <c r="AW174" s="12" t="s">
        <v>31</v>
      </c>
      <c r="AX174" s="12" t="s">
        <v>69</v>
      </c>
      <c r="AY174" s="239" t="s">
        <v>115</v>
      </c>
    </row>
    <row r="175" s="13" customFormat="1">
      <c r="B175" s="240"/>
      <c r="C175" s="241"/>
      <c r="D175" s="216" t="s">
        <v>127</v>
      </c>
      <c r="E175" s="242" t="s">
        <v>19</v>
      </c>
      <c r="F175" s="243" t="s">
        <v>132</v>
      </c>
      <c r="G175" s="241"/>
      <c r="H175" s="244">
        <v>38</v>
      </c>
      <c r="I175" s="245"/>
      <c r="J175" s="241"/>
      <c r="K175" s="241"/>
      <c r="L175" s="246"/>
      <c r="M175" s="247"/>
      <c r="N175" s="248"/>
      <c r="O175" s="248"/>
      <c r="P175" s="248"/>
      <c r="Q175" s="248"/>
      <c r="R175" s="248"/>
      <c r="S175" s="248"/>
      <c r="T175" s="249"/>
      <c r="AT175" s="250" t="s">
        <v>127</v>
      </c>
      <c r="AU175" s="250" t="s">
        <v>79</v>
      </c>
      <c r="AV175" s="13" t="s">
        <v>133</v>
      </c>
      <c r="AW175" s="13" t="s">
        <v>31</v>
      </c>
      <c r="AX175" s="13" t="s">
        <v>69</v>
      </c>
      <c r="AY175" s="250" t="s">
        <v>115</v>
      </c>
    </row>
    <row r="176" s="11" customFormat="1">
      <c r="B176" s="219"/>
      <c r="C176" s="220"/>
      <c r="D176" s="216" t="s">
        <v>127</v>
      </c>
      <c r="E176" s="221" t="s">
        <v>19</v>
      </c>
      <c r="F176" s="222" t="s">
        <v>138</v>
      </c>
      <c r="G176" s="220"/>
      <c r="H176" s="221" t="s">
        <v>19</v>
      </c>
      <c r="I176" s="223"/>
      <c r="J176" s="220"/>
      <c r="K176" s="220"/>
      <c r="L176" s="224"/>
      <c r="M176" s="225"/>
      <c r="N176" s="226"/>
      <c r="O176" s="226"/>
      <c r="P176" s="226"/>
      <c r="Q176" s="226"/>
      <c r="R176" s="226"/>
      <c r="S176" s="226"/>
      <c r="T176" s="227"/>
      <c r="AT176" s="228" t="s">
        <v>127</v>
      </c>
      <c r="AU176" s="228" t="s">
        <v>79</v>
      </c>
      <c r="AV176" s="11" t="s">
        <v>77</v>
      </c>
      <c r="AW176" s="11" t="s">
        <v>31</v>
      </c>
      <c r="AX176" s="11" t="s">
        <v>69</v>
      </c>
      <c r="AY176" s="228" t="s">
        <v>115</v>
      </c>
    </row>
    <row r="177" s="12" customFormat="1">
      <c r="B177" s="229"/>
      <c r="C177" s="230"/>
      <c r="D177" s="216" t="s">
        <v>127</v>
      </c>
      <c r="E177" s="231" t="s">
        <v>19</v>
      </c>
      <c r="F177" s="232" t="s">
        <v>213</v>
      </c>
      <c r="G177" s="230"/>
      <c r="H177" s="233">
        <v>10.789999999999999</v>
      </c>
      <c r="I177" s="234"/>
      <c r="J177" s="230"/>
      <c r="K177" s="230"/>
      <c r="L177" s="235"/>
      <c r="M177" s="236"/>
      <c r="N177" s="237"/>
      <c r="O177" s="237"/>
      <c r="P177" s="237"/>
      <c r="Q177" s="237"/>
      <c r="R177" s="237"/>
      <c r="S177" s="237"/>
      <c r="T177" s="238"/>
      <c r="AT177" s="239" t="s">
        <v>127</v>
      </c>
      <c r="AU177" s="239" t="s">
        <v>79</v>
      </c>
      <c r="AV177" s="12" t="s">
        <v>79</v>
      </c>
      <c r="AW177" s="12" t="s">
        <v>31</v>
      </c>
      <c r="AX177" s="12" t="s">
        <v>69</v>
      </c>
      <c r="AY177" s="239" t="s">
        <v>115</v>
      </c>
    </row>
    <row r="178" s="13" customFormat="1">
      <c r="B178" s="240"/>
      <c r="C178" s="241"/>
      <c r="D178" s="216" t="s">
        <v>127</v>
      </c>
      <c r="E178" s="242" t="s">
        <v>19</v>
      </c>
      <c r="F178" s="243" t="s">
        <v>132</v>
      </c>
      <c r="G178" s="241"/>
      <c r="H178" s="244">
        <v>10.789999999999999</v>
      </c>
      <c r="I178" s="245"/>
      <c r="J178" s="241"/>
      <c r="K178" s="241"/>
      <c r="L178" s="246"/>
      <c r="M178" s="247"/>
      <c r="N178" s="248"/>
      <c r="O178" s="248"/>
      <c r="P178" s="248"/>
      <c r="Q178" s="248"/>
      <c r="R178" s="248"/>
      <c r="S178" s="248"/>
      <c r="T178" s="249"/>
      <c r="AT178" s="250" t="s">
        <v>127</v>
      </c>
      <c r="AU178" s="250" t="s">
        <v>79</v>
      </c>
      <c r="AV178" s="13" t="s">
        <v>133</v>
      </c>
      <c r="AW178" s="13" t="s">
        <v>31</v>
      </c>
      <c r="AX178" s="13" t="s">
        <v>69</v>
      </c>
      <c r="AY178" s="250" t="s">
        <v>115</v>
      </c>
    </row>
    <row r="179" s="14" customFormat="1">
      <c r="B179" s="251"/>
      <c r="C179" s="252"/>
      <c r="D179" s="216" t="s">
        <v>127</v>
      </c>
      <c r="E179" s="253" t="s">
        <v>19</v>
      </c>
      <c r="F179" s="254" t="s">
        <v>140</v>
      </c>
      <c r="G179" s="252"/>
      <c r="H179" s="255">
        <v>62.039999999999999</v>
      </c>
      <c r="I179" s="256"/>
      <c r="J179" s="252"/>
      <c r="K179" s="252"/>
      <c r="L179" s="257"/>
      <c r="M179" s="258"/>
      <c r="N179" s="259"/>
      <c r="O179" s="259"/>
      <c r="P179" s="259"/>
      <c r="Q179" s="259"/>
      <c r="R179" s="259"/>
      <c r="S179" s="259"/>
      <c r="T179" s="260"/>
      <c r="AT179" s="261" t="s">
        <v>127</v>
      </c>
      <c r="AU179" s="261" t="s">
        <v>79</v>
      </c>
      <c r="AV179" s="14" t="s">
        <v>123</v>
      </c>
      <c r="AW179" s="14" t="s">
        <v>31</v>
      </c>
      <c r="AX179" s="14" t="s">
        <v>77</v>
      </c>
      <c r="AY179" s="261" t="s">
        <v>115</v>
      </c>
    </row>
    <row r="180" s="1" customFormat="1" ht="16.5" customHeight="1">
      <c r="B180" s="38"/>
      <c r="C180" s="204" t="s">
        <v>214</v>
      </c>
      <c r="D180" s="204" t="s">
        <v>118</v>
      </c>
      <c r="E180" s="205" t="s">
        <v>215</v>
      </c>
      <c r="F180" s="206" t="s">
        <v>216</v>
      </c>
      <c r="G180" s="207" t="s">
        <v>187</v>
      </c>
      <c r="H180" s="208">
        <v>34.899999999999999</v>
      </c>
      <c r="I180" s="209"/>
      <c r="J180" s="210">
        <f>ROUND(I180*H180,2)</f>
        <v>0</v>
      </c>
      <c r="K180" s="206" t="s">
        <v>122</v>
      </c>
      <c r="L180" s="43"/>
      <c r="M180" s="211" t="s">
        <v>19</v>
      </c>
      <c r="N180" s="212" t="s">
        <v>40</v>
      </c>
      <c r="O180" s="79"/>
      <c r="P180" s="213">
        <f>O180*H180</f>
        <v>0</v>
      </c>
      <c r="Q180" s="213">
        <v>0.0038</v>
      </c>
      <c r="R180" s="213">
        <f>Q180*H180</f>
        <v>0.13261999999999999</v>
      </c>
      <c r="S180" s="213">
        <v>0</v>
      </c>
      <c r="T180" s="214">
        <f>S180*H180</f>
        <v>0</v>
      </c>
      <c r="AR180" s="17" t="s">
        <v>188</v>
      </c>
      <c r="AT180" s="17" t="s">
        <v>118</v>
      </c>
      <c r="AU180" s="17" t="s">
        <v>79</v>
      </c>
      <c r="AY180" s="17" t="s">
        <v>115</v>
      </c>
      <c r="BE180" s="215">
        <f>IF(N180="základní",J180,0)</f>
        <v>0</v>
      </c>
      <c r="BF180" s="215">
        <f>IF(N180="snížená",J180,0)</f>
        <v>0</v>
      </c>
      <c r="BG180" s="215">
        <f>IF(N180="zákl. přenesená",J180,0)</f>
        <v>0</v>
      </c>
      <c r="BH180" s="215">
        <f>IF(N180="sníž. přenesená",J180,0)</f>
        <v>0</v>
      </c>
      <c r="BI180" s="215">
        <f>IF(N180="nulová",J180,0)</f>
        <v>0</v>
      </c>
      <c r="BJ180" s="17" t="s">
        <v>77</v>
      </c>
      <c r="BK180" s="215">
        <f>ROUND(I180*H180,2)</f>
        <v>0</v>
      </c>
      <c r="BL180" s="17" t="s">
        <v>188</v>
      </c>
      <c r="BM180" s="17" t="s">
        <v>217</v>
      </c>
    </row>
    <row r="181" s="11" customFormat="1">
      <c r="B181" s="219"/>
      <c r="C181" s="220"/>
      <c r="D181" s="216" t="s">
        <v>127</v>
      </c>
      <c r="E181" s="221" t="s">
        <v>19</v>
      </c>
      <c r="F181" s="222" t="s">
        <v>134</v>
      </c>
      <c r="G181" s="220"/>
      <c r="H181" s="221" t="s">
        <v>19</v>
      </c>
      <c r="I181" s="223"/>
      <c r="J181" s="220"/>
      <c r="K181" s="220"/>
      <c r="L181" s="224"/>
      <c r="M181" s="225"/>
      <c r="N181" s="226"/>
      <c r="O181" s="226"/>
      <c r="P181" s="226"/>
      <c r="Q181" s="226"/>
      <c r="R181" s="226"/>
      <c r="S181" s="226"/>
      <c r="T181" s="227"/>
      <c r="AT181" s="228" t="s">
        <v>127</v>
      </c>
      <c r="AU181" s="228" t="s">
        <v>79</v>
      </c>
      <c r="AV181" s="11" t="s">
        <v>77</v>
      </c>
      <c r="AW181" s="11" t="s">
        <v>31</v>
      </c>
      <c r="AX181" s="11" t="s">
        <v>69</v>
      </c>
      <c r="AY181" s="228" t="s">
        <v>115</v>
      </c>
    </row>
    <row r="182" s="12" customFormat="1">
      <c r="B182" s="229"/>
      <c r="C182" s="230"/>
      <c r="D182" s="216" t="s">
        <v>127</v>
      </c>
      <c r="E182" s="231" t="s">
        <v>19</v>
      </c>
      <c r="F182" s="232" t="s">
        <v>193</v>
      </c>
      <c r="G182" s="230"/>
      <c r="H182" s="233">
        <v>29.300000000000001</v>
      </c>
      <c r="I182" s="234"/>
      <c r="J182" s="230"/>
      <c r="K182" s="230"/>
      <c r="L182" s="235"/>
      <c r="M182" s="236"/>
      <c r="N182" s="237"/>
      <c r="O182" s="237"/>
      <c r="P182" s="237"/>
      <c r="Q182" s="237"/>
      <c r="R182" s="237"/>
      <c r="S182" s="237"/>
      <c r="T182" s="238"/>
      <c r="AT182" s="239" t="s">
        <v>127</v>
      </c>
      <c r="AU182" s="239" t="s">
        <v>79</v>
      </c>
      <c r="AV182" s="12" t="s">
        <v>79</v>
      </c>
      <c r="AW182" s="12" t="s">
        <v>31</v>
      </c>
      <c r="AX182" s="12" t="s">
        <v>69</v>
      </c>
      <c r="AY182" s="239" t="s">
        <v>115</v>
      </c>
    </row>
    <row r="183" s="11" customFormat="1">
      <c r="B183" s="219"/>
      <c r="C183" s="220"/>
      <c r="D183" s="216" t="s">
        <v>127</v>
      </c>
      <c r="E183" s="221" t="s">
        <v>19</v>
      </c>
      <c r="F183" s="222" t="s">
        <v>138</v>
      </c>
      <c r="G183" s="220"/>
      <c r="H183" s="221" t="s">
        <v>19</v>
      </c>
      <c r="I183" s="223"/>
      <c r="J183" s="220"/>
      <c r="K183" s="220"/>
      <c r="L183" s="224"/>
      <c r="M183" s="225"/>
      <c r="N183" s="226"/>
      <c r="O183" s="226"/>
      <c r="P183" s="226"/>
      <c r="Q183" s="226"/>
      <c r="R183" s="226"/>
      <c r="S183" s="226"/>
      <c r="T183" s="227"/>
      <c r="AT183" s="228" t="s">
        <v>127</v>
      </c>
      <c r="AU183" s="228" t="s">
        <v>79</v>
      </c>
      <c r="AV183" s="11" t="s">
        <v>77</v>
      </c>
      <c r="AW183" s="11" t="s">
        <v>31</v>
      </c>
      <c r="AX183" s="11" t="s">
        <v>69</v>
      </c>
      <c r="AY183" s="228" t="s">
        <v>115</v>
      </c>
    </row>
    <row r="184" s="12" customFormat="1">
      <c r="B184" s="229"/>
      <c r="C184" s="230"/>
      <c r="D184" s="216" t="s">
        <v>127</v>
      </c>
      <c r="E184" s="231" t="s">
        <v>19</v>
      </c>
      <c r="F184" s="232" t="s">
        <v>218</v>
      </c>
      <c r="G184" s="230"/>
      <c r="H184" s="233">
        <v>5.5999999999999996</v>
      </c>
      <c r="I184" s="234"/>
      <c r="J184" s="230"/>
      <c r="K184" s="230"/>
      <c r="L184" s="235"/>
      <c r="M184" s="236"/>
      <c r="N184" s="237"/>
      <c r="O184" s="237"/>
      <c r="P184" s="237"/>
      <c r="Q184" s="237"/>
      <c r="R184" s="237"/>
      <c r="S184" s="237"/>
      <c r="T184" s="238"/>
      <c r="AT184" s="239" t="s">
        <v>127</v>
      </c>
      <c r="AU184" s="239" t="s">
        <v>79</v>
      </c>
      <c r="AV184" s="12" t="s">
        <v>79</v>
      </c>
      <c r="AW184" s="12" t="s">
        <v>31</v>
      </c>
      <c r="AX184" s="12" t="s">
        <v>69</v>
      </c>
      <c r="AY184" s="239" t="s">
        <v>115</v>
      </c>
    </row>
    <row r="185" s="14" customFormat="1">
      <c r="B185" s="251"/>
      <c r="C185" s="252"/>
      <c r="D185" s="216" t="s">
        <v>127</v>
      </c>
      <c r="E185" s="253" t="s">
        <v>19</v>
      </c>
      <c r="F185" s="254" t="s">
        <v>140</v>
      </c>
      <c r="G185" s="252"/>
      <c r="H185" s="255">
        <v>34.899999999999999</v>
      </c>
      <c r="I185" s="256"/>
      <c r="J185" s="252"/>
      <c r="K185" s="252"/>
      <c r="L185" s="257"/>
      <c r="M185" s="258"/>
      <c r="N185" s="259"/>
      <c r="O185" s="259"/>
      <c r="P185" s="259"/>
      <c r="Q185" s="259"/>
      <c r="R185" s="259"/>
      <c r="S185" s="259"/>
      <c r="T185" s="260"/>
      <c r="AT185" s="261" t="s">
        <v>127</v>
      </c>
      <c r="AU185" s="261" t="s">
        <v>79</v>
      </c>
      <c r="AV185" s="14" t="s">
        <v>123</v>
      </c>
      <c r="AW185" s="14" t="s">
        <v>31</v>
      </c>
      <c r="AX185" s="14" t="s">
        <v>77</v>
      </c>
      <c r="AY185" s="261" t="s">
        <v>115</v>
      </c>
    </row>
    <row r="186" s="1" customFormat="1" ht="16.5" customHeight="1">
      <c r="B186" s="38"/>
      <c r="C186" s="204" t="s">
        <v>219</v>
      </c>
      <c r="D186" s="204" t="s">
        <v>118</v>
      </c>
      <c r="E186" s="205" t="s">
        <v>220</v>
      </c>
      <c r="F186" s="206" t="s">
        <v>221</v>
      </c>
      <c r="G186" s="207" t="s">
        <v>143</v>
      </c>
      <c r="H186" s="208">
        <v>4</v>
      </c>
      <c r="I186" s="209"/>
      <c r="J186" s="210">
        <f>ROUND(I186*H186,2)</f>
        <v>0</v>
      </c>
      <c r="K186" s="206" t="s">
        <v>122</v>
      </c>
      <c r="L186" s="43"/>
      <c r="M186" s="211" t="s">
        <v>19</v>
      </c>
      <c r="N186" s="212" t="s">
        <v>40</v>
      </c>
      <c r="O186" s="79"/>
      <c r="P186" s="213">
        <f>O186*H186</f>
        <v>0</v>
      </c>
      <c r="Q186" s="213">
        <v>0.0031199999999999999</v>
      </c>
      <c r="R186" s="213">
        <f>Q186*H186</f>
        <v>0.01248</v>
      </c>
      <c r="S186" s="213">
        <v>0</v>
      </c>
      <c r="T186" s="214">
        <f>S186*H186</f>
        <v>0</v>
      </c>
      <c r="AR186" s="17" t="s">
        <v>188</v>
      </c>
      <c r="AT186" s="17" t="s">
        <v>118</v>
      </c>
      <c r="AU186" s="17" t="s">
        <v>79</v>
      </c>
      <c r="AY186" s="17" t="s">
        <v>115</v>
      </c>
      <c r="BE186" s="215">
        <f>IF(N186="základní",J186,0)</f>
        <v>0</v>
      </c>
      <c r="BF186" s="215">
        <f>IF(N186="snížená",J186,0)</f>
        <v>0</v>
      </c>
      <c r="BG186" s="215">
        <f>IF(N186="zákl. přenesená",J186,0)</f>
        <v>0</v>
      </c>
      <c r="BH186" s="215">
        <f>IF(N186="sníž. přenesená",J186,0)</f>
        <v>0</v>
      </c>
      <c r="BI186" s="215">
        <f>IF(N186="nulová",J186,0)</f>
        <v>0</v>
      </c>
      <c r="BJ186" s="17" t="s">
        <v>77</v>
      </c>
      <c r="BK186" s="215">
        <f>ROUND(I186*H186,2)</f>
        <v>0</v>
      </c>
      <c r="BL186" s="17" t="s">
        <v>188</v>
      </c>
      <c r="BM186" s="17" t="s">
        <v>222</v>
      </c>
    </row>
    <row r="187" s="11" customFormat="1">
      <c r="B187" s="219"/>
      <c r="C187" s="220"/>
      <c r="D187" s="216" t="s">
        <v>127</v>
      </c>
      <c r="E187" s="221" t="s">
        <v>19</v>
      </c>
      <c r="F187" s="222" t="s">
        <v>129</v>
      </c>
      <c r="G187" s="220"/>
      <c r="H187" s="221" t="s">
        <v>19</v>
      </c>
      <c r="I187" s="223"/>
      <c r="J187" s="220"/>
      <c r="K187" s="220"/>
      <c r="L187" s="224"/>
      <c r="M187" s="225"/>
      <c r="N187" s="226"/>
      <c r="O187" s="226"/>
      <c r="P187" s="226"/>
      <c r="Q187" s="226"/>
      <c r="R187" s="226"/>
      <c r="S187" s="226"/>
      <c r="T187" s="227"/>
      <c r="AT187" s="228" t="s">
        <v>127</v>
      </c>
      <c r="AU187" s="228" t="s">
        <v>79</v>
      </c>
      <c r="AV187" s="11" t="s">
        <v>77</v>
      </c>
      <c r="AW187" s="11" t="s">
        <v>31</v>
      </c>
      <c r="AX187" s="11" t="s">
        <v>69</v>
      </c>
      <c r="AY187" s="228" t="s">
        <v>115</v>
      </c>
    </row>
    <row r="188" s="12" customFormat="1">
      <c r="B188" s="229"/>
      <c r="C188" s="230"/>
      <c r="D188" s="216" t="s">
        <v>127</v>
      </c>
      <c r="E188" s="231" t="s">
        <v>19</v>
      </c>
      <c r="F188" s="232" t="s">
        <v>223</v>
      </c>
      <c r="G188" s="230"/>
      <c r="H188" s="233">
        <v>1</v>
      </c>
      <c r="I188" s="234"/>
      <c r="J188" s="230"/>
      <c r="K188" s="230"/>
      <c r="L188" s="235"/>
      <c r="M188" s="236"/>
      <c r="N188" s="237"/>
      <c r="O188" s="237"/>
      <c r="P188" s="237"/>
      <c r="Q188" s="237"/>
      <c r="R188" s="237"/>
      <c r="S188" s="237"/>
      <c r="T188" s="238"/>
      <c r="AT188" s="239" t="s">
        <v>127</v>
      </c>
      <c r="AU188" s="239" t="s">
        <v>79</v>
      </c>
      <c r="AV188" s="12" t="s">
        <v>79</v>
      </c>
      <c r="AW188" s="12" t="s">
        <v>31</v>
      </c>
      <c r="AX188" s="12" t="s">
        <v>69</v>
      </c>
      <c r="AY188" s="239" t="s">
        <v>115</v>
      </c>
    </row>
    <row r="189" s="12" customFormat="1">
      <c r="B189" s="229"/>
      <c r="C189" s="230"/>
      <c r="D189" s="216" t="s">
        <v>127</v>
      </c>
      <c r="E189" s="231" t="s">
        <v>19</v>
      </c>
      <c r="F189" s="232" t="s">
        <v>224</v>
      </c>
      <c r="G189" s="230"/>
      <c r="H189" s="233">
        <v>1</v>
      </c>
      <c r="I189" s="234"/>
      <c r="J189" s="230"/>
      <c r="K189" s="230"/>
      <c r="L189" s="235"/>
      <c r="M189" s="236"/>
      <c r="N189" s="237"/>
      <c r="O189" s="237"/>
      <c r="P189" s="237"/>
      <c r="Q189" s="237"/>
      <c r="R189" s="237"/>
      <c r="S189" s="237"/>
      <c r="T189" s="238"/>
      <c r="AT189" s="239" t="s">
        <v>127</v>
      </c>
      <c r="AU189" s="239" t="s">
        <v>79</v>
      </c>
      <c r="AV189" s="12" t="s">
        <v>79</v>
      </c>
      <c r="AW189" s="12" t="s">
        <v>31</v>
      </c>
      <c r="AX189" s="12" t="s">
        <v>69</v>
      </c>
      <c r="AY189" s="239" t="s">
        <v>115</v>
      </c>
    </row>
    <row r="190" s="11" customFormat="1">
      <c r="B190" s="219"/>
      <c r="C190" s="220"/>
      <c r="D190" s="216" t="s">
        <v>127</v>
      </c>
      <c r="E190" s="221" t="s">
        <v>19</v>
      </c>
      <c r="F190" s="222" t="s">
        <v>134</v>
      </c>
      <c r="G190" s="220"/>
      <c r="H190" s="221" t="s">
        <v>19</v>
      </c>
      <c r="I190" s="223"/>
      <c r="J190" s="220"/>
      <c r="K190" s="220"/>
      <c r="L190" s="224"/>
      <c r="M190" s="225"/>
      <c r="N190" s="226"/>
      <c r="O190" s="226"/>
      <c r="P190" s="226"/>
      <c r="Q190" s="226"/>
      <c r="R190" s="226"/>
      <c r="S190" s="226"/>
      <c r="T190" s="227"/>
      <c r="AT190" s="228" t="s">
        <v>127</v>
      </c>
      <c r="AU190" s="228" t="s">
        <v>79</v>
      </c>
      <c r="AV190" s="11" t="s">
        <v>77</v>
      </c>
      <c r="AW190" s="11" t="s">
        <v>31</v>
      </c>
      <c r="AX190" s="11" t="s">
        <v>69</v>
      </c>
      <c r="AY190" s="228" t="s">
        <v>115</v>
      </c>
    </row>
    <row r="191" s="12" customFormat="1">
      <c r="B191" s="229"/>
      <c r="C191" s="230"/>
      <c r="D191" s="216" t="s">
        <v>127</v>
      </c>
      <c r="E191" s="231" t="s">
        <v>19</v>
      </c>
      <c r="F191" s="232" t="s">
        <v>225</v>
      </c>
      <c r="G191" s="230"/>
      <c r="H191" s="233">
        <v>2</v>
      </c>
      <c r="I191" s="234"/>
      <c r="J191" s="230"/>
      <c r="K191" s="230"/>
      <c r="L191" s="235"/>
      <c r="M191" s="236"/>
      <c r="N191" s="237"/>
      <c r="O191" s="237"/>
      <c r="P191" s="237"/>
      <c r="Q191" s="237"/>
      <c r="R191" s="237"/>
      <c r="S191" s="237"/>
      <c r="T191" s="238"/>
      <c r="AT191" s="239" t="s">
        <v>127</v>
      </c>
      <c r="AU191" s="239" t="s">
        <v>79</v>
      </c>
      <c r="AV191" s="12" t="s">
        <v>79</v>
      </c>
      <c r="AW191" s="12" t="s">
        <v>31</v>
      </c>
      <c r="AX191" s="12" t="s">
        <v>69</v>
      </c>
      <c r="AY191" s="239" t="s">
        <v>115</v>
      </c>
    </row>
    <row r="192" s="14" customFormat="1">
      <c r="B192" s="251"/>
      <c r="C192" s="252"/>
      <c r="D192" s="216" t="s">
        <v>127</v>
      </c>
      <c r="E192" s="253" t="s">
        <v>19</v>
      </c>
      <c r="F192" s="254" t="s">
        <v>140</v>
      </c>
      <c r="G192" s="252"/>
      <c r="H192" s="255">
        <v>4</v>
      </c>
      <c r="I192" s="256"/>
      <c r="J192" s="252"/>
      <c r="K192" s="252"/>
      <c r="L192" s="257"/>
      <c r="M192" s="258"/>
      <c r="N192" s="259"/>
      <c r="O192" s="259"/>
      <c r="P192" s="259"/>
      <c r="Q192" s="259"/>
      <c r="R192" s="259"/>
      <c r="S192" s="259"/>
      <c r="T192" s="260"/>
      <c r="AT192" s="261" t="s">
        <v>127</v>
      </c>
      <c r="AU192" s="261" t="s">
        <v>79</v>
      </c>
      <c r="AV192" s="14" t="s">
        <v>123</v>
      </c>
      <c r="AW192" s="14" t="s">
        <v>31</v>
      </c>
      <c r="AX192" s="14" t="s">
        <v>77</v>
      </c>
      <c r="AY192" s="261" t="s">
        <v>115</v>
      </c>
    </row>
    <row r="193" s="1" customFormat="1" ht="16.5" customHeight="1">
      <c r="B193" s="38"/>
      <c r="C193" s="204" t="s">
        <v>226</v>
      </c>
      <c r="D193" s="204" t="s">
        <v>118</v>
      </c>
      <c r="E193" s="205" t="s">
        <v>227</v>
      </c>
      <c r="F193" s="206" t="s">
        <v>228</v>
      </c>
      <c r="G193" s="207" t="s">
        <v>143</v>
      </c>
      <c r="H193" s="208">
        <v>2</v>
      </c>
      <c r="I193" s="209"/>
      <c r="J193" s="210">
        <f>ROUND(I193*H193,2)</f>
        <v>0</v>
      </c>
      <c r="K193" s="206" t="s">
        <v>122</v>
      </c>
      <c r="L193" s="43"/>
      <c r="M193" s="211" t="s">
        <v>19</v>
      </c>
      <c r="N193" s="212" t="s">
        <v>40</v>
      </c>
      <c r="O193" s="79"/>
      <c r="P193" s="213">
        <f>O193*H193</f>
        <v>0</v>
      </c>
      <c r="Q193" s="213">
        <v>0.0035699999999999998</v>
      </c>
      <c r="R193" s="213">
        <f>Q193*H193</f>
        <v>0.0071399999999999996</v>
      </c>
      <c r="S193" s="213">
        <v>0</v>
      </c>
      <c r="T193" s="214">
        <f>S193*H193</f>
        <v>0</v>
      </c>
      <c r="AR193" s="17" t="s">
        <v>188</v>
      </c>
      <c r="AT193" s="17" t="s">
        <v>118</v>
      </c>
      <c r="AU193" s="17" t="s">
        <v>79</v>
      </c>
      <c r="AY193" s="17" t="s">
        <v>115</v>
      </c>
      <c r="BE193" s="215">
        <f>IF(N193="základní",J193,0)</f>
        <v>0</v>
      </c>
      <c r="BF193" s="215">
        <f>IF(N193="snížená",J193,0)</f>
        <v>0</v>
      </c>
      <c r="BG193" s="215">
        <f>IF(N193="zákl. přenesená",J193,0)</f>
        <v>0</v>
      </c>
      <c r="BH193" s="215">
        <f>IF(N193="sníž. přenesená",J193,0)</f>
        <v>0</v>
      </c>
      <c r="BI193" s="215">
        <f>IF(N193="nulová",J193,0)</f>
        <v>0</v>
      </c>
      <c r="BJ193" s="17" t="s">
        <v>77</v>
      </c>
      <c r="BK193" s="215">
        <f>ROUND(I193*H193,2)</f>
        <v>0</v>
      </c>
      <c r="BL193" s="17" t="s">
        <v>188</v>
      </c>
      <c r="BM193" s="17" t="s">
        <v>229</v>
      </c>
    </row>
    <row r="194" s="12" customFormat="1">
      <c r="B194" s="229"/>
      <c r="C194" s="230"/>
      <c r="D194" s="216" t="s">
        <v>127</v>
      </c>
      <c r="E194" s="231" t="s">
        <v>19</v>
      </c>
      <c r="F194" s="232" t="s">
        <v>230</v>
      </c>
      <c r="G194" s="230"/>
      <c r="H194" s="233">
        <v>2</v>
      </c>
      <c r="I194" s="234"/>
      <c r="J194" s="230"/>
      <c r="K194" s="230"/>
      <c r="L194" s="235"/>
      <c r="M194" s="236"/>
      <c r="N194" s="237"/>
      <c r="O194" s="237"/>
      <c r="P194" s="237"/>
      <c r="Q194" s="237"/>
      <c r="R194" s="237"/>
      <c r="S194" s="237"/>
      <c r="T194" s="238"/>
      <c r="AT194" s="239" t="s">
        <v>127</v>
      </c>
      <c r="AU194" s="239" t="s">
        <v>79</v>
      </c>
      <c r="AV194" s="12" t="s">
        <v>79</v>
      </c>
      <c r="AW194" s="12" t="s">
        <v>31</v>
      </c>
      <c r="AX194" s="12" t="s">
        <v>77</v>
      </c>
      <c r="AY194" s="239" t="s">
        <v>115</v>
      </c>
    </row>
    <row r="195" s="1" customFormat="1" ht="16.5" customHeight="1">
      <c r="B195" s="38"/>
      <c r="C195" s="204" t="s">
        <v>8</v>
      </c>
      <c r="D195" s="204" t="s">
        <v>118</v>
      </c>
      <c r="E195" s="205" t="s">
        <v>231</v>
      </c>
      <c r="F195" s="206" t="s">
        <v>232</v>
      </c>
      <c r="G195" s="207" t="s">
        <v>187</v>
      </c>
      <c r="H195" s="208">
        <v>15.5</v>
      </c>
      <c r="I195" s="209"/>
      <c r="J195" s="210">
        <f>ROUND(I195*H195,2)</f>
        <v>0</v>
      </c>
      <c r="K195" s="206" t="s">
        <v>122</v>
      </c>
      <c r="L195" s="43"/>
      <c r="M195" s="211" t="s">
        <v>19</v>
      </c>
      <c r="N195" s="212" t="s">
        <v>40</v>
      </c>
      <c r="O195" s="79"/>
      <c r="P195" s="213">
        <f>O195*H195</f>
        <v>0</v>
      </c>
      <c r="Q195" s="213">
        <v>0.00313</v>
      </c>
      <c r="R195" s="213">
        <f>Q195*H195</f>
        <v>0.048515000000000003</v>
      </c>
      <c r="S195" s="213">
        <v>0</v>
      </c>
      <c r="T195" s="214">
        <f>S195*H195</f>
        <v>0</v>
      </c>
      <c r="AR195" s="17" t="s">
        <v>188</v>
      </c>
      <c r="AT195" s="17" t="s">
        <v>118</v>
      </c>
      <c r="AU195" s="17" t="s">
        <v>79</v>
      </c>
      <c r="AY195" s="17" t="s">
        <v>115</v>
      </c>
      <c r="BE195" s="215">
        <f>IF(N195="základní",J195,0)</f>
        <v>0</v>
      </c>
      <c r="BF195" s="215">
        <f>IF(N195="snížená",J195,0)</f>
        <v>0</v>
      </c>
      <c r="BG195" s="215">
        <f>IF(N195="zákl. přenesená",J195,0)</f>
        <v>0</v>
      </c>
      <c r="BH195" s="215">
        <f>IF(N195="sníž. přenesená",J195,0)</f>
        <v>0</v>
      </c>
      <c r="BI195" s="215">
        <f>IF(N195="nulová",J195,0)</f>
        <v>0</v>
      </c>
      <c r="BJ195" s="17" t="s">
        <v>77</v>
      </c>
      <c r="BK195" s="215">
        <f>ROUND(I195*H195,2)</f>
        <v>0</v>
      </c>
      <c r="BL195" s="17" t="s">
        <v>188</v>
      </c>
      <c r="BM195" s="17" t="s">
        <v>233</v>
      </c>
    </row>
    <row r="196" s="11" customFormat="1">
      <c r="B196" s="219"/>
      <c r="C196" s="220"/>
      <c r="D196" s="216" t="s">
        <v>127</v>
      </c>
      <c r="E196" s="221" t="s">
        <v>19</v>
      </c>
      <c r="F196" s="222" t="s">
        <v>146</v>
      </c>
      <c r="G196" s="220"/>
      <c r="H196" s="221" t="s">
        <v>19</v>
      </c>
      <c r="I196" s="223"/>
      <c r="J196" s="220"/>
      <c r="K196" s="220"/>
      <c r="L196" s="224"/>
      <c r="M196" s="225"/>
      <c r="N196" s="226"/>
      <c r="O196" s="226"/>
      <c r="P196" s="226"/>
      <c r="Q196" s="226"/>
      <c r="R196" s="226"/>
      <c r="S196" s="226"/>
      <c r="T196" s="227"/>
      <c r="AT196" s="228" t="s">
        <v>127</v>
      </c>
      <c r="AU196" s="228" t="s">
        <v>79</v>
      </c>
      <c r="AV196" s="11" t="s">
        <v>77</v>
      </c>
      <c r="AW196" s="11" t="s">
        <v>31</v>
      </c>
      <c r="AX196" s="11" t="s">
        <v>69</v>
      </c>
      <c r="AY196" s="228" t="s">
        <v>115</v>
      </c>
    </row>
    <row r="197" s="12" customFormat="1">
      <c r="B197" s="229"/>
      <c r="C197" s="230"/>
      <c r="D197" s="216" t="s">
        <v>127</v>
      </c>
      <c r="E197" s="231" t="s">
        <v>19</v>
      </c>
      <c r="F197" s="232" t="s">
        <v>199</v>
      </c>
      <c r="G197" s="230"/>
      <c r="H197" s="233">
        <v>3.5</v>
      </c>
      <c r="I197" s="234"/>
      <c r="J197" s="230"/>
      <c r="K197" s="230"/>
      <c r="L197" s="235"/>
      <c r="M197" s="236"/>
      <c r="N197" s="237"/>
      <c r="O197" s="237"/>
      <c r="P197" s="237"/>
      <c r="Q197" s="237"/>
      <c r="R197" s="237"/>
      <c r="S197" s="237"/>
      <c r="T197" s="238"/>
      <c r="AT197" s="239" t="s">
        <v>127</v>
      </c>
      <c r="AU197" s="239" t="s">
        <v>79</v>
      </c>
      <c r="AV197" s="12" t="s">
        <v>79</v>
      </c>
      <c r="AW197" s="12" t="s">
        <v>31</v>
      </c>
      <c r="AX197" s="12" t="s">
        <v>69</v>
      </c>
      <c r="AY197" s="239" t="s">
        <v>115</v>
      </c>
    </row>
    <row r="198" s="12" customFormat="1">
      <c r="B198" s="229"/>
      <c r="C198" s="230"/>
      <c r="D198" s="216" t="s">
        <v>127</v>
      </c>
      <c r="E198" s="231" t="s">
        <v>19</v>
      </c>
      <c r="F198" s="232" t="s">
        <v>200</v>
      </c>
      <c r="G198" s="230"/>
      <c r="H198" s="233">
        <v>4</v>
      </c>
      <c r="I198" s="234"/>
      <c r="J198" s="230"/>
      <c r="K198" s="230"/>
      <c r="L198" s="235"/>
      <c r="M198" s="236"/>
      <c r="N198" s="237"/>
      <c r="O198" s="237"/>
      <c r="P198" s="237"/>
      <c r="Q198" s="237"/>
      <c r="R198" s="237"/>
      <c r="S198" s="237"/>
      <c r="T198" s="238"/>
      <c r="AT198" s="239" t="s">
        <v>127</v>
      </c>
      <c r="AU198" s="239" t="s">
        <v>79</v>
      </c>
      <c r="AV198" s="12" t="s">
        <v>79</v>
      </c>
      <c r="AW198" s="12" t="s">
        <v>31</v>
      </c>
      <c r="AX198" s="12" t="s">
        <v>69</v>
      </c>
      <c r="AY198" s="239" t="s">
        <v>115</v>
      </c>
    </row>
    <row r="199" s="13" customFormat="1">
      <c r="B199" s="240"/>
      <c r="C199" s="241"/>
      <c r="D199" s="216" t="s">
        <v>127</v>
      </c>
      <c r="E199" s="242" t="s">
        <v>19</v>
      </c>
      <c r="F199" s="243" t="s">
        <v>132</v>
      </c>
      <c r="G199" s="241"/>
      <c r="H199" s="244">
        <v>7.5</v>
      </c>
      <c r="I199" s="245"/>
      <c r="J199" s="241"/>
      <c r="K199" s="241"/>
      <c r="L199" s="246"/>
      <c r="M199" s="247"/>
      <c r="N199" s="248"/>
      <c r="O199" s="248"/>
      <c r="P199" s="248"/>
      <c r="Q199" s="248"/>
      <c r="R199" s="248"/>
      <c r="S199" s="248"/>
      <c r="T199" s="249"/>
      <c r="AT199" s="250" t="s">
        <v>127</v>
      </c>
      <c r="AU199" s="250" t="s">
        <v>79</v>
      </c>
      <c r="AV199" s="13" t="s">
        <v>133</v>
      </c>
      <c r="AW199" s="13" t="s">
        <v>31</v>
      </c>
      <c r="AX199" s="13" t="s">
        <v>69</v>
      </c>
      <c r="AY199" s="250" t="s">
        <v>115</v>
      </c>
    </row>
    <row r="200" s="11" customFormat="1">
      <c r="B200" s="219"/>
      <c r="C200" s="220"/>
      <c r="D200" s="216" t="s">
        <v>127</v>
      </c>
      <c r="E200" s="221" t="s">
        <v>19</v>
      </c>
      <c r="F200" s="222" t="s">
        <v>134</v>
      </c>
      <c r="G200" s="220"/>
      <c r="H200" s="221" t="s">
        <v>19</v>
      </c>
      <c r="I200" s="223"/>
      <c r="J200" s="220"/>
      <c r="K200" s="220"/>
      <c r="L200" s="224"/>
      <c r="M200" s="225"/>
      <c r="N200" s="226"/>
      <c r="O200" s="226"/>
      <c r="P200" s="226"/>
      <c r="Q200" s="226"/>
      <c r="R200" s="226"/>
      <c r="S200" s="226"/>
      <c r="T200" s="227"/>
      <c r="AT200" s="228" t="s">
        <v>127</v>
      </c>
      <c r="AU200" s="228" t="s">
        <v>79</v>
      </c>
      <c r="AV200" s="11" t="s">
        <v>77</v>
      </c>
      <c r="AW200" s="11" t="s">
        <v>31</v>
      </c>
      <c r="AX200" s="11" t="s">
        <v>69</v>
      </c>
      <c r="AY200" s="228" t="s">
        <v>115</v>
      </c>
    </row>
    <row r="201" s="12" customFormat="1">
      <c r="B201" s="229"/>
      <c r="C201" s="230"/>
      <c r="D201" s="216" t="s">
        <v>127</v>
      </c>
      <c r="E201" s="231" t="s">
        <v>19</v>
      </c>
      <c r="F201" s="232" t="s">
        <v>202</v>
      </c>
      <c r="G201" s="230"/>
      <c r="H201" s="233">
        <v>5</v>
      </c>
      <c r="I201" s="234"/>
      <c r="J201" s="230"/>
      <c r="K201" s="230"/>
      <c r="L201" s="235"/>
      <c r="M201" s="236"/>
      <c r="N201" s="237"/>
      <c r="O201" s="237"/>
      <c r="P201" s="237"/>
      <c r="Q201" s="237"/>
      <c r="R201" s="237"/>
      <c r="S201" s="237"/>
      <c r="T201" s="238"/>
      <c r="AT201" s="239" t="s">
        <v>127</v>
      </c>
      <c r="AU201" s="239" t="s">
        <v>79</v>
      </c>
      <c r="AV201" s="12" t="s">
        <v>79</v>
      </c>
      <c r="AW201" s="12" t="s">
        <v>31</v>
      </c>
      <c r="AX201" s="12" t="s">
        <v>69</v>
      </c>
      <c r="AY201" s="239" t="s">
        <v>115</v>
      </c>
    </row>
    <row r="202" s="11" customFormat="1">
      <c r="B202" s="219"/>
      <c r="C202" s="220"/>
      <c r="D202" s="216" t="s">
        <v>127</v>
      </c>
      <c r="E202" s="221" t="s">
        <v>19</v>
      </c>
      <c r="F202" s="222" t="s">
        <v>138</v>
      </c>
      <c r="G202" s="220"/>
      <c r="H202" s="221" t="s">
        <v>19</v>
      </c>
      <c r="I202" s="223"/>
      <c r="J202" s="220"/>
      <c r="K202" s="220"/>
      <c r="L202" s="224"/>
      <c r="M202" s="225"/>
      <c r="N202" s="226"/>
      <c r="O202" s="226"/>
      <c r="P202" s="226"/>
      <c r="Q202" s="226"/>
      <c r="R202" s="226"/>
      <c r="S202" s="226"/>
      <c r="T202" s="227"/>
      <c r="AT202" s="228" t="s">
        <v>127</v>
      </c>
      <c r="AU202" s="228" t="s">
        <v>79</v>
      </c>
      <c r="AV202" s="11" t="s">
        <v>77</v>
      </c>
      <c r="AW202" s="11" t="s">
        <v>31</v>
      </c>
      <c r="AX202" s="11" t="s">
        <v>69</v>
      </c>
      <c r="AY202" s="228" t="s">
        <v>115</v>
      </c>
    </row>
    <row r="203" s="12" customFormat="1">
      <c r="B203" s="229"/>
      <c r="C203" s="230"/>
      <c r="D203" s="216" t="s">
        <v>127</v>
      </c>
      <c r="E203" s="231" t="s">
        <v>19</v>
      </c>
      <c r="F203" s="232" t="s">
        <v>203</v>
      </c>
      <c r="G203" s="230"/>
      <c r="H203" s="233">
        <v>3</v>
      </c>
      <c r="I203" s="234"/>
      <c r="J203" s="230"/>
      <c r="K203" s="230"/>
      <c r="L203" s="235"/>
      <c r="M203" s="236"/>
      <c r="N203" s="237"/>
      <c r="O203" s="237"/>
      <c r="P203" s="237"/>
      <c r="Q203" s="237"/>
      <c r="R203" s="237"/>
      <c r="S203" s="237"/>
      <c r="T203" s="238"/>
      <c r="AT203" s="239" t="s">
        <v>127</v>
      </c>
      <c r="AU203" s="239" t="s">
        <v>79</v>
      </c>
      <c r="AV203" s="12" t="s">
        <v>79</v>
      </c>
      <c r="AW203" s="12" t="s">
        <v>31</v>
      </c>
      <c r="AX203" s="12" t="s">
        <v>69</v>
      </c>
      <c r="AY203" s="239" t="s">
        <v>115</v>
      </c>
    </row>
    <row r="204" s="14" customFormat="1">
      <c r="B204" s="251"/>
      <c r="C204" s="252"/>
      <c r="D204" s="216" t="s">
        <v>127</v>
      </c>
      <c r="E204" s="253" t="s">
        <v>19</v>
      </c>
      <c r="F204" s="254" t="s">
        <v>140</v>
      </c>
      <c r="G204" s="252"/>
      <c r="H204" s="255">
        <v>15.5</v>
      </c>
      <c r="I204" s="256"/>
      <c r="J204" s="252"/>
      <c r="K204" s="252"/>
      <c r="L204" s="257"/>
      <c r="M204" s="258"/>
      <c r="N204" s="259"/>
      <c r="O204" s="259"/>
      <c r="P204" s="259"/>
      <c r="Q204" s="259"/>
      <c r="R204" s="259"/>
      <c r="S204" s="259"/>
      <c r="T204" s="260"/>
      <c r="AT204" s="261" t="s">
        <v>127</v>
      </c>
      <c r="AU204" s="261" t="s">
        <v>79</v>
      </c>
      <c r="AV204" s="14" t="s">
        <v>123</v>
      </c>
      <c r="AW204" s="14" t="s">
        <v>31</v>
      </c>
      <c r="AX204" s="14" t="s">
        <v>77</v>
      </c>
      <c r="AY204" s="261" t="s">
        <v>115</v>
      </c>
    </row>
    <row r="205" s="1" customFormat="1" ht="16.5" customHeight="1">
      <c r="B205" s="38"/>
      <c r="C205" s="204" t="s">
        <v>188</v>
      </c>
      <c r="D205" s="204" t="s">
        <v>118</v>
      </c>
      <c r="E205" s="205" t="s">
        <v>234</v>
      </c>
      <c r="F205" s="206" t="s">
        <v>235</v>
      </c>
      <c r="G205" s="207" t="s">
        <v>187</v>
      </c>
      <c r="H205" s="208">
        <v>6</v>
      </c>
      <c r="I205" s="209"/>
      <c r="J205" s="210">
        <f>ROUND(I205*H205,2)</f>
        <v>0</v>
      </c>
      <c r="K205" s="206" t="s">
        <v>122</v>
      </c>
      <c r="L205" s="43"/>
      <c r="M205" s="211" t="s">
        <v>19</v>
      </c>
      <c r="N205" s="212" t="s">
        <v>40</v>
      </c>
      <c r="O205" s="79"/>
      <c r="P205" s="213">
        <f>O205*H205</f>
        <v>0</v>
      </c>
      <c r="Q205" s="213">
        <v>0.0037699999999999999</v>
      </c>
      <c r="R205" s="213">
        <f>Q205*H205</f>
        <v>0.022620000000000001</v>
      </c>
      <c r="S205" s="213">
        <v>0</v>
      </c>
      <c r="T205" s="214">
        <f>S205*H205</f>
        <v>0</v>
      </c>
      <c r="AR205" s="17" t="s">
        <v>188</v>
      </c>
      <c r="AT205" s="17" t="s">
        <v>118</v>
      </c>
      <c r="AU205" s="17" t="s">
        <v>79</v>
      </c>
      <c r="AY205" s="17" t="s">
        <v>115</v>
      </c>
      <c r="BE205" s="215">
        <f>IF(N205="základní",J205,0)</f>
        <v>0</v>
      </c>
      <c r="BF205" s="215">
        <f>IF(N205="snížená",J205,0)</f>
        <v>0</v>
      </c>
      <c r="BG205" s="215">
        <f>IF(N205="zákl. přenesená",J205,0)</f>
        <v>0</v>
      </c>
      <c r="BH205" s="215">
        <f>IF(N205="sníž. přenesená",J205,0)</f>
        <v>0</v>
      </c>
      <c r="BI205" s="215">
        <f>IF(N205="nulová",J205,0)</f>
        <v>0</v>
      </c>
      <c r="BJ205" s="17" t="s">
        <v>77</v>
      </c>
      <c r="BK205" s="215">
        <f>ROUND(I205*H205,2)</f>
        <v>0</v>
      </c>
      <c r="BL205" s="17" t="s">
        <v>188</v>
      </c>
      <c r="BM205" s="17" t="s">
        <v>236</v>
      </c>
    </row>
    <row r="206" s="11" customFormat="1">
      <c r="B206" s="219"/>
      <c r="C206" s="220"/>
      <c r="D206" s="216" t="s">
        <v>127</v>
      </c>
      <c r="E206" s="221" t="s">
        <v>19</v>
      </c>
      <c r="F206" s="222" t="s">
        <v>134</v>
      </c>
      <c r="G206" s="220"/>
      <c r="H206" s="221" t="s">
        <v>19</v>
      </c>
      <c r="I206" s="223"/>
      <c r="J206" s="220"/>
      <c r="K206" s="220"/>
      <c r="L206" s="224"/>
      <c r="M206" s="225"/>
      <c r="N206" s="226"/>
      <c r="O206" s="226"/>
      <c r="P206" s="226"/>
      <c r="Q206" s="226"/>
      <c r="R206" s="226"/>
      <c r="S206" s="226"/>
      <c r="T206" s="227"/>
      <c r="AT206" s="228" t="s">
        <v>127</v>
      </c>
      <c r="AU206" s="228" t="s">
        <v>79</v>
      </c>
      <c r="AV206" s="11" t="s">
        <v>77</v>
      </c>
      <c r="AW206" s="11" t="s">
        <v>31</v>
      </c>
      <c r="AX206" s="11" t="s">
        <v>69</v>
      </c>
      <c r="AY206" s="228" t="s">
        <v>115</v>
      </c>
    </row>
    <row r="207" s="12" customFormat="1">
      <c r="B207" s="229"/>
      <c r="C207" s="230"/>
      <c r="D207" s="216" t="s">
        <v>127</v>
      </c>
      <c r="E207" s="231" t="s">
        <v>19</v>
      </c>
      <c r="F207" s="232" t="s">
        <v>201</v>
      </c>
      <c r="G207" s="230"/>
      <c r="H207" s="233">
        <v>6</v>
      </c>
      <c r="I207" s="234"/>
      <c r="J207" s="230"/>
      <c r="K207" s="230"/>
      <c r="L207" s="235"/>
      <c r="M207" s="236"/>
      <c r="N207" s="237"/>
      <c r="O207" s="237"/>
      <c r="P207" s="237"/>
      <c r="Q207" s="237"/>
      <c r="R207" s="237"/>
      <c r="S207" s="237"/>
      <c r="T207" s="238"/>
      <c r="AT207" s="239" t="s">
        <v>127</v>
      </c>
      <c r="AU207" s="239" t="s">
        <v>79</v>
      </c>
      <c r="AV207" s="12" t="s">
        <v>79</v>
      </c>
      <c r="AW207" s="12" t="s">
        <v>31</v>
      </c>
      <c r="AX207" s="12" t="s">
        <v>69</v>
      </c>
      <c r="AY207" s="239" t="s">
        <v>115</v>
      </c>
    </row>
    <row r="208" s="14" customFormat="1">
      <c r="B208" s="251"/>
      <c r="C208" s="252"/>
      <c r="D208" s="216" t="s">
        <v>127</v>
      </c>
      <c r="E208" s="253" t="s">
        <v>19</v>
      </c>
      <c r="F208" s="254" t="s">
        <v>140</v>
      </c>
      <c r="G208" s="252"/>
      <c r="H208" s="255">
        <v>6</v>
      </c>
      <c r="I208" s="256"/>
      <c r="J208" s="252"/>
      <c r="K208" s="252"/>
      <c r="L208" s="257"/>
      <c r="M208" s="258"/>
      <c r="N208" s="259"/>
      <c r="O208" s="259"/>
      <c r="P208" s="259"/>
      <c r="Q208" s="259"/>
      <c r="R208" s="259"/>
      <c r="S208" s="259"/>
      <c r="T208" s="260"/>
      <c r="AT208" s="261" t="s">
        <v>127</v>
      </c>
      <c r="AU208" s="261" t="s">
        <v>79</v>
      </c>
      <c r="AV208" s="14" t="s">
        <v>123</v>
      </c>
      <c r="AW208" s="14" t="s">
        <v>31</v>
      </c>
      <c r="AX208" s="14" t="s">
        <v>77</v>
      </c>
      <c r="AY208" s="261" t="s">
        <v>115</v>
      </c>
    </row>
    <row r="209" s="1" customFormat="1" ht="22.5" customHeight="1">
      <c r="B209" s="38"/>
      <c r="C209" s="204" t="s">
        <v>237</v>
      </c>
      <c r="D209" s="204" t="s">
        <v>118</v>
      </c>
      <c r="E209" s="205" t="s">
        <v>238</v>
      </c>
      <c r="F209" s="206" t="s">
        <v>239</v>
      </c>
      <c r="G209" s="207" t="s">
        <v>157</v>
      </c>
      <c r="H209" s="208">
        <v>0.223</v>
      </c>
      <c r="I209" s="209"/>
      <c r="J209" s="210">
        <f>ROUND(I209*H209,2)</f>
        <v>0</v>
      </c>
      <c r="K209" s="206" t="s">
        <v>122</v>
      </c>
      <c r="L209" s="43"/>
      <c r="M209" s="211" t="s">
        <v>19</v>
      </c>
      <c r="N209" s="212" t="s">
        <v>40</v>
      </c>
      <c r="O209" s="79"/>
      <c r="P209" s="213">
        <f>O209*H209</f>
        <v>0</v>
      </c>
      <c r="Q209" s="213">
        <v>0</v>
      </c>
      <c r="R209" s="213">
        <f>Q209*H209</f>
        <v>0</v>
      </c>
      <c r="S209" s="213">
        <v>0</v>
      </c>
      <c r="T209" s="214">
        <f>S209*H209</f>
        <v>0</v>
      </c>
      <c r="AR209" s="17" t="s">
        <v>188</v>
      </c>
      <c r="AT209" s="17" t="s">
        <v>118</v>
      </c>
      <c r="AU209" s="17" t="s">
        <v>79</v>
      </c>
      <c r="AY209" s="17" t="s">
        <v>115</v>
      </c>
      <c r="BE209" s="215">
        <f>IF(N209="základní",J209,0)</f>
        <v>0</v>
      </c>
      <c r="BF209" s="215">
        <f>IF(N209="snížená",J209,0)</f>
        <v>0</v>
      </c>
      <c r="BG209" s="215">
        <f>IF(N209="zákl. přenesená",J209,0)</f>
        <v>0</v>
      </c>
      <c r="BH209" s="215">
        <f>IF(N209="sníž. přenesená",J209,0)</f>
        <v>0</v>
      </c>
      <c r="BI209" s="215">
        <f>IF(N209="nulová",J209,0)</f>
        <v>0</v>
      </c>
      <c r="BJ209" s="17" t="s">
        <v>77</v>
      </c>
      <c r="BK209" s="215">
        <f>ROUND(I209*H209,2)</f>
        <v>0</v>
      </c>
      <c r="BL209" s="17" t="s">
        <v>188</v>
      </c>
      <c r="BM209" s="17" t="s">
        <v>240</v>
      </c>
    </row>
    <row r="210" s="1" customFormat="1">
      <c r="B210" s="38"/>
      <c r="C210" s="39"/>
      <c r="D210" s="216" t="s">
        <v>125</v>
      </c>
      <c r="E210" s="39"/>
      <c r="F210" s="217" t="s">
        <v>241</v>
      </c>
      <c r="G210" s="39"/>
      <c r="H210" s="39"/>
      <c r="I210" s="130"/>
      <c r="J210" s="39"/>
      <c r="K210" s="39"/>
      <c r="L210" s="43"/>
      <c r="M210" s="218"/>
      <c r="N210" s="79"/>
      <c r="O210" s="79"/>
      <c r="P210" s="79"/>
      <c r="Q210" s="79"/>
      <c r="R210" s="79"/>
      <c r="S210" s="79"/>
      <c r="T210" s="80"/>
      <c r="AT210" s="17" t="s">
        <v>125</v>
      </c>
      <c r="AU210" s="17" t="s">
        <v>79</v>
      </c>
    </row>
    <row r="211" s="10" customFormat="1" ht="22.8" customHeight="1">
      <c r="B211" s="188"/>
      <c r="C211" s="189"/>
      <c r="D211" s="190" t="s">
        <v>68</v>
      </c>
      <c r="E211" s="202" t="s">
        <v>242</v>
      </c>
      <c r="F211" s="202" t="s">
        <v>243</v>
      </c>
      <c r="G211" s="189"/>
      <c r="H211" s="189"/>
      <c r="I211" s="192"/>
      <c r="J211" s="203">
        <f>BK211</f>
        <v>0</v>
      </c>
      <c r="K211" s="189"/>
      <c r="L211" s="194"/>
      <c r="M211" s="195"/>
      <c r="N211" s="196"/>
      <c r="O211" s="196"/>
      <c r="P211" s="197">
        <f>SUM(P212:P235)</f>
        <v>0</v>
      </c>
      <c r="Q211" s="196"/>
      <c r="R211" s="197">
        <f>SUM(R212:R235)</f>
        <v>0.0033395999999999999</v>
      </c>
      <c r="S211" s="196"/>
      <c r="T211" s="198">
        <f>SUM(T212:T235)</f>
        <v>0</v>
      </c>
      <c r="AR211" s="199" t="s">
        <v>79</v>
      </c>
      <c r="AT211" s="200" t="s">
        <v>68</v>
      </c>
      <c r="AU211" s="200" t="s">
        <v>77</v>
      </c>
      <c r="AY211" s="199" t="s">
        <v>115</v>
      </c>
      <c r="BK211" s="201">
        <f>SUM(BK212:BK235)</f>
        <v>0</v>
      </c>
    </row>
    <row r="212" s="1" customFormat="1" ht="16.5" customHeight="1">
      <c r="B212" s="38"/>
      <c r="C212" s="204" t="s">
        <v>244</v>
      </c>
      <c r="D212" s="204" t="s">
        <v>118</v>
      </c>
      <c r="E212" s="205" t="s">
        <v>245</v>
      </c>
      <c r="F212" s="206" t="s">
        <v>246</v>
      </c>
      <c r="G212" s="207" t="s">
        <v>121</v>
      </c>
      <c r="H212" s="208">
        <v>9.6799999999999997</v>
      </c>
      <c r="I212" s="209"/>
      <c r="J212" s="210">
        <f>ROUND(I212*H212,2)</f>
        <v>0</v>
      </c>
      <c r="K212" s="206" t="s">
        <v>122</v>
      </c>
      <c r="L212" s="43"/>
      <c r="M212" s="211" t="s">
        <v>19</v>
      </c>
      <c r="N212" s="212" t="s">
        <v>40</v>
      </c>
      <c r="O212" s="79"/>
      <c r="P212" s="213">
        <f>O212*H212</f>
        <v>0</v>
      </c>
      <c r="Q212" s="213">
        <v>6.9999999999999994E-05</v>
      </c>
      <c r="R212" s="213">
        <f>Q212*H212</f>
        <v>0.00067759999999999988</v>
      </c>
      <c r="S212" s="213">
        <v>0</v>
      </c>
      <c r="T212" s="214">
        <f>S212*H212</f>
        <v>0</v>
      </c>
      <c r="AR212" s="17" t="s">
        <v>188</v>
      </c>
      <c r="AT212" s="17" t="s">
        <v>118</v>
      </c>
      <c r="AU212" s="17" t="s">
        <v>79</v>
      </c>
      <c r="AY212" s="17" t="s">
        <v>115</v>
      </c>
      <c r="BE212" s="215">
        <f>IF(N212="základní",J212,0)</f>
        <v>0</v>
      </c>
      <c r="BF212" s="215">
        <f>IF(N212="snížená",J212,0)</f>
        <v>0</v>
      </c>
      <c r="BG212" s="215">
        <f>IF(N212="zákl. přenesená",J212,0)</f>
        <v>0</v>
      </c>
      <c r="BH212" s="215">
        <f>IF(N212="sníž. přenesená",J212,0)</f>
        <v>0</v>
      </c>
      <c r="BI212" s="215">
        <f>IF(N212="nulová",J212,0)</f>
        <v>0</v>
      </c>
      <c r="BJ212" s="17" t="s">
        <v>77</v>
      </c>
      <c r="BK212" s="215">
        <f>ROUND(I212*H212,2)</f>
        <v>0</v>
      </c>
      <c r="BL212" s="17" t="s">
        <v>188</v>
      </c>
      <c r="BM212" s="17" t="s">
        <v>247</v>
      </c>
    </row>
    <row r="213" s="11" customFormat="1">
      <c r="B213" s="219"/>
      <c r="C213" s="220"/>
      <c r="D213" s="216" t="s">
        <v>127</v>
      </c>
      <c r="E213" s="221" t="s">
        <v>19</v>
      </c>
      <c r="F213" s="222" t="s">
        <v>248</v>
      </c>
      <c r="G213" s="220"/>
      <c r="H213" s="221" t="s">
        <v>19</v>
      </c>
      <c r="I213" s="223"/>
      <c r="J213" s="220"/>
      <c r="K213" s="220"/>
      <c r="L213" s="224"/>
      <c r="M213" s="225"/>
      <c r="N213" s="226"/>
      <c r="O213" s="226"/>
      <c r="P213" s="226"/>
      <c r="Q213" s="226"/>
      <c r="R213" s="226"/>
      <c r="S213" s="226"/>
      <c r="T213" s="227"/>
      <c r="AT213" s="228" t="s">
        <v>127</v>
      </c>
      <c r="AU213" s="228" t="s">
        <v>79</v>
      </c>
      <c r="AV213" s="11" t="s">
        <v>77</v>
      </c>
      <c r="AW213" s="11" t="s">
        <v>31</v>
      </c>
      <c r="AX213" s="11" t="s">
        <v>69</v>
      </c>
      <c r="AY213" s="228" t="s">
        <v>115</v>
      </c>
    </row>
    <row r="214" s="12" customFormat="1">
      <c r="B214" s="229"/>
      <c r="C214" s="230"/>
      <c r="D214" s="216" t="s">
        <v>127</v>
      </c>
      <c r="E214" s="231" t="s">
        <v>19</v>
      </c>
      <c r="F214" s="232" t="s">
        <v>249</v>
      </c>
      <c r="G214" s="230"/>
      <c r="H214" s="233">
        <v>2.4199999999999999</v>
      </c>
      <c r="I214" s="234"/>
      <c r="J214" s="230"/>
      <c r="K214" s="230"/>
      <c r="L214" s="235"/>
      <c r="M214" s="236"/>
      <c r="N214" s="237"/>
      <c r="O214" s="237"/>
      <c r="P214" s="237"/>
      <c r="Q214" s="237"/>
      <c r="R214" s="237"/>
      <c r="S214" s="237"/>
      <c r="T214" s="238"/>
      <c r="AT214" s="239" t="s">
        <v>127</v>
      </c>
      <c r="AU214" s="239" t="s">
        <v>79</v>
      </c>
      <c r="AV214" s="12" t="s">
        <v>79</v>
      </c>
      <c r="AW214" s="12" t="s">
        <v>31</v>
      </c>
      <c r="AX214" s="12" t="s">
        <v>69</v>
      </c>
      <c r="AY214" s="239" t="s">
        <v>115</v>
      </c>
    </row>
    <row r="215" s="11" customFormat="1">
      <c r="B215" s="219"/>
      <c r="C215" s="220"/>
      <c r="D215" s="216" t="s">
        <v>127</v>
      </c>
      <c r="E215" s="221" t="s">
        <v>19</v>
      </c>
      <c r="F215" s="222" t="s">
        <v>250</v>
      </c>
      <c r="G215" s="220"/>
      <c r="H215" s="221" t="s">
        <v>19</v>
      </c>
      <c r="I215" s="223"/>
      <c r="J215" s="220"/>
      <c r="K215" s="220"/>
      <c r="L215" s="224"/>
      <c r="M215" s="225"/>
      <c r="N215" s="226"/>
      <c r="O215" s="226"/>
      <c r="P215" s="226"/>
      <c r="Q215" s="226"/>
      <c r="R215" s="226"/>
      <c r="S215" s="226"/>
      <c r="T215" s="227"/>
      <c r="AT215" s="228" t="s">
        <v>127</v>
      </c>
      <c r="AU215" s="228" t="s">
        <v>79</v>
      </c>
      <c r="AV215" s="11" t="s">
        <v>77</v>
      </c>
      <c r="AW215" s="11" t="s">
        <v>31</v>
      </c>
      <c r="AX215" s="11" t="s">
        <v>69</v>
      </c>
      <c r="AY215" s="228" t="s">
        <v>115</v>
      </c>
    </row>
    <row r="216" s="12" customFormat="1">
      <c r="B216" s="229"/>
      <c r="C216" s="230"/>
      <c r="D216" s="216" t="s">
        <v>127</v>
      </c>
      <c r="E216" s="231" t="s">
        <v>19</v>
      </c>
      <c r="F216" s="232" t="s">
        <v>251</v>
      </c>
      <c r="G216" s="230"/>
      <c r="H216" s="233">
        <v>7.2599999999999998</v>
      </c>
      <c r="I216" s="234"/>
      <c r="J216" s="230"/>
      <c r="K216" s="230"/>
      <c r="L216" s="235"/>
      <c r="M216" s="236"/>
      <c r="N216" s="237"/>
      <c r="O216" s="237"/>
      <c r="P216" s="237"/>
      <c r="Q216" s="237"/>
      <c r="R216" s="237"/>
      <c r="S216" s="237"/>
      <c r="T216" s="238"/>
      <c r="AT216" s="239" t="s">
        <v>127</v>
      </c>
      <c r="AU216" s="239" t="s">
        <v>79</v>
      </c>
      <c r="AV216" s="12" t="s">
        <v>79</v>
      </c>
      <c r="AW216" s="12" t="s">
        <v>31</v>
      </c>
      <c r="AX216" s="12" t="s">
        <v>69</v>
      </c>
      <c r="AY216" s="239" t="s">
        <v>115</v>
      </c>
    </row>
    <row r="217" s="14" customFormat="1">
      <c r="B217" s="251"/>
      <c r="C217" s="252"/>
      <c r="D217" s="216" t="s">
        <v>127</v>
      </c>
      <c r="E217" s="253" t="s">
        <v>19</v>
      </c>
      <c r="F217" s="254" t="s">
        <v>140</v>
      </c>
      <c r="G217" s="252"/>
      <c r="H217" s="255">
        <v>9.6799999999999997</v>
      </c>
      <c r="I217" s="256"/>
      <c r="J217" s="252"/>
      <c r="K217" s="252"/>
      <c r="L217" s="257"/>
      <c r="M217" s="258"/>
      <c r="N217" s="259"/>
      <c r="O217" s="259"/>
      <c r="P217" s="259"/>
      <c r="Q217" s="259"/>
      <c r="R217" s="259"/>
      <c r="S217" s="259"/>
      <c r="T217" s="260"/>
      <c r="AT217" s="261" t="s">
        <v>127</v>
      </c>
      <c r="AU217" s="261" t="s">
        <v>79</v>
      </c>
      <c r="AV217" s="14" t="s">
        <v>123</v>
      </c>
      <c r="AW217" s="14" t="s">
        <v>31</v>
      </c>
      <c r="AX217" s="14" t="s">
        <v>77</v>
      </c>
      <c r="AY217" s="261" t="s">
        <v>115</v>
      </c>
    </row>
    <row r="218" s="1" customFormat="1" ht="16.5" customHeight="1">
      <c r="B218" s="38"/>
      <c r="C218" s="204" t="s">
        <v>252</v>
      </c>
      <c r="D218" s="204" t="s">
        <v>118</v>
      </c>
      <c r="E218" s="205" t="s">
        <v>253</v>
      </c>
      <c r="F218" s="206" t="s">
        <v>254</v>
      </c>
      <c r="G218" s="207" t="s">
        <v>121</v>
      </c>
      <c r="H218" s="208">
        <v>2.4199999999999999</v>
      </c>
      <c r="I218" s="209"/>
      <c r="J218" s="210">
        <f>ROUND(I218*H218,2)</f>
        <v>0</v>
      </c>
      <c r="K218" s="206" t="s">
        <v>122</v>
      </c>
      <c r="L218" s="43"/>
      <c r="M218" s="211" t="s">
        <v>19</v>
      </c>
      <c r="N218" s="212" t="s">
        <v>40</v>
      </c>
      <c r="O218" s="79"/>
      <c r="P218" s="213">
        <f>O218*H218</f>
        <v>0</v>
      </c>
      <c r="Q218" s="213">
        <v>6.0000000000000002E-05</v>
      </c>
      <c r="R218" s="213">
        <f>Q218*H218</f>
        <v>0.00014520000000000001</v>
      </c>
      <c r="S218" s="213">
        <v>0</v>
      </c>
      <c r="T218" s="214">
        <f>S218*H218</f>
        <v>0</v>
      </c>
      <c r="AR218" s="17" t="s">
        <v>188</v>
      </c>
      <c r="AT218" s="17" t="s">
        <v>118</v>
      </c>
      <c r="AU218" s="17" t="s">
        <v>79</v>
      </c>
      <c r="AY218" s="17" t="s">
        <v>115</v>
      </c>
      <c r="BE218" s="215">
        <f>IF(N218="základní",J218,0)</f>
        <v>0</v>
      </c>
      <c r="BF218" s="215">
        <f>IF(N218="snížená",J218,0)</f>
        <v>0</v>
      </c>
      <c r="BG218" s="215">
        <f>IF(N218="zákl. přenesená",J218,0)</f>
        <v>0</v>
      </c>
      <c r="BH218" s="215">
        <f>IF(N218="sníž. přenesená",J218,0)</f>
        <v>0</v>
      </c>
      <c r="BI218" s="215">
        <f>IF(N218="nulová",J218,0)</f>
        <v>0</v>
      </c>
      <c r="BJ218" s="17" t="s">
        <v>77</v>
      </c>
      <c r="BK218" s="215">
        <f>ROUND(I218*H218,2)</f>
        <v>0</v>
      </c>
      <c r="BL218" s="17" t="s">
        <v>188</v>
      </c>
      <c r="BM218" s="17" t="s">
        <v>255</v>
      </c>
    </row>
    <row r="219" s="11" customFormat="1">
      <c r="B219" s="219"/>
      <c r="C219" s="220"/>
      <c r="D219" s="216" t="s">
        <v>127</v>
      </c>
      <c r="E219" s="221" t="s">
        <v>19</v>
      </c>
      <c r="F219" s="222" t="s">
        <v>248</v>
      </c>
      <c r="G219" s="220"/>
      <c r="H219" s="221" t="s">
        <v>19</v>
      </c>
      <c r="I219" s="223"/>
      <c r="J219" s="220"/>
      <c r="K219" s="220"/>
      <c r="L219" s="224"/>
      <c r="M219" s="225"/>
      <c r="N219" s="226"/>
      <c r="O219" s="226"/>
      <c r="P219" s="226"/>
      <c r="Q219" s="226"/>
      <c r="R219" s="226"/>
      <c r="S219" s="226"/>
      <c r="T219" s="227"/>
      <c r="AT219" s="228" t="s">
        <v>127</v>
      </c>
      <c r="AU219" s="228" t="s">
        <v>79</v>
      </c>
      <c r="AV219" s="11" t="s">
        <v>77</v>
      </c>
      <c r="AW219" s="11" t="s">
        <v>31</v>
      </c>
      <c r="AX219" s="11" t="s">
        <v>69</v>
      </c>
      <c r="AY219" s="228" t="s">
        <v>115</v>
      </c>
    </row>
    <row r="220" s="12" customFormat="1">
      <c r="B220" s="229"/>
      <c r="C220" s="230"/>
      <c r="D220" s="216" t="s">
        <v>127</v>
      </c>
      <c r="E220" s="231" t="s">
        <v>19</v>
      </c>
      <c r="F220" s="232" t="s">
        <v>249</v>
      </c>
      <c r="G220" s="230"/>
      <c r="H220" s="233">
        <v>2.4199999999999999</v>
      </c>
      <c r="I220" s="234"/>
      <c r="J220" s="230"/>
      <c r="K220" s="230"/>
      <c r="L220" s="235"/>
      <c r="M220" s="236"/>
      <c r="N220" s="237"/>
      <c r="O220" s="237"/>
      <c r="P220" s="237"/>
      <c r="Q220" s="237"/>
      <c r="R220" s="237"/>
      <c r="S220" s="237"/>
      <c r="T220" s="238"/>
      <c r="AT220" s="239" t="s">
        <v>127</v>
      </c>
      <c r="AU220" s="239" t="s">
        <v>79</v>
      </c>
      <c r="AV220" s="12" t="s">
        <v>79</v>
      </c>
      <c r="AW220" s="12" t="s">
        <v>31</v>
      </c>
      <c r="AX220" s="12" t="s">
        <v>69</v>
      </c>
      <c r="AY220" s="239" t="s">
        <v>115</v>
      </c>
    </row>
    <row r="221" s="14" customFormat="1">
      <c r="B221" s="251"/>
      <c r="C221" s="252"/>
      <c r="D221" s="216" t="s">
        <v>127</v>
      </c>
      <c r="E221" s="253" t="s">
        <v>19</v>
      </c>
      <c r="F221" s="254" t="s">
        <v>140</v>
      </c>
      <c r="G221" s="252"/>
      <c r="H221" s="255">
        <v>2.4199999999999999</v>
      </c>
      <c r="I221" s="256"/>
      <c r="J221" s="252"/>
      <c r="K221" s="252"/>
      <c r="L221" s="257"/>
      <c r="M221" s="258"/>
      <c r="N221" s="259"/>
      <c r="O221" s="259"/>
      <c r="P221" s="259"/>
      <c r="Q221" s="259"/>
      <c r="R221" s="259"/>
      <c r="S221" s="259"/>
      <c r="T221" s="260"/>
      <c r="AT221" s="261" t="s">
        <v>127</v>
      </c>
      <c r="AU221" s="261" t="s">
        <v>79</v>
      </c>
      <c r="AV221" s="14" t="s">
        <v>123</v>
      </c>
      <c r="AW221" s="14" t="s">
        <v>31</v>
      </c>
      <c r="AX221" s="14" t="s">
        <v>77</v>
      </c>
      <c r="AY221" s="261" t="s">
        <v>115</v>
      </c>
    </row>
    <row r="222" s="1" customFormat="1" ht="16.5" customHeight="1">
      <c r="B222" s="38"/>
      <c r="C222" s="204" t="s">
        <v>256</v>
      </c>
      <c r="D222" s="204" t="s">
        <v>118</v>
      </c>
      <c r="E222" s="205" t="s">
        <v>257</v>
      </c>
      <c r="F222" s="206" t="s">
        <v>258</v>
      </c>
      <c r="G222" s="207" t="s">
        <v>121</v>
      </c>
      <c r="H222" s="208">
        <v>2.4199999999999999</v>
      </c>
      <c r="I222" s="209"/>
      <c r="J222" s="210">
        <f>ROUND(I222*H222,2)</f>
        <v>0</v>
      </c>
      <c r="K222" s="206" t="s">
        <v>122</v>
      </c>
      <c r="L222" s="43"/>
      <c r="M222" s="211" t="s">
        <v>19</v>
      </c>
      <c r="N222" s="212" t="s">
        <v>40</v>
      </c>
      <c r="O222" s="79"/>
      <c r="P222" s="213">
        <f>O222*H222</f>
        <v>0</v>
      </c>
      <c r="Q222" s="213">
        <v>0.00013999999999999999</v>
      </c>
      <c r="R222" s="213">
        <f>Q222*H222</f>
        <v>0.00033879999999999994</v>
      </c>
      <c r="S222" s="213">
        <v>0</v>
      </c>
      <c r="T222" s="214">
        <f>S222*H222</f>
        <v>0</v>
      </c>
      <c r="AR222" s="17" t="s">
        <v>188</v>
      </c>
      <c r="AT222" s="17" t="s">
        <v>118</v>
      </c>
      <c r="AU222" s="17" t="s">
        <v>79</v>
      </c>
      <c r="AY222" s="17" t="s">
        <v>115</v>
      </c>
      <c r="BE222" s="215">
        <f>IF(N222="základní",J222,0)</f>
        <v>0</v>
      </c>
      <c r="BF222" s="215">
        <f>IF(N222="snížená",J222,0)</f>
        <v>0</v>
      </c>
      <c r="BG222" s="215">
        <f>IF(N222="zákl. přenesená",J222,0)</f>
        <v>0</v>
      </c>
      <c r="BH222" s="215">
        <f>IF(N222="sníž. přenesená",J222,0)</f>
        <v>0</v>
      </c>
      <c r="BI222" s="215">
        <f>IF(N222="nulová",J222,0)</f>
        <v>0</v>
      </c>
      <c r="BJ222" s="17" t="s">
        <v>77</v>
      </c>
      <c r="BK222" s="215">
        <f>ROUND(I222*H222,2)</f>
        <v>0</v>
      </c>
      <c r="BL222" s="17" t="s">
        <v>188</v>
      </c>
      <c r="BM222" s="17" t="s">
        <v>259</v>
      </c>
    </row>
    <row r="223" s="11" customFormat="1">
      <c r="B223" s="219"/>
      <c r="C223" s="220"/>
      <c r="D223" s="216" t="s">
        <v>127</v>
      </c>
      <c r="E223" s="221" t="s">
        <v>19</v>
      </c>
      <c r="F223" s="222" t="s">
        <v>248</v>
      </c>
      <c r="G223" s="220"/>
      <c r="H223" s="221" t="s">
        <v>19</v>
      </c>
      <c r="I223" s="223"/>
      <c r="J223" s="220"/>
      <c r="K223" s="220"/>
      <c r="L223" s="224"/>
      <c r="M223" s="225"/>
      <c r="N223" s="226"/>
      <c r="O223" s="226"/>
      <c r="P223" s="226"/>
      <c r="Q223" s="226"/>
      <c r="R223" s="226"/>
      <c r="S223" s="226"/>
      <c r="T223" s="227"/>
      <c r="AT223" s="228" t="s">
        <v>127</v>
      </c>
      <c r="AU223" s="228" t="s">
        <v>79</v>
      </c>
      <c r="AV223" s="11" t="s">
        <v>77</v>
      </c>
      <c r="AW223" s="11" t="s">
        <v>31</v>
      </c>
      <c r="AX223" s="11" t="s">
        <v>69</v>
      </c>
      <c r="AY223" s="228" t="s">
        <v>115</v>
      </c>
    </row>
    <row r="224" s="12" customFormat="1">
      <c r="B224" s="229"/>
      <c r="C224" s="230"/>
      <c r="D224" s="216" t="s">
        <v>127</v>
      </c>
      <c r="E224" s="231" t="s">
        <v>19</v>
      </c>
      <c r="F224" s="232" t="s">
        <v>249</v>
      </c>
      <c r="G224" s="230"/>
      <c r="H224" s="233">
        <v>2.4199999999999999</v>
      </c>
      <c r="I224" s="234"/>
      <c r="J224" s="230"/>
      <c r="K224" s="230"/>
      <c r="L224" s="235"/>
      <c r="M224" s="236"/>
      <c r="N224" s="237"/>
      <c r="O224" s="237"/>
      <c r="P224" s="237"/>
      <c r="Q224" s="237"/>
      <c r="R224" s="237"/>
      <c r="S224" s="237"/>
      <c r="T224" s="238"/>
      <c r="AT224" s="239" t="s">
        <v>127</v>
      </c>
      <c r="AU224" s="239" t="s">
        <v>79</v>
      </c>
      <c r="AV224" s="12" t="s">
        <v>79</v>
      </c>
      <c r="AW224" s="12" t="s">
        <v>31</v>
      </c>
      <c r="AX224" s="12" t="s">
        <v>69</v>
      </c>
      <c r="AY224" s="239" t="s">
        <v>115</v>
      </c>
    </row>
    <row r="225" s="14" customFormat="1">
      <c r="B225" s="251"/>
      <c r="C225" s="252"/>
      <c r="D225" s="216" t="s">
        <v>127</v>
      </c>
      <c r="E225" s="253" t="s">
        <v>19</v>
      </c>
      <c r="F225" s="254" t="s">
        <v>140</v>
      </c>
      <c r="G225" s="252"/>
      <c r="H225" s="255">
        <v>2.4199999999999999</v>
      </c>
      <c r="I225" s="256"/>
      <c r="J225" s="252"/>
      <c r="K225" s="252"/>
      <c r="L225" s="257"/>
      <c r="M225" s="258"/>
      <c r="N225" s="259"/>
      <c r="O225" s="259"/>
      <c r="P225" s="259"/>
      <c r="Q225" s="259"/>
      <c r="R225" s="259"/>
      <c r="S225" s="259"/>
      <c r="T225" s="260"/>
      <c r="AT225" s="261" t="s">
        <v>127</v>
      </c>
      <c r="AU225" s="261" t="s">
        <v>79</v>
      </c>
      <c r="AV225" s="14" t="s">
        <v>123</v>
      </c>
      <c r="AW225" s="14" t="s">
        <v>31</v>
      </c>
      <c r="AX225" s="14" t="s">
        <v>77</v>
      </c>
      <c r="AY225" s="261" t="s">
        <v>115</v>
      </c>
    </row>
    <row r="226" s="1" customFormat="1" ht="16.5" customHeight="1">
      <c r="B226" s="38"/>
      <c r="C226" s="204" t="s">
        <v>7</v>
      </c>
      <c r="D226" s="204" t="s">
        <v>118</v>
      </c>
      <c r="E226" s="205" t="s">
        <v>260</v>
      </c>
      <c r="F226" s="206" t="s">
        <v>261</v>
      </c>
      <c r="G226" s="207" t="s">
        <v>121</v>
      </c>
      <c r="H226" s="208">
        <v>7.2599999999999998</v>
      </c>
      <c r="I226" s="209"/>
      <c r="J226" s="210">
        <f>ROUND(I226*H226,2)</f>
        <v>0</v>
      </c>
      <c r="K226" s="206" t="s">
        <v>122</v>
      </c>
      <c r="L226" s="43"/>
      <c r="M226" s="211" t="s">
        <v>19</v>
      </c>
      <c r="N226" s="212" t="s">
        <v>40</v>
      </c>
      <c r="O226" s="79"/>
      <c r="P226" s="213">
        <f>O226*H226</f>
        <v>0</v>
      </c>
      <c r="Q226" s="213">
        <v>0.00013999999999999999</v>
      </c>
      <c r="R226" s="213">
        <f>Q226*H226</f>
        <v>0.0010164</v>
      </c>
      <c r="S226" s="213">
        <v>0</v>
      </c>
      <c r="T226" s="214">
        <f>S226*H226</f>
        <v>0</v>
      </c>
      <c r="AR226" s="17" t="s">
        <v>188</v>
      </c>
      <c r="AT226" s="17" t="s">
        <v>118</v>
      </c>
      <c r="AU226" s="17" t="s">
        <v>79</v>
      </c>
      <c r="AY226" s="17" t="s">
        <v>115</v>
      </c>
      <c r="BE226" s="215">
        <f>IF(N226="základní",J226,0)</f>
        <v>0</v>
      </c>
      <c r="BF226" s="215">
        <f>IF(N226="snížená",J226,0)</f>
        <v>0</v>
      </c>
      <c r="BG226" s="215">
        <f>IF(N226="zákl. přenesená",J226,0)</f>
        <v>0</v>
      </c>
      <c r="BH226" s="215">
        <f>IF(N226="sníž. přenesená",J226,0)</f>
        <v>0</v>
      </c>
      <c r="BI226" s="215">
        <f>IF(N226="nulová",J226,0)</f>
        <v>0</v>
      </c>
      <c r="BJ226" s="17" t="s">
        <v>77</v>
      </c>
      <c r="BK226" s="215">
        <f>ROUND(I226*H226,2)</f>
        <v>0</v>
      </c>
      <c r="BL226" s="17" t="s">
        <v>188</v>
      </c>
      <c r="BM226" s="17" t="s">
        <v>262</v>
      </c>
    </row>
    <row r="227" s="11" customFormat="1">
      <c r="B227" s="219"/>
      <c r="C227" s="220"/>
      <c r="D227" s="216" t="s">
        <v>127</v>
      </c>
      <c r="E227" s="221" t="s">
        <v>19</v>
      </c>
      <c r="F227" s="222" t="s">
        <v>250</v>
      </c>
      <c r="G227" s="220"/>
      <c r="H227" s="221" t="s">
        <v>19</v>
      </c>
      <c r="I227" s="223"/>
      <c r="J227" s="220"/>
      <c r="K227" s="220"/>
      <c r="L227" s="224"/>
      <c r="M227" s="225"/>
      <c r="N227" s="226"/>
      <c r="O227" s="226"/>
      <c r="P227" s="226"/>
      <c r="Q227" s="226"/>
      <c r="R227" s="226"/>
      <c r="S227" s="226"/>
      <c r="T227" s="227"/>
      <c r="AT227" s="228" t="s">
        <v>127</v>
      </c>
      <c r="AU227" s="228" t="s">
        <v>79</v>
      </c>
      <c r="AV227" s="11" t="s">
        <v>77</v>
      </c>
      <c r="AW227" s="11" t="s">
        <v>31</v>
      </c>
      <c r="AX227" s="11" t="s">
        <v>69</v>
      </c>
      <c r="AY227" s="228" t="s">
        <v>115</v>
      </c>
    </row>
    <row r="228" s="12" customFormat="1">
      <c r="B228" s="229"/>
      <c r="C228" s="230"/>
      <c r="D228" s="216" t="s">
        <v>127</v>
      </c>
      <c r="E228" s="231" t="s">
        <v>19</v>
      </c>
      <c r="F228" s="232" t="s">
        <v>251</v>
      </c>
      <c r="G228" s="230"/>
      <c r="H228" s="233">
        <v>7.2599999999999998</v>
      </c>
      <c r="I228" s="234"/>
      <c r="J228" s="230"/>
      <c r="K228" s="230"/>
      <c r="L228" s="235"/>
      <c r="M228" s="236"/>
      <c r="N228" s="237"/>
      <c r="O228" s="237"/>
      <c r="P228" s="237"/>
      <c r="Q228" s="237"/>
      <c r="R228" s="237"/>
      <c r="S228" s="237"/>
      <c r="T228" s="238"/>
      <c r="AT228" s="239" t="s">
        <v>127</v>
      </c>
      <c r="AU228" s="239" t="s">
        <v>79</v>
      </c>
      <c r="AV228" s="12" t="s">
        <v>79</v>
      </c>
      <c r="AW228" s="12" t="s">
        <v>31</v>
      </c>
      <c r="AX228" s="12" t="s">
        <v>69</v>
      </c>
      <c r="AY228" s="239" t="s">
        <v>115</v>
      </c>
    </row>
    <row r="229" s="14" customFormat="1">
      <c r="B229" s="251"/>
      <c r="C229" s="252"/>
      <c r="D229" s="216" t="s">
        <v>127</v>
      </c>
      <c r="E229" s="253" t="s">
        <v>19</v>
      </c>
      <c r="F229" s="254" t="s">
        <v>140</v>
      </c>
      <c r="G229" s="252"/>
      <c r="H229" s="255">
        <v>7.2599999999999998</v>
      </c>
      <c r="I229" s="256"/>
      <c r="J229" s="252"/>
      <c r="K229" s="252"/>
      <c r="L229" s="257"/>
      <c r="M229" s="258"/>
      <c r="N229" s="259"/>
      <c r="O229" s="259"/>
      <c r="P229" s="259"/>
      <c r="Q229" s="259"/>
      <c r="R229" s="259"/>
      <c r="S229" s="259"/>
      <c r="T229" s="260"/>
      <c r="AT229" s="261" t="s">
        <v>127</v>
      </c>
      <c r="AU229" s="261" t="s">
        <v>79</v>
      </c>
      <c r="AV229" s="14" t="s">
        <v>123</v>
      </c>
      <c r="AW229" s="14" t="s">
        <v>31</v>
      </c>
      <c r="AX229" s="14" t="s">
        <v>77</v>
      </c>
      <c r="AY229" s="261" t="s">
        <v>115</v>
      </c>
    </row>
    <row r="230" s="1" customFormat="1" ht="16.5" customHeight="1">
      <c r="B230" s="38"/>
      <c r="C230" s="204" t="s">
        <v>263</v>
      </c>
      <c r="D230" s="204" t="s">
        <v>118</v>
      </c>
      <c r="E230" s="205" t="s">
        <v>264</v>
      </c>
      <c r="F230" s="206" t="s">
        <v>265</v>
      </c>
      <c r="G230" s="207" t="s">
        <v>121</v>
      </c>
      <c r="H230" s="208">
        <v>9.6799999999999997</v>
      </c>
      <c r="I230" s="209"/>
      <c r="J230" s="210">
        <f>ROUND(I230*H230,2)</f>
        <v>0</v>
      </c>
      <c r="K230" s="206" t="s">
        <v>122</v>
      </c>
      <c r="L230" s="43"/>
      <c r="M230" s="211" t="s">
        <v>19</v>
      </c>
      <c r="N230" s="212" t="s">
        <v>40</v>
      </c>
      <c r="O230" s="79"/>
      <c r="P230" s="213">
        <f>O230*H230</f>
        <v>0</v>
      </c>
      <c r="Q230" s="213">
        <v>0.00012</v>
      </c>
      <c r="R230" s="213">
        <f>Q230*H230</f>
        <v>0.0011616000000000001</v>
      </c>
      <c r="S230" s="213">
        <v>0</v>
      </c>
      <c r="T230" s="214">
        <f>S230*H230</f>
        <v>0</v>
      </c>
      <c r="AR230" s="17" t="s">
        <v>188</v>
      </c>
      <c r="AT230" s="17" t="s">
        <v>118</v>
      </c>
      <c r="AU230" s="17" t="s">
        <v>79</v>
      </c>
      <c r="AY230" s="17" t="s">
        <v>115</v>
      </c>
      <c r="BE230" s="215">
        <f>IF(N230="základní",J230,0)</f>
        <v>0</v>
      </c>
      <c r="BF230" s="215">
        <f>IF(N230="snížená",J230,0)</f>
        <v>0</v>
      </c>
      <c r="BG230" s="215">
        <f>IF(N230="zákl. přenesená",J230,0)</f>
        <v>0</v>
      </c>
      <c r="BH230" s="215">
        <f>IF(N230="sníž. přenesená",J230,0)</f>
        <v>0</v>
      </c>
      <c r="BI230" s="215">
        <f>IF(N230="nulová",J230,0)</f>
        <v>0</v>
      </c>
      <c r="BJ230" s="17" t="s">
        <v>77</v>
      </c>
      <c r="BK230" s="215">
        <f>ROUND(I230*H230,2)</f>
        <v>0</v>
      </c>
      <c r="BL230" s="17" t="s">
        <v>188</v>
      </c>
      <c r="BM230" s="17" t="s">
        <v>266</v>
      </c>
    </row>
    <row r="231" s="11" customFormat="1">
      <c r="B231" s="219"/>
      <c r="C231" s="220"/>
      <c r="D231" s="216" t="s">
        <v>127</v>
      </c>
      <c r="E231" s="221" t="s">
        <v>19</v>
      </c>
      <c r="F231" s="222" t="s">
        <v>248</v>
      </c>
      <c r="G231" s="220"/>
      <c r="H231" s="221" t="s">
        <v>19</v>
      </c>
      <c r="I231" s="223"/>
      <c r="J231" s="220"/>
      <c r="K231" s="220"/>
      <c r="L231" s="224"/>
      <c r="M231" s="225"/>
      <c r="N231" s="226"/>
      <c r="O231" s="226"/>
      <c r="P231" s="226"/>
      <c r="Q231" s="226"/>
      <c r="R231" s="226"/>
      <c r="S231" s="226"/>
      <c r="T231" s="227"/>
      <c r="AT231" s="228" t="s">
        <v>127</v>
      </c>
      <c r="AU231" s="228" t="s">
        <v>79</v>
      </c>
      <c r="AV231" s="11" t="s">
        <v>77</v>
      </c>
      <c r="AW231" s="11" t="s">
        <v>31</v>
      </c>
      <c r="AX231" s="11" t="s">
        <v>69</v>
      </c>
      <c r="AY231" s="228" t="s">
        <v>115</v>
      </c>
    </row>
    <row r="232" s="12" customFormat="1">
      <c r="B232" s="229"/>
      <c r="C232" s="230"/>
      <c r="D232" s="216" t="s">
        <v>127</v>
      </c>
      <c r="E232" s="231" t="s">
        <v>19</v>
      </c>
      <c r="F232" s="232" t="s">
        <v>249</v>
      </c>
      <c r="G232" s="230"/>
      <c r="H232" s="233">
        <v>2.4199999999999999</v>
      </c>
      <c r="I232" s="234"/>
      <c r="J232" s="230"/>
      <c r="K232" s="230"/>
      <c r="L232" s="235"/>
      <c r="M232" s="236"/>
      <c r="N232" s="237"/>
      <c r="O232" s="237"/>
      <c r="P232" s="237"/>
      <c r="Q232" s="237"/>
      <c r="R232" s="237"/>
      <c r="S232" s="237"/>
      <c r="T232" s="238"/>
      <c r="AT232" s="239" t="s">
        <v>127</v>
      </c>
      <c r="AU232" s="239" t="s">
        <v>79</v>
      </c>
      <c r="AV232" s="12" t="s">
        <v>79</v>
      </c>
      <c r="AW232" s="12" t="s">
        <v>31</v>
      </c>
      <c r="AX232" s="12" t="s">
        <v>69</v>
      </c>
      <c r="AY232" s="239" t="s">
        <v>115</v>
      </c>
    </row>
    <row r="233" s="11" customFormat="1">
      <c r="B233" s="219"/>
      <c r="C233" s="220"/>
      <c r="D233" s="216" t="s">
        <v>127</v>
      </c>
      <c r="E233" s="221" t="s">
        <v>19</v>
      </c>
      <c r="F233" s="222" t="s">
        <v>250</v>
      </c>
      <c r="G233" s="220"/>
      <c r="H233" s="221" t="s">
        <v>19</v>
      </c>
      <c r="I233" s="223"/>
      <c r="J233" s="220"/>
      <c r="K233" s="220"/>
      <c r="L233" s="224"/>
      <c r="M233" s="225"/>
      <c r="N233" s="226"/>
      <c r="O233" s="226"/>
      <c r="P233" s="226"/>
      <c r="Q233" s="226"/>
      <c r="R233" s="226"/>
      <c r="S233" s="226"/>
      <c r="T233" s="227"/>
      <c r="AT233" s="228" t="s">
        <v>127</v>
      </c>
      <c r="AU233" s="228" t="s">
        <v>79</v>
      </c>
      <c r="AV233" s="11" t="s">
        <v>77</v>
      </c>
      <c r="AW233" s="11" t="s">
        <v>31</v>
      </c>
      <c r="AX233" s="11" t="s">
        <v>69</v>
      </c>
      <c r="AY233" s="228" t="s">
        <v>115</v>
      </c>
    </row>
    <row r="234" s="12" customFormat="1">
      <c r="B234" s="229"/>
      <c r="C234" s="230"/>
      <c r="D234" s="216" t="s">
        <v>127</v>
      </c>
      <c r="E234" s="231" t="s">
        <v>19</v>
      </c>
      <c r="F234" s="232" t="s">
        <v>251</v>
      </c>
      <c r="G234" s="230"/>
      <c r="H234" s="233">
        <v>7.2599999999999998</v>
      </c>
      <c r="I234" s="234"/>
      <c r="J234" s="230"/>
      <c r="K234" s="230"/>
      <c r="L234" s="235"/>
      <c r="M234" s="236"/>
      <c r="N234" s="237"/>
      <c r="O234" s="237"/>
      <c r="P234" s="237"/>
      <c r="Q234" s="237"/>
      <c r="R234" s="237"/>
      <c r="S234" s="237"/>
      <c r="T234" s="238"/>
      <c r="AT234" s="239" t="s">
        <v>127</v>
      </c>
      <c r="AU234" s="239" t="s">
        <v>79</v>
      </c>
      <c r="AV234" s="12" t="s">
        <v>79</v>
      </c>
      <c r="AW234" s="12" t="s">
        <v>31</v>
      </c>
      <c r="AX234" s="12" t="s">
        <v>69</v>
      </c>
      <c r="AY234" s="239" t="s">
        <v>115</v>
      </c>
    </row>
    <row r="235" s="14" customFormat="1">
      <c r="B235" s="251"/>
      <c r="C235" s="252"/>
      <c r="D235" s="216" t="s">
        <v>127</v>
      </c>
      <c r="E235" s="253" t="s">
        <v>19</v>
      </c>
      <c r="F235" s="254" t="s">
        <v>140</v>
      </c>
      <c r="G235" s="252"/>
      <c r="H235" s="255">
        <v>9.6799999999999997</v>
      </c>
      <c r="I235" s="256"/>
      <c r="J235" s="252"/>
      <c r="K235" s="252"/>
      <c r="L235" s="257"/>
      <c r="M235" s="262"/>
      <c r="N235" s="263"/>
      <c r="O235" s="263"/>
      <c r="P235" s="263"/>
      <c r="Q235" s="263"/>
      <c r="R235" s="263"/>
      <c r="S235" s="263"/>
      <c r="T235" s="264"/>
      <c r="AT235" s="261" t="s">
        <v>127</v>
      </c>
      <c r="AU235" s="261" t="s">
        <v>79</v>
      </c>
      <c r="AV235" s="14" t="s">
        <v>123</v>
      </c>
      <c r="AW235" s="14" t="s">
        <v>31</v>
      </c>
      <c r="AX235" s="14" t="s">
        <v>77</v>
      </c>
      <c r="AY235" s="261" t="s">
        <v>115</v>
      </c>
    </row>
    <row r="236" s="1" customFormat="1" ht="6.96" customHeight="1">
      <c r="B236" s="57"/>
      <c r="C236" s="58"/>
      <c r="D236" s="58"/>
      <c r="E236" s="58"/>
      <c r="F236" s="58"/>
      <c r="G236" s="58"/>
      <c r="H236" s="58"/>
      <c r="I236" s="154"/>
      <c r="J236" s="58"/>
      <c r="K236" s="58"/>
      <c r="L236" s="43"/>
    </row>
  </sheetData>
  <sheetProtection sheet="1" autoFilter="0" formatColumns="0" formatRows="0" objects="1" scenarios="1" spinCount="100000" saltValue="eyQCdWqsrYYOqM+P4sZRvft8qlVsFyUSH06Y+rLXYBqMfQ26EYvOERYCe/6ArPbz4z/TgCUK0gFHxgjrZhxk6w==" hashValue="0Vwfe5r3ZaSaSlWmfdbGJOaXkufKRP6ZwNNV9VLqEcn3dRm6c/CCOoyhvvf+TsoMRe1vjQ05+caYMk0umvSa6w==" algorithmName="SHA-512" password="CC35"/>
  <autoFilter ref="C85:K235"/>
  <mergeCells count="9">
    <mergeCell ref="E7:H7"/>
    <mergeCell ref="E9:H9"/>
    <mergeCell ref="E18:H18"/>
    <mergeCell ref="E27:H27"/>
    <mergeCell ref="E48:H48"/>
    <mergeCell ref="E50:H50"/>
    <mergeCell ref="E76:H76"/>
    <mergeCell ref="E78:H78"/>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100.83" customWidth="1"/>
    <col min="7" max="7" width="8.67" customWidth="1"/>
    <col min="8" max="8" width="11.17" customWidth="1"/>
    <col min="9" max="9" width="14.17" style="123" customWidth="1"/>
    <col min="10" max="10" width="23.5" customWidth="1"/>
    <col min="11" max="11" width="15.5"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7" t="s">
        <v>82</v>
      </c>
    </row>
    <row r="3" ht="6.96" customHeight="1">
      <c r="B3" s="124"/>
      <c r="C3" s="125"/>
      <c r="D3" s="125"/>
      <c r="E3" s="125"/>
      <c r="F3" s="125"/>
      <c r="G3" s="125"/>
      <c r="H3" s="125"/>
      <c r="I3" s="126"/>
      <c r="J3" s="125"/>
      <c r="K3" s="125"/>
      <c r="L3" s="20"/>
      <c r="AT3" s="17" t="s">
        <v>79</v>
      </c>
    </row>
    <row r="4" ht="24.96" customHeight="1">
      <c r="B4" s="20"/>
      <c r="D4" s="127" t="s">
        <v>86</v>
      </c>
      <c r="L4" s="20"/>
      <c r="M4" s="24" t="s">
        <v>10</v>
      </c>
      <c r="AT4" s="17" t="s">
        <v>4</v>
      </c>
    </row>
    <row r="5" ht="6.96" customHeight="1">
      <c r="B5" s="20"/>
      <c r="L5" s="20"/>
    </row>
    <row r="6" ht="12" customHeight="1">
      <c r="B6" s="20"/>
      <c r="D6" s="128" t="s">
        <v>16</v>
      </c>
      <c r="L6" s="20"/>
    </row>
    <row r="7" ht="16.5" customHeight="1">
      <c r="B7" s="20"/>
      <c r="E7" s="129" t="str">
        <f>'Rekapitulace stavby'!K6</f>
        <v>Vybudování retenční nádrže fotbalového areálu města Bruntálu</v>
      </c>
      <c r="F7" s="128"/>
      <c r="G7" s="128"/>
      <c r="H7" s="128"/>
      <c r="L7" s="20"/>
    </row>
    <row r="8" s="1" customFormat="1" ht="12" customHeight="1">
      <c r="B8" s="43"/>
      <c r="D8" s="128" t="s">
        <v>87</v>
      </c>
      <c r="I8" s="130"/>
      <c r="L8" s="43"/>
    </row>
    <row r="9" s="1" customFormat="1" ht="36.96" customHeight="1">
      <c r="B9" s="43"/>
      <c r="E9" s="131" t="s">
        <v>267</v>
      </c>
      <c r="F9" s="1"/>
      <c r="G9" s="1"/>
      <c r="H9" s="1"/>
      <c r="I9" s="130"/>
      <c r="L9" s="43"/>
    </row>
    <row r="10" s="1" customFormat="1">
      <c r="B10" s="43"/>
      <c r="I10" s="130"/>
      <c r="L10" s="43"/>
    </row>
    <row r="11" s="1" customFormat="1" ht="12" customHeight="1">
      <c r="B11" s="43"/>
      <c r="D11" s="128" t="s">
        <v>18</v>
      </c>
      <c r="F11" s="17" t="s">
        <v>19</v>
      </c>
      <c r="I11" s="132" t="s">
        <v>20</v>
      </c>
      <c r="J11" s="17" t="s">
        <v>19</v>
      </c>
      <c r="L11" s="43"/>
    </row>
    <row r="12" s="1" customFormat="1" ht="12" customHeight="1">
      <c r="B12" s="43"/>
      <c r="D12" s="128" t="s">
        <v>21</v>
      </c>
      <c r="F12" s="17" t="s">
        <v>22</v>
      </c>
      <c r="I12" s="132" t="s">
        <v>23</v>
      </c>
      <c r="J12" s="133" t="str">
        <f>'Rekapitulace stavby'!AN8</f>
        <v>8. 5. 2019</v>
      </c>
      <c r="L12" s="43"/>
    </row>
    <row r="13" s="1" customFormat="1" ht="10.8" customHeight="1">
      <c r="B13" s="43"/>
      <c r="I13" s="130"/>
      <c r="L13" s="43"/>
    </row>
    <row r="14" s="1" customFormat="1" ht="12" customHeight="1">
      <c r="B14" s="43"/>
      <c r="D14" s="128" t="s">
        <v>25</v>
      </c>
      <c r="I14" s="132" t="s">
        <v>26</v>
      </c>
      <c r="J14" s="17" t="str">
        <f>IF('Rekapitulace stavby'!AN10="","",'Rekapitulace stavby'!AN10)</f>
        <v/>
      </c>
      <c r="L14" s="43"/>
    </row>
    <row r="15" s="1" customFormat="1" ht="18" customHeight="1">
      <c r="B15" s="43"/>
      <c r="E15" s="17" t="str">
        <f>IF('Rekapitulace stavby'!E11="","",'Rekapitulace stavby'!E11)</f>
        <v xml:space="preserve"> </v>
      </c>
      <c r="I15" s="132" t="s">
        <v>27</v>
      </c>
      <c r="J15" s="17" t="str">
        <f>IF('Rekapitulace stavby'!AN11="","",'Rekapitulace stavby'!AN11)</f>
        <v/>
      </c>
      <c r="L15" s="43"/>
    </row>
    <row r="16" s="1" customFormat="1" ht="6.96" customHeight="1">
      <c r="B16" s="43"/>
      <c r="I16" s="130"/>
      <c r="L16" s="43"/>
    </row>
    <row r="17" s="1" customFormat="1" ht="12" customHeight="1">
      <c r="B17" s="43"/>
      <c r="D17" s="128" t="s">
        <v>28</v>
      </c>
      <c r="I17" s="132" t="s">
        <v>26</v>
      </c>
      <c r="J17" s="33" t="str">
        <f>'Rekapitulace stavby'!AN13</f>
        <v>Vyplň údaj</v>
      </c>
      <c r="L17" s="43"/>
    </row>
    <row r="18" s="1" customFormat="1" ht="18" customHeight="1">
      <c r="B18" s="43"/>
      <c r="E18" s="33" t="str">
        <f>'Rekapitulace stavby'!E14</f>
        <v>Vyplň údaj</v>
      </c>
      <c r="F18" s="17"/>
      <c r="G18" s="17"/>
      <c r="H18" s="17"/>
      <c r="I18" s="132" t="s">
        <v>27</v>
      </c>
      <c r="J18" s="33" t="str">
        <f>'Rekapitulace stavby'!AN14</f>
        <v>Vyplň údaj</v>
      </c>
      <c r="L18" s="43"/>
    </row>
    <row r="19" s="1" customFormat="1" ht="6.96" customHeight="1">
      <c r="B19" s="43"/>
      <c r="I19" s="130"/>
      <c r="L19" s="43"/>
    </row>
    <row r="20" s="1" customFormat="1" ht="12" customHeight="1">
      <c r="B20" s="43"/>
      <c r="D20" s="128" t="s">
        <v>30</v>
      </c>
      <c r="I20" s="132" t="s">
        <v>26</v>
      </c>
      <c r="J20" s="17" t="str">
        <f>IF('Rekapitulace stavby'!AN16="","",'Rekapitulace stavby'!AN16)</f>
        <v/>
      </c>
      <c r="L20" s="43"/>
    </row>
    <row r="21" s="1" customFormat="1" ht="18" customHeight="1">
      <c r="B21" s="43"/>
      <c r="E21" s="17" t="str">
        <f>IF('Rekapitulace stavby'!E17="","",'Rekapitulace stavby'!E17)</f>
        <v xml:space="preserve"> </v>
      </c>
      <c r="I21" s="132" t="s">
        <v>27</v>
      </c>
      <c r="J21" s="17" t="str">
        <f>IF('Rekapitulace stavby'!AN17="","",'Rekapitulace stavby'!AN17)</f>
        <v/>
      </c>
      <c r="L21" s="43"/>
    </row>
    <row r="22" s="1" customFormat="1" ht="6.96" customHeight="1">
      <c r="B22" s="43"/>
      <c r="I22" s="130"/>
      <c r="L22" s="43"/>
    </row>
    <row r="23" s="1" customFormat="1" ht="12" customHeight="1">
      <c r="B23" s="43"/>
      <c r="D23" s="128" t="s">
        <v>32</v>
      </c>
      <c r="I23" s="132" t="s">
        <v>26</v>
      </c>
      <c r="J23" s="17" t="str">
        <f>IF('Rekapitulace stavby'!AN19="","",'Rekapitulace stavby'!AN19)</f>
        <v/>
      </c>
      <c r="L23" s="43"/>
    </row>
    <row r="24" s="1" customFormat="1" ht="18" customHeight="1">
      <c r="B24" s="43"/>
      <c r="E24" s="17" t="str">
        <f>IF('Rekapitulace stavby'!E20="","",'Rekapitulace stavby'!E20)</f>
        <v xml:space="preserve"> </v>
      </c>
      <c r="I24" s="132" t="s">
        <v>27</v>
      </c>
      <c r="J24" s="17" t="str">
        <f>IF('Rekapitulace stavby'!AN20="","",'Rekapitulace stavby'!AN20)</f>
        <v/>
      </c>
      <c r="L24" s="43"/>
    </row>
    <row r="25" s="1" customFormat="1" ht="6.96" customHeight="1">
      <c r="B25" s="43"/>
      <c r="I25" s="130"/>
      <c r="L25" s="43"/>
    </row>
    <row r="26" s="1" customFormat="1" ht="12" customHeight="1">
      <c r="B26" s="43"/>
      <c r="D26" s="128" t="s">
        <v>33</v>
      </c>
      <c r="I26" s="130"/>
      <c r="L26" s="43"/>
    </row>
    <row r="27" s="6" customFormat="1" ht="16.5" customHeight="1">
      <c r="B27" s="134"/>
      <c r="E27" s="135" t="s">
        <v>19</v>
      </c>
      <c r="F27" s="135"/>
      <c r="G27" s="135"/>
      <c r="H27" s="135"/>
      <c r="I27" s="136"/>
      <c r="L27" s="134"/>
    </row>
    <row r="28" s="1" customFormat="1" ht="6.96" customHeight="1">
      <c r="B28" s="43"/>
      <c r="I28" s="130"/>
      <c r="L28" s="43"/>
    </row>
    <row r="29" s="1" customFormat="1" ht="6.96" customHeight="1">
      <c r="B29" s="43"/>
      <c r="D29" s="71"/>
      <c r="E29" s="71"/>
      <c r="F29" s="71"/>
      <c r="G29" s="71"/>
      <c r="H29" s="71"/>
      <c r="I29" s="137"/>
      <c r="J29" s="71"/>
      <c r="K29" s="71"/>
      <c r="L29" s="43"/>
    </row>
    <row r="30" s="1" customFormat="1" ht="25.44" customHeight="1">
      <c r="B30" s="43"/>
      <c r="D30" s="138" t="s">
        <v>35</v>
      </c>
      <c r="I30" s="130"/>
      <c r="J30" s="139">
        <f>ROUND(J85, 2)</f>
        <v>0</v>
      </c>
      <c r="L30" s="43"/>
    </row>
    <row r="31" s="1" customFormat="1" ht="6.96" customHeight="1">
      <c r="B31" s="43"/>
      <c r="D31" s="71"/>
      <c r="E31" s="71"/>
      <c r="F31" s="71"/>
      <c r="G31" s="71"/>
      <c r="H31" s="71"/>
      <c r="I31" s="137"/>
      <c r="J31" s="71"/>
      <c r="K31" s="71"/>
      <c r="L31" s="43"/>
    </row>
    <row r="32" s="1" customFormat="1" ht="14.4" customHeight="1">
      <c r="B32" s="43"/>
      <c r="F32" s="140" t="s">
        <v>37</v>
      </c>
      <c r="I32" s="141" t="s">
        <v>36</v>
      </c>
      <c r="J32" s="140" t="s">
        <v>38</v>
      </c>
      <c r="L32" s="43"/>
    </row>
    <row r="33" s="1" customFormat="1" ht="14.4" customHeight="1">
      <c r="B33" s="43"/>
      <c r="D33" s="128" t="s">
        <v>39</v>
      </c>
      <c r="E33" s="128" t="s">
        <v>40</v>
      </c>
      <c r="F33" s="142">
        <f>ROUND((SUM(BE85:BE96)),  2)</f>
        <v>0</v>
      </c>
      <c r="I33" s="143">
        <v>0.20999999999999999</v>
      </c>
      <c r="J33" s="142">
        <f>ROUND(((SUM(BE85:BE96))*I33),  2)</f>
        <v>0</v>
      </c>
      <c r="L33" s="43"/>
    </row>
    <row r="34" s="1" customFormat="1" ht="14.4" customHeight="1">
      <c r="B34" s="43"/>
      <c r="E34" s="128" t="s">
        <v>41</v>
      </c>
      <c r="F34" s="142">
        <f>ROUND((SUM(BF85:BF96)),  2)</f>
        <v>0</v>
      </c>
      <c r="I34" s="143">
        <v>0.14999999999999999</v>
      </c>
      <c r="J34" s="142">
        <f>ROUND(((SUM(BF85:BF96))*I34),  2)</f>
        <v>0</v>
      </c>
      <c r="L34" s="43"/>
    </row>
    <row r="35" hidden="1" s="1" customFormat="1" ht="14.4" customHeight="1">
      <c r="B35" s="43"/>
      <c r="E35" s="128" t="s">
        <v>42</v>
      </c>
      <c r="F35" s="142">
        <f>ROUND((SUM(BG85:BG96)),  2)</f>
        <v>0</v>
      </c>
      <c r="I35" s="143">
        <v>0.20999999999999999</v>
      </c>
      <c r="J35" s="142">
        <f>0</f>
        <v>0</v>
      </c>
      <c r="L35" s="43"/>
    </row>
    <row r="36" hidden="1" s="1" customFormat="1" ht="14.4" customHeight="1">
      <c r="B36" s="43"/>
      <c r="E36" s="128" t="s">
        <v>43</v>
      </c>
      <c r="F36" s="142">
        <f>ROUND((SUM(BH85:BH96)),  2)</f>
        <v>0</v>
      </c>
      <c r="I36" s="143">
        <v>0.14999999999999999</v>
      </c>
      <c r="J36" s="142">
        <f>0</f>
        <v>0</v>
      </c>
      <c r="L36" s="43"/>
    </row>
    <row r="37" hidden="1" s="1" customFormat="1" ht="14.4" customHeight="1">
      <c r="B37" s="43"/>
      <c r="E37" s="128" t="s">
        <v>44</v>
      </c>
      <c r="F37" s="142">
        <f>ROUND((SUM(BI85:BI96)),  2)</f>
        <v>0</v>
      </c>
      <c r="I37" s="143">
        <v>0</v>
      </c>
      <c r="J37" s="142">
        <f>0</f>
        <v>0</v>
      </c>
      <c r="L37" s="43"/>
    </row>
    <row r="38" s="1" customFormat="1" ht="6.96" customHeight="1">
      <c r="B38" s="43"/>
      <c r="I38" s="130"/>
      <c r="L38" s="43"/>
    </row>
    <row r="39" s="1" customFormat="1" ht="25.44" customHeight="1">
      <c r="B39" s="43"/>
      <c r="C39" s="144"/>
      <c r="D39" s="145" t="s">
        <v>45</v>
      </c>
      <c r="E39" s="146"/>
      <c r="F39" s="146"/>
      <c r="G39" s="147" t="s">
        <v>46</v>
      </c>
      <c r="H39" s="148" t="s">
        <v>47</v>
      </c>
      <c r="I39" s="149"/>
      <c r="J39" s="150">
        <f>SUM(J30:J37)</f>
        <v>0</v>
      </c>
      <c r="K39" s="151"/>
      <c r="L39" s="43"/>
    </row>
    <row r="40" s="1" customFormat="1" ht="14.4" customHeight="1">
      <c r="B40" s="152"/>
      <c r="C40" s="153"/>
      <c r="D40" s="153"/>
      <c r="E40" s="153"/>
      <c r="F40" s="153"/>
      <c r="G40" s="153"/>
      <c r="H40" s="153"/>
      <c r="I40" s="154"/>
      <c r="J40" s="153"/>
      <c r="K40" s="153"/>
      <c r="L40" s="43"/>
    </row>
    <row r="44" s="1" customFormat="1" ht="6.96" customHeight="1">
      <c r="B44" s="155"/>
      <c r="C44" s="156"/>
      <c r="D44" s="156"/>
      <c r="E44" s="156"/>
      <c r="F44" s="156"/>
      <c r="G44" s="156"/>
      <c r="H44" s="156"/>
      <c r="I44" s="157"/>
      <c r="J44" s="156"/>
      <c r="K44" s="156"/>
      <c r="L44" s="43"/>
    </row>
    <row r="45" s="1" customFormat="1" ht="24.96" customHeight="1">
      <c r="B45" s="38"/>
      <c r="C45" s="23" t="s">
        <v>89</v>
      </c>
      <c r="D45" s="39"/>
      <c r="E45" s="39"/>
      <c r="F45" s="39"/>
      <c r="G45" s="39"/>
      <c r="H45" s="39"/>
      <c r="I45" s="130"/>
      <c r="J45" s="39"/>
      <c r="K45" s="39"/>
      <c r="L45" s="43"/>
    </row>
    <row r="46" s="1" customFormat="1" ht="6.96" customHeight="1">
      <c r="B46" s="38"/>
      <c r="C46" s="39"/>
      <c r="D46" s="39"/>
      <c r="E46" s="39"/>
      <c r="F46" s="39"/>
      <c r="G46" s="39"/>
      <c r="H46" s="39"/>
      <c r="I46" s="130"/>
      <c r="J46" s="39"/>
      <c r="K46" s="39"/>
      <c r="L46" s="43"/>
    </row>
    <row r="47" s="1" customFormat="1" ht="12" customHeight="1">
      <c r="B47" s="38"/>
      <c r="C47" s="32" t="s">
        <v>16</v>
      </c>
      <c r="D47" s="39"/>
      <c r="E47" s="39"/>
      <c r="F47" s="39"/>
      <c r="G47" s="39"/>
      <c r="H47" s="39"/>
      <c r="I47" s="130"/>
      <c r="J47" s="39"/>
      <c r="K47" s="39"/>
      <c r="L47" s="43"/>
    </row>
    <row r="48" s="1" customFormat="1" ht="16.5" customHeight="1">
      <c r="B48" s="38"/>
      <c r="C48" s="39"/>
      <c r="D48" s="39"/>
      <c r="E48" s="158" t="str">
        <f>E7</f>
        <v>Vybudování retenční nádrže fotbalového areálu města Bruntálu</v>
      </c>
      <c r="F48" s="32"/>
      <c r="G48" s="32"/>
      <c r="H48" s="32"/>
      <c r="I48" s="130"/>
      <c r="J48" s="39"/>
      <c r="K48" s="39"/>
      <c r="L48" s="43"/>
    </row>
    <row r="49" s="1" customFormat="1" ht="12" customHeight="1">
      <c r="B49" s="38"/>
      <c r="C49" s="32" t="s">
        <v>87</v>
      </c>
      <c r="D49" s="39"/>
      <c r="E49" s="39"/>
      <c r="F49" s="39"/>
      <c r="G49" s="39"/>
      <c r="H49" s="39"/>
      <c r="I49" s="130"/>
      <c r="J49" s="39"/>
      <c r="K49" s="39"/>
      <c r="L49" s="43"/>
    </row>
    <row r="50" s="1" customFormat="1" ht="16.5" customHeight="1">
      <c r="B50" s="38"/>
      <c r="C50" s="39"/>
      <c r="D50" s="39"/>
      <c r="E50" s="64" t="str">
        <f>E9</f>
        <v>OST - Ostatní a vedlejší rozpočtové náklady</v>
      </c>
      <c r="F50" s="39"/>
      <c r="G50" s="39"/>
      <c r="H50" s="39"/>
      <c r="I50" s="130"/>
      <c r="J50" s="39"/>
      <c r="K50" s="39"/>
      <c r="L50" s="43"/>
    </row>
    <row r="51" s="1" customFormat="1" ht="6.96" customHeight="1">
      <c r="B51" s="38"/>
      <c r="C51" s="39"/>
      <c r="D51" s="39"/>
      <c r="E51" s="39"/>
      <c r="F51" s="39"/>
      <c r="G51" s="39"/>
      <c r="H51" s="39"/>
      <c r="I51" s="130"/>
      <c r="J51" s="39"/>
      <c r="K51" s="39"/>
      <c r="L51" s="43"/>
    </row>
    <row r="52" s="1" customFormat="1" ht="12" customHeight="1">
      <c r="B52" s="38"/>
      <c r="C52" s="32" t="s">
        <v>21</v>
      </c>
      <c r="D52" s="39"/>
      <c r="E52" s="39"/>
      <c r="F52" s="27" t="str">
        <f>F12</f>
        <v xml:space="preserve"> </v>
      </c>
      <c r="G52" s="39"/>
      <c r="H52" s="39"/>
      <c r="I52" s="132" t="s">
        <v>23</v>
      </c>
      <c r="J52" s="67" t="str">
        <f>IF(J12="","",J12)</f>
        <v>8. 5. 2019</v>
      </c>
      <c r="K52" s="39"/>
      <c r="L52" s="43"/>
    </row>
    <row r="53" s="1" customFormat="1" ht="6.96" customHeight="1">
      <c r="B53" s="38"/>
      <c r="C53" s="39"/>
      <c r="D53" s="39"/>
      <c r="E53" s="39"/>
      <c r="F53" s="39"/>
      <c r="G53" s="39"/>
      <c r="H53" s="39"/>
      <c r="I53" s="130"/>
      <c r="J53" s="39"/>
      <c r="K53" s="39"/>
      <c r="L53" s="43"/>
    </row>
    <row r="54" s="1" customFormat="1" ht="13.65" customHeight="1">
      <c r="B54" s="38"/>
      <c r="C54" s="32" t="s">
        <v>25</v>
      </c>
      <c r="D54" s="39"/>
      <c r="E54" s="39"/>
      <c r="F54" s="27" t="str">
        <f>E15</f>
        <v xml:space="preserve"> </v>
      </c>
      <c r="G54" s="39"/>
      <c r="H54" s="39"/>
      <c r="I54" s="132" t="s">
        <v>30</v>
      </c>
      <c r="J54" s="36" t="str">
        <f>E21</f>
        <v xml:space="preserve"> </v>
      </c>
      <c r="K54" s="39"/>
      <c r="L54" s="43"/>
    </row>
    <row r="55" s="1" customFormat="1" ht="13.65" customHeight="1">
      <c r="B55" s="38"/>
      <c r="C55" s="32" t="s">
        <v>28</v>
      </c>
      <c r="D55" s="39"/>
      <c r="E55" s="39"/>
      <c r="F55" s="27" t="str">
        <f>IF(E18="","",E18)</f>
        <v>Vyplň údaj</v>
      </c>
      <c r="G55" s="39"/>
      <c r="H55" s="39"/>
      <c r="I55" s="132" t="s">
        <v>32</v>
      </c>
      <c r="J55" s="36" t="str">
        <f>E24</f>
        <v xml:space="preserve"> </v>
      </c>
      <c r="K55" s="39"/>
      <c r="L55" s="43"/>
    </row>
    <row r="56" s="1" customFormat="1" ht="10.32" customHeight="1">
      <c r="B56" s="38"/>
      <c r="C56" s="39"/>
      <c r="D56" s="39"/>
      <c r="E56" s="39"/>
      <c r="F56" s="39"/>
      <c r="G56" s="39"/>
      <c r="H56" s="39"/>
      <c r="I56" s="130"/>
      <c r="J56" s="39"/>
      <c r="K56" s="39"/>
      <c r="L56" s="43"/>
    </row>
    <row r="57" s="1" customFormat="1" ht="29.28" customHeight="1">
      <c r="B57" s="38"/>
      <c r="C57" s="159" t="s">
        <v>90</v>
      </c>
      <c r="D57" s="160"/>
      <c r="E57" s="160"/>
      <c r="F57" s="160"/>
      <c r="G57" s="160"/>
      <c r="H57" s="160"/>
      <c r="I57" s="161"/>
      <c r="J57" s="162" t="s">
        <v>91</v>
      </c>
      <c r="K57" s="160"/>
      <c r="L57" s="43"/>
    </row>
    <row r="58" s="1" customFormat="1" ht="10.32" customHeight="1">
      <c r="B58" s="38"/>
      <c r="C58" s="39"/>
      <c r="D58" s="39"/>
      <c r="E58" s="39"/>
      <c r="F58" s="39"/>
      <c r="G58" s="39"/>
      <c r="H58" s="39"/>
      <c r="I58" s="130"/>
      <c r="J58" s="39"/>
      <c r="K58" s="39"/>
      <c r="L58" s="43"/>
    </row>
    <row r="59" s="1" customFormat="1" ht="22.8" customHeight="1">
      <c r="B59" s="38"/>
      <c r="C59" s="163" t="s">
        <v>67</v>
      </c>
      <c r="D59" s="39"/>
      <c r="E59" s="39"/>
      <c r="F59" s="39"/>
      <c r="G59" s="39"/>
      <c r="H59" s="39"/>
      <c r="I59" s="130"/>
      <c r="J59" s="97">
        <f>J85</f>
        <v>0</v>
      </c>
      <c r="K59" s="39"/>
      <c r="L59" s="43"/>
      <c r="AU59" s="17" t="s">
        <v>92</v>
      </c>
    </row>
    <row r="60" s="7" customFormat="1" ht="24.96" customHeight="1">
      <c r="B60" s="164"/>
      <c r="C60" s="165"/>
      <c r="D60" s="166" t="s">
        <v>268</v>
      </c>
      <c r="E60" s="167"/>
      <c r="F60" s="167"/>
      <c r="G60" s="167"/>
      <c r="H60" s="167"/>
      <c r="I60" s="168"/>
      <c r="J60" s="169">
        <f>J86</f>
        <v>0</v>
      </c>
      <c r="K60" s="165"/>
      <c r="L60" s="170"/>
    </row>
    <row r="61" s="8" customFormat="1" ht="19.92" customHeight="1">
      <c r="B61" s="171"/>
      <c r="C61" s="172"/>
      <c r="D61" s="173" t="s">
        <v>269</v>
      </c>
      <c r="E61" s="174"/>
      <c r="F61" s="174"/>
      <c r="G61" s="174"/>
      <c r="H61" s="174"/>
      <c r="I61" s="175"/>
      <c r="J61" s="176">
        <f>J87</f>
        <v>0</v>
      </c>
      <c r="K61" s="172"/>
      <c r="L61" s="177"/>
    </row>
    <row r="62" s="8" customFormat="1" ht="19.92" customHeight="1">
      <c r="B62" s="171"/>
      <c r="C62" s="172"/>
      <c r="D62" s="173" t="s">
        <v>270</v>
      </c>
      <c r="E62" s="174"/>
      <c r="F62" s="174"/>
      <c r="G62" s="174"/>
      <c r="H62" s="174"/>
      <c r="I62" s="175"/>
      <c r="J62" s="176">
        <f>J89</f>
        <v>0</v>
      </c>
      <c r="K62" s="172"/>
      <c r="L62" s="177"/>
    </row>
    <row r="63" s="8" customFormat="1" ht="19.92" customHeight="1">
      <c r="B63" s="171"/>
      <c r="C63" s="172"/>
      <c r="D63" s="173" t="s">
        <v>271</v>
      </c>
      <c r="E63" s="174"/>
      <c r="F63" s="174"/>
      <c r="G63" s="174"/>
      <c r="H63" s="174"/>
      <c r="I63" s="175"/>
      <c r="J63" s="176">
        <f>J91</f>
        <v>0</v>
      </c>
      <c r="K63" s="172"/>
      <c r="L63" s="177"/>
    </row>
    <row r="64" s="8" customFormat="1" ht="19.92" customHeight="1">
      <c r="B64" s="171"/>
      <c r="C64" s="172"/>
      <c r="D64" s="173" t="s">
        <v>272</v>
      </c>
      <c r="E64" s="174"/>
      <c r="F64" s="174"/>
      <c r="G64" s="174"/>
      <c r="H64" s="174"/>
      <c r="I64" s="175"/>
      <c r="J64" s="176">
        <f>J93</f>
        <v>0</v>
      </c>
      <c r="K64" s="172"/>
      <c r="L64" s="177"/>
    </row>
    <row r="65" s="8" customFormat="1" ht="19.92" customHeight="1">
      <c r="B65" s="171"/>
      <c r="C65" s="172"/>
      <c r="D65" s="173" t="s">
        <v>273</v>
      </c>
      <c r="E65" s="174"/>
      <c r="F65" s="174"/>
      <c r="G65" s="174"/>
      <c r="H65" s="174"/>
      <c r="I65" s="175"/>
      <c r="J65" s="176">
        <f>J95</f>
        <v>0</v>
      </c>
      <c r="K65" s="172"/>
      <c r="L65" s="177"/>
    </row>
    <row r="66" s="1" customFormat="1" ht="21.84" customHeight="1">
      <c r="B66" s="38"/>
      <c r="C66" s="39"/>
      <c r="D66" s="39"/>
      <c r="E66" s="39"/>
      <c r="F66" s="39"/>
      <c r="G66" s="39"/>
      <c r="H66" s="39"/>
      <c r="I66" s="130"/>
      <c r="J66" s="39"/>
      <c r="K66" s="39"/>
      <c r="L66" s="43"/>
    </row>
    <row r="67" s="1" customFormat="1" ht="6.96" customHeight="1">
      <c r="B67" s="57"/>
      <c r="C67" s="58"/>
      <c r="D67" s="58"/>
      <c r="E67" s="58"/>
      <c r="F67" s="58"/>
      <c r="G67" s="58"/>
      <c r="H67" s="58"/>
      <c r="I67" s="154"/>
      <c r="J67" s="58"/>
      <c r="K67" s="58"/>
      <c r="L67" s="43"/>
    </row>
    <row r="71" s="1" customFormat="1" ht="6.96" customHeight="1">
      <c r="B71" s="59"/>
      <c r="C71" s="60"/>
      <c r="D71" s="60"/>
      <c r="E71" s="60"/>
      <c r="F71" s="60"/>
      <c r="G71" s="60"/>
      <c r="H71" s="60"/>
      <c r="I71" s="157"/>
      <c r="J71" s="60"/>
      <c r="K71" s="60"/>
      <c r="L71" s="43"/>
    </row>
    <row r="72" s="1" customFormat="1" ht="24.96" customHeight="1">
      <c r="B72" s="38"/>
      <c r="C72" s="23" t="s">
        <v>100</v>
      </c>
      <c r="D72" s="39"/>
      <c r="E72" s="39"/>
      <c r="F72" s="39"/>
      <c r="G72" s="39"/>
      <c r="H72" s="39"/>
      <c r="I72" s="130"/>
      <c r="J72" s="39"/>
      <c r="K72" s="39"/>
      <c r="L72" s="43"/>
    </row>
    <row r="73" s="1" customFormat="1" ht="6.96" customHeight="1">
      <c r="B73" s="38"/>
      <c r="C73" s="39"/>
      <c r="D73" s="39"/>
      <c r="E73" s="39"/>
      <c r="F73" s="39"/>
      <c r="G73" s="39"/>
      <c r="H73" s="39"/>
      <c r="I73" s="130"/>
      <c r="J73" s="39"/>
      <c r="K73" s="39"/>
      <c r="L73" s="43"/>
    </row>
    <row r="74" s="1" customFormat="1" ht="12" customHeight="1">
      <c r="B74" s="38"/>
      <c r="C74" s="32" t="s">
        <v>16</v>
      </c>
      <c r="D74" s="39"/>
      <c r="E74" s="39"/>
      <c r="F74" s="39"/>
      <c r="G74" s="39"/>
      <c r="H74" s="39"/>
      <c r="I74" s="130"/>
      <c r="J74" s="39"/>
      <c r="K74" s="39"/>
      <c r="L74" s="43"/>
    </row>
    <row r="75" s="1" customFormat="1" ht="16.5" customHeight="1">
      <c r="B75" s="38"/>
      <c r="C75" s="39"/>
      <c r="D75" s="39"/>
      <c r="E75" s="158" t="str">
        <f>E7</f>
        <v>Vybudování retenční nádrže fotbalového areálu města Bruntálu</v>
      </c>
      <c r="F75" s="32"/>
      <c r="G75" s="32"/>
      <c r="H75" s="32"/>
      <c r="I75" s="130"/>
      <c r="J75" s="39"/>
      <c r="K75" s="39"/>
      <c r="L75" s="43"/>
    </row>
    <row r="76" s="1" customFormat="1" ht="12" customHeight="1">
      <c r="B76" s="38"/>
      <c r="C76" s="32" t="s">
        <v>87</v>
      </c>
      <c r="D76" s="39"/>
      <c r="E76" s="39"/>
      <c r="F76" s="39"/>
      <c r="G76" s="39"/>
      <c r="H76" s="39"/>
      <c r="I76" s="130"/>
      <c r="J76" s="39"/>
      <c r="K76" s="39"/>
      <c r="L76" s="43"/>
    </row>
    <row r="77" s="1" customFormat="1" ht="16.5" customHeight="1">
      <c r="B77" s="38"/>
      <c r="C77" s="39"/>
      <c r="D77" s="39"/>
      <c r="E77" s="64" t="str">
        <f>E9</f>
        <v>OST - Ostatní a vedlejší rozpočtové náklady</v>
      </c>
      <c r="F77" s="39"/>
      <c r="G77" s="39"/>
      <c r="H77" s="39"/>
      <c r="I77" s="130"/>
      <c r="J77" s="39"/>
      <c r="K77" s="39"/>
      <c r="L77" s="43"/>
    </row>
    <row r="78" s="1" customFormat="1" ht="6.96" customHeight="1">
      <c r="B78" s="38"/>
      <c r="C78" s="39"/>
      <c r="D78" s="39"/>
      <c r="E78" s="39"/>
      <c r="F78" s="39"/>
      <c r="G78" s="39"/>
      <c r="H78" s="39"/>
      <c r="I78" s="130"/>
      <c r="J78" s="39"/>
      <c r="K78" s="39"/>
      <c r="L78" s="43"/>
    </row>
    <row r="79" s="1" customFormat="1" ht="12" customHeight="1">
      <c r="B79" s="38"/>
      <c r="C79" s="32" t="s">
        <v>21</v>
      </c>
      <c r="D79" s="39"/>
      <c r="E79" s="39"/>
      <c r="F79" s="27" t="str">
        <f>F12</f>
        <v xml:space="preserve"> </v>
      </c>
      <c r="G79" s="39"/>
      <c r="H79" s="39"/>
      <c r="I79" s="132" t="s">
        <v>23</v>
      </c>
      <c r="J79" s="67" t="str">
        <f>IF(J12="","",J12)</f>
        <v>8. 5. 2019</v>
      </c>
      <c r="K79" s="39"/>
      <c r="L79" s="43"/>
    </row>
    <row r="80" s="1" customFormat="1" ht="6.96" customHeight="1">
      <c r="B80" s="38"/>
      <c r="C80" s="39"/>
      <c r="D80" s="39"/>
      <c r="E80" s="39"/>
      <c r="F80" s="39"/>
      <c r="G80" s="39"/>
      <c r="H80" s="39"/>
      <c r="I80" s="130"/>
      <c r="J80" s="39"/>
      <c r="K80" s="39"/>
      <c r="L80" s="43"/>
    </row>
    <row r="81" s="1" customFormat="1" ht="13.65" customHeight="1">
      <c r="B81" s="38"/>
      <c r="C81" s="32" t="s">
        <v>25</v>
      </c>
      <c r="D81" s="39"/>
      <c r="E81" s="39"/>
      <c r="F81" s="27" t="str">
        <f>E15</f>
        <v xml:space="preserve"> </v>
      </c>
      <c r="G81" s="39"/>
      <c r="H81" s="39"/>
      <c r="I81" s="132" t="s">
        <v>30</v>
      </c>
      <c r="J81" s="36" t="str">
        <f>E21</f>
        <v xml:space="preserve"> </v>
      </c>
      <c r="K81" s="39"/>
      <c r="L81" s="43"/>
    </row>
    <row r="82" s="1" customFormat="1" ht="13.65" customHeight="1">
      <c r="B82" s="38"/>
      <c r="C82" s="32" t="s">
        <v>28</v>
      </c>
      <c r="D82" s="39"/>
      <c r="E82" s="39"/>
      <c r="F82" s="27" t="str">
        <f>IF(E18="","",E18)</f>
        <v>Vyplň údaj</v>
      </c>
      <c r="G82" s="39"/>
      <c r="H82" s="39"/>
      <c r="I82" s="132" t="s">
        <v>32</v>
      </c>
      <c r="J82" s="36" t="str">
        <f>E24</f>
        <v xml:space="preserve"> </v>
      </c>
      <c r="K82" s="39"/>
      <c r="L82" s="43"/>
    </row>
    <row r="83" s="1" customFormat="1" ht="10.32" customHeight="1">
      <c r="B83" s="38"/>
      <c r="C83" s="39"/>
      <c r="D83" s="39"/>
      <c r="E83" s="39"/>
      <c r="F83" s="39"/>
      <c r="G83" s="39"/>
      <c r="H83" s="39"/>
      <c r="I83" s="130"/>
      <c r="J83" s="39"/>
      <c r="K83" s="39"/>
      <c r="L83" s="43"/>
    </row>
    <row r="84" s="9" customFormat="1" ht="29.28" customHeight="1">
      <c r="B84" s="178"/>
      <c r="C84" s="179" t="s">
        <v>101</v>
      </c>
      <c r="D84" s="180" t="s">
        <v>54</v>
      </c>
      <c r="E84" s="180" t="s">
        <v>50</v>
      </c>
      <c r="F84" s="180" t="s">
        <v>51</v>
      </c>
      <c r="G84" s="180" t="s">
        <v>102</v>
      </c>
      <c r="H84" s="180" t="s">
        <v>103</v>
      </c>
      <c r="I84" s="181" t="s">
        <v>104</v>
      </c>
      <c r="J84" s="180" t="s">
        <v>91</v>
      </c>
      <c r="K84" s="182" t="s">
        <v>105</v>
      </c>
      <c r="L84" s="183"/>
      <c r="M84" s="87" t="s">
        <v>19</v>
      </c>
      <c r="N84" s="88" t="s">
        <v>39</v>
      </c>
      <c r="O84" s="88" t="s">
        <v>106</v>
      </c>
      <c r="P84" s="88" t="s">
        <v>107</v>
      </c>
      <c r="Q84" s="88" t="s">
        <v>108</v>
      </c>
      <c r="R84" s="88" t="s">
        <v>109</v>
      </c>
      <c r="S84" s="88" t="s">
        <v>110</v>
      </c>
      <c r="T84" s="89" t="s">
        <v>111</v>
      </c>
    </row>
    <row r="85" s="1" customFormat="1" ht="22.8" customHeight="1">
      <c r="B85" s="38"/>
      <c r="C85" s="94" t="s">
        <v>112</v>
      </c>
      <c r="D85" s="39"/>
      <c r="E85" s="39"/>
      <c r="F85" s="39"/>
      <c r="G85" s="39"/>
      <c r="H85" s="39"/>
      <c r="I85" s="130"/>
      <c r="J85" s="184">
        <f>BK85</f>
        <v>0</v>
      </c>
      <c r="K85" s="39"/>
      <c r="L85" s="43"/>
      <c r="M85" s="90"/>
      <c r="N85" s="91"/>
      <c r="O85" s="91"/>
      <c r="P85" s="185">
        <f>P86</f>
        <v>0</v>
      </c>
      <c r="Q85" s="91"/>
      <c r="R85" s="185">
        <f>R86</f>
        <v>0</v>
      </c>
      <c r="S85" s="91"/>
      <c r="T85" s="186">
        <f>T86</f>
        <v>0</v>
      </c>
      <c r="AT85" s="17" t="s">
        <v>68</v>
      </c>
      <c r="AU85" s="17" t="s">
        <v>92</v>
      </c>
      <c r="BK85" s="187">
        <f>BK86</f>
        <v>0</v>
      </c>
    </row>
    <row r="86" s="10" customFormat="1" ht="25.92" customHeight="1">
      <c r="B86" s="188"/>
      <c r="C86" s="189"/>
      <c r="D86" s="190" t="s">
        <v>68</v>
      </c>
      <c r="E86" s="191" t="s">
        <v>274</v>
      </c>
      <c r="F86" s="191" t="s">
        <v>275</v>
      </c>
      <c r="G86" s="189"/>
      <c r="H86" s="189"/>
      <c r="I86" s="192"/>
      <c r="J86" s="193">
        <f>BK86</f>
        <v>0</v>
      </c>
      <c r="K86" s="189"/>
      <c r="L86" s="194"/>
      <c r="M86" s="195"/>
      <c r="N86" s="196"/>
      <c r="O86" s="196"/>
      <c r="P86" s="197">
        <f>P87+P89+P91+P93+P95</f>
        <v>0</v>
      </c>
      <c r="Q86" s="196"/>
      <c r="R86" s="197">
        <f>R87+R89+R91+R93+R95</f>
        <v>0</v>
      </c>
      <c r="S86" s="196"/>
      <c r="T86" s="198">
        <f>T87+T89+T91+T93+T95</f>
        <v>0</v>
      </c>
      <c r="AR86" s="199" t="s">
        <v>164</v>
      </c>
      <c r="AT86" s="200" t="s">
        <v>68</v>
      </c>
      <c r="AU86" s="200" t="s">
        <v>69</v>
      </c>
      <c r="AY86" s="199" t="s">
        <v>115</v>
      </c>
      <c r="BK86" s="201">
        <f>BK87+BK89+BK91+BK93+BK95</f>
        <v>0</v>
      </c>
    </row>
    <row r="87" s="10" customFormat="1" ht="22.8" customHeight="1">
      <c r="B87" s="188"/>
      <c r="C87" s="189"/>
      <c r="D87" s="190" t="s">
        <v>68</v>
      </c>
      <c r="E87" s="202" t="s">
        <v>276</v>
      </c>
      <c r="F87" s="202" t="s">
        <v>277</v>
      </c>
      <c r="G87" s="189"/>
      <c r="H87" s="189"/>
      <c r="I87" s="192"/>
      <c r="J87" s="203">
        <f>BK87</f>
        <v>0</v>
      </c>
      <c r="K87" s="189"/>
      <c r="L87" s="194"/>
      <c r="M87" s="195"/>
      <c r="N87" s="196"/>
      <c r="O87" s="196"/>
      <c r="P87" s="197">
        <f>P88</f>
        <v>0</v>
      </c>
      <c r="Q87" s="196"/>
      <c r="R87" s="197">
        <f>R88</f>
        <v>0</v>
      </c>
      <c r="S87" s="196"/>
      <c r="T87" s="198">
        <f>T88</f>
        <v>0</v>
      </c>
      <c r="AR87" s="199" t="s">
        <v>164</v>
      </c>
      <c r="AT87" s="200" t="s">
        <v>68</v>
      </c>
      <c r="AU87" s="200" t="s">
        <v>77</v>
      </c>
      <c r="AY87" s="199" t="s">
        <v>115</v>
      </c>
      <c r="BK87" s="201">
        <f>BK88</f>
        <v>0</v>
      </c>
    </row>
    <row r="88" s="1" customFormat="1" ht="16.5" customHeight="1">
      <c r="B88" s="38"/>
      <c r="C88" s="204" t="s">
        <v>77</v>
      </c>
      <c r="D88" s="204" t="s">
        <v>118</v>
      </c>
      <c r="E88" s="205" t="s">
        <v>278</v>
      </c>
      <c r="F88" s="206" t="s">
        <v>279</v>
      </c>
      <c r="G88" s="207" t="s">
        <v>280</v>
      </c>
      <c r="H88" s="208">
        <v>1</v>
      </c>
      <c r="I88" s="209"/>
      <c r="J88" s="210">
        <f>ROUND(I88*H88,2)</f>
        <v>0</v>
      </c>
      <c r="K88" s="206" t="s">
        <v>122</v>
      </c>
      <c r="L88" s="43"/>
      <c r="M88" s="211" t="s">
        <v>19</v>
      </c>
      <c r="N88" s="212" t="s">
        <v>40</v>
      </c>
      <c r="O88" s="79"/>
      <c r="P88" s="213">
        <f>O88*H88</f>
        <v>0</v>
      </c>
      <c r="Q88" s="213">
        <v>0</v>
      </c>
      <c r="R88" s="213">
        <f>Q88*H88</f>
        <v>0</v>
      </c>
      <c r="S88" s="213">
        <v>0</v>
      </c>
      <c r="T88" s="214">
        <f>S88*H88</f>
        <v>0</v>
      </c>
      <c r="AR88" s="17" t="s">
        <v>281</v>
      </c>
      <c r="AT88" s="17" t="s">
        <v>118</v>
      </c>
      <c r="AU88" s="17" t="s">
        <v>79</v>
      </c>
      <c r="AY88" s="17" t="s">
        <v>115</v>
      </c>
      <c r="BE88" s="215">
        <f>IF(N88="základní",J88,0)</f>
        <v>0</v>
      </c>
      <c r="BF88" s="215">
        <f>IF(N88="snížená",J88,0)</f>
        <v>0</v>
      </c>
      <c r="BG88" s="215">
        <f>IF(N88="zákl. přenesená",J88,0)</f>
        <v>0</v>
      </c>
      <c r="BH88" s="215">
        <f>IF(N88="sníž. přenesená",J88,0)</f>
        <v>0</v>
      </c>
      <c r="BI88" s="215">
        <f>IF(N88="nulová",J88,0)</f>
        <v>0</v>
      </c>
      <c r="BJ88" s="17" t="s">
        <v>77</v>
      </c>
      <c r="BK88" s="215">
        <f>ROUND(I88*H88,2)</f>
        <v>0</v>
      </c>
      <c r="BL88" s="17" t="s">
        <v>281</v>
      </c>
      <c r="BM88" s="17" t="s">
        <v>282</v>
      </c>
    </row>
    <row r="89" s="10" customFormat="1" ht="22.8" customHeight="1">
      <c r="B89" s="188"/>
      <c r="C89" s="189"/>
      <c r="D89" s="190" t="s">
        <v>68</v>
      </c>
      <c r="E89" s="202" t="s">
        <v>283</v>
      </c>
      <c r="F89" s="202" t="s">
        <v>284</v>
      </c>
      <c r="G89" s="189"/>
      <c r="H89" s="189"/>
      <c r="I89" s="192"/>
      <c r="J89" s="203">
        <f>BK89</f>
        <v>0</v>
      </c>
      <c r="K89" s="189"/>
      <c r="L89" s="194"/>
      <c r="M89" s="195"/>
      <c r="N89" s="196"/>
      <c r="O89" s="196"/>
      <c r="P89" s="197">
        <f>P90</f>
        <v>0</v>
      </c>
      <c r="Q89" s="196"/>
      <c r="R89" s="197">
        <f>R90</f>
        <v>0</v>
      </c>
      <c r="S89" s="196"/>
      <c r="T89" s="198">
        <f>T90</f>
        <v>0</v>
      </c>
      <c r="AR89" s="199" t="s">
        <v>164</v>
      </c>
      <c r="AT89" s="200" t="s">
        <v>68</v>
      </c>
      <c r="AU89" s="200" t="s">
        <v>77</v>
      </c>
      <c r="AY89" s="199" t="s">
        <v>115</v>
      </c>
      <c r="BK89" s="201">
        <f>BK90</f>
        <v>0</v>
      </c>
    </row>
    <row r="90" s="1" customFormat="1" ht="16.5" customHeight="1">
      <c r="B90" s="38"/>
      <c r="C90" s="204" t="s">
        <v>79</v>
      </c>
      <c r="D90" s="204" t="s">
        <v>118</v>
      </c>
      <c r="E90" s="205" t="s">
        <v>285</v>
      </c>
      <c r="F90" s="206" t="s">
        <v>284</v>
      </c>
      <c r="G90" s="207" t="s">
        <v>280</v>
      </c>
      <c r="H90" s="208">
        <v>1</v>
      </c>
      <c r="I90" s="209"/>
      <c r="J90" s="210">
        <f>ROUND(I90*H90,2)</f>
        <v>0</v>
      </c>
      <c r="K90" s="206" t="s">
        <v>122</v>
      </c>
      <c r="L90" s="43"/>
      <c r="M90" s="211" t="s">
        <v>19</v>
      </c>
      <c r="N90" s="212" t="s">
        <v>40</v>
      </c>
      <c r="O90" s="79"/>
      <c r="P90" s="213">
        <f>O90*H90</f>
        <v>0</v>
      </c>
      <c r="Q90" s="213">
        <v>0</v>
      </c>
      <c r="R90" s="213">
        <f>Q90*H90</f>
        <v>0</v>
      </c>
      <c r="S90" s="213">
        <v>0</v>
      </c>
      <c r="T90" s="214">
        <f>S90*H90</f>
        <v>0</v>
      </c>
      <c r="AR90" s="17" t="s">
        <v>281</v>
      </c>
      <c r="AT90" s="17" t="s">
        <v>118</v>
      </c>
      <c r="AU90" s="17" t="s">
        <v>79</v>
      </c>
      <c r="AY90" s="17" t="s">
        <v>115</v>
      </c>
      <c r="BE90" s="215">
        <f>IF(N90="základní",J90,0)</f>
        <v>0</v>
      </c>
      <c r="BF90" s="215">
        <f>IF(N90="snížená",J90,0)</f>
        <v>0</v>
      </c>
      <c r="BG90" s="215">
        <f>IF(N90="zákl. přenesená",J90,0)</f>
        <v>0</v>
      </c>
      <c r="BH90" s="215">
        <f>IF(N90="sníž. přenesená",J90,0)</f>
        <v>0</v>
      </c>
      <c r="BI90" s="215">
        <f>IF(N90="nulová",J90,0)</f>
        <v>0</v>
      </c>
      <c r="BJ90" s="17" t="s">
        <v>77</v>
      </c>
      <c r="BK90" s="215">
        <f>ROUND(I90*H90,2)</f>
        <v>0</v>
      </c>
      <c r="BL90" s="17" t="s">
        <v>281</v>
      </c>
      <c r="BM90" s="17" t="s">
        <v>286</v>
      </c>
    </row>
    <row r="91" s="10" customFormat="1" ht="22.8" customHeight="1">
      <c r="B91" s="188"/>
      <c r="C91" s="189"/>
      <c r="D91" s="190" t="s">
        <v>68</v>
      </c>
      <c r="E91" s="202" t="s">
        <v>287</v>
      </c>
      <c r="F91" s="202" t="s">
        <v>288</v>
      </c>
      <c r="G91" s="189"/>
      <c r="H91" s="189"/>
      <c r="I91" s="192"/>
      <c r="J91" s="203">
        <f>BK91</f>
        <v>0</v>
      </c>
      <c r="K91" s="189"/>
      <c r="L91" s="194"/>
      <c r="M91" s="195"/>
      <c r="N91" s="196"/>
      <c r="O91" s="196"/>
      <c r="P91" s="197">
        <f>P92</f>
        <v>0</v>
      </c>
      <c r="Q91" s="196"/>
      <c r="R91" s="197">
        <f>R92</f>
        <v>0</v>
      </c>
      <c r="S91" s="196"/>
      <c r="T91" s="198">
        <f>T92</f>
        <v>0</v>
      </c>
      <c r="AR91" s="199" t="s">
        <v>164</v>
      </c>
      <c r="AT91" s="200" t="s">
        <v>68</v>
      </c>
      <c r="AU91" s="200" t="s">
        <v>77</v>
      </c>
      <c r="AY91" s="199" t="s">
        <v>115</v>
      </c>
      <c r="BK91" s="201">
        <f>BK92</f>
        <v>0</v>
      </c>
    </row>
    <row r="92" s="1" customFormat="1" ht="16.5" customHeight="1">
      <c r="B92" s="38"/>
      <c r="C92" s="204" t="s">
        <v>133</v>
      </c>
      <c r="D92" s="204" t="s">
        <v>118</v>
      </c>
      <c r="E92" s="205" t="s">
        <v>289</v>
      </c>
      <c r="F92" s="206" t="s">
        <v>290</v>
      </c>
      <c r="G92" s="207" t="s">
        <v>280</v>
      </c>
      <c r="H92" s="208">
        <v>1</v>
      </c>
      <c r="I92" s="209"/>
      <c r="J92" s="210">
        <f>ROUND(I92*H92,2)</f>
        <v>0</v>
      </c>
      <c r="K92" s="206" t="s">
        <v>122</v>
      </c>
      <c r="L92" s="43"/>
      <c r="M92" s="211" t="s">
        <v>19</v>
      </c>
      <c r="N92" s="212" t="s">
        <v>40</v>
      </c>
      <c r="O92" s="79"/>
      <c r="P92" s="213">
        <f>O92*H92</f>
        <v>0</v>
      </c>
      <c r="Q92" s="213">
        <v>0</v>
      </c>
      <c r="R92" s="213">
        <f>Q92*H92</f>
        <v>0</v>
      </c>
      <c r="S92" s="213">
        <v>0</v>
      </c>
      <c r="T92" s="214">
        <f>S92*H92</f>
        <v>0</v>
      </c>
      <c r="AR92" s="17" t="s">
        <v>281</v>
      </c>
      <c r="AT92" s="17" t="s">
        <v>118</v>
      </c>
      <c r="AU92" s="17" t="s">
        <v>79</v>
      </c>
      <c r="AY92" s="17" t="s">
        <v>115</v>
      </c>
      <c r="BE92" s="215">
        <f>IF(N92="základní",J92,0)</f>
        <v>0</v>
      </c>
      <c r="BF92" s="215">
        <f>IF(N92="snížená",J92,0)</f>
        <v>0</v>
      </c>
      <c r="BG92" s="215">
        <f>IF(N92="zákl. přenesená",J92,0)</f>
        <v>0</v>
      </c>
      <c r="BH92" s="215">
        <f>IF(N92="sníž. přenesená",J92,0)</f>
        <v>0</v>
      </c>
      <c r="BI92" s="215">
        <f>IF(N92="nulová",J92,0)</f>
        <v>0</v>
      </c>
      <c r="BJ92" s="17" t="s">
        <v>77</v>
      </c>
      <c r="BK92" s="215">
        <f>ROUND(I92*H92,2)</f>
        <v>0</v>
      </c>
      <c r="BL92" s="17" t="s">
        <v>281</v>
      </c>
      <c r="BM92" s="17" t="s">
        <v>291</v>
      </c>
    </row>
    <row r="93" s="10" customFormat="1" ht="22.8" customHeight="1">
      <c r="B93" s="188"/>
      <c r="C93" s="189"/>
      <c r="D93" s="190" t="s">
        <v>68</v>
      </c>
      <c r="E93" s="202" t="s">
        <v>292</v>
      </c>
      <c r="F93" s="202" t="s">
        <v>293</v>
      </c>
      <c r="G93" s="189"/>
      <c r="H93" s="189"/>
      <c r="I93" s="192"/>
      <c r="J93" s="203">
        <f>BK93</f>
        <v>0</v>
      </c>
      <c r="K93" s="189"/>
      <c r="L93" s="194"/>
      <c r="M93" s="195"/>
      <c r="N93" s="196"/>
      <c r="O93" s="196"/>
      <c r="P93" s="197">
        <f>P94</f>
        <v>0</v>
      </c>
      <c r="Q93" s="196"/>
      <c r="R93" s="197">
        <f>R94</f>
        <v>0</v>
      </c>
      <c r="S93" s="196"/>
      <c r="T93" s="198">
        <f>T94</f>
        <v>0</v>
      </c>
      <c r="AR93" s="199" t="s">
        <v>164</v>
      </c>
      <c r="AT93" s="200" t="s">
        <v>68</v>
      </c>
      <c r="AU93" s="200" t="s">
        <v>77</v>
      </c>
      <c r="AY93" s="199" t="s">
        <v>115</v>
      </c>
      <c r="BK93" s="201">
        <f>BK94</f>
        <v>0</v>
      </c>
    </row>
    <row r="94" s="1" customFormat="1" ht="16.5" customHeight="1">
      <c r="B94" s="38"/>
      <c r="C94" s="204" t="s">
        <v>123</v>
      </c>
      <c r="D94" s="204" t="s">
        <v>118</v>
      </c>
      <c r="E94" s="205" t="s">
        <v>294</v>
      </c>
      <c r="F94" s="206" t="s">
        <v>295</v>
      </c>
      <c r="G94" s="207" t="s">
        <v>280</v>
      </c>
      <c r="H94" s="208">
        <v>1</v>
      </c>
      <c r="I94" s="209"/>
      <c r="J94" s="210">
        <f>ROUND(I94*H94,2)</f>
        <v>0</v>
      </c>
      <c r="K94" s="206" t="s">
        <v>122</v>
      </c>
      <c r="L94" s="43"/>
      <c r="M94" s="211" t="s">
        <v>19</v>
      </c>
      <c r="N94" s="212" t="s">
        <v>40</v>
      </c>
      <c r="O94" s="79"/>
      <c r="P94" s="213">
        <f>O94*H94</f>
        <v>0</v>
      </c>
      <c r="Q94" s="213">
        <v>0</v>
      </c>
      <c r="R94" s="213">
        <f>Q94*H94</f>
        <v>0</v>
      </c>
      <c r="S94" s="213">
        <v>0</v>
      </c>
      <c r="T94" s="214">
        <f>S94*H94</f>
        <v>0</v>
      </c>
      <c r="AR94" s="17" t="s">
        <v>281</v>
      </c>
      <c r="AT94" s="17" t="s">
        <v>118</v>
      </c>
      <c r="AU94" s="17" t="s">
        <v>79</v>
      </c>
      <c r="AY94" s="17" t="s">
        <v>115</v>
      </c>
      <c r="BE94" s="215">
        <f>IF(N94="základní",J94,0)</f>
        <v>0</v>
      </c>
      <c r="BF94" s="215">
        <f>IF(N94="snížená",J94,0)</f>
        <v>0</v>
      </c>
      <c r="BG94" s="215">
        <f>IF(N94="zákl. přenesená",J94,0)</f>
        <v>0</v>
      </c>
      <c r="BH94" s="215">
        <f>IF(N94="sníž. přenesená",J94,0)</f>
        <v>0</v>
      </c>
      <c r="BI94" s="215">
        <f>IF(N94="nulová",J94,0)</f>
        <v>0</v>
      </c>
      <c r="BJ94" s="17" t="s">
        <v>77</v>
      </c>
      <c r="BK94" s="215">
        <f>ROUND(I94*H94,2)</f>
        <v>0</v>
      </c>
      <c r="BL94" s="17" t="s">
        <v>281</v>
      </c>
      <c r="BM94" s="17" t="s">
        <v>296</v>
      </c>
    </row>
    <row r="95" s="10" customFormat="1" ht="22.8" customHeight="1">
      <c r="B95" s="188"/>
      <c r="C95" s="189"/>
      <c r="D95" s="190" t="s">
        <v>68</v>
      </c>
      <c r="E95" s="202" t="s">
        <v>297</v>
      </c>
      <c r="F95" s="202" t="s">
        <v>298</v>
      </c>
      <c r="G95" s="189"/>
      <c r="H95" s="189"/>
      <c r="I95" s="192"/>
      <c r="J95" s="203">
        <f>BK95</f>
        <v>0</v>
      </c>
      <c r="K95" s="189"/>
      <c r="L95" s="194"/>
      <c r="M95" s="195"/>
      <c r="N95" s="196"/>
      <c r="O95" s="196"/>
      <c r="P95" s="197">
        <f>P96</f>
        <v>0</v>
      </c>
      <c r="Q95" s="196"/>
      <c r="R95" s="197">
        <f>R96</f>
        <v>0</v>
      </c>
      <c r="S95" s="196"/>
      <c r="T95" s="198">
        <f>T96</f>
        <v>0</v>
      </c>
      <c r="AR95" s="199" t="s">
        <v>164</v>
      </c>
      <c r="AT95" s="200" t="s">
        <v>68</v>
      </c>
      <c r="AU95" s="200" t="s">
        <v>77</v>
      </c>
      <c r="AY95" s="199" t="s">
        <v>115</v>
      </c>
      <c r="BK95" s="201">
        <f>BK96</f>
        <v>0</v>
      </c>
    </row>
    <row r="96" s="1" customFormat="1" ht="16.5" customHeight="1">
      <c r="B96" s="38"/>
      <c r="C96" s="204" t="s">
        <v>164</v>
      </c>
      <c r="D96" s="204" t="s">
        <v>118</v>
      </c>
      <c r="E96" s="205" t="s">
        <v>299</v>
      </c>
      <c r="F96" s="206" t="s">
        <v>300</v>
      </c>
      <c r="G96" s="207" t="s">
        <v>280</v>
      </c>
      <c r="H96" s="208">
        <v>1</v>
      </c>
      <c r="I96" s="209"/>
      <c r="J96" s="210">
        <f>ROUND(I96*H96,2)</f>
        <v>0</v>
      </c>
      <c r="K96" s="206" t="s">
        <v>122</v>
      </c>
      <c r="L96" s="43"/>
      <c r="M96" s="265" t="s">
        <v>19</v>
      </c>
      <c r="N96" s="266" t="s">
        <v>40</v>
      </c>
      <c r="O96" s="267"/>
      <c r="P96" s="268">
        <f>O96*H96</f>
        <v>0</v>
      </c>
      <c r="Q96" s="268">
        <v>0</v>
      </c>
      <c r="R96" s="268">
        <f>Q96*H96</f>
        <v>0</v>
      </c>
      <c r="S96" s="268">
        <v>0</v>
      </c>
      <c r="T96" s="269">
        <f>S96*H96</f>
        <v>0</v>
      </c>
      <c r="AR96" s="17" t="s">
        <v>281</v>
      </c>
      <c r="AT96" s="17" t="s">
        <v>118</v>
      </c>
      <c r="AU96" s="17" t="s">
        <v>79</v>
      </c>
      <c r="AY96" s="17" t="s">
        <v>115</v>
      </c>
      <c r="BE96" s="215">
        <f>IF(N96="základní",J96,0)</f>
        <v>0</v>
      </c>
      <c r="BF96" s="215">
        <f>IF(N96="snížená",J96,0)</f>
        <v>0</v>
      </c>
      <c r="BG96" s="215">
        <f>IF(N96="zákl. přenesená",J96,0)</f>
        <v>0</v>
      </c>
      <c r="BH96" s="215">
        <f>IF(N96="sníž. přenesená",J96,0)</f>
        <v>0</v>
      </c>
      <c r="BI96" s="215">
        <f>IF(N96="nulová",J96,0)</f>
        <v>0</v>
      </c>
      <c r="BJ96" s="17" t="s">
        <v>77</v>
      </c>
      <c r="BK96" s="215">
        <f>ROUND(I96*H96,2)</f>
        <v>0</v>
      </c>
      <c r="BL96" s="17" t="s">
        <v>281</v>
      </c>
      <c r="BM96" s="17" t="s">
        <v>301</v>
      </c>
    </row>
    <row r="97" s="1" customFormat="1" ht="6.96" customHeight="1">
      <c r="B97" s="57"/>
      <c r="C97" s="58"/>
      <c r="D97" s="58"/>
      <c r="E97" s="58"/>
      <c r="F97" s="58"/>
      <c r="G97" s="58"/>
      <c r="H97" s="58"/>
      <c r="I97" s="154"/>
      <c r="J97" s="58"/>
      <c r="K97" s="58"/>
      <c r="L97" s="43"/>
    </row>
  </sheetData>
  <sheetProtection sheet="1" autoFilter="0" formatColumns="0" formatRows="0" objects="1" scenarios="1" spinCount="100000" saltValue="wBcTML2RZaciDOKgCZhKKhG1FgLcBYZ2ybrvUJBN/MFYO8VaQDJlXzjfBzYk2xIjaNxVzcUlLgXVojnRI04Bew==" hashValue="bcm3aJslC2vZG9ymZ9Bl6zl+F8076G35KY3niBjlrRSSEEbNs1z3ec/Xw8WkKTuDVZAfMVE1veZgBmENjP1JvA==" algorithmName="SHA-512" password="CC35"/>
  <autoFilter ref="C84:K96"/>
  <mergeCells count="9">
    <mergeCell ref="E7:H7"/>
    <mergeCell ref="E9:H9"/>
    <mergeCell ref="E18:H18"/>
    <mergeCell ref="E27:H27"/>
    <mergeCell ref="E48:H48"/>
    <mergeCell ref="E50:H50"/>
    <mergeCell ref="E75:H75"/>
    <mergeCell ref="E77:H7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100.83" customWidth="1"/>
    <col min="7" max="7" width="8.67" customWidth="1"/>
    <col min="8" max="8" width="11.17" customWidth="1"/>
    <col min="9" max="9" width="14.17" style="123" customWidth="1"/>
    <col min="10" max="10" width="23.5" customWidth="1"/>
    <col min="11" max="11" width="15.5"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7" t="s">
        <v>85</v>
      </c>
    </row>
    <row r="3" ht="6.96" customHeight="1">
      <c r="B3" s="124"/>
      <c r="C3" s="125"/>
      <c r="D3" s="125"/>
      <c r="E3" s="125"/>
      <c r="F3" s="125"/>
      <c r="G3" s="125"/>
      <c r="H3" s="125"/>
      <c r="I3" s="126"/>
      <c r="J3" s="125"/>
      <c r="K3" s="125"/>
      <c r="L3" s="20"/>
      <c r="AT3" s="17" t="s">
        <v>79</v>
      </c>
    </row>
    <row r="4" ht="24.96" customHeight="1">
      <c r="B4" s="20"/>
      <c r="D4" s="127" t="s">
        <v>86</v>
      </c>
      <c r="L4" s="20"/>
      <c r="M4" s="24" t="s">
        <v>10</v>
      </c>
      <c r="AT4" s="17" t="s">
        <v>4</v>
      </c>
    </row>
    <row r="5" ht="6.96" customHeight="1">
      <c r="B5" s="20"/>
      <c r="L5" s="20"/>
    </row>
    <row r="6" ht="12" customHeight="1">
      <c r="B6" s="20"/>
      <c r="D6" s="128" t="s">
        <v>16</v>
      </c>
      <c r="L6" s="20"/>
    </row>
    <row r="7" ht="16.5" customHeight="1">
      <c r="B7" s="20"/>
      <c r="E7" s="129" t="str">
        <f>'Rekapitulace stavby'!K6</f>
        <v>Vybudování retenční nádrže fotbalového areálu města Bruntálu</v>
      </c>
      <c r="F7" s="128"/>
      <c r="G7" s="128"/>
      <c r="H7" s="128"/>
      <c r="L7" s="20"/>
    </row>
    <row r="8" s="1" customFormat="1" ht="12" customHeight="1">
      <c r="B8" s="43"/>
      <c r="D8" s="128" t="s">
        <v>87</v>
      </c>
      <c r="I8" s="130"/>
      <c r="L8" s="43"/>
    </row>
    <row r="9" s="1" customFormat="1" ht="36.96" customHeight="1">
      <c r="B9" s="43"/>
      <c r="E9" s="131" t="s">
        <v>302</v>
      </c>
      <c r="F9" s="1"/>
      <c r="G9" s="1"/>
      <c r="H9" s="1"/>
      <c r="I9" s="130"/>
      <c r="L9" s="43"/>
    </row>
    <row r="10" s="1" customFormat="1">
      <c r="B10" s="43"/>
      <c r="I10" s="130"/>
      <c r="L10" s="43"/>
    </row>
    <row r="11" s="1" customFormat="1" ht="12" customHeight="1">
      <c r="B11" s="43"/>
      <c r="D11" s="128" t="s">
        <v>18</v>
      </c>
      <c r="F11" s="17" t="s">
        <v>19</v>
      </c>
      <c r="I11" s="132" t="s">
        <v>20</v>
      </c>
      <c r="J11" s="17" t="s">
        <v>19</v>
      </c>
      <c r="L11" s="43"/>
    </row>
    <row r="12" s="1" customFormat="1" ht="12" customHeight="1">
      <c r="B12" s="43"/>
      <c r="D12" s="128" t="s">
        <v>21</v>
      </c>
      <c r="F12" s="17" t="s">
        <v>22</v>
      </c>
      <c r="I12" s="132" t="s">
        <v>23</v>
      </c>
      <c r="J12" s="133" t="str">
        <f>'Rekapitulace stavby'!AN8</f>
        <v>8. 5. 2019</v>
      </c>
      <c r="L12" s="43"/>
    </row>
    <row r="13" s="1" customFormat="1" ht="10.8" customHeight="1">
      <c r="B13" s="43"/>
      <c r="I13" s="130"/>
      <c r="L13" s="43"/>
    </row>
    <row r="14" s="1" customFormat="1" ht="12" customHeight="1">
      <c r="B14" s="43"/>
      <c r="D14" s="128" t="s">
        <v>25</v>
      </c>
      <c r="I14" s="132" t="s">
        <v>26</v>
      </c>
      <c r="J14" s="17" t="str">
        <f>IF('Rekapitulace stavby'!AN10="","",'Rekapitulace stavby'!AN10)</f>
        <v/>
      </c>
      <c r="L14" s="43"/>
    </row>
    <row r="15" s="1" customFormat="1" ht="18" customHeight="1">
      <c r="B15" s="43"/>
      <c r="E15" s="17" t="str">
        <f>IF('Rekapitulace stavby'!E11="","",'Rekapitulace stavby'!E11)</f>
        <v xml:space="preserve"> </v>
      </c>
      <c r="I15" s="132" t="s">
        <v>27</v>
      </c>
      <c r="J15" s="17" t="str">
        <f>IF('Rekapitulace stavby'!AN11="","",'Rekapitulace stavby'!AN11)</f>
        <v/>
      </c>
      <c r="L15" s="43"/>
    </row>
    <row r="16" s="1" customFormat="1" ht="6.96" customHeight="1">
      <c r="B16" s="43"/>
      <c r="I16" s="130"/>
      <c r="L16" s="43"/>
    </row>
    <row r="17" s="1" customFormat="1" ht="12" customHeight="1">
      <c r="B17" s="43"/>
      <c r="D17" s="128" t="s">
        <v>28</v>
      </c>
      <c r="I17" s="132" t="s">
        <v>26</v>
      </c>
      <c r="J17" s="33" t="str">
        <f>'Rekapitulace stavby'!AN13</f>
        <v>Vyplň údaj</v>
      </c>
      <c r="L17" s="43"/>
    </row>
    <row r="18" s="1" customFormat="1" ht="18" customHeight="1">
      <c r="B18" s="43"/>
      <c r="E18" s="33" t="str">
        <f>'Rekapitulace stavby'!E14</f>
        <v>Vyplň údaj</v>
      </c>
      <c r="F18" s="17"/>
      <c r="G18" s="17"/>
      <c r="H18" s="17"/>
      <c r="I18" s="132" t="s">
        <v>27</v>
      </c>
      <c r="J18" s="33" t="str">
        <f>'Rekapitulace stavby'!AN14</f>
        <v>Vyplň údaj</v>
      </c>
      <c r="L18" s="43"/>
    </row>
    <row r="19" s="1" customFormat="1" ht="6.96" customHeight="1">
      <c r="B19" s="43"/>
      <c r="I19" s="130"/>
      <c r="L19" s="43"/>
    </row>
    <row r="20" s="1" customFormat="1" ht="12" customHeight="1">
      <c r="B20" s="43"/>
      <c r="D20" s="128" t="s">
        <v>30</v>
      </c>
      <c r="I20" s="132" t="s">
        <v>26</v>
      </c>
      <c r="J20" s="17" t="str">
        <f>IF('Rekapitulace stavby'!AN16="","",'Rekapitulace stavby'!AN16)</f>
        <v/>
      </c>
      <c r="L20" s="43"/>
    </row>
    <row r="21" s="1" customFormat="1" ht="18" customHeight="1">
      <c r="B21" s="43"/>
      <c r="E21" s="17" t="str">
        <f>IF('Rekapitulace stavby'!E17="","",'Rekapitulace stavby'!E17)</f>
        <v xml:space="preserve"> </v>
      </c>
      <c r="I21" s="132" t="s">
        <v>27</v>
      </c>
      <c r="J21" s="17" t="str">
        <f>IF('Rekapitulace stavby'!AN17="","",'Rekapitulace stavby'!AN17)</f>
        <v/>
      </c>
      <c r="L21" s="43"/>
    </row>
    <row r="22" s="1" customFormat="1" ht="6.96" customHeight="1">
      <c r="B22" s="43"/>
      <c r="I22" s="130"/>
      <c r="L22" s="43"/>
    </row>
    <row r="23" s="1" customFormat="1" ht="12" customHeight="1">
      <c r="B23" s="43"/>
      <c r="D23" s="128" t="s">
        <v>32</v>
      </c>
      <c r="I23" s="132" t="s">
        <v>26</v>
      </c>
      <c r="J23" s="17" t="str">
        <f>IF('Rekapitulace stavby'!AN19="","",'Rekapitulace stavby'!AN19)</f>
        <v/>
      </c>
      <c r="L23" s="43"/>
    </row>
    <row r="24" s="1" customFormat="1" ht="18" customHeight="1">
      <c r="B24" s="43"/>
      <c r="E24" s="17" t="str">
        <f>IF('Rekapitulace stavby'!E20="","",'Rekapitulace stavby'!E20)</f>
        <v xml:space="preserve"> </v>
      </c>
      <c r="I24" s="132" t="s">
        <v>27</v>
      </c>
      <c r="J24" s="17" t="str">
        <f>IF('Rekapitulace stavby'!AN20="","",'Rekapitulace stavby'!AN20)</f>
        <v/>
      </c>
      <c r="L24" s="43"/>
    </row>
    <row r="25" s="1" customFormat="1" ht="6.96" customHeight="1">
      <c r="B25" s="43"/>
      <c r="I25" s="130"/>
      <c r="L25" s="43"/>
    </row>
    <row r="26" s="1" customFormat="1" ht="12" customHeight="1">
      <c r="B26" s="43"/>
      <c r="D26" s="128" t="s">
        <v>33</v>
      </c>
      <c r="I26" s="130"/>
      <c r="L26" s="43"/>
    </row>
    <row r="27" s="6" customFormat="1" ht="16.5" customHeight="1">
      <c r="B27" s="134"/>
      <c r="E27" s="135" t="s">
        <v>19</v>
      </c>
      <c r="F27" s="135"/>
      <c r="G27" s="135"/>
      <c r="H27" s="135"/>
      <c r="I27" s="136"/>
      <c r="L27" s="134"/>
    </row>
    <row r="28" s="1" customFormat="1" ht="6.96" customHeight="1">
      <c r="B28" s="43"/>
      <c r="I28" s="130"/>
      <c r="L28" s="43"/>
    </row>
    <row r="29" s="1" customFormat="1" ht="6.96" customHeight="1">
      <c r="B29" s="43"/>
      <c r="D29" s="71"/>
      <c r="E29" s="71"/>
      <c r="F29" s="71"/>
      <c r="G29" s="71"/>
      <c r="H29" s="71"/>
      <c r="I29" s="137"/>
      <c r="J29" s="71"/>
      <c r="K29" s="71"/>
      <c r="L29" s="43"/>
    </row>
    <row r="30" s="1" customFormat="1" ht="25.44" customHeight="1">
      <c r="B30" s="43"/>
      <c r="D30" s="138" t="s">
        <v>35</v>
      </c>
      <c r="I30" s="130"/>
      <c r="J30" s="139">
        <f>ROUND(J92, 2)</f>
        <v>0</v>
      </c>
      <c r="L30" s="43"/>
    </row>
    <row r="31" s="1" customFormat="1" ht="6.96" customHeight="1">
      <c r="B31" s="43"/>
      <c r="D31" s="71"/>
      <c r="E31" s="71"/>
      <c r="F31" s="71"/>
      <c r="G31" s="71"/>
      <c r="H31" s="71"/>
      <c r="I31" s="137"/>
      <c r="J31" s="71"/>
      <c r="K31" s="71"/>
      <c r="L31" s="43"/>
    </row>
    <row r="32" s="1" customFormat="1" ht="14.4" customHeight="1">
      <c r="B32" s="43"/>
      <c r="F32" s="140" t="s">
        <v>37</v>
      </c>
      <c r="I32" s="141" t="s">
        <v>36</v>
      </c>
      <c r="J32" s="140" t="s">
        <v>38</v>
      </c>
      <c r="L32" s="43"/>
    </row>
    <row r="33" s="1" customFormat="1" ht="14.4" customHeight="1">
      <c r="B33" s="43"/>
      <c r="D33" s="128" t="s">
        <v>39</v>
      </c>
      <c r="E33" s="128" t="s">
        <v>40</v>
      </c>
      <c r="F33" s="142">
        <f>ROUND((SUM(BE92:BE285)),  2)</f>
        <v>0</v>
      </c>
      <c r="I33" s="143">
        <v>0.20999999999999999</v>
      </c>
      <c r="J33" s="142">
        <f>ROUND(((SUM(BE92:BE285))*I33),  2)</f>
        <v>0</v>
      </c>
      <c r="L33" s="43"/>
    </row>
    <row r="34" s="1" customFormat="1" ht="14.4" customHeight="1">
      <c r="B34" s="43"/>
      <c r="E34" s="128" t="s">
        <v>41</v>
      </c>
      <c r="F34" s="142">
        <f>ROUND((SUM(BF92:BF285)),  2)</f>
        <v>0</v>
      </c>
      <c r="I34" s="143">
        <v>0.14999999999999999</v>
      </c>
      <c r="J34" s="142">
        <f>ROUND(((SUM(BF92:BF285))*I34),  2)</f>
        <v>0</v>
      </c>
      <c r="L34" s="43"/>
    </row>
    <row r="35" hidden="1" s="1" customFormat="1" ht="14.4" customHeight="1">
      <c r="B35" s="43"/>
      <c r="E35" s="128" t="s">
        <v>42</v>
      </c>
      <c r="F35" s="142">
        <f>ROUND((SUM(BG92:BG285)),  2)</f>
        <v>0</v>
      </c>
      <c r="I35" s="143">
        <v>0.20999999999999999</v>
      </c>
      <c r="J35" s="142">
        <f>0</f>
        <v>0</v>
      </c>
      <c r="L35" s="43"/>
    </row>
    <row r="36" hidden="1" s="1" customFormat="1" ht="14.4" customHeight="1">
      <c r="B36" s="43"/>
      <c r="E36" s="128" t="s">
        <v>43</v>
      </c>
      <c r="F36" s="142">
        <f>ROUND((SUM(BH92:BH285)),  2)</f>
        <v>0</v>
      </c>
      <c r="I36" s="143">
        <v>0.14999999999999999</v>
      </c>
      <c r="J36" s="142">
        <f>0</f>
        <v>0</v>
      </c>
      <c r="L36" s="43"/>
    </row>
    <row r="37" hidden="1" s="1" customFormat="1" ht="14.4" customHeight="1">
      <c r="B37" s="43"/>
      <c r="E37" s="128" t="s">
        <v>44</v>
      </c>
      <c r="F37" s="142">
        <f>ROUND((SUM(BI92:BI285)),  2)</f>
        <v>0</v>
      </c>
      <c r="I37" s="143">
        <v>0</v>
      </c>
      <c r="J37" s="142">
        <f>0</f>
        <v>0</v>
      </c>
      <c r="L37" s="43"/>
    </row>
    <row r="38" s="1" customFormat="1" ht="6.96" customHeight="1">
      <c r="B38" s="43"/>
      <c r="I38" s="130"/>
      <c r="L38" s="43"/>
    </row>
    <row r="39" s="1" customFormat="1" ht="25.44" customHeight="1">
      <c r="B39" s="43"/>
      <c r="C39" s="144"/>
      <c r="D39" s="145" t="s">
        <v>45</v>
      </c>
      <c r="E39" s="146"/>
      <c r="F39" s="146"/>
      <c r="G39" s="147" t="s">
        <v>46</v>
      </c>
      <c r="H39" s="148" t="s">
        <v>47</v>
      </c>
      <c r="I39" s="149"/>
      <c r="J39" s="150">
        <f>SUM(J30:J37)</f>
        <v>0</v>
      </c>
      <c r="K39" s="151"/>
      <c r="L39" s="43"/>
    </row>
    <row r="40" s="1" customFormat="1" ht="14.4" customHeight="1">
      <c r="B40" s="152"/>
      <c r="C40" s="153"/>
      <c r="D40" s="153"/>
      <c r="E40" s="153"/>
      <c r="F40" s="153"/>
      <c r="G40" s="153"/>
      <c r="H40" s="153"/>
      <c r="I40" s="154"/>
      <c r="J40" s="153"/>
      <c r="K40" s="153"/>
      <c r="L40" s="43"/>
    </row>
    <row r="44" s="1" customFormat="1" ht="6.96" customHeight="1">
      <c r="B44" s="155"/>
      <c r="C44" s="156"/>
      <c r="D44" s="156"/>
      <c r="E44" s="156"/>
      <c r="F44" s="156"/>
      <c r="G44" s="156"/>
      <c r="H44" s="156"/>
      <c r="I44" s="157"/>
      <c r="J44" s="156"/>
      <c r="K44" s="156"/>
      <c r="L44" s="43"/>
    </row>
    <row r="45" s="1" customFormat="1" ht="24.96" customHeight="1">
      <c r="B45" s="38"/>
      <c r="C45" s="23" t="s">
        <v>89</v>
      </c>
      <c r="D45" s="39"/>
      <c r="E45" s="39"/>
      <c r="F45" s="39"/>
      <c r="G45" s="39"/>
      <c r="H45" s="39"/>
      <c r="I45" s="130"/>
      <c r="J45" s="39"/>
      <c r="K45" s="39"/>
      <c r="L45" s="43"/>
    </row>
    <row r="46" s="1" customFormat="1" ht="6.96" customHeight="1">
      <c r="B46" s="38"/>
      <c r="C46" s="39"/>
      <c r="D46" s="39"/>
      <c r="E46" s="39"/>
      <c r="F46" s="39"/>
      <c r="G46" s="39"/>
      <c r="H46" s="39"/>
      <c r="I46" s="130"/>
      <c r="J46" s="39"/>
      <c r="K46" s="39"/>
      <c r="L46" s="43"/>
    </row>
    <row r="47" s="1" customFormat="1" ht="12" customHeight="1">
      <c r="B47" s="38"/>
      <c r="C47" s="32" t="s">
        <v>16</v>
      </c>
      <c r="D47" s="39"/>
      <c r="E47" s="39"/>
      <c r="F47" s="39"/>
      <c r="G47" s="39"/>
      <c r="H47" s="39"/>
      <c r="I47" s="130"/>
      <c r="J47" s="39"/>
      <c r="K47" s="39"/>
      <c r="L47" s="43"/>
    </row>
    <row r="48" s="1" customFormat="1" ht="16.5" customHeight="1">
      <c r="B48" s="38"/>
      <c r="C48" s="39"/>
      <c r="D48" s="39"/>
      <c r="E48" s="158" t="str">
        <f>E7</f>
        <v>Vybudování retenční nádrže fotbalového areálu města Bruntálu</v>
      </c>
      <c r="F48" s="32"/>
      <c r="G48" s="32"/>
      <c r="H48" s="32"/>
      <c r="I48" s="130"/>
      <c r="J48" s="39"/>
      <c r="K48" s="39"/>
      <c r="L48" s="43"/>
    </row>
    <row r="49" s="1" customFormat="1" ht="12" customHeight="1">
      <c r="B49" s="38"/>
      <c r="C49" s="32" t="s">
        <v>87</v>
      </c>
      <c r="D49" s="39"/>
      <c r="E49" s="39"/>
      <c r="F49" s="39"/>
      <c r="G49" s="39"/>
      <c r="H49" s="39"/>
      <c r="I49" s="130"/>
      <c r="J49" s="39"/>
      <c r="K49" s="39"/>
      <c r="L49" s="43"/>
    </row>
    <row r="50" s="1" customFormat="1" ht="16.5" customHeight="1">
      <c r="B50" s="38"/>
      <c r="C50" s="39"/>
      <c r="D50" s="39"/>
      <c r="E50" s="64" t="str">
        <f>E9</f>
        <v>SO 03a - Odvodnění střech hlavní tribuny do retenční nádrže</v>
      </c>
      <c r="F50" s="39"/>
      <c r="G50" s="39"/>
      <c r="H50" s="39"/>
      <c r="I50" s="130"/>
      <c r="J50" s="39"/>
      <c r="K50" s="39"/>
      <c r="L50" s="43"/>
    </row>
    <row r="51" s="1" customFormat="1" ht="6.96" customHeight="1">
      <c r="B51" s="38"/>
      <c r="C51" s="39"/>
      <c r="D51" s="39"/>
      <c r="E51" s="39"/>
      <c r="F51" s="39"/>
      <c r="G51" s="39"/>
      <c r="H51" s="39"/>
      <c r="I51" s="130"/>
      <c r="J51" s="39"/>
      <c r="K51" s="39"/>
      <c r="L51" s="43"/>
    </row>
    <row r="52" s="1" customFormat="1" ht="12" customHeight="1">
      <c r="B52" s="38"/>
      <c r="C52" s="32" t="s">
        <v>21</v>
      </c>
      <c r="D52" s="39"/>
      <c r="E52" s="39"/>
      <c r="F52" s="27" t="str">
        <f>F12</f>
        <v xml:space="preserve"> </v>
      </c>
      <c r="G52" s="39"/>
      <c r="H52" s="39"/>
      <c r="I52" s="132" t="s">
        <v>23</v>
      </c>
      <c r="J52" s="67" t="str">
        <f>IF(J12="","",J12)</f>
        <v>8. 5. 2019</v>
      </c>
      <c r="K52" s="39"/>
      <c r="L52" s="43"/>
    </row>
    <row r="53" s="1" customFormat="1" ht="6.96" customHeight="1">
      <c r="B53" s="38"/>
      <c r="C53" s="39"/>
      <c r="D53" s="39"/>
      <c r="E53" s="39"/>
      <c r="F53" s="39"/>
      <c r="G53" s="39"/>
      <c r="H53" s="39"/>
      <c r="I53" s="130"/>
      <c r="J53" s="39"/>
      <c r="K53" s="39"/>
      <c r="L53" s="43"/>
    </row>
    <row r="54" s="1" customFormat="1" ht="13.65" customHeight="1">
      <c r="B54" s="38"/>
      <c r="C54" s="32" t="s">
        <v>25</v>
      </c>
      <c r="D54" s="39"/>
      <c r="E54" s="39"/>
      <c r="F54" s="27" t="str">
        <f>E15</f>
        <v xml:space="preserve"> </v>
      </c>
      <c r="G54" s="39"/>
      <c r="H54" s="39"/>
      <c r="I54" s="132" t="s">
        <v>30</v>
      </c>
      <c r="J54" s="36" t="str">
        <f>E21</f>
        <v xml:space="preserve"> </v>
      </c>
      <c r="K54" s="39"/>
      <c r="L54" s="43"/>
    </row>
    <row r="55" s="1" customFormat="1" ht="13.65" customHeight="1">
      <c r="B55" s="38"/>
      <c r="C55" s="32" t="s">
        <v>28</v>
      </c>
      <c r="D55" s="39"/>
      <c r="E55" s="39"/>
      <c r="F55" s="27" t="str">
        <f>IF(E18="","",E18)</f>
        <v>Vyplň údaj</v>
      </c>
      <c r="G55" s="39"/>
      <c r="H55" s="39"/>
      <c r="I55" s="132" t="s">
        <v>32</v>
      </c>
      <c r="J55" s="36" t="str">
        <f>E24</f>
        <v xml:space="preserve"> </v>
      </c>
      <c r="K55" s="39"/>
      <c r="L55" s="43"/>
    </row>
    <row r="56" s="1" customFormat="1" ht="10.32" customHeight="1">
      <c r="B56" s="38"/>
      <c r="C56" s="39"/>
      <c r="D56" s="39"/>
      <c r="E56" s="39"/>
      <c r="F56" s="39"/>
      <c r="G56" s="39"/>
      <c r="H56" s="39"/>
      <c r="I56" s="130"/>
      <c r="J56" s="39"/>
      <c r="K56" s="39"/>
      <c r="L56" s="43"/>
    </row>
    <row r="57" s="1" customFormat="1" ht="29.28" customHeight="1">
      <c r="B57" s="38"/>
      <c r="C57" s="159" t="s">
        <v>90</v>
      </c>
      <c r="D57" s="160"/>
      <c r="E57" s="160"/>
      <c r="F57" s="160"/>
      <c r="G57" s="160"/>
      <c r="H57" s="160"/>
      <c r="I57" s="161"/>
      <c r="J57" s="162" t="s">
        <v>91</v>
      </c>
      <c r="K57" s="160"/>
      <c r="L57" s="43"/>
    </row>
    <row r="58" s="1" customFormat="1" ht="10.32" customHeight="1">
      <c r="B58" s="38"/>
      <c r="C58" s="39"/>
      <c r="D58" s="39"/>
      <c r="E58" s="39"/>
      <c r="F58" s="39"/>
      <c r="G58" s="39"/>
      <c r="H58" s="39"/>
      <c r="I58" s="130"/>
      <c r="J58" s="39"/>
      <c r="K58" s="39"/>
      <c r="L58" s="43"/>
    </row>
    <row r="59" s="1" customFormat="1" ht="22.8" customHeight="1">
      <c r="B59" s="38"/>
      <c r="C59" s="163" t="s">
        <v>67</v>
      </c>
      <c r="D59" s="39"/>
      <c r="E59" s="39"/>
      <c r="F59" s="39"/>
      <c r="G59" s="39"/>
      <c r="H59" s="39"/>
      <c r="I59" s="130"/>
      <c r="J59" s="97">
        <f>J92</f>
        <v>0</v>
      </c>
      <c r="K59" s="39"/>
      <c r="L59" s="43"/>
      <c r="AU59" s="17" t="s">
        <v>92</v>
      </c>
    </row>
    <row r="60" s="7" customFormat="1" ht="24.96" customHeight="1">
      <c r="B60" s="164"/>
      <c r="C60" s="165"/>
      <c r="D60" s="166" t="s">
        <v>93</v>
      </c>
      <c r="E60" s="167"/>
      <c r="F60" s="167"/>
      <c r="G60" s="167"/>
      <c r="H60" s="167"/>
      <c r="I60" s="168"/>
      <c r="J60" s="169">
        <f>J93</f>
        <v>0</v>
      </c>
      <c r="K60" s="165"/>
      <c r="L60" s="170"/>
    </row>
    <row r="61" s="8" customFormat="1" ht="19.92" customHeight="1">
      <c r="B61" s="171"/>
      <c r="C61" s="172"/>
      <c r="D61" s="173" t="s">
        <v>303</v>
      </c>
      <c r="E61" s="174"/>
      <c r="F61" s="174"/>
      <c r="G61" s="174"/>
      <c r="H61" s="174"/>
      <c r="I61" s="175"/>
      <c r="J61" s="176">
        <f>J94</f>
        <v>0</v>
      </c>
      <c r="K61" s="172"/>
      <c r="L61" s="177"/>
    </row>
    <row r="62" s="8" customFormat="1" ht="19.92" customHeight="1">
      <c r="B62" s="171"/>
      <c r="C62" s="172"/>
      <c r="D62" s="173" t="s">
        <v>304</v>
      </c>
      <c r="E62" s="174"/>
      <c r="F62" s="174"/>
      <c r="G62" s="174"/>
      <c r="H62" s="174"/>
      <c r="I62" s="175"/>
      <c r="J62" s="176">
        <f>J166</f>
        <v>0</v>
      </c>
      <c r="K62" s="172"/>
      <c r="L62" s="177"/>
    </row>
    <row r="63" s="8" customFormat="1" ht="19.92" customHeight="1">
      <c r="B63" s="171"/>
      <c r="C63" s="172"/>
      <c r="D63" s="173" t="s">
        <v>305</v>
      </c>
      <c r="E63" s="174"/>
      <c r="F63" s="174"/>
      <c r="G63" s="174"/>
      <c r="H63" s="174"/>
      <c r="I63" s="175"/>
      <c r="J63" s="176">
        <f>J173</f>
        <v>0</v>
      </c>
      <c r="K63" s="172"/>
      <c r="L63" s="177"/>
    </row>
    <row r="64" s="8" customFormat="1" ht="19.92" customHeight="1">
      <c r="B64" s="171"/>
      <c r="C64" s="172"/>
      <c r="D64" s="173" t="s">
        <v>306</v>
      </c>
      <c r="E64" s="174"/>
      <c r="F64" s="174"/>
      <c r="G64" s="174"/>
      <c r="H64" s="174"/>
      <c r="I64" s="175"/>
      <c r="J64" s="176">
        <f>J181</f>
        <v>0</v>
      </c>
      <c r="K64" s="172"/>
      <c r="L64" s="177"/>
    </row>
    <row r="65" s="8" customFormat="1" ht="19.92" customHeight="1">
      <c r="B65" s="171"/>
      <c r="C65" s="172"/>
      <c r="D65" s="173" t="s">
        <v>307</v>
      </c>
      <c r="E65" s="174"/>
      <c r="F65" s="174"/>
      <c r="G65" s="174"/>
      <c r="H65" s="174"/>
      <c r="I65" s="175"/>
      <c r="J65" s="176">
        <f>J185</f>
        <v>0</v>
      </c>
      <c r="K65" s="172"/>
      <c r="L65" s="177"/>
    </row>
    <row r="66" s="8" customFormat="1" ht="19.92" customHeight="1">
      <c r="B66" s="171"/>
      <c r="C66" s="172"/>
      <c r="D66" s="173" t="s">
        <v>94</v>
      </c>
      <c r="E66" s="174"/>
      <c r="F66" s="174"/>
      <c r="G66" s="174"/>
      <c r="H66" s="174"/>
      <c r="I66" s="175"/>
      <c r="J66" s="176">
        <f>J224</f>
        <v>0</v>
      </c>
      <c r="K66" s="172"/>
      <c r="L66" s="177"/>
    </row>
    <row r="67" s="8" customFormat="1" ht="19.92" customHeight="1">
      <c r="B67" s="171"/>
      <c r="C67" s="172"/>
      <c r="D67" s="173" t="s">
        <v>95</v>
      </c>
      <c r="E67" s="174"/>
      <c r="F67" s="174"/>
      <c r="G67" s="174"/>
      <c r="H67" s="174"/>
      <c r="I67" s="175"/>
      <c r="J67" s="176">
        <f>J235</f>
        <v>0</v>
      </c>
      <c r="K67" s="172"/>
      <c r="L67" s="177"/>
    </row>
    <row r="68" s="8" customFormat="1" ht="19.92" customHeight="1">
      <c r="B68" s="171"/>
      <c r="C68" s="172"/>
      <c r="D68" s="173" t="s">
        <v>96</v>
      </c>
      <c r="E68" s="174"/>
      <c r="F68" s="174"/>
      <c r="G68" s="174"/>
      <c r="H68" s="174"/>
      <c r="I68" s="175"/>
      <c r="J68" s="176">
        <f>J244</f>
        <v>0</v>
      </c>
      <c r="K68" s="172"/>
      <c r="L68" s="177"/>
    </row>
    <row r="69" s="7" customFormat="1" ht="24.96" customHeight="1">
      <c r="B69" s="164"/>
      <c r="C69" s="165"/>
      <c r="D69" s="166" t="s">
        <v>97</v>
      </c>
      <c r="E69" s="167"/>
      <c r="F69" s="167"/>
      <c r="G69" s="167"/>
      <c r="H69" s="167"/>
      <c r="I69" s="168"/>
      <c r="J69" s="169">
        <f>J247</f>
        <v>0</v>
      </c>
      <c r="K69" s="165"/>
      <c r="L69" s="170"/>
    </row>
    <row r="70" s="8" customFormat="1" ht="19.92" customHeight="1">
      <c r="B70" s="171"/>
      <c r="C70" s="172"/>
      <c r="D70" s="173" t="s">
        <v>308</v>
      </c>
      <c r="E70" s="174"/>
      <c r="F70" s="174"/>
      <c r="G70" s="174"/>
      <c r="H70" s="174"/>
      <c r="I70" s="175"/>
      <c r="J70" s="176">
        <f>J248</f>
        <v>0</v>
      </c>
      <c r="K70" s="172"/>
      <c r="L70" s="177"/>
    </row>
    <row r="71" s="8" customFormat="1" ht="19.92" customHeight="1">
      <c r="B71" s="171"/>
      <c r="C71" s="172"/>
      <c r="D71" s="173" t="s">
        <v>309</v>
      </c>
      <c r="E71" s="174"/>
      <c r="F71" s="174"/>
      <c r="G71" s="174"/>
      <c r="H71" s="174"/>
      <c r="I71" s="175"/>
      <c r="J71" s="176">
        <f>J265</f>
        <v>0</v>
      </c>
      <c r="K71" s="172"/>
      <c r="L71" s="177"/>
    </row>
    <row r="72" s="8" customFormat="1" ht="19.92" customHeight="1">
      <c r="B72" s="171"/>
      <c r="C72" s="172"/>
      <c r="D72" s="173" t="s">
        <v>310</v>
      </c>
      <c r="E72" s="174"/>
      <c r="F72" s="174"/>
      <c r="G72" s="174"/>
      <c r="H72" s="174"/>
      <c r="I72" s="175"/>
      <c r="J72" s="176">
        <f>J276</f>
        <v>0</v>
      </c>
      <c r="K72" s="172"/>
      <c r="L72" s="177"/>
    </row>
    <row r="73" s="1" customFormat="1" ht="21.84" customHeight="1">
      <c r="B73" s="38"/>
      <c r="C73" s="39"/>
      <c r="D73" s="39"/>
      <c r="E73" s="39"/>
      <c r="F73" s="39"/>
      <c r="G73" s="39"/>
      <c r="H73" s="39"/>
      <c r="I73" s="130"/>
      <c r="J73" s="39"/>
      <c r="K73" s="39"/>
      <c r="L73" s="43"/>
    </row>
    <row r="74" s="1" customFormat="1" ht="6.96" customHeight="1">
      <c r="B74" s="57"/>
      <c r="C74" s="58"/>
      <c r="D74" s="58"/>
      <c r="E74" s="58"/>
      <c r="F74" s="58"/>
      <c r="G74" s="58"/>
      <c r="H74" s="58"/>
      <c r="I74" s="154"/>
      <c r="J74" s="58"/>
      <c r="K74" s="58"/>
      <c r="L74" s="43"/>
    </row>
    <row r="78" s="1" customFormat="1" ht="6.96" customHeight="1">
      <c r="B78" s="59"/>
      <c r="C78" s="60"/>
      <c r="D78" s="60"/>
      <c r="E78" s="60"/>
      <c r="F78" s="60"/>
      <c r="G78" s="60"/>
      <c r="H78" s="60"/>
      <c r="I78" s="157"/>
      <c r="J78" s="60"/>
      <c r="K78" s="60"/>
      <c r="L78" s="43"/>
    </row>
    <row r="79" s="1" customFormat="1" ht="24.96" customHeight="1">
      <c r="B79" s="38"/>
      <c r="C79" s="23" t="s">
        <v>100</v>
      </c>
      <c r="D79" s="39"/>
      <c r="E79" s="39"/>
      <c r="F79" s="39"/>
      <c r="G79" s="39"/>
      <c r="H79" s="39"/>
      <c r="I79" s="130"/>
      <c r="J79" s="39"/>
      <c r="K79" s="39"/>
      <c r="L79" s="43"/>
    </row>
    <row r="80" s="1" customFormat="1" ht="6.96" customHeight="1">
      <c r="B80" s="38"/>
      <c r="C80" s="39"/>
      <c r="D80" s="39"/>
      <c r="E80" s="39"/>
      <c r="F80" s="39"/>
      <c r="G80" s="39"/>
      <c r="H80" s="39"/>
      <c r="I80" s="130"/>
      <c r="J80" s="39"/>
      <c r="K80" s="39"/>
      <c r="L80" s="43"/>
    </row>
    <row r="81" s="1" customFormat="1" ht="12" customHeight="1">
      <c r="B81" s="38"/>
      <c r="C81" s="32" t="s">
        <v>16</v>
      </c>
      <c r="D81" s="39"/>
      <c r="E81" s="39"/>
      <c r="F81" s="39"/>
      <c r="G81" s="39"/>
      <c r="H81" s="39"/>
      <c r="I81" s="130"/>
      <c r="J81" s="39"/>
      <c r="K81" s="39"/>
      <c r="L81" s="43"/>
    </row>
    <row r="82" s="1" customFormat="1" ht="16.5" customHeight="1">
      <c r="B82" s="38"/>
      <c r="C82" s="39"/>
      <c r="D82" s="39"/>
      <c r="E82" s="158" t="str">
        <f>E7</f>
        <v>Vybudování retenční nádrže fotbalového areálu města Bruntálu</v>
      </c>
      <c r="F82" s="32"/>
      <c r="G82" s="32"/>
      <c r="H82" s="32"/>
      <c r="I82" s="130"/>
      <c r="J82" s="39"/>
      <c r="K82" s="39"/>
      <c r="L82" s="43"/>
    </row>
    <row r="83" s="1" customFormat="1" ht="12" customHeight="1">
      <c r="B83" s="38"/>
      <c r="C83" s="32" t="s">
        <v>87</v>
      </c>
      <c r="D83" s="39"/>
      <c r="E83" s="39"/>
      <c r="F83" s="39"/>
      <c r="G83" s="39"/>
      <c r="H83" s="39"/>
      <c r="I83" s="130"/>
      <c r="J83" s="39"/>
      <c r="K83" s="39"/>
      <c r="L83" s="43"/>
    </row>
    <row r="84" s="1" customFormat="1" ht="16.5" customHeight="1">
      <c r="B84" s="38"/>
      <c r="C84" s="39"/>
      <c r="D84" s="39"/>
      <c r="E84" s="64" t="str">
        <f>E9</f>
        <v>SO 03a - Odvodnění střech hlavní tribuny do retenční nádrže</v>
      </c>
      <c r="F84" s="39"/>
      <c r="G84" s="39"/>
      <c r="H84" s="39"/>
      <c r="I84" s="130"/>
      <c r="J84" s="39"/>
      <c r="K84" s="39"/>
      <c r="L84" s="43"/>
    </row>
    <row r="85" s="1" customFormat="1" ht="6.96" customHeight="1">
      <c r="B85" s="38"/>
      <c r="C85" s="39"/>
      <c r="D85" s="39"/>
      <c r="E85" s="39"/>
      <c r="F85" s="39"/>
      <c r="G85" s="39"/>
      <c r="H85" s="39"/>
      <c r="I85" s="130"/>
      <c r="J85" s="39"/>
      <c r="K85" s="39"/>
      <c r="L85" s="43"/>
    </row>
    <row r="86" s="1" customFormat="1" ht="12" customHeight="1">
      <c r="B86" s="38"/>
      <c r="C86" s="32" t="s">
        <v>21</v>
      </c>
      <c r="D86" s="39"/>
      <c r="E86" s="39"/>
      <c r="F86" s="27" t="str">
        <f>F12</f>
        <v xml:space="preserve"> </v>
      </c>
      <c r="G86" s="39"/>
      <c r="H86" s="39"/>
      <c r="I86" s="132" t="s">
        <v>23</v>
      </c>
      <c r="J86" s="67" t="str">
        <f>IF(J12="","",J12)</f>
        <v>8. 5. 2019</v>
      </c>
      <c r="K86" s="39"/>
      <c r="L86" s="43"/>
    </row>
    <row r="87" s="1" customFormat="1" ht="6.96" customHeight="1">
      <c r="B87" s="38"/>
      <c r="C87" s="39"/>
      <c r="D87" s="39"/>
      <c r="E87" s="39"/>
      <c r="F87" s="39"/>
      <c r="G87" s="39"/>
      <c r="H87" s="39"/>
      <c r="I87" s="130"/>
      <c r="J87" s="39"/>
      <c r="K87" s="39"/>
      <c r="L87" s="43"/>
    </row>
    <row r="88" s="1" customFormat="1" ht="13.65" customHeight="1">
      <c r="B88" s="38"/>
      <c r="C88" s="32" t="s">
        <v>25</v>
      </c>
      <c r="D88" s="39"/>
      <c r="E88" s="39"/>
      <c r="F88" s="27" t="str">
        <f>E15</f>
        <v xml:space="preserve"> </v>
      </c>
      <c r="G88" s="39"/>
      <c r="H88" s="39"/>
      <c r="I88" s="132" t="s">
        <v>30</v>
      </c>
      <c r="J88" s="36" t="str">
        <f>E21</f>
        <v xml:space="preserve"> </v>
      </c>
      <c r="K88" s="39"/>
      <c r="L88" s="43"/>
    </row>
    <row r="89" s="1" customFormat="1" ht="13.65" customHeight="1">
      <c r="B89" s="38"/>
      <c r="C89" s="32" t="s">
        <v>28</v>
      </c>
      <c r="D89" s="39"/>
      <c r="E89" s="39"/>
      <c r="F89" s="27" t="str">
        <f>IF(E18="","",E18)</f>
        <v>Vyplň údaj</v>
      </c>
      <c r="G89" s="39"/>
      <c r="H89" s="39"/>
      <c r="I89" s="132" t="s">
        <v>32</v>
      </c>
      <c r="J89" s="36" t="str">
        <f>E24</f>
        <v xml:space="preserve"> </v>
      </c>
      <c r="K89" s="39"/>
      <c r="L89" s="43"/>
    </row>
    <row r="90" s="1" customFormat="1" ht="10.32" customHeight="1">
      <c r="B90" s="38"/>
      <c r="C90" s="39"/>
      <c r="D90" s="39"/>
      <c r="E90" s="39"/>
      <c r="F90" s="39"/>
      <c r="G90" s="39"/>
      <c r="H90" s="39"/>
      <c r="I90" s="130"/>
      <c r="J90" s="39"/>
      <c r="K90" s="39"/>
      <c r="L90" s="43"/>
    </row>
    <row r="91" s="9" customFormat="1" ht="29.28" customHeight="1">
      <c r="B91" s="178"/>
      <c r="C91" s="179" t="s">
        <v>101</v>
      </c>
      <c r="D91" s="180" t="s">
        <v>54</v>
      </c>
      <c r="E91" s="180" t="s">
        <v>50</v>
      </c>
      <c r="F91" s="180" t="s">
        <v>51</v>
      </c>
      <c r="G91" s="180" t="s">
        <v>102</v>
      </c>
      <c r="H91" s="180" t="s">
        <v>103</v>
      </c>
      <c r="I91" s="181" t="s">
        <v>104</v>
      </c>
      <c r="J91" s="180" t="s">
        <v>91</v>
      </c>
      <c r="K91" s="182" t="s">
        <v>105</v>
      </c>
      <c r="L91" s="183"/>
      <c r="M91" s="87" t="s">
        <v>19</v>
      </c>
      <c r="N91" s="88" t="s">
        <v>39</v>
      </c>
      <c r="O91" s="88" t="s">
        <v>106</v>
      </c>
      <c r="P91" s="88" t="s">
        <v>107</v>
      </c>
      <c r="Q91" s="88" t="s">
        <v>108</v>
      </c>
      <c r="R91" s="88" t="s">
        <v>109</v>
      </c>
      <c r="S91" s="88" t="s">
        <v>110</v>
      </c>
      <c r="T91" s="89" t="s">
        <v>111</v>
      </c>
    </row>
    <row r="92" s="1" customFormat="1" ht="22.8" customHeight="1">
      <c r="B92" s="38"/>
      <c r="C92" s="94" t="s">
        <v>112</v>
      </c>
      <c r="D92" s="39"/>
      <c r="E92" s="39"/>
      <c r="F92" s="39"/>
      <c r="G92" s="39"/>
      <c r="H92" s="39"/>
      <c r="I92" s="130"/>
      <c r="J92" s="184">
        <f>BK92</f>
        <v>0</v>
      </c>
      <c r="K92" s="39"/>
      <c r="L92" s="43"/>
      <c r="M92" s="90"/>
      <c r="N92" s="91"/>
      <c r="O92" s="91"/>
      <c r="P92" s="185">
        <f>P93+P247</f>
        <v>0</v>
      </c>
      <c r="Q92" s="91"/>
      <c r="R92" s="185">
        <f>R93+R247</f>
        <v>65.840161000000009</v>
      </c>
      <c r="S92" s="91"/>
      <c r="T92" s="186">
        <f>T93+T247</f>
        <v>1.8868000000000003</v>
      </c>
      <c r="AT92" s="17" t="s">
        <v>68</v>
      </c>
      <c r="AU92" s="17" t="s">
        <v>92</v>
      </c>
      <c r="BK92" s="187">
        <f>BK93+BK247</f>
        <v>0</v>
      </c>
    </row>
    <row r="93" s="10" customFormat="1" ht="25.92" customHeight="1">
      <c r="B93" s="188"/>
      <c r="C93" s="189"/>
      <c r="D93" s="190" t="s">
        <v>68</v>
      </c>
      <c r="E93" s="191" t="s">
        <v>113</v>
      </c>
      <c r="F93" s="191" t="s">
        <v>114</v>
      </c>
      <c r="G93" s="189"/>
      <c r="H93" s="189"/>
      <c r="I93" s="192"/>
      <c r="J93" s="193">
        <f>BK93</f>
        <v>0</v>
      </c>
      <c r="K93" s="189"/>
      <c r="L93" s="194"/>
      <c r="M93" s="195"/>
      <c r="N93" s="196"/>
      <c r="O93" s="196"/>
      <c r="P93" s="197">
        <f>P94+P166+P173+P181+P185+P224+P235+P244</f>
        <v>0</v>
      </c>
      <c r="Q93" s="196"/>
      <c r="R93" s="197">
        <f>R94+R166+R173+R181+R185+R224+R235+R244</f>
        <v>65.773341000000002</v>
      </c>
      <c r="S93" s="196"/>
      <c r="T93" s="198">
        <f>T94+T166+T173+T181+T185+T224+T235+T244</f>
        <v>1.8850000000000002</v>
      </c>
      <c r="AR93" s="199" t="s">
        <v>77</v>
      </c>
      <c r="AT93" s="200" t="s">
        <v>68</v>
      </c>
      <c r="AU93" s="200" t="s">
        <v>69</v>
      </c>
      <c r="AY93" s="199" t="s">
        <v>115</v>
      </c>
      <c r="BK93" s="201">
        <f>BK94+BK166+BK173+BK181+BK185+BK224+BK235+BK244</f>
        <v>0</v>
      </c>
    </row>
    <row r="94" s="10" customFormat="1" ht="22.8" customHeight="1">
      <c r="B94" s="188"/>
      <c r="C94" s="189"/>
      <c r="D94" s="190" t="s">
        <v>68</v>
      </c>
      <c r="E94" s="202" t="s">
        <v>77</v>
      </c>
      <c r="F94" s="202" t="s">
        <v>311</v>
      </c>
      <c r="G94" s="189"/>
      <c r="H94" s="189"/>
      <c r="I94" s="192"/>
      <c r="J94" s="203">
        <f>BK94</f>
        <v>0</v>
      </c>
      <c r="K94" s="189"/>
      <c r="L94" s="194"/>
      <c r="M94" s="195"/>
      <c r="N94" s="196"/>
      <c r="O94" s="196"/>
      <c r="P94" s="197">
        <f>SUM(P95:P165)</f>
        <v>0</v>
      </c>
      <c r="Q94" s="196"/>
      <c r="R94" s="197">
        <f>SUM(R95:R165)</f>
        <v>59.6205</v>
      </c>
      <c r="S94" s="196"/>
      <c r="T94" s="198">
        <f>SUM(T95:T165)</f>
        <v>0</v>
      </c>
      <c r="AR94" s="199" t="s">
        <v>77</v>
      </c>
      <c r="AT94" s="200" t="s">
        <v>68</v>
      </c>
      <c r="AU94" s="200" t="s">
        <v>77</v>
      </c>
      <c r="AY94" s="199" t="s">
        <v>115</v>
      </c>
      <c r="BK94" s="201">
        <f>SUM(BK95:BK165)</f>
        <v>0</v>
      </c>
    </row>
    <row r="95" s="1" customFormat="1" ht="22.5" customHeight="1">
      <c r="B95" s="38"/>
      <c r="C95" s="204" t="s">
        <v>77</v>
      </c>
      <c r="D95" s="204" t="s">
        <v>118</v>
      </c>
      <c r="E95" s="205" t="s">
        <v>312</v>
      </c>
      <c r="F95" s="206" t="s">
        <v>313</v>
      </c>
      <c r="G95" s="207" t="s">
        <v>314</v>
      </c>
      <c r="H95" s="208">
        <v>4.7519999999999998</v>
      </c>
      <c r="I95" s="209"/>
      <c r="J95" s="210">
        <f>ROUND(I95*H95,2)</f>
        <v>0</v>
      </c>
      <c r="K95" s="206" t="s">
        <v>122</v>
      </c>
      <c r="L95" s="43"/>
      <c r="M95" s="211" t="s">
        <v>19</v>
      </c>
      <c r="N95" s="212" t="s">
        <v>40</v>
      </c>
      <c r="O95" s="79"/>
      <c r="P95" s="213">
        <f>O95*H95</f>
        <v>0</v>
      </c>
      <c r="Q95" s="213">
        <v>0</v>
      </c>
      <c r="R95" s="213">
        <f>Q95*H95</f>
        <v>0</v>
      </c>
      <c r="S95" s="213">
        <v>0</v>
      </c>
      <c r="T95" s="214">
        <f>S95*H95</f>
        <v>0</v>
      </c>
      <c r="AR95" s="17" t="s">
        <v>123</v>
      </c>
      <c r="AT95" s="17" t="s">
        <v>118</v>
      </c>
      <c r="AU95" s="17" t="s">
        <v>79</v>
      </c>
      <c r="AY95" s="17" t="s">
        <v>115</v>
      </c>
      <c r="BE95" s="215">
        <f>IF(N95="základní",J95,0)</f>
        <v>0</v>
      </c>
      <c r="BF95" s="215">
        <f>IF(N95="snížená",J95,0)</f>
        <v>0</v>
      </c>
      <c r="BG95" s="215">
        <f>IF(N95="zákl. přenesená",J95,0)</f>
        <v>0</v>
      </c>
      <c r="BH95" s="215">
        <f>IF(N95="sníž. přenesená",J95,0)</f>
        <v>0</v>
      </c>
      <c r="BI95" s="215">
        <f>IF(N95="nulová",J95,0)</f>
        <v>0</v>
      </c>
      <c r="BJ95" s="17" t="s">
        <v>77</v>
      </c>
      <c r="BK95" s="215">
        <f>ROUND(I95*H95,2)</f>
        <v>0</v>
      </c>
      <c r="BL95" s="17" t="s">
        <v>123</v>
      </c>
      <c r="BM95" s="17" t="s">
        <v>315</v>
      </c>
    </row>
    <row r="96" s="1" customFormat="1">
      <c r="B96" s="38"/>
      <c r="C96" s="39"/>
      <c r="D96" s="216" t="s">
        <v>125</v>
      </c>
      <c r="E96" s="39"/>
      <c r="F96" s="217" t="s">
        <v>316</v>
      </c>
      <c r="G96" s="39"/>
      <c r="H96" s="39"/>
      <c r="I96" s="130"/>
      <c r="J96" s="39"/>
      <c r="K96" s="39"/>
      <c r="L96" s="43"/>
      <c r="M96" s="218"/>
      <c r="N96" s="79"/>
      <c r="O96" s="79"/>
      <c r="P96" s="79"/>
      <c r="Q96" s="79"/>
      <c r="R96" s="79"/>
      <c r="S96" s="79"/>
      <c r="T96" s="80"/>
      <c r="AT96" s="17" t="s">
        <v>125</v>
      </c>
      <c r="AU96" s="17" t="s">
        <v>79</v>
      </c>
    </row>
    <row r="97" s="12" customFormat="1">
      <c r="B97" s="229"/>
      <c r="C97" s="230"/>
      <c r="D97" s="216" t="s">
        <v>127</v>
      </c>
      <c r="E97" s="231" t="s">
        <v>19</v>
      </c>
      <c r="F97" s="232" t="s">
        <v>317</v>
      </c>
      <c r="G97" s="230"/>
      <c r="H97" s="233">
        <v>4.7519999999999998</v>
      </c>
      <c r="I97" s="234"/>
      <c r="J97" s="230"/>
      <c r="K97" s="230"/>
      <c r="L97" s="235"/>
      <c r="M97" s="236"/>
      <c r="N97" s="237"/>
      <c r="O97" s="237"/>
      <c r="P97" s="237"/>
      <c r="Q97" s="237"/>
      <c r="R97" s="237"/>
      <c r="S97" s="237"/>
      <c r="T97" s="238"/>
      <c r="AT97" s="239" t="s">
        <v>127</v>
      </c>
      <c r="AU97" s="239" t="s">
        <v>79</v>
      </c>
      <c r="AV97" s="12" t="s">
        <v>79</v>
      </c>
      <c r="AW97" s="12" t="s">
        <v>31</v>
      </c>
      <c r="AX97" s="12" t="s">
        <v>69</v>
      </c>
      <c r="AY97" s="239" t="s">
        <v>115</v>
      </c>
    </row>
    <row r="98" s="14" customFormat="1">
      <c r="B98" s="251"/>
      <c r="C98" s="252"/>
      <c r="D98" s="216" t="s">
        <v>127</v>
      </c>
      <c r="E98" s="253" t="s">
        <v>19</v>
      </c>
      <c r="F98" s="254" t="s">
        <v>140</v>
      </c>
      <c r="G98" s="252"/>
      <c r="H98" s="255">
        <v>4.7519999999999998</v>
      </c>
      <c r="I98" s="256"/>
      <c r="J98" s="252"/>
      <c r="K98" s="252"/>
      <c r="L98" s="257"/>
      <c r="M98" s="258"/>
      <c r="N98" s="259"/>
      <c r="O98" s="259"/>
      <c r="P98" s="259"/>
      <c r="Q98" s="259"/>
      <c r="R98" s="259"/>
      <c r="S98" s="259"/>
      <c r="T98" s="260"/>
      <c r="AT98" s="261" t="s">
        <v>127</v>
      </c>
      <c r="AU98" s="261" t="s">
        <v>79</v>
      </c>
      <c r="AV98" s="14" t="s">
        <v>123</v>
      </c>
      <c r="AW98" s="14" t="s">
        <v>31</v>
      </c>
      <c r="AX98" s="14" t="s">
        <v>77</v>
      </c>
      <c r="AY98" s="261" t="s">
        <v>115</v>
      </c>
    </row>
    <row r="99" s="1" customFormat="1" ht="16.5" customHeight="1">
      <c r="B99" s="38"/>
      <c r="C99" s="204" t="s">
        <v>79</v>
      </c>
      <c r="D99" s="204" t="s">
        <v>118</v>
      </c>
      <c r="E99" s="205" t="s">
        <v>318</v>
      </c>
      <c r="F99" s="206" t="s">
        <v>319</v>
      </c>
      <c r="G99" s="207" t="s">
        <v>314</v>
      </c>
      <c r="H99" s="208">
        <v>41.735999999999997</v>
      </c>
      <c r="I99" s="209"/>
      <c r="J99" s="210">
        <f>ROUND(I99*H99,2)</f>
        <v>0</v>
      </c>
      <c r="K99" s="206" t="s">
        <v>122</v>
      </c>
      <c r="L99" s="43"/>
      <c r="M99" s="211" t="s">
        <v>19</v>
      </c>
      <c r="N99" s="212" t="s">
        <v>40</v>
      </c>
      <c r="O99" s="79"/>
      <c r="P99" s="213">
        <f>O99*H99</f>
        <v>0</v>
      </c>
      <c r="Q99" s="213">
        <v>0</v>
      </c>
      <c r="R99" s="213">
        <f>Q99*H99</f>
        <v>0</v>
      </c>
      <c r="S99" s="213">
        <v>0</v>
      </c>
      <c r="T99" s="214">
        <f>S99*H99</f>
        <v>0</v>
      </c>
      <c r="AR99" s="17" t="s">
        <v>123</v>
      </c>
      <c r="AT99" s="17" t="s">
        <v>118</v>
      </c>
      <c r="AU99" s="17" t="s">
        <v>79</v>
      </c>
      <c r="AY99" s="17" t="s">
        <v>115</v>
      </c>
      <c r="BE99" s="215">
        <f>IF(N99="základní",J99,0)</f>
        <v>0</v>
      </c>
      <c r="BF99" s="215">
        <f>IF(N99="snížená",J99,0)</f>
        <v>0</v>
      </c>
      <c r="BG99" s="215">
        <f>IF(N99="zákl. přenesená",J99,0)</f>
        <v>0</v>
      </c>
      <c r="BH99" s="215">
        <f>IF(N99="sníž. přenesená",J99,0)</f>
        <v>0</v>
      </c>
      <c r="BI99" s="215">
        <f>IF(N99="nulová",J99,0)</f>
        <v>0</v>
      </c>
      <c r="BJ99" s="17" t="s">
        <v>77</v>
      </c>
      <c r="BK99" s="215">
        <f>ROUND(I99*H99,2)</f>
        <v>0</v>
      </c>
      <c r="BL99" s="17" t="s">
        <v>123</v>
      </c>
      <c r="BM99" s="17" t="s">
        <v>320</v>
      </c>
    </row>
    <row r="100" s="1" customFormat="1">
      <c r="B100" s="38"/>
      <c r="C100" s="39"/>
      <c r="D100" s="216" t="s">
        <v>125</v>
      </c>
      <c r="E100" s="39"/>
      <c r="F100" s="217" t="s">
        <v>321</v>
      </c>
      <c r="G100" s="39"/>
      <c r="H100" s="39"/>
      <c r="I100" s="130"/>
      <c r="J100" s="39"/>
      <c r="K100" s="39"/>
      <c r="L100" s="43"/>
      <c r="M100" s="218"/>
      <c r="N100" s="79"/>
      <c r="O100" s="79"/>
      <c r="P100" s="79"/>
      <c r="Q100" s="79"/>
      <c r="R100" s="79"/>
      <c r="S100" s="79"/>
      <c r="T100" s="80"/>
      <c r="AT100" s="17" t="s">
        <v>125</v>
      </c>
      <c r="AU100" s="17" t="s">
        <v>79</v>
      </c>
    </row>
    <row r="101" s="12" customFormat="1">
      <c r="B101" s="229"/>
      <c r="C101" s="230"/>
      <c r="D101" s="216" t="s">
        <v>127</v>
      </c>
      <c r="E101" s="231" t="s">
        <v>19</v>
      </c>
      <c r="F101" s="232" t="s">
        <v>322</v>
      </c>
      <c r="G101" s="230"/>
      <c r="H101" s="233">
        <v>41.735999999999997</v>
      </c>
      <c r="I101" s="234"/>
      <c r="J101" s="230"/>
      <c r="K101" s="230"/>
      <c r="L101" s="235"/>
      <c r="M101" s="236"/>
      <c r="N101" s="237"/>
      <c r="O101" s="237"/>
      <c r="P101" s="237"/>
      <c r="Q101" s="237"/>
      <c r="R101" s="237"/>
      <c r="S101" s="237"/>
      <c r="T101" s="238"/>
      <c r="AT101" s="239" t="s">
        <v>127</v>
      </c>
      <c r="AU101" s="239" t="s">
        <v>79</v>
      </c>
      <c r="AV101" s="12" t="s">
        <v>79</v>
      </c>
      <c r="AW101" s="12" t="s">
        <v>31</v>
      </c>
      <c r="AX101" s="12" t="s">
        <v>69</v>
      </c>
      <c r="AY101" s="239" t="s">
        <v>115</v>
      </c>
    </row>
    <row r="102" s="14" customFormat="1">
      <c r="B102" s="251"/>
      <c r="C102" s="252"/>
      <c r="D102" s="216" t="s">
        <v>127</v>
      </c>
      <c r="E102" s="253" t="s">
        <v>19</v>
      </c>
      <c r="F102" s="254" t="s">
        <v>140</v>
      </c>
      <c r="G102" s="252"/>
      <c r="H102" s="255">
        <v>41.735999999999997</v>
      </c>
      <c r="I102" s="256"/>
      <c r="J102" s="252"/>
      <c r="K102" s="252"/>
      <c r="L102" s="257"/>
      <c r="M102" s="258"/>
      <c r="N102" s="259"/>
      <c r="O102" s="259"/>
      <c r="P102" s="259"/>
      <c r="Q102" s="259"/>
      <c r="R102" s="259"/>
      <c r="S102" s="259"/>
      <c r="T102" s="260"/>
      <c r="AT102" s="261" t="s">
        <v>127</v>
      </c>
      <c r="AU102" s="261" t="s">
        <v>79</v>
      </c>
      <c r="AV102" s="14" t="s">
        <v>123</v>
      </c>
      <c r="AW102" s="14" t="s">
        <v>31</v>
      </c>
      <c r="AX102" s="14" t="s">
        <v>77</v>
      </c>
      <c r="AY102" s="261" t="s">
        <v>115</v>
      </c>
    </row>
    <row r="103" s="1" customFormat="1" ht="22.5" customHeight="1">
      <c r="B103" s="38"/>
      <c r="C103" s="204" t="s">
        <v>133</v>
      </c>
      <c r="D103" s="204" t="s">
        <v>118</v>
      </c>
      <c r="E103" s="205" t="s">
        <v>323</v>
      </c>
      <c r="F103" s="206" t="s">
        <v>324</v>
      </c>
      <c r="G103" s="207" t="s">
        <v>314</v>
      </c>
      <c r="H103" s="208">
        <v>41.735999999999997</v>
      </c>
      <c r="I103" s="209"/>
      <c r="J103" s="210">
        <f>ROUND(I103*H103,2)</f>
        <v>0</v>
      </c>
      <c r="K103" s="206" t="s">
        <v>122</v>
      </c>
      <c r="L103" s="43"/>
      <c r="M103" s="211" t="s">
        <v>19</v>
      </c>
      <c r="N103" s="212" t="s">
        <v>40</v>
      </c>
      <c r="O103" s="79"/>
      <c r="P103" s="213">
        <f>O103*H103</f>
        <v>0</v>
      </c>
      <c r="Q103" s="213">
        <v>0</v>
      </c>
      <c r="R103" s="213">
        <f>Q103*H103</f>
        <v>0</v>
      </c>
      <c r="S103" s="213">
        <v>0</v>
      </c>
      <c r="T103" s="214">
        <f>S103*H103</f>
        <v>0</v>
      </c>
      <c r="AR103" s="17" t="s">
        <v>123</v>
      </c>
      <c r="AT103" s="17" t="s">
        <v>118</v>
      </c>
      <c r="AU103" s="17" t="s">
        <v>79</v>
      </c>
      <c r="AY103" s="17" t="s">
        <v>115</v>
      </c>
      <c r="BE103" s="215">
        <f>IF(N103="základní",J103,0)</f>
        <v>0</v>
      </c>
      <c r="BF103" s="215">
        <f>IF(N103="snížená",J103,0)</f>
        <v>0</v>
      </c>
      <c r="BG103" s="215">
        <f>IF(N103="zákl. přenesená",J103,0)</f>
        <v>0</v>
      </c>
      <c r="BH103" s="215">
        <f>IF(N103="sníž. přenesená",J103,0)</f>
        <v>0</v>
      </c>
      <c r="BI103" s="215">
        <f>IF(N103="nulová",J103,0)</f>
        <v>0</v>
      </c>
      <c r="BJ103" s="17" t="s">
        <v>77</v>
      </c>
      <c r="BK103" s="215">
        <f>ROUND(I103*H103,2)</f>
        <v>0</v>
      </c>
      <c r="BL103" s="17" t="s">
        <v>123</v>
      </c>
      <c r="BM103" s="17" t="s">
        <v>325</v>
      </c>
    </row>
    <row r="104" s="1" customFormat="1">
      <c r="B104" s="38"/>
      <c r="C104" s="39"/>
      <c r="D104" s="216" t="s">
        <v>125</v>
      </c>
      <c r="E104" s="39"/>
      <c r="F104" s="217" t="s">
        <v>321</v>
      </c>
      <c r="G104" s="39"/>
      <c r="H104" s="39"/>
      <c r="I104" s="130"/>
      <c r="J104" s="39"/>
      <c r="K104" s="39"/>
      <c r="L104" s="43"/>
      <c r="M104" s="218"/>
      <c r="N104" s="79"/>
      <c r="O104" s="79"/>
      <c r="P104" s="79"/>
      <c r="Q104" s="79"/>
      <c r="R104" s="79"/>
      <c r="S104" s="79"/>
      <c r="T104" s="80"/>
      <c r="AT104" s="17" t="s">
        <v>125</v>
      </c>
      <c r="AU104" s="17" t="s">
        <v>79</v>
      </c>
    </row>
    <row r="105" s="1" customFormat="1" ht="22.5" customHeight="1">
      <c r="B105" s="38"/>
      <c r="C105" s="204" t="s">
        <v>123</v>
      </c>
      <c r="D105" s="204" t="s">
        <v>118</v>
      </c>
      <c r="E105" s="205" t="s">
        <v>326</v>
      </c>
      <c r="F105" s="206" t="s">
        <v>327</v>
      </c>
      <c r="G105" s="207" t="s">
        <v>314</v>
      </c>
      <c r="H105" s="208">
        <v>32.520000000000003</v>
      </c>
      <c r="I105" s="209"/>
      <c r="J105" s="210">
        <f>ROUND(I105*H105,2)</f>
        <v>0</v>
      </c>
      <c r="K105" s="206" t="s">
        <v>122</v>
      </c>
      <c r="L105" s="43"/>
      <c r="M105" s="211" t="s">
        <v>19</v>
      </c>
      <c r="N105" s="212" t="s">
        <v>40</v>
      </c>
      <c r="O105" s="79"/>
      <c r="P105" s="213">
        <f>O105*H105</f>
        <v>0</v>
      </c>
      <c r="Q105" s="213">
        <v>0</v>
      </c>
      <c r="R105" s="213">
        <f>Q105*H105</f>
        <v>0</v>
      </c>
      <c r="S105" s="213">
        <v>0</v>
      </c>
      <c r="T105" s="214">
        <f>S105*H105</f>
        <v>0</v>
      </c>
      <c r="AR105" s="17" t="s">
        <v>123</v>
      </c>
      <c r="AT105" s="17" t="s">
        <v>118</v>
      </c>
      <c r="AU105" s="17" t="s">
        <v>79</v>
      </c>
      <c r="AY105" s="17" t="s">
        <v>115</v>
      </c>
      <c r="BE105" s="215">
        <f>IF(N105="základní",J105,0)</f>
        <v>0</v>
      </c>
      <c r="BF105" s="215">
        <f>IF(N105="snížená",J105,0)</f>
        <v>0</v>
      </c>
      <c r="BG105" s="215">
        <f>IF(N105="zákl. přenesená",J105,0)</f>
        <v>0</v>
      </c>
      <c r="BH105" s="215">
        <f>IF(N105="sníž. přenesená",J105,0)</f>
        <v>0</v>
      </c>
      <c r="BI105" s="215">
        <f>IF(N105="nulová",J105,0)</f>
        <v>0</v>
      </c>
      <c r="BJ105" s="17" t="s">
        <v>77</v>
      </c>
      <c r="BK105" s="215">
        <f>ROUND(I105*H105,2)</f>
        <v>0</v>
      </c>
      <c r="BL105" s="17" t="s">
        <v>123</v>
      </c>
      <c r="BM105" s="17" t="s">
        <v>328</v>
      </c>
    </row>
    <row r="106" s="1" customFormat="1">
      <c r="B106" s="38"/>
      <c r="C106" s="39"/>
      <c r="D106" s="216" t="s">
        <v>125</v>
      </c>
      <c r="E106" s="39"/>
      <c r="F106" s="217" t="s">
        <v>329</v>
      </c>
      <c r="G106" s="39"/>
      <c r="H106" s="39"/>
      <c r="I106" s="130"/>
      <c r="J106" s="39"/>
      <c r="K106" s="39"/>
      <c r="L106" s="43"/>
      <c r="M106" s="218"/>
      <c r="N106" s="79"/>
      <c r="O106" s="79"/>
      <c r="P106" s="79"/>
      <c r="Q106" s="79"/>
      <c r="R106" s="79"/>
      <c r="S106" s="79"/>
      <c r="T106" s="80"/>
      <c r="AT106" s="17" t="s">
        <v>125</v>
      </c>
      <c r="AU106" s="17" t="s">
        <v>79</v>
      </c>
    </row>
    <row r="107" s="12" customFormat="1">
      <c r="B107" s="229"/>
      <c r="C107" s="230"/>
      <c r="D107" s="216" t="s">
        <v>127</v>
      </c>
      <c r="E107" s="231" t="s">
        <v>19</v>
      </c>
      <c r="F107" s="232" t="s">
        <v>330</v>
      </c>
      <c r="G107" s="230"/>
      <c r="H107" s="233">
        <v>18</v>
      </c>
      <c r="I107" s="234"/>
      <c r="J107" s="230"/>
      <c r="K107" s="230"/>
      <c r="L107" s="235"/>
      <c r="M107" s="236"/>
      <c r="N107" s="237"/>
      <c r="O107" s="237"/>
      <c r="P107" s="237"/>
      <c r="Q107" s="237"/>
      <c r="R107" s="237"/>
      <c r="S107" s="237"/>
      <c r="T107" s="238"/>
      <c r="AT107" s="239" t="s">
        <v>127</v>
      </c>
      <c r="AU107" s="239" t="s">
        <v>79</v>
      </c>
      <c r="AV107" s="12" t="s">
        <v>79</v>
      </c>
      <c r="AW107" s="12" t="s">
        <v>31</v>
      </c>
      <c r="AX107" s="12" t="s">
        <v>69</v>
      </c>
      <c r="AY107" s="239" t="s">
        <v>115</v>
      </c>
    </row>
    <row r="108" s="11" customFormat="1">
      <c r="B108" s="219"/>
      <c r="C108" s="220"/>
      <c r="D108" s="216" t="s">
        <v>127</v>
      </c>
      <c r="E108" s="221" t="s">
        <v>19</v>
      </c>
      <c r="F108" s="222" t="s">
        <v>331</v>
      </c>
      <c r="G108" s="220"/>
      <c r="H108" s="221" t="s">
        <v>19</v>
      </c>
      <c r="I108" s="223"/>
      <c r="J108" s="220"/>
      <c r="K108" s="220"/>
      <c r="L108" s="224"/>
      <c r="M108" s="225"/>
      <c r="N108" s="226"/>
      <c r="O108" s="226"/>
      <c r="P108" s="226"/>
      <c r="Q108" s="226"/>
      <c r="R108" s="226"/>
      <c r="S108" s="226"/>
      <c r="T108" s="227"/>
      <c r="AT108" s="228" t="s">
        <v>127</v>
      </c>
      <c r="AU108" s="228" t="s">
        <v>79</v>
      </c>
      <c r="AV108" s="11" t="s">
        <v>77</v>
      </c>
      <c r="AW108" s="11" t="s">
        <v>31</v>
      </c>
      <c r="AX108" s="11" t="s">
        <v>69</v>
      </c>
      <c r="AY108" s="228" t="s">
        <v>115</v>
      </c>
    </row>
    <row r="109" s="12" customFormat="1">
      <c r="B109" s="229"/>
      <c r="C109" s="230"/>
      <c r="D109" s="216" t="s">
        <v>127</v>
      </c>
      <c r="E109" s="231" t="s">
        <v>19</v>
      </c>
      <c r="F109" s="232" t="s">
        <v>332</v>
      </c>
      <c r="G109" s="230"/>
      <c r="H109" s="233">
        <v>14.52</v>
      </c>
      <c r="I109" s="234"/>
      <c r="J109" s="230"/>
      <c r="K109" s="230"/>
      <c r="L109" s="235"/>
      <c r="M109" s="236"/>
      <c r="N109" s="237"/>
      <c r="O109" s="237"/>
      <c r="P109" s="237"/>
      <c r="Q109" s="237"/>
      <c r="R109" s="237"/>
      <c r="S109" s="237"/>
      <c r="T109" s="238"/>
      <c r="AT109" s="239" t="s">
        <v>127</v>
      </c>
      <c r="AU109" s="239" t="s">
        <v>79</v>
      </c>
      <c r="AV109" s="12" t="s">
        <v>79</v>
      </c>
      <c r="AW109" s="12" t="s">
        <v>31</v>
      </c>
      <c r="AX109" s="12" t="s">
        <v>69</v>
      </c>
      <c r="AY109" s="239" t="s">
        <v>115</v>
      </c>
    </row>
    <row r="110" s="14" customFormat="1">
      <c r="B110" s="251"/>
      <c r="C110" s="252"/>
      <c r="D110" s="216" t="s">
        <v>127</v>
      </c>
      <c r="E110" s="253" t="s">
        <v>19</v>
      </c>
      <c r="F110" s="254" t="s">
        <v>140</v>
      </c>
      <c r="G110" s="252"/>
      <c r="H110" s="255">
        <v>32.520000000000003</v>
      </c>
      <c r="I110" s="256"/>
      <c r="J110" s="252"/>
      <c r="K110" s="252"/>
      <c r="L110" s="257"/>
      <c r="M110" s="258"/>
      <c r="N110" s="259"/>
      <c r="O110" s="259"/>
      <c r="P110" s="259"/>
      <c r="Q110" s="259"/>
      <c r="R110" s="259"/>
      <c r="S110" s="259"/>
      <c r="T110" s="260"/>
      <c r="AT110" s="261" t="s">
        <v>127</v>
      </c>
      <c r="AU110" s="261" t="s">
        <v>79</v>
      </c>
      <c r="AV110" s="14" t="s">
        <v>123</v>
      </c>
      <c r="AW110" s="14" t="s">
        <v>31</v>
      </c>
      <c r="AX110" s="14" t="s">
        <v>77</v>
      </c>
      <c r="AY110" s="261" t="s">
        <v>115</v>
      </c>
    </row>
    <row r="111" s="1" customFormat="1" ht="22.5" customHeight="1">
      <c r="B111" s="38"/>
      <c r="C111" s="204" t="s">
        <v>164</v>
      </c>
      <c r="D111" s="204" t="s">
        <v>118</v>
      </c>
      <c r="E111" s="205" t="s">
        <v>333</v>
      </c>
      <c r="F111" s="206" t="s">
        <v>334</v>
      </c>
      <c r="G111" s="207" t="s">
        <v>314</v>
      </c>
      <c r="H111" s="208">
        <v>32.520000000000003</v>
      </c>
      <c r="I111" s="209"/>
      <c r="J111" s="210">
        <f>ROUND(I111*H111,2)</f>
        <v>0</v>
      </c>
      <c r="K111" s="206" t="s">
        <v>122</v>
      </c>
      <c r="L111" s="43"/>
      <c r="M111" s="211" t="s">
        <v>19</v>
      </c>
      <c r="N111" s="212" t="s">
        <v>40</v>
      </c>
      <c r="O111" s="79"/>
      <c r="P111" s="213">
        <f>O111*H111</f>
        <v>0</v>
      </c>
      <c r="Q111" s="213">
        <v>0</v>
      </c>
      <c r="R111" s="213">
        <f>Q111*H111</f>
        <v>0</v>
      </c>
      <c r="S111" s="213">
        <v>0</v>
      </c>
      <c r="T111" s="214">
        <f>S111*H111</f>
        <v>0</v>
      </c>
      <c r="AR111" s="17" t="s">
        <v>123</v>
      </c>
      <c r="AT111" s="17" t="s">
        <v>118</v>
      </c>
      <c r="AU111" s="17" t="s">
        <v>79</v>
      </c>
      <c r="AY111" s="17" t="s">
        <v>115</v>
      </c>
      <c r="BE111" s="215">
        <f>IF(N111="základní",J111,0)</f>
        <v>0</v>
      </c>
      <c r="BF111" s="215">
        <f>IF(N111="snížená",J111,0)</f>
        <v>0</v>
      </c>
      <c r="BG111" s="215">
        <f>IF(N111="zákl. přenesená",J111,0)</f>
        <v>0</v>
      </c>
      <c r="BH111" s="215">
        <f>IF(N111="sníž. přenesená",J111,0)</f>
        <v>0</v>
      </c>
      <c r="BI111" s="215">
        <f>IF(N111="nulová",J111,0)</f>
        <v>0</v>
      </c>
      <c r="BJ111" s="17" t="s">
        <v>77</v>
      </c>
      <c r="BK111" s="215">
        <f>ROUND(I111*H111,2)</f>
        <v>0</v>
      </c>
      <c r="BL111" s="17" t="s">
        <v>123</v>
      </c>
      <c r="BM111" s="17" t="s">
        <v>335</v>
      </c>
    </row>
    <row r="112" s="1" customFormat="1">
      <c r="B112" s="38"/>
      <c r="C112" s="39"/>
      <c r="D112" s="216" t="s">
        <v>125</v>
      </c>
      <c r="E112" s="39"/>
      <c r="F112" s="217" t="s">
        <v>329</v>
      </c>
      <c r="G112" s="39"/>
      <c r="H112" s="39"/>
      <c r="I112" s="130"/>
      <c r="J112" s="39"/>
      <c r="K112" s="39"/>
      <c r="L112" s="43"/>
      <c r="M112" s="218"/>
      <c r="N112" s="79"/>
      <c r="O112" s="79"/>
      <c r="P112" s="79"/>
      <c r="Q112" s="79"/>
      <c r="R112" s="79"/>
      <c r="S112" s="79"/>
      <c r="T112" s="80"/>
      <c r="AT112" s="17" t="s">
        <v>125</v>
      </c>
      <c r="AU112" s="17" t="s">
        <v>79</v>
      </c>
    </row>
    <row r="113" s="12" customFormat="1">
      <c r="B113" s="229"/>
      <c r="C113" s="230"/>
      <c r="D113" s="216" t="s">
        <v>127</v>
      </c>
      <c r="E113" s="231" t="s">
        <v>19</v>
      </c>
      <c r="F113" s="232" t="s">
        <v>336</v>
      </c>
      <c r="G113" s="230"/>
      <c r="H113" s="233">
        <v>32.520000000000003</v>
      </c>
      <c r="I113" s="234"/>
      <c r="J113" s="230"/>
      <c r="K113" s="230"/>
      <c r="L113" s="235"/>
      <c r="M113" s="236"/>
      <c r="N113" s="237"/>
      <c r="O113" s="237"/>
      <c r="P113" s="237"/>
      <c r="Q113" s="237"/>
      <c r="R113" s="237"/>
      <c r="S113" s="237"/>
      <c r="T113" s="238"/>
      <c r="AT113" s="239" t="s">
        <v>127</v>
      </c>
      <c r="AU113" s="239" t="s">
        <v>79</v>
      </c>
      <c r="AV113" s="12" t="s">
        <v>79</v>
      </c>
      <c r="AW113" s="12" t="s">
        <v>31</v>
      </c>
      <c r="AX113" s="12" t="s">
        <v>77</v>
      </c>
      <c r="AY113" s="239" t="s">
        <v>115</v>
      </c>
    </row>
    <row r="114" s="1" customFormat="1" ht="22.5" customHeight="1">
      <c r="B114" s="38"/>
      <c r="C114" s="204" t="s">
        <v>168</v>
      </c>
      <c r="D114" s="204" t="s">
        <v>118</v>
      </c>
      <c r="E114" s="205" t="s">
        <v>337</v>
      </c>
      <c r="F114" s="206" t="s">
        <v>338</v>
      </c>
      <c r="G114" s="207" t="s">
        <v>314</v>
      </c>
      <c r="H114" s="208">
        <v>5.8499999999999996</v>
      </c>
      <c r="I114" s="209"/>
      <c r="J114" s="210">
        <f>ROUND(I114*H114,2)</f>
        <v>0</v>
      </c>
      <c r="K114" s="206" t="s">
        <v>122</v>
      </c>
      <c r="L114" s="43"/>
      <c r="M114" s="211" t="s">
        <v>19</v>
      </c>
      <c r="N114" s="212" t="s">
        <v>40</v>
      </c>
      <c r="O114" s="79"/>
      <c r="P114" s="213">
        <f>O114*H114</f>
        <v>0</v>
      </c>
      <c r="Q114" s="213">
        <v>0</v>
      </c>
      <c r="R114" s="213">
        <f>Q114*H114</f>
        <v>0</v>
      </c>
      <c r="S114" s="213">
        <v>0</v>
      </c>
      <c r="T114" s="214">
        <f>S114*H114</f>
        <v>0</v>
      </c>
      <c r="AR114" s="17" t="s">
        <v>123</v>
      </c>
      <c r="AT114" s="17" t="s">
        <v>118</v>
      </c>
      <c r="AU114" s="17" t="s">
        <v>79</v>
      </c>
      <c r="AY114" s="17" t="s">
        <v>115</v>
      </c>
      <c r="BE114" s="215">
        <f>IF(N114="základní",J114,0)</f>
        <v>0</v>
      </c>
      <c r="BF114" s="215">
        <f>IF(N114="snížená",J114,0)</f>
        <v>0</v>
      </c>
      <c r="BG114" s="215">
        <f>IF(N114="zákl. přenesená",J114,0)</f>
        <v>0</v>
      </c>
      <c r="BH114" s="215">
        <f>IF(N114="sníž. přenesená",J114,0)</f>
        <v>0</v>
      </c>
      <c r="BI114" s="215">
        <f>IF(N114="nulová",J114,0)</f>
        <v>0</v>
      </c>
      <c r="BJ114" s="17" t="s">
        <v>77</v>
      </c>
      <c r="BK114" s="215">
        <f>ROUND(I114*H114,2)</f>
        <v>0</v>
      </c>
      <c r="BL114" s="17" t="s">
        <v>123</v>
      </c>
      <c r="BM114" s="17" t="s">
        <v>339</v>
      </c>
    </row>
    <row r="115" s="1" customFormat="1">
      <c r="B115" s="38"/>
      <c r="C115" s="39"/>
      <c r="D115" s="216" t="s">
        <v>125</v>
      </c>
      <c r="E115" s="39"/>
      <c r="F115" s="217" t="s">
        <v>340</v>
      </c>
      <c r="G115" s="39"/>
      <c r="H115" s="39"/>
      <c r="I115" s="130"/>
      <c r="J115" s="39"/>
      <c r="K115" s="39"/>
      <c r="L115" s="43"/>
      <c r="M115" s="218"/>
      <c r="N115" s="79"/>
      <c r="O115" s="79"/>
      <c r="P115" s="79"/>
      <c r="Q115" s="79"/>
      <c r="R115" s="79"/>
      <c r="S115" s="79"/>
      <c r="T115" s="80"/>
      <c r="AT115" s="17" t="s">
        <v>125</v>
      </c>
      <c r="AU115" s="17" t="s">
        <v>79</v>
      </c>
    </row>
    <row r="116" s="12" customFormat="1">
      <c r="B116" s="229"/>
      <c r="C116" s="230"/>
      <c r="D116" s="216" t="s">
        <v>127</v>
      </c>
      <c r="E116" s="231" t="s">
        <v>19</v>
      </c>
      <c r="F116" s="232" t="s">
        <v>341</v>
      </c>
      <c r="G116" s="230"/>
      <c r="H116" s="233">
        <v>5.8499999999999996</v>
      </c>
      <c r="I116" s="234"/>
      <c r="J116" s="230"/>
      <c r="K116" s="230"/>
      <c r="L116" s="235"/>
      <c r="M116" s="236"/>
      <c r="N116" s="237"/>
      <c r="O116" s="237"/>
      <c r="P116" s="237"/>
      <c r="Q116" s="237"/>
      <c r="R116" s="237"/>
      <c r="S116" s="237"/>
      <c r="T116" s="238"/>
      <c r="AT116" s="239" t="s">
        <v>127</v>
      </c>
      <c r="AU116" s="239" t="s">
        <v>79</v>
      </c>
      <c r="AV116" s="12" t="s">
        <v>79</v>
      </c>
      <c r="AW116" s="12" t="s">
        <v>31</v>
      </c>
      <c r="AX116" s="12" t="s">
        <v>69</v>
      </c>
      <c r="AY116" s="239" t="s">
        <v>115</v>
      </c>
    </row>
    <row r="117" s="14" customFormat="1">
      <c r="B117" s="251"/>
      <c r="C117" s="252"/>
      <c r="D117" s="216" t="s">
        <v>127</v>
      </c>
      <c r="E117" s="253" t="s">
        <v>19</v>
      </c>
      <c r="F117" s="254" t="s">
        <v>140</v>
      </c>
      <c r="G117" s="252"/>
      <c r="H117" s="255">
        <v>5.8499999999999996</v>
      </c>
      <c r="I117" s="256"/>
      <c r="J117" s="252"/>
      <c r="K117" s="252"/>
      <c r="L117" s="257"/>
      <c r="M117" s="258"/>
      <c r="N117" s="259"/>
      <c r="O117" s="259"/>
      <c r="P117" s="259"/>
      <c r="Q117" s="259"/>
      <c r="R117" s="259"/>
      <c r="S117" s="259"/>
      <c r="T117" s="260"/>
      <c r="AT117" s="261" t="s">
        <v>127</v>
      </c>
      <c r="AU117" s="261" t="s">
        <v>79</v>
      </c>
      <c r="AV117" s="14" t="s">
        <v>123</v>
      </c>
      <c r="AW117" s="14" t="s">
        <v>31</v>
      </c>
      <c r="AX117" s="14" t="s">
        <v>77</v>
      </c>
      <c r="AY117" s="261" t="s">
        <v>115</v>
      </c>
    </row>
    <row r="118" s="1" customFormat="1" ht="22.5" customHeight="1">
      <c r="B118" s="38"/>
      <c r="C118" s="204" t="s">
        <v>175</v>
      </c>
      <c r="D118" s="204" t="s">
        <v>118</v>
      </c>
      <c r="E118" s="205" t="s">
        <v>342</v>
      </c>
      <c r="F118" s="206" t="s">
        <v>343</v>
      </c>
      <c r="G118" s="207" t="s">
        <v>314</v>
      </c>
      <c r="H118" s="208">
        <v>5.8499999999999996</v>
      </c>
      <c r="I118" s="209"/>
      <c r="J118" s="210">
        <f>ROUND(I118*H118,2)</f>
        <v>0</v>
      </c>
      <c r="K118" s="206" t="s">
        <v>122</v>
      </c>
      <c r="L118" s="43"/>
      <c r="M118" s="211" t="s">
        <v>19</v>
      </c>
      <c r="N118" s="212" t="s">
        <v>40</v>
      </c>
      <c r="O118" s="79"/>
      <c r="P118" s="213">
        <f>O118*H118</f>
        <v>0</v>
      </c>
      <c r="Q118" s="213">
        <v>0</v>
      </c>
      <c r="R118" s="213">
        <f>Q118*H118</f>
        <v>0</v>
      </c>
      <c r="S118" s="213">
        <v>0</v>
      </c>
      <c r="T118" s="214">
        <f>S118*H118</f>
        <v>0</v>
      </c>
      <c r="AR118" s="17" t="s">
        <v>123</v>
      </c>
      <c r="AT118" s="17" t="s">
        <v>118</v>
      </c>
      <c r="AU118" s="17" t="s">
        <v>79</v>
      </c>
      <c r="AY118" s="17" t="s">
        <v>115</v>
      </c>
      <c r="BE118" s="215">
        <f>IF(N118="základní",J118,0)</f>
        <v>0</v>
      </c>
      <c r="BF118" s="215">
        <f>IF(N118="snížená",J118,0)</f>
        <v>0</v>
      </c>
      <c r="BG118" s="215">
        <f>IF(N118="zákl. přenesená",J118,0)</f>
        <v>0</v>
      </c>
      <c r="BH118" s="215">
        <f>IF(N118="sníž. přenesená",J118,0)</f>
        <v>0</v>
      </c>
      <c r="BI118" s="215">
        <f>IF(N118="nulová",J118,0)</f>
        <v>0</v>
      </c>
      <c r="BJ118" s="17" t="s">
        <v>77</v>
      </c>
      <c r="BK118" s="215">
        <f>ROUND(I118*H118,2)</f>
        <v>0</v>
      </c>
      <c r="BL118" s="17" t="s">
        <v>123</v>
      </c>
      <c r="BM118" s="17" t="s">
        <v>344</v>
      </c>
    </row>
    <row r="119" s="1" customFormat="1">
      <c r="B119" s="38"/>
      <c r="C119" s="39"/>
      <c r="D119" s="216" t="s">
        <v>125</v>
      </c>
      <c r="E119" s="39"/>
      <c r="F119" s="217" t="s">
        <v>340</v>
      </c>
      <c r="G119" s="39"/>
      <c r="H119" s="39"/>
      <c r="I119" s="130"/>
      <c r="J119" s="39"/>
      <c r="K119" s="39"/>
      <c r="L119" s="43"/>
      <c r="M119" s="218"/>
      <c r="N119" s="79"/>
      <c r="O119" s="79"/>
      <c r="P119" s="79"/>
      <c r="Q119" s="79"/>
      <c r="R119" s="79"/>
      <c r="S119" s="79"/>
      <c r="T119" s="80"/>
      <c r="AT119" s="17" t="s">
        <v>125</v>
      </c>
      <c r="AU119" s="17" t="s">
        <v>79</v>
      </c>
    </row>
    <row r="120" s="12" customFormat="1">
      <c r="B120" s="229"/>
      <c r="C120" s="230"/>
      <c r="D120" s="216" t="s">
        <v>127</v>
      </c>
      <c r="E120" s="231" t="s">
        <v>19</v>
      </c>
      <c r="F120" s="232" t="s">
        <v>345</v>
      </c>
      <c r="G120" s="230"/>
      <c r="H120" s="233">
        <v>5.8499999999999996</v>
      </c>
      <c r="I120" s="234"/>
      <c r="J120" s="230"/>
      <c r="K120" s="230"/>
      <c r="L120" s="235"/>
      <c r="M120" s="236"/>
      <c r="N120" s="237"/>
      <c r="O120" s="237"/>
      <c r="P120" s="237"/>
      <c r="Q120" s="237"/>
      <c r="R120" s="237"/>
      <c r="S120" s="237"/>
      <c r="T120" s="238"/>
      <c r="AT120" s="239" t="s">
        <v>127</v>
      </c>
      <c r="AU120" s="239" t="s">
        <v>79</v>
      </c>
      <c r="AV120" s="12" t="s">
        <v>79</v>
      </c>
      <c r="AW120" s="12" t="s">
        <v>31</v>
      </c>
      <c r="AX120" s="12" t="s">
        <v>77</v>
      </c>
      <c r="AY120" s="239" t="s">
        <v>115</v>
      </c>
    </row>
    <row r="121" s="1" customFormat="1" ht="22.5" customHeight="1">
      <c r="B121" s="38"/>
      <c r="C121" s="204" t="s">
        <v>184</v>
      </c>
      <c r="D121" s="204" t="s">
        <v>118</v>
      </c>
      <c r="E121" s="205" t="s">
        <v>346</v>
      </c>
      <c r="F121" s="206" t="s">
        <v>347</v>
      </c>
      <c r="G121" s="207" t="s">
        <v>314</v>
      </c>
      <c r="H121" s="208">
        <v>56.289999999999999</v>
      </c>
      <c r="I121" s="209"/>
      <c r="J121" s="210">
        <f>ROUND(I121*H121,2)</f>
        <v>0</v>
      </c>
      <c r="K121" s="206" t="s">
        <v>122</v>
      </c>
      <c r="L121" s="43"/>
      <c r="M121" s="211" t="s">
        <v>19</v>
      </c>
      <c r="N121" s="212" t="s">
        <v>40</v>
      </c>
      <c r="O121" s="79"/>
      <c r="P121" s="213">
        <f>O121*H121</f>
        <v>0</v>
      </c>
      <c r="Q121" s="213">
        <v>0</v>
      </c>
      <c r="R121" s="213">
        <f>Q121*H121</f>
        <v>0</v>
      </c>
      <c r="S121" s="213">
        <v>0</v>
      </c>
      <c r="T121" s="214">
        <f>S121*H121</f>
        <v>0</v>
      </c>
      <c r="AR121" s="17" t="s">
        <v>123</v>
      </c>
      <c r="AT121" s="17" t="s">
        <v>118</v>
      </c>
      <c r="AU121" s="17" t="s">
        <v>79</v>
      </c>
      <c r="AY121" s="17" t="s">
        <v>115</v>
      </c>
      <c r="BE121" s="215">
        <f>IF(N121="základní",J121,0)</f>
        <v>0</v>
      </c>
      <c r="BF121" s="215">
        <f>IF(N121="snížená",J121,0)</f>
        <v>0</v>
      </c>
      <c r="BG121" s="215">
        <f>IF(N121="zákl. přenesená",J121,0)</f>
        <v>0</v>
      </c>
      <c r="BH121" s="215">
        <f>IF(N121="sníž. přenesená",J121,0)</f>
        <v>0</v>
      </c>
      <c r="BI121" s="215">
        <f>IF(N121="nulová",J121,0)</f>
        <v>0</v>
      </c>
      <c r="BJ121" s="17" t="s">
        <v>77</v>
      </c>
      <c r="BK121" s="215">
        <f>ROUND(I121*H121,2)</f>
        <v>0</v>
      </c>
      <c r="BL121" s="17" t="s">
        <v>123</v>
      </c>
      <c r="BM121" s="17" t="s">
        <v>348</v>
      </c>
    </row>
    <row r="122" s="1" customFormat="1">
      <c r="B122" s="38"/>
      <c r="C122" s="39"/>
      <c r="D122" s="216" t="s">
        <v>125</v>
      </c>
      <c r="E122" s="39"/>
      <c r="F122" s="217" t="s">
        <v>349</v>
      </c>
      <c r="G122" s="39"/>
      <c r="H122" s="39"/>
      <c r="I122" s="130"/>
      <c r="J122" s="39"/>
      <c r="K122" s="39"/>
      <c r="L122" s="43"/>
      <c r="M122" s="218"/>
      <c r="N122" s="79"/>
      <c r="O122" s="79"/>
      <c r="P122" s="79"/>
      <c r="Q122" s="79"/>
      <c r="R122" s="79"/>
      <c r="S122" s="79"/>
      <c r="T122" s="80"/>
      <c r="AT122" s="17" t="s">
        <v>125</v>
      </c>
      <c r="AU122" s="17" t="s">
        <v>79</v>
      </c>
    </row>
    <row r="123" s="12" customFormat="1">
      <c r="B123" s="229"/>
      <c r="C123" s="230"/>
      <c r="D123" s="216" t="s">
        <v>127</v>
      </c>
      <c r="E123" s="231" t="s">
        <v>19</v>
      </c>
      <c r="F123" s="232" t="s">
        <v>350</v>
      </c>
      <c r="G123" s="230"/>
      <c r="H123" s="233">
        <v>56.289999999999999</v>
      </c>
      <c r="I123" s="234"/>
      <c r="J123" s="230"/>
      <c r="K123" s="230"/>
      <c r="L123" s="235"/>
      <c r="M123" s="236"/>
      <c r="N123" s="237"/>
      <c r="O123" s="237"/>
      <c r="P123" s="237"/>
      <c r="Q123" s="237"/>
      <c r="R123" s="237"/>
      <c r="S123" s="237"/>
      <c r="T123" s="238"/>
      <c r="AT123" s="239" t="s">
        <v>127</v>
      </c>
      <c r="AU123" s="239" t="s">
        <v>79</v>
      </c>
      <c r="AV123" s="12" t="s">
        <v>79</v>
      </c>
      <c r="AW123" s="12" t="s">
        <v>31</v>
      </c>
      <c r="AX123" s="12" t="s">
        <v>69</v>
      </c>
      <c r="AY123" s="239" t="s">
        <v>115</v>
      </c>
    </row>
    <row r="124" s="14" customFormat="1">
      <c r="B124" s="251"/>
      <c r="C124" s="252"/>
      <c r="D124" s="216" t="s">
        <v>127</v>
      </c>
      <c r="E124" s="253" t="s">
        <v>19</v>
      </c>
      <c r="F124" s="254" t="s">
        <v>140</v>
      </c>
      <c r="G124" s="252"/>
      <c r="H124" s="255">
        <v>56.289999999999999</v>
      </c>
      <c r="I124" s="256"/>
      <c r="J124" s="252"/>
      <c r="K124" s="252"/>
      <c r="L124" s="257"/>
      <c r="M124" s="258"/>
      <c r="N124" s="259"/>
      <c r="O124" s="259"/>
      <c r="P124" s="259"/>
      <c r="Q124" s="259"/>
      <c r="R124" s="259"/>
      <c r="S124" s="259"/>
      <c r="T124" s="260"/>
      <c r="AT124" s="261" t="s">
        <v>127</v>
      </c>
      <c r="AU124" s="261" t="s">
        <v>79</v>
      </c>
      <c r="AV124" s="14" t="s">
        <v>123</v>
      </c>
      <c r="AW124" s="14" t="s">
        <v>31</v>
      </c>
      <c r="AX124" s="14" t="s">
        <v>77</v>
      </c>
      <c r="AY124" s="261" t="s">
        <v>115</v>
      </c>
    </row>
    <row r="125" s="1" customFormat="1" ht="16.5" customHeight="1">
      <c r="B125" s="38"/>
      <c r="C125" s="204" t="s">
        <v>116</v>
      </c>
      <c r="D125" s="204" t="s">
        <v>118</v>
      </c>
      <c r="E125" s="205" t="s">
        <v>351</v>
      </c>
      <c r="F125" s="206" t="s">
        <v>352</v>
      </c>
      <c r="G125" s="207" t="s">
        <v>314</v>
      </c>
      <c r="H125" s="208">
        <v>56.289999999999999</v>
      </c>
      <c r="I125" s="209"/>
      <c r="J125" s="210">
        <f>ROUND(I125*H125,2)</f>
        <v>0</v>
      </c>
      <c r="K125" s="206" t="s">
        <v>122</v>
      </c>
      <c r="L125" s="43"/>
      <c r="M125" s="211" t="s">
        <v>19</v>
      </c>
      <c r="N125" s="212" t="s">
        <v>40</v>
      </c>
      <c r="O125" s="79"/>
      <c r="P125" s="213">
        <f>O125*H125</f>
        <v>0</v>
      </c>
      <c r="Q125" s="213">
        <v>0</v>
      </c>
      <c r="R125" s="213">
        <f>Q125*H125</f>
        <v>0</v>
      </c>
      <c r="S125" s="213">
        <v>0</v>
      </c>
      <c r="T125" s="214">
        <f>S125*H125</f>
        <v>0</v>
      </c>
      <c r="AR125" s="17" t="s">
        <v>123</v>
      </c>
      <c r="AT125" s="17" t="s">
        <v>118</v>
      </c>
      <c r="AU125" s="17" t="s">
        <v>79</v>
      </c>
      <c r="AY125" s="17" t="s">
        <v>115</v>
      </c>
      <c r="BE125" s="215">
        <f>IF(N125="základní",J125,0)</f>
        <v>0</v>
      </c>
      <c r="BF125" s="215">
        <f>IF(N125="snížená",J125,0)</f>
        <v>0</v>
      </c>
      <c r="BG125" s="215">
        <f>IF(N125="zákl. přenesená",J125,0)</f>
        <v>0</v>
      </c>
      <c r="BH125" s="215">
        <f>IF(N125="sníž. přenesená",J125,0)</f>
        <v>0</v>
      </c>
      <c r="BI125" s="215">
        <f>IF(N125="nulová",J125,0)</f>
        <v>0</v>
      </c>
      <c r="BJ125" s="17" t="s">
        <v>77</v>
      </c>
      <c r="BK125" s="215">
        <f>ROUND(I125*H125,2)</f>
        <v>0</v>
      </c>
      <c r="BL125" s="17" t="s">
        <v>123</v>
      </c>
      <c r="BM125" s="17" t="s">
        <v>353</v>
      </c>
    </row>
    <row r="126" s="1" customFormat="1">
      <c r="B126" s="38"/>
      <c r="C126" s="39"/>
      <c r="D126" s="216" t="s">
        <v>125</v>
      </c>
      <c r="E126" s="39"/>
      <c r="F126" s="217" t="s">
        <v>354</v>
      </c>
      <c r="G126" s="39"/>
      <c r="H126" s="39"/>
      <c r="I126" s="130"/>
      <c r="J126" s="39"/>
      <c r="K126" s="39"/>
      <c r="L126" s="43"/>
      <c r="M126" s="218"/>
      <c r="N126" s="79"/>
      <c r="O126" s="79"/>
      <c r="P126" s="79"/>
      <c r="Q126" s="79"/>
      <c r="R126" s="79"/>
      <c r="S126" s="79"/>
      <c r="T126" s="80"/>
      <c r="AT126" s="17" t="s">
        <v>125</v>
      </c>
      <c r="AU126" s="17" t="s">
        <v>79</v>
      </c>
    </row>
    <row r="127" s="12" customFormat="1">
      <c r="B127" s="229"/>
      <c r="C127" s="230"/>
      <c r="D127" s="216" t="s">
        <v>127</v>
      </c>
      <c r="E127" s="231" t="s">
        <v>19</v>
      </c>
      <c r="F127" s="232" t="s">
        <v>355</v>
      </c>
      <c r="G127" s="230"/>
      <c r="H127" s="233">
        <v>56.289999999999999</v>
      </c>
      <c r="I127" s="234"/>
      <c r="J127" s="230"/>
      <c r="K127" s="230"/>
      <c r="L127" s="235"/>
      <c r="M127" s="236"/>
      <c r="N127" s="237"/>
      <c r="O127" s="237"/>
      <c r="P127" s="237"/>
      <c r="Q127" s="237"/>
      <c r="R127" s="237"/>
      <c r="S127" s="237"/>
      <c r="T127" s="238"/>
      <c r="AT127" s="239" t="s">
        <v>127</v>
      </c>
      <c r="AU127" s="239" t="s">
        <v>79</v>
      </c>
      <c r="AV127" s="12" t="s">
        <v>79</v>
      </c>
      <c r="AW127" s="12" t="s">
        <v>31</v>
      </c>
      <c r="AX127" s="12" t="s">
        <v>77</v>
      </c>
      <c r="AY127" s="239" t="s">
        <v>115</v>
      </c>
    </row>
    <row r="128" s="1" customFormat="1" ht="22.5" customHeight="1">
      <c r="B128" s="38"/>
      <c r="C128" s="204" t="s">
        <v>204</v>
      </c>
      <c r="D128" s="204" t="s">
        <v>118</v>
      </c>
      <c r="E128" s="205" t="s">
        <v>356</v>
      </c>
      <c r="F128" s="206" t="s">
        <v>357</v>
      </c>
      <c r="G128" s="207" t="s">
        <v>157</v>
      </c>
      <c r="H128" s="208">
        <v>84.435000000000002</v>
      </c>
      <c r="I128" s="209"/>
      <c r="J128" s="210">
        <f>ROUND(I128*H128,2)</f>
        <v>0</v>
      </c>
      <c r="K128" s="206" t="s">
        <v>122</v>
      </c>
      <c r="L128" s="43"/>
      <c r="M128" s="211" t="s">
        <v>19</v>
      </c>
      <c r="N128" s="212" t="s">
        <v>40</v>
      </c>
      <c r="O128" s="79"/>
      <c r="P128" s="213">
        <f>O128*H128</f>
        <v>0</v>
      </c>
      <c r="Q128" s="213">
        <v>0</v>
      </c>
      <c r="R128" s="213">
        <f>Q128*H128</f>
        <v>0</v>
      </c>
      <c r="S128" s="213">
        <v>0</v>
      </c>
      <c r="T128" s="214">
        <f>S128*H128</f>
        <v>0</v>
      </c>
      <c r="AR128" s="17" t="s">
        <v>123</v>
      </c>
      <c r="AT128" s="17" t="s">
        <v>118</v>
      </c>
      <c r="AU128" s="17" t="s">
        <v>79</v>
      </c>
      <c r="AY128" s="17" t="s">
        <v>115</v>
      </c>
      <c r="BE128" s="215">
        <f>IF(N128="základní",J128,0)</f>
        <v>0</v>
      </c>
      <c r="BF128" s="215">
        <f>IF(N128="snížená",J128,0)</f>
        <v>0</v>
      </c>
      <c r="BG128" s="215">
        <f>IF(N128="zákl. přenesená",J128,0)</f>
        <v>0</v>
      </c>
      <c r="BH128" s="215">
        <f>IF(N128="sníž. přenesená",J128,0)</f>
        <v>0</v>
      </c>
      <c r="BI128" s="215">
        <f>IF(N128="nulová",J128,0)</f>
        <v>0</v>
      </c>
      <c r="BJ128" s="17" t="s">
        <v>77</v>
      </c>
      <c r="BK128" s="215">
        <f>ROUND(I128*H128,2)</f>
        <v>0</v>
      </c>
      <c r="BL128" s="17" t="s">
        <v>123</v>
      </c>
      <c r="BM128" s="17" t="s">
        <v>358</v>
      </c>
    </row>
    <row r="129" s="1" customFormat="1">
      <c r="B129" s="38"/>
      <c r="C129" s="39"/>
      <c r="D129" s="216" t="s">
        <v>125</v>
      </c>
      <c r="E129" s="39"/>
      <c r="F129" s="217" t="s">
        <v>359</v>
      </c>
      <c r="G129" s="39"/>
      <c r="H129" s="39"/>
      <c r="I129" s="130"/>
      <c r="J129" s="39"/>
      <c r="K129" s="39"/>
      <c r="L129" s="43"/>
      <c r="M129" s="218"/>
      <c r="N129" s="79"/>
      <c r="O129" s="79"/>
      <c r="P129" s="79"/>
      <c r="Q129" s="79"/>
      <c r="R129" s="79"/>
      <c r="S129" s="79"/>
      <c r="T129" s="80"/>
      <c r="AT129" s="17" t="s">
        <v>125</v>
      </c>
      <c r="AU129" s="17" t="s">
        <v>79</v>
      </c>
    </row>
    <row r="130" s="12" customFormat="1">
      <c r="B130" s="229"/>
      <c r="C130" s="230"/>
      <c r="D130" s="216" t="s">
        <v>127</v>
      </c>
      <c r="E130" s="231" t="s">
        <v>19</v>
      </c>
      <c r="F130" s="232" t="s">
        <v>360</v>
      </c>
      <c r="G130" s="230"/>
      <c r="H130" s="233">
        <v>84.435000000000002</v>
      </c>
      <c r="I130" s="234"/>
      <c r="J130" s="230"/>
      <c r="K130" s="230"/>
      <c r="L130" s="235"/>
      <c r="M130" s="236"/>
      <c r="N130" s="237"/>
      <c r="O130" s="237"/>
      <c r="P130" s="237"/>
      <c r="Q130" s="237"/>
      <c r="R130" s="237"/>
      <c r="S130" s="237"/>
      <c r="T130" s="238"/>
      <c r="AT130" s="239" t="s">
        <v>127</v>
      </c>
      <c r="AU130" s="239" t="s">
        <v>79</v>
      </c>
      <c r="AV130" s="12" t="s">
        <v>79</v>
      </c>
      <c r="AW130" s="12" t="s">
        <v>31</v>
      </c>
      <c r="AX130" s="12" t="s">
        <v>69</v>
      </c>
      <c r="AY130" s="239" t="s">
        <v>115</v>
      </c>
    </row>
    <row r="131" s="14" customFormat="1">
      <c r="B131" s="251"/>
      <c r="C131" s="252"/>
      <c r="D131" s="216" t="s">
        <v>127</v>
      </c>
      <c r="E131" s="253" t="s">
        <v>19</v>
      </c>
      <c r="F131" s="254" t="s">
        <v>140</v>
      </c>
      <c r="G131" s="252"/>
      <c r="H131" s="255">
        <v>84.435000000000002</v>
      </c>
      <c r="I131" s="256"/>
      <c r="J131" s="252"/>
      <c r="K131" s="252"/>
      <c r="L131" s="257"/>
      <c r="M131" s="258"/>
      <c r="N131" s="259"/>
      <c r="O131" s="259"/>
      <c r="P131" s="259"/>
      <c r="Q131" s="259"/>
      <c r="R131" s="259"/>
      <c r="S131" s="259"/>
      <c r="T131" s="260"/>
      <c r="AT131" s="261" t="s">
        <v>127</v>
      </c>
      <c r="AU131" s="261" t="s">
        <v>79</v>
      </c>
      <c r="AV131" s="14" t="s">
        <v>123</v>
      </c>
      <c r="AW131" s="14" t="s">
        <v>31</v>
      </c>
      <c r="AX131" s="14" t="s">
        <v>77</v>
      </c>
      <c r="AY131" s="261" t="s">
        <v>115</v>
      </c>
    </row>
    <row r="132" s="1" customFormat="1" ht="22.5" customHeight="1">
      <c r="B132" s="38"/>
      <c r="C132" s="204" t="s">
        <v>209</v>
      </c>
      <c r="D132" s="204" t="s">
        <v>118</v>
      </c>
      <c r="E132" s="205" t="s">
        <v>361</v>
      </c>
      <c r="F132" s="206" t="s">
        <v>362</v>
      </c>
      <c r="G132" s="207" t="s">
        <v>314</v>
      </c>
      <c r="H132" s="208">
        <v>28.135999999999999</v>
      </c>
      <c r="I132" s="209"/>
      <c r="J132" s="210">
        <f>ROUND(I132*H132,2)</f>
        <v>0</v>
      </c>
      <c r="K132" s="206" t="s">
        <v>122</v>
      </c>
      <c r="L132" s="43"/>
      <c r="M132" s="211" t="s">
        <v>19</v>
      </c>
      <c r="N132" s="212" t="s">
        <v>40</v>
      </c>
      <c r="O132" s="79"/>
      <c r="P132" s="213">
        <f>O132*H132</f>
        <v>0</v>
      </c>
      <c r="Q132" s="213">
        <v>0</v>
      </c>
      <c r="R132" s="213">
        <f>Q132*H132</f>
        <v>0</v>
      </c>
      <c r="S132" s="213">
        <v>0</v>
      </c>
      <c r="T132" s="214">
        <f>S132*H132</f>
        <v>0</v>
      </c>
      <c r="AR132" s="17" t="s">
        <v>123</v>
      </c>
      <c r="AT132" s="17" t="s">
        <v>118</v>
      </c>
      <c r="AU132" s="17" t="s">
        <v>79</v>
      </c>
      <c r="AY132" s="17" t="s">
        <v>115</v>
      </c>
      <c r="BE132" s="215">
        <f>IF(N132="základní",J132,0)</f>
        <v>0</v>
      </c>
      <c r="BF132" s="215">
        <f>IF(N132="snížená",J132,0)</f>
        <v>0</v>
      </c>
      <c r="BG132" s="215">
        <f>IF(N132="zákl. přenesená",J132,0)</f>
        <v>0</v>
      </c>
      <c r="BH132" s="215">
        <f>IF(N132="sníž. přenesená",J132,0)</f>
        <v>0</v>
      </c>
      <c r="BI132" s="215">
        <f>IF(N132="nulová",J132,0)</f>
        <v>0</v>
      </c>
      <c r="BJ132" s="17" t="s">
        <v>77</v>
      </c>
      <c r="BK132" s="215">
        <f>ROUND(I132*H132,2)</f>
        <v>0</v>
      </c>
      <c r="BL132" s="17" t="s">
        <v>123</v>
      </c>
      <c r="BM132" s="17" t="s">
        <v>363</v>
      </c>
    </row>
    <row r="133" s="1" customFormat="1">
      <c r="B133" s="38"/>
      <c r="C133" s="39"/>
      <c r="D133" s="216" t="s">
        <v>125</v>
      </c>
      <c r="E133" s="39"/>
      <c r="F133" s="217" t="s">
        <v>364</v>
      </c>
      <c r="G133" s="39"/>
      <c r="H133" s="39"/>
      <c r="I133" s="130"/>
      <c r="J133" s="39"/>
      <c r="K133" s="39"/>
      <c r="L133" s="43"/>
      <c r="M133" s="218"/>
      <c r="N133" s="79"/>
      <c r="O133" s="79"/>
      <c r="P133" s="79"/>
      <c r="Q133" s="79"/>
      <c r="R133" s="79"/>
      <c r="S133" s="79"/>
      <c r="T133" s="80"/>
      <c r="AT133" s="17" t="s">
        <v>125</v>
      </c>
      <c r="AU133" s="17" t="s">
        <v>79</v>
      </c>
    </row>
    <row r="134" s="12" customFormat="1">
      <c r="B134" s="229"/>
      <c r="C134" s="230"/>
      <c r="D134" s="216" t="s">
        <v>127</v>
      </c>
      <c r="E134" s="231" t="s">
        <v>19</v>
      </c>
      <c r="F134" s="232" t="s">
        <v>365</v>
      </c>
      <c r="G134" s="230"/>
      <c r="H134" s="233">
        <v>28.135999999999999</v>
      </c>
      <c r="I134" s="234"/>
      <c r="J134" s="230"/>
      <c r="K134" s="230"/>
      <c r="L134" s="235"/>
      <c r="M134" s="236"/>
      <c r="N134" s="237"/>
      <c r="O134" s="237"/>
      <c r="P134" s="237"/>
      <c r="Q134" s="237"/>
      <c r="R134" s="237"/>
      <c r="S134" s="237"/>
      <c r="T134" s="238"/>
      <c r="AT134" s="239" t="s">
        <v>127</v>
      </c>
      <c r="AU134" s="239" t="s">
        <v>79</v>
      </c>
      <c r="AV134" s="12" t="s">
        <v>79</v>
      </c>
      <c r="AW134" s="12" t="s">
        <v>31</v>
      </c>
      <c r="AX134" s="12" t="s">
        <v>69</v>
      </c>
      <c r="AY134" s="239" t="s">
        <v>115</v>
      </c>
    </row>
    <row r="135" s="14" customFormat="1">
      <c r="B135" s="251"/>
      <c r="C135" s="252"/>
      <c r="D135" s="216" t="s">
        <v>127</v>
      </c>
      <c r="E135" s="253" t="s">
        <v>19</v>
      </c>
      <c r="F135" s="254" t="s">
        <v>140</v>
      </c>
      <c r="G135" s="252"/>
      <c r="H135" s="255">
        <v>28.135999999999999</v>
      </c>
      <c r="I135" s="256"/>
      <c r="J135" s="252"/>
      <c r="K135" s="252"/>
      <c r="L135" s="257"/>
      <c r="M135" s="258"/>
      <c r="N135" s="259"/>
      <c r="O135" s="259"/>
      <c r="P135" s="259"/>
      <c r="Q135" s="259"/>
      <c r="R135" s="259"/>
      <c r="S135" s="259"/>
      <c r="T135" s="260"/>
      <c r="AT135" s="261" t="s">
        <v>127</v>
      </c>
      <c r="AU135" s="261" t="s">
        <v>79</v>
      </c>
      <c r="AV135" s="14" t="s">
        <v>123</v>
      </c>
      <c r="AW135" s="14" t="s">
        <v>31</v>
      </c>
      <c r="AX135" s="14" t="s">
        <v>77</v>
      </c>
      <c r="AY135" s="261" t="s">
        <v>115</v>
      </c>
    </row>
    <row r="136" s="1" customFormat="1" ht="16.5" customHeight="1">
      <c r="B136" s="38"/>
      <c r="C136" s="270" t="s">
        <v>214</v>
      </c>
      <c r="D136" s="270" t="s">
        <v>366</v>
      </c>
      <c r="E136" s="271" t="s">
        <v>367</v>
      </c>
      <c r="F136" s="272" t="s">
        <v>368</v>
      </c>
      <c r="G136" s="273" t="s">
        <v>157</v>
      </c>
      <c r="H136" s="274">
        <v>36</v>
      </c>
      <c r="I136" s="275"/>
      <c r="J136" s="276">
        <f>ROUND(I136*H136,2)</f>
        <v>0</v>
      </c>
      <c r="K136" s="272" t="s">
        <v>122</v>
      </c>
      <c r="L136" s="277"/>
      <c r="M136" s="278" t="s">
        <v>19</v>
      </c>
      <c r="N136" s="279" t="s">
        <v>40</v>
      </c>
      <c r="O136" s="79"/>
      <c r="P136" s="213">
        <f>O136*H136</f>
        <v>0</v>
      </c>
      <c r="Q136" s="213">
        <v>1</v>
      </c>
      <c r="R136" s="213">
        <f>Q136*H136</f>
        <v>36</v>
      </c>
      <c r="S136" s="213">
        <v>0</v>
      </c>
      <c r="T136" s="214">
        <f>S136*H136</f>
        <v>0</v>
      </c>
      <c r="AR136" s="17" t="s">
        <v>184</v>
      </c>
      <c r="AT136" s="17" t="s">
        <v>366</v>
      </c>
      <c r="AU136" s="17" t="s">
        <v>79</v>
      </c>
      <c r="AY136" s="17" t="s">
        <v>115</v>
      </c>
      <c r="BE136" s="215">
        <f>IF(N136="základní",J136,0)</f>
        <v>0</v>
      </c>
      <c r="BF136" s="215">
        <f>IF(N136="snížená",J136,0)</f>
        <v>0</v>
      </c>
      <c r="BG136" s="215">
        <f>IF(N136="zákl. přenesená",J136,0)</f>
        <v>0</v>
      </c>
      <c r="BH136" s="215">
        <f>IF(N136="sníž. přenesená",J136,0)</f>
        <v>0</v>
      </c>
      <c r="BI136" s="215">
        <f>IF(N136="nulová",J136,0)</f>
        <v>0</v>
      </c>
      <c r="BJ136" s="17" t="s">
        <v>77</v>
      </c>
      <c r="BK136" s="215">
        <f>ROUND(I136*H136,2)</f>
        <v>0</v>
      </c>
      <c r="BL136" s="17" t="s">
        <v>123</v>
      </c>
      <c r="BM136" s="17" t="s">
        <v>369</v>
      </c>
    </row>
    <row r="137" s="12" customFormat="1">
      <c r="B137" s="229"/>
      <c r="C137" s="230"/>
      <c r="D137" s="216" t="s">
        <v>127</v>
      </c>
      <c r="E137" s="230"/>
      <c r="F137" s="232" t="s">
        <v>370</v>
      </c>
      <c r="G137" s="230"/>
      <c r="H137" s="233">
        <v>36</v>
      </c>
      <c r="I137" s="234"/>
      <c r="J137" s="230"/>
      <c r="K137" s="230"/>
      <c r="L137" s="235"/>
      <c r="M137" s="236"/>
      <c r="N137" s="237"/>
      <c r="O137" s="237"/>
      <c r="P137" s="237"/>
      <c r="Q137" s="237"/>
      <c r="R137" s="237"/>
      <c r="S137" s="237"/>
      <c r="T137" s="238"/>
      <c r="AT137" s="239" t="s">
        <v>127</v>
      </c>
      <c r="AU137" s="239" t="s">
        <v>79</v>
      </c>
      <c r="AV137" s="12" t="s">
        <v>79</v>
      </c>
      <c r="AW137" s="12" t="s">
        <v>4</v>
      </c>
      <c r="AX137" s="12" t="s">
        <v>77</v>
      </c>
      <c r="AY137" s="239" t="s">
        <v>115</v>
      </c>
    </row>
    <row r="138" s="1" customFormat="1" ht="22.5" customHeight="1">
      <c r="B138" s="38"/>
      <c r="C138" s="204" t="s">
        <v>219</v>
      </c>
      <c r="D138" s="204" t="s">
        <v>118</v>
      </c>
      <c r="E138" s="205" t="s">
        <v>371</v>
      </c>
      <c r="F138" s="206" t="s">
        <v>372</v>
      </c>
      <c r="G138" s="207" t="s">
        <v>314</v>
      </c>
      <c r="H138" s="208">
        <v>23.815999999999999</v>
      </c>
      <c r="I138" s="209"/>
      <c r="J138" s="210">
        <f>ROUND(I138*H138,2)</f>
        <v>0</v>
      </c>
      <c r="K138" s="206" t="s">
        <v>122</v>
      </c>
      <c r="L138" s="43"/>
      <c r="M138" s="211" t="s">
        <v>19</v>
      </c>
      <c r="N138" s="212" t="s">
        <v>40</v>
      </c>
      <c r="O138" s="79"/>
      <c r="P138" s="213">
        <f>O138*H138</f>
        <v>0</v>
      </c>
      <c r="Q138" s="213">
        <v>0</v>
      </c>
      <c r="R138" s="213">
        <f>Q138*H138</f>
        <v>0</v>
      </c>
      <c r="S138" s="213">
        <v>0</v>
      </c>
      <c r="T138" s="214">
        <f>S138*H138</f>
        <v>0</v>
      </c>
      <c r="AR138" s="17" t="s">
        <v>123</v>
      </c>
      <c r="AT138" s="17" t="s">
        <v>118</v>
      </c>
      <c r="AU138" s="17" t="s">
        <v>79</v>
      </c>
      <c r="AY138" s="17" t="s">
        <v>115</v>
      </c>
      <c r="BE138" s="215">
        <f>IF(N138="základní",J138,0)</f>
        <v>0</v>
      </c>
      <c r="BF138" s="215">
        <f>IF(N138="snížená",J138,0)</f>
        <v>0</v>
      </c>
      <c r="BG138" s="215">
        <f>IF(N138="zákl. přenesená",J138,0)</f>
        <v>0</v>
      </c>
      <c r="BH138" s="215">
        <f>IF(N138="sníž. přenesená",J138,0)</f>
        <v>0</v>
      </c>
      <c r="BI138" s="215">
        <f>IF(N138="nulová",J138,0)</f>
        <v>0</v>
      </c>
      <c r="BJ138" s="17" t="s">
        <v>77</v>
      </c>
      <c r="BK138" s="215">
        <f>ROUND(I138*H138,2)</f>
        <v>0</v>
      </c>
      <c r="BL138" s="17" t="s">
        <v>123</v>
      </c>
      <c r="BM138" s="17" t="s">
        <v>373</v>
      </c>
    </row>
    <row r="139" s="1" customFormat="1">
      <c r="B139" s="38"/>
      <c r="C139" s="39"/>
      <c r="D139" s="216" t="s">
        <v>125</v>
      </c>
      <c r="E139" s="39"/>
      <c r="F139" s="217" t="s">
        <v>364</v>
      </c>
      <c r="G139" s="39"/>
      <c r="H139" s="39"/>
      <c r="I139" s="130"/>
      <c r="J139" s="39"/>
      <c r="K139" s="39"/>
      <c r="L139" s="43"/>
      <c r="M139" s="218"/>
      <c r="N139" s="79"/>
      <c r="O139" s="79"/>
      <c r="P139" s="79"/>
      <c r="Q139" s="79"/>
      <c r="R139" s="79"/>
      <c r="S139" s="79"/>
      <c r="T139" s="80"/>
      <c r="AT139" s="17" t="s">
        <v>125</v>
      </c>
      <c r="AU139" s="17" t="s">
        <v>79</v>
      </c>
    </row>
    <row r="140" s="12" customFormat="1">
      <c r="B140" s="229"/>
      <c r="C140" s="230"/>
      <c r="D140" s="216" t="s">
        <v>127</v>
      </c>
      <c r="E140" s="231" t="s">
        <v>19</v>
      </c>
      <c r="F140" s="232" t="s">
        <v>374</v>
      </c>
      <c r="G140" s="230"/>
      <c r="H140" s="233">
        <v>12</v>
      </c>
      <c r="I140" s="234"/>
      <c r="J140" s="230"/>
      <c r="K140" s="230"/>
      <c r="L140" s="235"/>
      <c r="M140" s="236"/>
      <c r="N140" s="237"/>
      <c r="O140" s="237"/>
      <c r="P140" s="237"/>
      <c r="Q140" s="237"/>
      <c r="R140" s="237"/>
      <c r="S140" s="237"/>
      <c r="T140" s="238"/>
      <c r="AT140" s="239" t="s">
        <v>127</v>
      </c>
      <c r="AU140" s="239" t="s">
        <v>79</v>
      </c>
      <c r="AV140" s="12" t="s">
        <v>79</v>
      </c>
      <c r="AW140" s="12" t="s">
        <v>31</v>
      </c>
      <c r="AX140" s="12" t="s">
        <v>69</v>
      </c>
      <c r="AY140" s="239" t="s">
        <v>115</v>
      </c>
    </row>
    <row r="141" s="11" customFormat="1">
      <c r="B141" s="219"/>
      <c r="C141" s="220"/>
      <c r="D141" s="216" t="s">
        <v>127</v>
      </c>
      <c r="E141" s="221" t="s">
        <v>19</v>
      </c>
      <c r="F141" s="222" t="s">
        <v>331</v>
      </c>
      <c r="G141" s="220"/>
      <c r="H141" s="221" t="s">
        <v>19</v>
      </c>
      <c r="I141" s="223"/>
      <c r="J141" s="220"/>
      <c r="K141" s="220"/>
      <c r="L141" s="224"/>
      <c r="M141" s="225"/>
      <c r="N141" s="226"/>
      <c r="O141" s="226"/>
      <c r="P141" s="226"/>
      <c r="Q141" s="226"/>
      <c r="R141" s="226"/>
      <c r="S141" s="226"/>
      <c r="T141" s="227"/>
      <c r="AT141" s="228" t="s">
        <v>127</v>
      </c>
      <c r="AU141" s="228" t="s">
        <v>79</v>
      </c>
      <c r="AV141" s="11" t="s">
        <v>77</v>
      </c>
      <c r="AW141" s="11" t="s">
        <v>31</v>
      </c>
      <c r="AX141" s="11" t="s">
        <v>69</v>
      </c>
      <c r="AY141" s="228" t="s">
        <v>115</v>
      </c>
    </row>
    <row r="142" s="12" customFormat="1">
      <c r="B142" s="229"/>
      <c r="C142" s="230"/>
      <c r="D142" s="216" t="s">
        <v>127</v>
      </c>
      <c r="E142" s="231" t="s">
        <v>19</v>
      </c>
      <c r="F142" s="232" t="s">
        <v>375</v>
      </c>
      <c r="G142" s="230"/>
      <c r="H142" s="233">
        <v>8.7119999999999997</v>
      </c>
      <c r="I142" s="234"/>
      <c r="J142" s="230"/>
      <c r="K142" s="230"/>
      <c r="L142" s="235"/>
      <c r="M142" s="236"/>
      <c r="N142" s="237"/>
      <c r="O142" s="237"/>
      <c r="P142" s="237"/>
      <c r="Q142" s="237"/>
      <c r="R142" s="237"/>
      <c r="S142" s="237"/>
      <c r="T142" s="238"/>
      <c r="AT142" s="239" t="s">
        <v>127</v>
      </c>
      <c r="AU142" s="239" t="s">
        <v>79</v>
      </c>
      <c r="AV142" s="12" t="s">
        <v>79</v>
      </c>
      <c r="AW142" s="12" t="s">
        <v>31</v>
      </c>
      <c r="AX142" s="12" t="s">
        <v>69</v>
      </c>
      <c r="AY142" s="239" t="s">
        <v>115</v>
      </c>
    </row>
    <row r="143" s="12" customFormat="1">
      <c r="B143" s="229"/>
      <c r="C143" s="230"/>
      <c r="D143" s="216" t="s">
        <v>127</v>
      </c>
      <c r="E143" s="231" t="s">
        <v>19</v>
      </c>
      <c r="F143" s="232" t="s">
        <v>376</v>
      </c>
      <c r="G143" s="230"/>
      <c r="H143" s="233">
        <v>3.1040000000000001</v>
      </c>
      <c r="I143" s="234"/>
      <c r="J143" s="230"/>
      <c r="K143" s="230"/>
      <c r="L143" s="235"/>
      <c r="M143" s="236"/>
      <c r="N143" s="237"/>
      <c r="O143" s="237"/>
      <c r="P143" s="237"/>
      <c r="Q143" s="237"/>
      <c r="R143" s="237"/>
      <c r="S143" s="237"/>
      <c r="T143" s="238"/>
      <c r="AT143" s="239" t="s">
        <v>127</v>
      </c>
      <c r="AU143" s="239" t="s">
        <v>79</v>
      </c>
      <c r="AV143" s="12" t="s">
        <v>79</v>
      </c>
      <c r="AW143" s="12" t="s">
        <v>31</v>
      </c>
      <c r="AX143" s="12" t="s">
        <v>69</v>
      </c>
      <c r="AY143" s="239" t="s">
        <v>115</v>
      </c>
    </row>
    <row r="144" s="14" customFormat="1">
      <c r="B144" s="251"/>
      <c r="C144" s="252"/>
      <c r="D144" s="216" t="s">
        <v>127</v>
      </c>
      <c r="E144" s="253" t="s">
        <v>19</v>
      </c>
      <c r="F144" s="254" t="s">
        <v>140</v>
      </c>
      <c r="G144" s="252"/>
      <c r="H144" s="255">
        <v>23.815999999999999</v>
      </c>
      <c r="I144" s="256"/>
      <c r="J144" s="252"/>
      <c r="K144" s="252"/>
      <c r="L144" s="257"/>
      <c r="M144" s="258"/>
      <c r="N144" s="259"/>
      <c r="O144" s="259"/>
      <c r="P144" s="259"/>
      <c r="Q144" s="259"/>
      <c r="R144" s="259"/>
      <c r="S144" s="259"/>
      <c r="T144" s="260"/>
      <c r="AT144" s="261" t="s">
        <v>127</v>
      </c>
      <c r="AU144" s="261" t="s">
        <v>79</v>
      </c>
      <c r="AV144" s="14" t="s">
        <v>123</v>
      </c>
      <c r="AW144" s="14" t="s">
        <v>31</v>
      </c>
      <c r="AX144" s="14" t="s">
        <v>77</v>
      </c>
      <c r="AY144" s="261" t="s">
        <v>115</v>
      </c>
    </row>
    <row r="145" s="1" customFormat="1" ht="22.5" customHeight="1">
      <c r="B145" s="38"/>
      <c r="C145" s="204" t="s">
        <v>226</v>
      </c>
      <c r="D145" s="204" t="s">
        <v>118</v>
      </c>
      <c r="E145" s="205" t="s">
        <v>377</v>
      </c>
      <c r="F145" s="206" t="s">
        <v>378</v>
      </c>
      <c r="G145" s="207" t="s">
        <v>314</v>
      </c>
      <c r="H145" s="208">
        <v>11.808</v>
      </c>
      <c r="I145" s="209"/>
      <c r="J145" s="210">
        <f>ROUND(I145*H145,2)</f>
        <v>0</v>
      </c>
      <c r="K145" s="206" t="s">
        <v>122</v>
      </c>
      <c r="L145" s="43"/>
      <c r="M145" s="211" t="s">
        <v>19</v>
      </c>
      <c r="N145" s="212" t="s">
        <v>40</v>
      </c>
      <c r="O145" s="79"/>
      <c r="P145" s="213">
        <f>O145*H145</f>
        <v>0</v>
      </c>
      <c r="Q145" s="213">
        <v>0</v>
      </c>
      <c r="R145" s="213">
        <f>Q145*H145</f>
        <v>0</v>
      </c>
      <c r="S145" s="213">
        <v>0</v>
      </c>
      <c r="T145" s="214">
        <f>S145*H145</f>
        <v>0</v>
      </c>
      <c r="AR145" s="17" t="s">
        <v>123</v>
      </c>
      <c r="AT145" s="17" t="s">
        <v>118</v>
      </c>
      <c r="AU145" s="17" t="s">
        <v>79</v>
      </c>
      <c r="AY145" s="17" t="s">
        <v>115</v>
      </c>
      <c r="BE145" s="215">
        <f>IF(N145="základní",J145,0)</f>
        <v>0</v>
      </c>
      <c r="BF145" s="215">
        <f>IF(N145="snížená",J145,0)</f>
        <v>0</v>
      </c>
      <c r="BG145" s="215">
        <f>IF(N145="zákl. přenesená",J145,0)</f>
        <v>0</v>
      </c>
      <c r="BH145" s="215">
        <f>IF(N145="sníž. přenesená",J145,0)</f>
        <v>0</v>
      </c>
      <c r="BI145" s="215">
        <f>IF(N145="nulová",J145,0)</f>
        <v>0</v>
      </c>
      <c r="BJ145" s="17" t="s">
        <v>77</v>
      </c>
      <c r="BK145" s="215">
        <f>ROUND(I145*H145,2)</f>
        <v>0</v>
      </c>
      <c r="BL145" s="17" t="s">
        <v>123</v>
      </c>
      <c r="BM145" s="17" t="s">
        <v>379</v>
      </c>
    </row>
    <row r="146" s="1" customFormat="1">
      <c r="B146" s="38"/>
      <c r="C146" s="39"/>
      <c r="D146" s="216" t="s">
        <v>125</v>
      </c>
      <c r="E146" s="39"/>
      <c r="F146" s="217" t="s">
        <v>380</v>
      </c>
      <c r="G146" s="39"/>
      <c r="H146" s="39"/>
      <c r="I146" s="130"/>
      <c r="J146" s="39"/>
      <c r="K146" s="39"/>
      <c r="L146" s="43"/>
      <c r="M146" s="218"/>
      <c r="N146" s="79"/>
      <c r="O146" s="79"/>
      <c r="P146" s="79"/>
      <c r="Q146" s="79"/>
      <c r="R146" s="79"/>
      <c r="S146" s="79"/>
      <c r="T146" s="80"/>
      <c r="AT146" s="17" t="s">
        <v>125</v>
      </c>
      <c r="AU146" s="17" t="s">
        <v>79</v>
      </c>
    </row>
    <row r="147" s="12" customFormat="1">
      <c r="B147" s="229"/>
      <c r="C147" s="230"/>
      <c r="D147" s="216" t="s">
        <v>127</v>
      </c>
      <c r="E147" s="231" t="s">
        <v>19</v>
      </c>
      <c r="F147" s="232" t="s">
        <v>381</v>
      </c>
      <c r="G147" s="230"/>
      <c r="H147" s="233">
        <v>6</v>
      </c>
      <c r="I147" s="234"/>
      <c r="J147" s="230"/>
      <c r="K147" s="230"/>
      <c r="L147" s="235"/>
      <c r="M147" s="236"/>
      <c r="N147" s="237"/>
      <c r="O147" s="237"/>
      <c r="P147" s="237"/>
      <c r="Q147" s="237"/>
      <c r="R147" s="237"/>
      <c r="S147" s="237"/>
      <c r="T147" s="238"/>
      <c r="AT147" s="239" t="s">
        <v>127</v>
      </c>
      <c r="AU147" s="239" t="s">
        <v>79</v>
      </c>
      <c r="AV147" s="12" t="s">
        <v>79</v>
      </c>
      <c r="AW147" s="12" t="s">
        <v>31</v>
      </c>
      <c r="AX147" s="12" t="s">
        <v>69</v>
      </c>
      <c r="AY147" s="239" t="s">
        <v>115</v>
      </c>
    </row>
    <row r="148" s="11" customFormat="1">
      <c r="B148" s="219"/>
      <c r="C148" s="220"/>
      <c r="D148" s="216" t="s">
        <v>127</v>
      </c>
      <c r="E148" s="221" t="s">
        <v>19</v>
      </c>
      <c r="F148" s="222" t="s">
        <v>331</v>
      </c>
      <c r="G148" s="220"/>
      <c r="H148" s="221" t="s">
        <v>19</v>
      </c>
      <c r="I148" s="223"/>
      <c r="J148" s="220"/>
      <c r="K148" s="220"/>
      <c r="L148" s="224"/>
      <c r="M148" s="225"/>
      <c r="N148" s="226"/>
      <c r="O148" s="226"/>
      <c r="P148" s="226"/>
      <c r="Q148" s="226"/>
      <c r="R148" s="226"/>
      <c r="S148" s="226"/>
      <c r="T148" s="227"/>
      <c r="AT148" s="228" t="s">
        <v>127</v>
      </c>
      <c r="AU148" s="228" t="s">
        <v>79</v>
      </c>
      <c r="AV148" s="11" t="s">
        <v>77</v>
      </c>
      <c r="AW148" s="11" t="s">
        <v>31</v>
      </c>
      <c r="AX148" s="11" t="s">
        <v>69</v>
      </c>
      <c r="AY148" s="228" t="s">
        <v>115</v>
      </c>
    </row>
    <row r="149" s="12" customFormat="1">
      <c r="B149" s="229"/>
      <c r="C149" s="230"/>
      <c r="D149" s="216" t="s">
        <v>127</v>
      </c>
      <c r="E149" s="231" t="s">
        <v>19</v>
      </c>
      <c r="F149" s="232" t="s">
        <v>382</v>
      </c>
      <c r="G149" s="230"/>
      <c r="H149" s="233">
        <v>5.8079999999999998</v>
      </c>
      <c r="I149" s="234"/>
      <c r="J149" s="230"/>
      <c r="K149" s="230"/>
      <c r="L149" s="235"/>
      <c r="M149" s="236"/>
      <c r="N149" s="237"/>
      <c r="O149" s="237"/>
      <c r="P149" s="237"/>
      <c r="Q149" s="237"/>
      <c r="R149" s="237"/>
      <c r="S149" s="237"/>
      <c r="T149" s="238"/>
      <c r="AT149" s="239" t="s">
        <v>127</v>
      </c>
      <c r="AU149" s="239" t="s">
        <v>79</v>
      </c>
      <c r="AV149" s="12" t="s">
        <v>79</v>
      </c>
      <c r="AW149" s="12" t="s">
        <v>31</v>
      </c>
      <c r="AX149" s="12" t="s">
        <v>69</v>
      </c>
      <c r="AY149" s="239" t="s">
        <v>115</v>
      </c>
    </row>
    <row r="150" s="14" customFormat="1">
      <c r="B150" s="251"/>
      <c r="C150" s="252"/>
      <c r="D150" s="216" t="s">
        <v>127</v>
      </c>
      <c r="E150" s="253" t="s">
        <v>19</v>
      </c>
      <c r="F150" s="254" t="s">
        <v>140</v>
      </c>
      <c r="G150" s="252"/>
      <c r="H150" s="255">
        <v>11.808</v>
      </c>
      <c r="I150" s="256"/>
      <c r="J150" s="252"/>
      <c r="K150" s="252"/>
      <c r="L150" s="257"/>
      <c r="M150" s="258"/>
      <c r="N150" s="259"/>
      <c r="O150" s="259"/>
      <c r="P150" s="259"/>
      <c r="Q150" s="259"/>
      <c r="R150" s="259"/>
      <c r="S150" s="259"/>
      <c r="T150" s="260"/>
      <c r="AT150" s="261" t="s">
        <v>127</v>
      </c>
      <c r="AU150" s="261" t="s">
        <v>79</v>
      </c>
      <c r="AV150" s="14" t="s">
        <v>123</v>
      </c>
      <c r="AW150" s="14" t="s">
        <v>31</v>
      </c>
      <c r="AX150" s="14" t="s">
        <v>77</v>
      </c>
      <c r="AY150" s="261" t="s">
        <v>115</v>
      </c>
    </row>
    <row r="151" s="1" customFormat="1" ht="16.5" customHeight="1">
      <c r="B151" s="38"/>
      <c r="C151" s="270" t="s">
        <v>8</v>
      </c>
      <c r="D151" s="270" t="s">
        <v>366</v>
      </c>
      <c r="E151" s="271" t="s">
        <v>367</v>
      </c>
      <c r="F151" s="272" t="s">
        <v>368</v>
      </c>
      <c r="G151" s="273" t="s">
        <v>157</v>
      </c>
      <c r="H151" s="274">
        <v>23.616</v>
      </c>
      <c r="I151" s="275"/>
      <c r="J151" s="276">
        <f>ROUND(I151*H151,2)</f>
        <v>0</v>
      </c>
      <c r="K151" s="272" t="s">
        <v>122</v>
      </c>
      <c r="L151" s="277"/>
      <c r="M151" s="278" t="s">
        <v>19</v>
      </c>
      <c r="N151" s="279" t="s">
        <v>40</v>
      </c>
      <c r="O151" s="79"/>
      <c r="P151" s="213">
        <f>O151*H151</f>
        <v>0</v>
      </c>
      <c r="Q151" s="213">
        <v>1</v>
      </c>
      <c r="R151" s="213">
        <f>Q151*H151</f>
        <v>23.616</v>
      </c>
      <c r="S151" s="213">
        <v>0</v>
      </c>
      <c r="T151" s="214">
        <f>S151*H151</f>
        <v>0</v>
      </c>
      <c r="AR151" s="17" t="s">
        <v>184</v>
      </c>
      <c r="AT151" s="17" t="s">
        <v>366</v>
      </c>
      <c r="AU151" s="17" t="s">
        <v>79</v>
      </c>
      <c r="AY151" s="17" t="s">
        <v>115</v>
      </c>
      <c r="BE151" s="215">
        <f>IF(N151="základní",J151,0)</f>
        <v>0</v>
      </c>
      <c r="BF151" s="215">
        <f>IF(N151="snížená",J151,0)</f>
        <v>0</v>
      </c>
      <c r="BG151" s="215">
        <f>IF(N151="zákl. přenesená",J151,0)</f>
        <v>0</v>
      </c>
      <c r="BH151" s="215">
        <f>IF(N151="sníž. přenesená",J151,0)</f>
        <v>0</v>
      </c>
      <c r="BI151" s="215">
        <f>IF(N151="nulová",J151,0)</f>
        <v>0</v>
      </c>
      <c r="BJ151" s="17" t="s">
        <v>77</v>
      </c>
      <c r="BK151" s="215">
        <f>ROUND(I151*H151,2)</f>
        <v>0</v>
      </c>
      <c r="BL151" s="17" t="s">
        <v>123</v>
      </c>
      <c r="BM151" s="17" t="s">
        <v>383</v>
      </c>
    </row>
    <row r="152" s="12" customFormat="1">
      <c r="B152" s="229"/>
      <c r="C152" s="230"/>
      <c r="D152" s="216" t="s">
        <v>127</v>
      </c>
      <c r="E152" s="230"/>
      <c r="F152" s="232" t="s">
        <v>384</v>
      </c>
      <c r="G152" s="230"/>
      <c r="H152" s="233">
        <v>23.616</v>
      </c>
      <c r="I152" s="234"/>
      <c r="J152" s="230"/>
      <c r="K152" s="230"/>
      <c r="L152" s="235"/>
      <c r="M152" s="236"/>
      <c r="N152" s="237"/>
      <c r="O152" s="237"/>
      <c r="P152" s="237"/>
      <c r="Q152" s="237"/>
      <c r="R152" s="237"/>
      <c r="S152" s="237"/>
      <c r="T152" s="238"/>
      <c r="AT152" s="239" t="s">
        <v>127</v>
      </c>
      <c r="AU152" s="239" t="s">
        <v>79</v>
      </c>
      <c r="AV152" s="12" t="s">
        <v>79</v>
      </c>
      <c r="AW152" s="12" t="s">
        <v>4</v>
      </c>
      <c r="AX152" s="12" t="s">
        <v>77</v>
      </c>
      <c r="AY152" s="239" t="s">
        <v>115</v>
      </c>
    </row>
    <row r="153" s="1" customFormat="1" ht="22.5" customHeight="1">
      <c r="B153" s="38"/>
      <c r="C153" s="204" t="s">
        <v>188</v>
      </c>
      <c r="D153" s="204" t="s">
        <v>118</v>
      </c>
      <c r="E153" s="205" t="s">
        <v>385</v>
      </c>
      <c r="F153" s="206" t="s">
        <v>386</v>
      </c>
      <c r="G153" s="207" t="s">
        <v>121</v>
      </c>
      <c r="H153" s="208">
        <v>47.5</v>
      </c>
      <c r="I153" s="209"/>
      <c r="J153" s="210">
        <f>ROUND(I153*H153,2)</f>
        <v>0</v>
      </c>
      <c r="K153" s="206" t="s">
        <v>122</v>
      </c>
      <c r="L153" s="43"/>
      <c r="M153" s="211" t="s">
        <v>19</v>
      </c>
      <c r="N153" s="212" t="s">
        <v>40</v>
      </c>
      <c r="O153" s="79"/>
      <c r="P153" s="213">
        <f>O153*H153</f>
        <v>0</v>
      </c>
      <c r="Q153" s="213">
        <v>0</v>
      </c>
      <c r="R153" s="213">
        <f>Q153*H153</f>
        <v>0</v>
      </c>
      <c r="S153" s="213">
        <v>0</v>
      </c>
      <c r="T153" s="214">
        <f>S153*H153</f>
        <v>0</v>
      </c>
      <c r="AR153" s="17" t="s">
        <v>123</v>
      </c>
      <c r="AT153" s="17" t="s">
        <v>118</v>
      </c>
      <c r="AU153" s="17" t="s">
        <v>79</v>
      </c>
      <c r="AY153" s="17" t="s">
        <v>115</v>
      </c>
      <c r="BE153" s="215">
        <f>IF(N153="základní",J153,0)</f>
        <v>0</v>
      </c>
      <c r="BF153" s="215">
        <f>IF(N153="snížená",J153,0)</f>
        <v>0</v>
      </c>
      <c r="BG153" s="215">
        <f>IF(N153="zákl. přenesená",J153,0)</f>
        <v>0</v>
      </c>
      <c r="BH153" s="215">
        <f>IF(N153="sníž. přenesená",J153,0)</f>
        <v>0</v>
      </c>
      <c r="BI153" s="215">
        <f>IF(N153="nulová",J153,0)</f>
        <v>0</v>
      </c>
      <c r="BJ153" s="17" t="s">
        <v>77</v>
      </c>
      <c r="BK153" s="215">
        <f>ROUND(I153*H153,2)</f>
        <v>0</v>
      </c>
      <c r="BL153" s="17" t="s">
        <v>123</v>
      </c>
      <c r="BM153" s="17" t="s">
        <v>387</v>
      </c>
    </row>
    <row r="154" s="1" customFormat="1">
      <c r="B154" s="38"/>
      <c r="C154" s="39"/>
      <c r="D154" s="216" t="s">
        <v>125</v>
      </c>
      <c r="E154" s="39"/>
      <c r="F154" s="217" t="s">
        <v>388</v>
      </c>
      <c r="G154" s="39"/>
      <c r="H154" s="39"/>
      <c r="I154" s="130"/>
      <c r="J154" s="39"/>
      <c r="K154" s="39"/>
      <c r="L154" s="43"/>
      <c r="M154" s="218"/>
      <c r="N154" s="79"/>
      <c r="O154" s="79"/>
      <c r="P154" s="79"/>
      <c r="Q154" s="79"/>
      <c r="R154" s="79"/>
      <c r="S154" s="79"/>
      <c r="T154" s="80"/>
      <c r="AT154" s="17" t="s">
        <v>125</v>
      </c>
      <c r="AU154" s="17" t="s">
        <v>79</v>
      </c>
    </row>
    <row r="155" s="1" customFormat="1" ht="22.5" customHeight="1">
      <c r="B155" s="38"/>
      <c r="C155" s="204" t="s">
        <v>237</v>
      </c>
      <c r="D155" s="204" t="s">
        <v>118</v>
      </c>
      <c r="E155" s="205" t="s">
        <v>389</v>
      </c>
      <c r="F155" s="206" t="s">
        <v>390</v>
      </c>
      <c r="G155" s="207" t="s">
        <v>121</v>
      </c>
      <c r="H155" s="208">
        <v>300</v>
      </c>
      <c r="I155" s="209"/>
      <c r="J155" s="210">
        <f>ROUND(I155*H155,2)</f>
        <v>0</v>
      </c>
      <c r="K155" s="206" t="s">
        <v>122</v>
      </c>
      <c r="L155" s="43"/>
      <c r="M155" s="211" t="s">
        <v>19</v>
      </c>
      <c r="N155" s="212" t="s">
        <v>40</v>
      </c>
      <c r="O155" s="79"/>
      <c r="P155" s="213">
        <f>O155*H155</f>
        <v>0</v>
      </c>
      <c r="Q155" s="213">
        <v>0</v>
      </c>
      <c r="R155" s="213">
        <f>Q155*H155</f>
        <v>0</v>
      </c>
      <c r="S155" s="213">
        <v>0</v>
      </c>
      <c r="T155" s="214">
        <f>S155*H155</f>
        <v>0</v>
      </c>
      <c r="AR155" s="17" t="s">
        <v>123</v>
      </c>
      <c r="AT155" s="17" t="s">
        <v>118</v>
      </c>
      <c r="AU155" s="17" t="s">
        <v>79</v>
      </c>
      <c r="AY155" s="17" t="s">
        <v>115</v>
      </c>
      <c r="BE155" s="215">
        <f>IF(N155="základní",J155,0)</f>
        <v>0</v>
      </c>
      <c r="BF155" s="215">
        <f>IF(N155="snížená",J155,0)</f>
        <v>0</v>
      </c>
      <c r="BG155" s="215">
        <f>IF(N155="zákl. přenesená",J155,0)</f>
        <v>0</v>
      </c>
      <c r="BH155" s="215">
        <f>IF(N155="sníž. přenesená",J155,0)</f>
        <v>0</v>
      </c>
      <c r="BI155" s="215">
        <f>IF(N155="nulová",J155,0)</f>
        <v>0</v>
      </c>
      <c r="BJ155" s="17" t="s">
        <v>77</v>
      </c>
      <c r="BK155" s="215">
        <f>ROUND(I155*H155,2)</f>
        <v>0</v>
      </c>
      <c r="BL155" s="17" t="s">
        <v>123</v>
      </c>
      <c r="BM155" s="17" t="s">
        <v>391</v>
      </c>
    </row>
    <row r="156" s="1" customFormat="1">
      <c r="B156" s="38"/>
      <c r="C156" s="39"/>
      <c r="D156" s="216" t="s">
        <v>125</v>
      </c>
      <c r="E156" s="39"/>
      <c r="F156" s="217" t="s">
        <v>392</v>
      </c>
      <c r="G156" s="39"/>
      <c r="H156" s="39"/>
      <c r="I156" s="130"/>
      <c r="J156" s="39"/>
      <c r="K156" s="39"/>
      <c r="L156" s="43"/>
      <c r="M156" s="218"/>
      <c r="N156" s="79"/>
      <c r="O156" s="79"/>
      <c r="P156" s="79"/>
      <c r="Q156" s="79"/>
      <c r="R156" s="79"/>
      <c r="S156" s="79"/>
      <c r="T156" s="80"/>
      <c r="AT156" s="17" t="s">
        <v>125</v>
      </c>
      <c r="AU156" s="17" t="s">
        <v>79</v>
      </c>
    </row>
    <row r="157" s="12" customFormat="1">
      <c r="B157" s="229"/>
      <c r="C157" s="230"/>
      <c r="D157" s="216" t="s">
        <v>127</v>
      </c>
      <c r="E157" s="231" t="s">
        <v>19</v>
      </c>
      <c r="F157" s="232" t="s">
        <v>393</v>
      </c>
      <c r="G157" s="230"/>
      <c r="H157" s="233">
        <v>300</v>
      </c>
      <c r="I157" s="234"/>
      <c r="J157" s="230"/>
      <c r="K157" s="230"/>
      <c r="L157" s="235"/>
      <c r="M157" s="236"/>
      <c r="N157" s="237"/>
      <c r="O157" s="237"/>
      <c r="P157" s="237"/>
      <c r="Q157" s="237"/>
      <c r="R157" s="237"/>
      <c r="S157" s="237"/>
      <c r="T157" s="238"/>
      <c r="AT157" s="239" t="s">
        <v>127</v>
      </c>
      <c r="AU157" s="239" t="s">
        <v>79</v>
      </c>
      <c r="AV157" s="12" t="s">
        <v>79</v>
      </c>
      <c r="AW157" s="12" t="s">
        <v>31</v>
      </c>
      <c r="AX157" s="12" t="s">
        <v>77</v>
      </c>
      <c r="AY157" s="239" t="s">
        <v>115</v>
      </c>
    </row>
    <row r="158" s="1" customFormat="1" ht="16.5" customHeight="1">
      <c r="B158" s="38"/>
      <c r="C158" s="270" t="s">
        <v>244</v>
      </c>
      <c r="D158" s="270" t="s">
        <v>366</v>
      </c>
      <c r="E158" s="271" t="s">
        <v>394</v>
      </c>
      <c r="F158" s="272" t="s">
        <v>395</v>
      </c>
      <c r="G158" s="273" t="s">
        <v>396</v>
      </c>
      <c r="H158" s="274">
        <v>4.5</v>
      </c>
      <c r="I158" s="275"/>
      <c r="J158" s="276">
        <f>ROUND(I158*H158,2)</f>
        <v>0</v>
      </c>
      <c r="K158" s="272" t="s">
        <v>122</v>
      </c>
      <c r="L158" s="277"/>
      <c r="M158" s="278" t="s">
        <v>19</v>
      </c>
      <c r="N158" s="279" t="s">
        <v>40</v>
      </c>
      <c r="O158" s="79"/>
      <c r="P158" s="213">
        <f>O158*H158</f>
        <v>0</v>
      </c>
      <c r="Q158" s="213">
        <v>0.001</v>
      </c>
      <c r="R158" s="213">
        <f>Q158*H158</f>
        <v>0.0045000000000000005</v>
      </c>
      <c r="S158" s="213">
        <v>0</v>
      </c>
      <c r="T158" s="214">
        <f>S158*H158</f>
        <v>0</v>
      </c>
      <c r="AR158" s="17" t="s">
        <v>184</v>
      </c>
      <c r="AT158" s="17" t="s">
        <v>366</v>
      </c>
      <c r="AU158" s="17" t="s">
        <v>79</v>
      </c>
      <c r="AY158" s="17" t="s">
        <v>115</v>
      </c>
      <c r="BE158" s="215">
        <f>IF(N158="základní",J158,0)</f>
        <v>0</v>
      </c>
      <c r="BF158" s="215">
        <f>IF(N158="snížená",J158,0)</f>
        <v>0</v>
      </c>
      <c r="BG158" s="215">
        <f>IF(N158="zákl. přenesená",J158,0)</f>
        <v>0</v>
      </c>
      <c r="BH158" s="215">
        <f>IF(N158="sníž. přenesená",J158,0)</f>
        <v>0</v>
      </c>
      <c r="BI158" s="215">
        <f>IF(N158="nulová",J158,0)</f>
        <v>0</v>
      </c>
      <c r="BJ158" s="17" t="s">
        <v>77</v>
      </c>
      <c r="BK158" s="215">
        <f>ROUND(I158*H158,2)</f>
        <v>0</v>
      </c>
      <c r="BL158" s="17" t="s">
        <v>123</v>
      </c>
      <c r="BM158" s="17" t="s">
        <v>397</v>
      </c>
    </row>
    <row r="159" s="12" customFormat="1">
      <c r="B159" s="229"/>
      <c r="C159" s="230"/>
      <c r="D159" s="216" t="s">
        <v>127</v>
      </c>
      <c r="E159" s="231" t="s">
        <v>19</v>
      </c>
      <c r="F159" s="232" t="s">
        <v>398</v>
      </c>
      <c r="G159" s="230"/>
      <c r="H159" s="233">
        <v>300</v>
      </c>
      <c r="I159" s="234"/>
      <c r="J159" s="230"/>
      <c r="K159" s="230"/>
      <c r="L159" s="235"/>
      <c r="M159" s="236"/>
      <c r="N159" s="237"/>
      <c r="O159" s="237"/>
      <c r="P159" s="237"/>
      <c r="Q159" s="237"/>
      <c r="R159" s="237"/>
      <c r="S159" s="237"/>
      <c r="T159" s="238"/>
      <c r="AT159" s="239" t="s">
        <v>127</v>
      </c>
      <c r="AU159" s="239" t="s">
        <v>79</v>
      </c>
      <c r="AV159" s="12" t="s">
        <v>79</v>
      </c>
      <c r="AW159" s="12" t="s">
        <v>31</v>
      </c>
      <c r="AX159" s="12" t="s">
        <v>77</v>
      </c>
      <c r="AY159" s="239" t="s">
        <v>115</v>
      </c>
    </row>
    <row r="160" s="12" customFormat="1">
      <c r="B160" s="229"/>
      <c r="C160" s="230"/>
      <c r="D160" s="216" t="s">
        <v>127</v>
      </c>
      <c r="E160" s="230"/>
      <c r="F160" s="232" t="s">
        <v>399</v>
      </c>
      <c r="G160" s="230"/>
      <c r="H160" s="233">
        <v>4.5</v>
      </c>
      <c r="I160" s="234"/>
      <c r="J160" s="230"/>
      <c r="K160" s="230"/>
      <c r="L160" s="235"/>
      <c r="M160" s="236"/>
      <c r="N160" s="237"/>
      <c r="O160" s="237"/>
      <c r="P160" s="237"/>
      <c r="Q160" s="237"/>
      <c r="R160" s="237"/>
      <c r="S160" s="237"/>
      <c r="T160" s="238"/>
      <c r="AT160" s="239" t="s">
        <v>127</v>
      </c>
      <c r="AU160" s="239" t="s">
        <v>79</v>
      </c>
      <c r="AV160" s="12" t="s">
        <v>79</v>
      </c>
      <c r="AW160" s="12" t="s">
        <v>4</v>
      </c>
      <c r="AX160" s="12" t="s">
        <v>77</v>
      </c>
      <c r="AY160" s="239" t="s">
        <v>115</v>
      </c>
    </row>
    <row r="161" s="1" customFormat="1" ht="16.5" customHeight="1">
      <c r="B161" s="38"/>
      <c r="C161" s="204" t="s">
        <v>252</v>
      </c>
      <c r="D161" s="204" t="s">
        <v>118</v>
      </c>
      <c r="E161" s="205" t="s">
        <v>400</v>
      </c>
      <c r="F161" s="206" t="s">
        <v>401</v>
      </c>
      <c r="G161" s="207" t="s">
        <v>121</v>
      </c>
      <c r="H161" s="208">
        <v>300</v>
      </c>
      <c r="I161" s="209"/>
      <c r="J161" s="210">
        <f>ROUND(I161*H161,2)</f>
        <v>0</v>
      </c>
      <c r="K161" s="206" t="s">
        <v>122</v>
      </c>
      <c r="L161" s="43"/>
      <c r="M161" s="211" t="s">
        <v>19</v>
      </c>
      <c r="N161" s="212" t="s">
        <v>40</v>
      </c>
      <c r="O161" s="79"/>
      <c r="P161" s="213">
        <f>O161*H161</f>
        <v>0</v>
      </c>
      <c r="Q161" s="213">
        <v>0</v>
      </c>
      <c r="R161" s="213">
        <f>Q161*H161</f>
        <v>0</v>
      </c>
      <c r="S161" s="213">
        <v>0</v>
      </c>
      <c r="T161" s="214">
        <f>S161*H161</f>
        <v>0</v>
      </c>
      <c r="AR161" s="17" t="s">
        <v>123</v>
      </c>
      <c r="AT161" s="17" t="s">
        <v>118</v>
      </c>
      <c r="AU161" s="17" t="s">
        <v>79</v>
      </c>
      <c r="AY161" s="17" t="s">
        <v>115</v>
      </c>
      <c r="BE161" s="215">
        <f>IF(N161="základní",J161,0)</f>
        <v>0</v>
      </c>
      <c r="BF161" s="215">
        <f>IF(N161="snížená",J161,0)</f>
        <v>0</v>
      </c>
      <c r="BG161" s="215">
        <f>IF(N161="zákl. přenesená",J161,0)</f>
        <v>0</v>
      </c>
      <c r="BH161" s="215">
        <f>IF(N161="sníž. přenesená",J161,0)</f>
        <v>0</v>
      </c>
      <c r="BI161" s="215">
        <f>IF(N161="nulová",J161,0)</f>
        <v>0</v>
      </c>
      <c r="BJ161" s="17" t="s">
        <v>77</v>
      </c>
      <c r="BK161" s="215">
        <f>ROUND(I161*H161,2)</f>
        <v>0</v>
      </c>
      <c r="BL161" s="17" t="s">
        <v>123</v>
      </c>
      <c r="BM161" s="17" t="s">
        <v>402</v>
      </c>
    </row>
    <row r="162" s="1" customFormat="1">
      <c r="B162" s="38"/>
      <c r="C162" s="39"/>
      <c r="D162" s="216" t="s">
        <v>125</v>
      </c>
      <c r="E162" s="39"/>
      <c r="F162" s="217" t="s">
        <v>403</v>
      </c>
      <c r="G162" s="39"/>
      <c r="H162" s="39"/>
      <c r="I162" s="130"/>
      <c r="J162" s="39"/>
      <c r="K162" s="39"/>
      <c r="L162" s="43"/>
      <c r="M162" s="218"/>
      <c r="N162" s="79"/>
      <c r="O162" s="79"/>
      <c r="P162" s="79"/>
      <c r="Q162" s="79"/>
      <c r="R162" s="79"/>
      <c r="S162" s="79"/>
      <c r="T162" s="80"/>
      <c r="AT162" s="17" t="s">
        <v>125</v>
      </c>
      <c r="AU162" s="17" t="s">
        <v>79</v>
      </c>
    </row>
    <row r="163" s="12" customFormat="1">
      <c r="B163" s="229"/>
      <c r="C163" s="230"/>
      <c r="D163" s="216" t="s">
        <v>127</v>
      </c>
      <c r="E163" s="231" t="s">
        <v>19</v>
      </c>
      <c r="F163" s="232" t="s">
        <v>393</v>
      </c>
      <c r="G163" s="230"/>
      <c r="H163" s="233">
        <v>300</v>
      </c>
      <c r="I163" s="234"/>
      <c r="J163" s="230"/>
      <c r="K163" s="230"/>
      <c r="L163" s="235"/>
      <c r="M163" s="236"/>
      <c r="N163" s="237"/>
      <c r="O163" s="237"/>
      <c r="P163" s="237"/>
      <c r="Q163" s="237"/>
      <c r="R163" s="237"/>
      <c r="S163" s="237"/>
      <c r="T163" s="238"/>
      <c r="AT163" s="239" t="s">
        <v>127</v>
      </c>
      <c r="AU163" s="239" t="s">
        <v>79</v>
      </c>
      <c r="AV163" s="12" t="s">
        <v>79</v>
      </c>
      <c r="AW163" s="12" t="s">
        <v>31</v>
      </c>
      <c r="AX163" s="12" t="s">
        <v>77</v>
      </c>
      <c r="AY163" s="239" t="s">
        <v>115</v>
      </c>
    </row>
    <row r="164" s="1" customFormat="1" ht="16.5" customHeight="1">
      <c r="B164" s="38"/>
      <c r="C164" s="204" t="s">
        <v>256</v>
      </c>
      <c r="D164" s="204" t="s">
        <v>118</v>
      </c>
      <c r="E164" s="205" t="s">
        <v>404</v>
      </c>
      <c r="F164" s="206" t="s">
        <v>405</v>
      </c>
      <c r="G164" s="207" t="s">
        <v>121</v>
      </c>
      <c r="H164" s="208">
        <v>300</v>
      </c>
      <c r="I164" s="209"/>
      <c r="J164" s="210">
        <f>ROUND(I164*H164,2)</f>
        <v>0</v>
      </c>
      <c r="K164" s="206" t="s">
        <v>122</v>
      </c>
      <c r="L164" s="43"/>
      <c r="M164" s="211" t="s">
        <v>19</v>
      </c>
      <c r="N164" s="212" t="s">
        <v>40</v>
      </c>
      <c r="O164" s="79"/>
      <c r="P164" s="213">
        <f>O164*H164</f>
        <v>0</v>
      </c>
      <c r="Q164" s="213">
        <v>0</v>
      </c>
      <c r="R164" s="213">
        <f>Q164*H164</f>
        <v>0</v>
      </c>
      <c r="S164" s="213">
        <v>0</v>
      </c>
      <c r="T164" s="214">
        <f>S164*H164</f>
        <v>0</v>
      </c>
      <c r="AR164" s="17" t="s">
        <v>123</v>
      </c>
      <c r="AT164" s="17" t="s">
        <v>118</v>
      </c>
      <c r="AU164" s="17" t="s">
        <v>79</v>
      </c>
      <c r="AY164" s="17" t="s">
        <v>115</v>
      </c>
      <c r="BE164" s="215">
        <f>IF(N164="základní",J164,0)</f>
        <v>0</v>
      </c>
      <c r="BF164" s="215">
        <f>IF(N164="snížená",J164,0)</f>
        <v>0</v>
      </c>
      <c r="BG164" s="215">
        <f>IF(N164="zákl. přenesená",J164,0)</f>
        <v>0</v>
      </c>
      <c r="BH164" s="215">
        <f>IF(N164="sníž. přenesená",J164,0)</f>
        <v>0</v>
      </c>
      <c r="BI164" s="215">
        <f>IF(N164="nulová",J164,0)</f>
        <v>0</v>
      </c>
      <c r="BJ164" s="17" t="s">
        <v>77</v>
      </c>
      <c r="BK164" s="215">
        <f>ROUND(I164*H164,2)</f>
        <v>0</v>
      </c>
      <c r="BL164" s="17" t="s">
        <v>123</v>
      </c>
      <c r="BM164" s="17" t="s">
        <v>406</v>
      </c>
    </row>
    <row r="165" s="1" customFormat="1">
      <c r="B165" s="38"/>
      <c r="C165" s="39"/>
      <c r="D165" s="216" t="s">
        <v>125</v>
      </c>
      <c r="E165" s="39"/>
      <c r="F165" s="217" t="s">
        <v>403</v>
      </c>
      <c r="G165" s="39"/>
      <c r="H165" s="39"/>
      <c r="I165" s="130"/>
      <c r="J165" s="39"/>
      <c r="K165" s="39"/>
      <c r="L165" s="43"/>
      <c r="M165" s="218"/>
      <c r="N165" s="79"/>
      <c r="O165" s="79"/>
      <c r="P165" s="79"/>
      <c r="Q165" s="79"/>
      <c r="R165" s="79"/>
      <c r="S165" s="79"/>
      <c r="T165" s="80"/>
      <c r="AT165" s="17" t="s">
        <v>125</v>
      </c>
      <c r="AU165" s="17" t="s">
        <v>79</v>
      </c>
    </row>
    <row r="166" s="10" customFormat="1" ht="22.8" customHeight="1">
      <c r="B166" s="188"/>
      <c r="C166" s="189"/>
      <c r="D166" s="190" t="s">
        <v>68</v>
      </c>
      <c r="E166" s="202" t="s">
        <v>133</v>
      </c>
      <c r="F166" s="202" t="s">
        <v>407</v>
      </c>
      <c r="G166" s="189"/>
      <c r="H166" s="189"/>
      <c r="I166" s="192"/>
      <c r="J166" s="203">
        <f>BK166</f>
        <v>0</v>
      </c>
      <c r="K166" s="189"/>
      <c r="L166" s="194"/>
      <c r="M166" s="195"/>
      <c r="N166" s="196"/>
      <c r="O166" s="196"/>
      <c r="P166" s="197">
        <f>SUM(P167:P172)</f>
        <v>0</v>
      </c>
      <c r="Q166" s="196"/>
      <c r="R166" s="197">
        <f>SUM(R167:R172)</f>
        <v>0.76425999999999994</v>
      </c>
      <c r="S166" s="196"/>
      <c r="T166" s="198">
        <f>SUM(T167:T172)</f>
        <v>0</v>
      </c>
      <c r="AR166" s="199" t="s">
        <v>77</v>
      </c>
      <c r="AT166" s="200" t="s">
        <v>68</v>
      </c>
      <c r="AU166" s="200" t="s">
        <v>77</v>
      </c>
      <c r="AY166" s="199" t="s">
        <v>115</v>
      </c>
      <c r="BK166" s="201">
        <f>SUM(BK167:BK172)</f>
        <v>0</v>
      </c>
    </row>
    <row r="167" s="1" customFormat="1" ht="16.5" customHeight="1">
      <c r="B167" s="38"/>
      <c r="C167" s="204" t="s">
        <v>7</v>
      </c>
      <c r="D167" s="204" t="s">
        <v>118</v>
      </c>
      <c r="E167" s="205" t="s">
        <v>408</v>
      </c>
      <c r="F167" s="206" t="s">
        <v>409</v>
      </c>
      <c r="G167" s="207" t="s">
        <v>143</v>
      </c>
      <c r="H167" s="208">
        <v>3</v>
      </c>
      <c r="I167" s="209"/>
      <c r="J167" s="210">
        <f>ROUND(I167*H167,2)</f>
        <v>0</v>
      </c>
      <c r="K167" s="206" t="s">
        <v>122</v>
      </c>
      <c r="L167" s="43"/>
      <c r="M167" s="211" t="s">
        <v>19</v>
      </c>
      <c r="N167" s="212" t="s">
        <v>40</v>
      </c>
      <c r="O167" s="79"/>
      <c r="P167" s="213">
        <f>O167*H167</f>
        <v>0</v>
      </c>
      <c r="Q167" s="213">
        <v>0.18142</v>
      </c>
      <c r="R167" s="213">
        <f>Q167*H167</f>
        <v>0.54425999999999997</v>
      </c>
      <c r="S167" s="213">
        <v>0</v>
      </c>
      <c r="T167" s="214">
        <f>S167*H167</f>
        <v>0</v>
      </c>
      <c r="AR167" s="17" t="s">
        <v>123</v>
      </c>
      <c r="AT167" s="17" t="s">
        <v>118</v>
      </c>
      <c r="AU167" s="17" t="s">
        <v>79</v>
      </c>
      <c r="AY167" s="17" t="s">
        <v>115</v>
      </c>
      <c r="BE167" s="215">
        <f>IF(N167="základní",J167,0)</f>
        <v>0</v>
      </c>
      <c r="BF167" s="215">
        <f>IF(N167="snížená",J167,0)</f>
        <v>0</v>
      </c>
      <c r="BG167" s="215">
        <f>IF(N167="zákl. přenesená",J167,0)</f>
        <v>0</v>
      </c>
      <c r="BH167" s="215">
        <f>IF(N167="sníž. přenesená",J167,0)</f>
        <v>0</v>
      </c>
      <c r="BI167" s="215">
        <f>IF(N167="nulová",J167,0)</f>
        <v>0</v>
      </c>
      <c r="BJ167" s="17" t="s">
        <v>77</v>
      </c>
      <c r="BK167" s="215">
        <f>ROUND(I167*H167,2)</f>
        <v>0</v>
      </c>
      <c r="BL167" s="17" t="s">
        <v>123</v>
      </c>
      <c r="BM167" s="17" t="s">
        <v>410</v>
      </c>
    </row>
    <row r="168" s="11" customFormat="1">
      <c r="B168" s="219"/>
      <c r="C168" s="220"/>
      <c r="D168" s="216" t="s">
        <v>127</v>
      </c>
      <c r="E168" s="221" t="s">
        <v>19</v>
      </c>
      <c r="F168" s="222" t="s">
        <v>411</v>
      </c>
      <c r="G168" s="220"/>
      <c r="H168" s="221" t="s">
        <v>19</v>
      </c>
      <c r="I168" s="223"/>
      <c r="J168" s="220"/>
      <c r="K168" s="220"/>
      <c r="L168" s="224"/>
      <c r="M168" s="225"/>
      <c r="N168" s="226"/>
      <c r="O168" s="226"/>
      <c r="P168" s="226"/>
      <c r="Q168" s="226"/>
      <c r="R168" s="226"/>
      <c r="S168" s="226"/>
      <c r="T168" s="227"/>
      <c r="AT168" s="228" t="s">
        <v>127</v>
      </c>
      <c r="AU168" s="228" t="s">
        <v>79</v>
      </c>
      <c r="AV168" s="11" t="s">
        <v>77</v>
      </c>
      <c r="AW168" s="11" t="s">
        <v>31</v>
      </c>
      <c r="AX168" s="11" t="s">
        <v>69</v>
      </c>
      <c r="AY168" s="228" t="s">
        <v>115</v>
      </c>
    </row>
    <row r="169" s="12" customFormat="1">
      <c r="B169" s="229"/>
      <c r="C169" s="230"/>
      <c r="D169" s="216" t="s">
        <v>127</v>
      </c>
      <c r="E169" s="231" t="s">
        <v>19</v>
      </c>
      <c r="F169" s="232" t="s">
        <v>412</v>
      </c>
      <c r="G169" s="230"/>
      <c r="H169" s="233">
        <v>3</v>
      </c>
      <c r="I169" s="234"/>
      <c r="J169" s="230"/>
      <c r="K169" s="230"/>
      <c r="L169" s="235"/>
      <c r="M169" s="236"/>
      <c r="N169" s="237"/>
      <c r="O169" s="237"/>
      <c r="P169" s="237"/>
      <c r="Q169" s="237"/>
      <c r="R169" s="237"/>
      <c r="S169" s="237"/>
      <c r="T169" s="238"/>
      <c r="AT169" s="239" t="s">
        <v>127</v>
      </c>
      <c r="AU169" s="239" t="s">
        <v>79</v>
      </c>
      <c r="AV169" s="12" t="s">
        <v>79</v>
      </c>
      <c r="AW169" s="12" t="s">
        <v>31</v>
      </c>
      <c r="AX169" s="12" t="s">
        <v>77</v>
      </c>
      <c r="AY169" s="239" t="s">
        <v>115</v>
      </c>
    </row>
    <row r="170" s="1" customFormat="1" ht="22.5" customHeight="1">
      <c r="B170" s="38"/>
      <c r="C170" s="204" t="s">
        <v>263</v>
      </c>
      <c r="D170" s="204" t="s">
        <v>118</v>
      </c>
      <c r="E170" s="205" t="s">
        <v>413</v>
      </c>
      <c r="F170" s="206" t="s">
        <v>414</v>
      </c>
      <c r="G170" s="207" t="s">
        <v>280</v>
      </c>
      <c r="H170" s="208">
        <v>1</v>
      </c>
      <c r="I170" s="209"/>
      <c r="J170" s="210">
        <f>ROUND(I170*H170,2)</f>
        <v>0</v>
      </c>
      <c r="K170" s="206" t="s">
        <v>19</v>
      </c>
      <c r="L170" s="43"/>
      <c r="M170" s="211" t="s">
        <v>19</v>
      </c>
      <c r="N170" s="212" t="s">
        <v>40</v>
      </c>
      <c r="O170" s="79"/>
      <c r="P170" s="213">
        <f>O170*H170</f>
        <v>0</v>
      </c>
      <c r="Q170" s="213">
        <v>0.22</v>
      </c>
      <c r="R170" s="213">
        <f>Q170*H170</f>
        <v>0.22</v>
      </c>
      <c r="S170" s="213">
        <v>0</v>
      </c>
      <c r="T170" s="214">
        <f>S170*H170</f>
        <v>0</v>
      </c>
      <c r="AR170" s="17" t="s">
        <v>123</v>
      </c>
      <c r="AT170" s="17" t="s">
        <v>118</v>
      </c>
      <c r="AU170" s="17" t="s">
        <v>79</v>
      </c>
      <c r="AY170" s="17" t="s">
        <v>115</v>
      </c>
      <c r="BE170" s="215">
        <f>IF(N170="základní",J170,0)</f>
        <v>0</v>
      </c>
      <c r="BF170" s="215">
        <f>IF(N170="snížená",J170,0)</f>
        <v>0</v>
      </c>
      <c r="BG170" s="215">
        <f>IF(N170="zákl. přenesená",J170,0)</f>
        <v>0</v>
      </c>
      <c r="BH170" s="215">
        <f>IF(N170="sníž. přenesená",J170,0)</f>
        <v>0</v>
      </c>
      <c r="BI170" s="215">
        <f>IF(N170="nulová",J170,0)</f>
        <v>0</v>
      </c>
      <c r="BJ170" s="17" t="s">
        <v>77</v>
      </c>
      <c r="BK170" s="215">
        <f>ROUND(I170*H170,2)</f>
        <v>0</v>
      </c>
      <c r="BL170" s="17" t="s">
        <v>123</v>
      </c>
      <c r="BM170" s="17" t="s">
        <v>415</v>
      </c>
    </row>
    <row r="171" s="1" customFormat="1">
      <c r="B171" s="38"/>
      <c r="C171" s="39"/>
      <c r="D171" s="216" t="s">
        <v>416</v>
      </c>
      <c r="E171" s="39"/>
      <c r="F171" s="217" t="s">
        <v>417</v>
      </c>
      <c r="G171" s="39"/>
      <c r="H171" s="39"/>
      <c r="I171" s="130"/>
      <c r="J171" s="39"/>
      <c r="K171" s="39"/>
      <c r="L171" s="43"/>
      <c r="M171" s="218"/>
      <c r="N171" s="79"/>
      <c r="O171" s="79"/>
      <c r="P171" s="79"/>
      <c r="Q171" s="79"/>
      <c r="R171" s="79"/>
      <c r="S171" s="79"/>
      <c r="T171" s="80"/>
      <c r="AT171" s="17" t="s">
        <v>416</v>
      </c>
      <c r="AU171" s="17" t="s">
        <v>79</v>
      </c>
    </row>
    <row r="172" s="12" customFormat="1">
      <c r="B172" s="229"/>
      <c r="C172" s="230"/>
      <c r="D172" s="216" t="s">
        <v>127</v>
      </c>
      <c r="E172" s="231" t="s">
        <v>19</v>
      </c>
      <c r="F172" s="232" t="s">
        <v>77</v>
      </c>
      <c r="G172" s="230"/>
      <c r="H172" s="233">
        <v>1</v>
      </c>
      <c r="I172" s="234"/>
      <c r="J172" s="230"/>
      <c r="K172" s="230"/>
      <c r="L172" s="235"/>
      <c r="M172" s="236"/>
      <c r="N172" s="237"/>
      <c r="O172" s="237"/>
      <c r="P172" s="237"/>
      <c r="Q172" s="237"/>
      <c r="R172" s="237"/>
      <c r="S172" s="237"/>
      <c r="T172" s="238"/>
      <c r="AT172" s="239" t="s">
        <v>127</v>
      </c>
      <c r="AU172" s="239" t="s">
        <v>79</v>
      </c>
      <c r="AV172" s="12" t="s">
        <v>79</v>
      </c>
      <c r="AW172" s="12" t="s">
        <v>31</v>
      </c>
      <c r="AX172" s="12" t="s">
        <v>77</v>
      </c>
      <c r="AY172" s="239" t="s">
        <v>115</v>
      </c>
    </row>
    <row r="173" s="10" customFormat="1" ht="22.8" customHeight="1">
      <c r="B173" s="188"/>
      <c r="C173" s="189"/>
      <c r="D173" s="190" t="s">
        <v>68</v>
      </c>
      <c r="E173" s="202" t="s">
        <v>123</v>
      </c>
      <c r="F173" s="202" t="s">
        <v>418</v>
      </c>
      <c r="G173" s="189"/>
      <c r="H173" s="189"/>
      <c r="I173" s="192"/>
      <c r="J173" s="203">
        <f>BK173</f>
        <v>0</v>
      </c>
      <c r="K173" s="189"/>
      <c r="L173" s="194"/>
      <c r="M173" s="195"/>
      <c r="N173" s="196"/>
      <c r="O173" s="196"/>
      <c r="P173" s="197">
        <f>SUM(P174:P180)</f>
        <v>0</v>
      </c>
      <c r="Q173" s="196"/>
      <c r="R173" s="197">
        <f>SUM(R174:R180)</f>
        <v>3.1012771999999997</v>
      </c>
      <c r="S173" s="196"/>
      <c r="T173" s="198">
        <f>SUM(T174:T180)</f>
        <v>0</v>
      </c>
      <c r="AR173" s="199" t="s">
        <v>77</v>
      </c>
      <c r="AT173" s="200" t="s">
        <v>68</v>
      </c>
      <c r="AU173" s="200" t="s">
        <v>77</v>
      </c>
      <c r="AY173" s="199" t="s">
        <v>115</v>
      </c>
      <c r="BK173" s="201">
        <f>SUM(BK174:BK180)</f>
        <v>0</v>
      </c>
    </row>
    <row r="174" s="1" customFormat="1" ht="22.5" customHeight="1">
      <c r="B174" s="38"/>
      <c r="C174" s="204" t="s">
        <v>419</v>
      </c>
      <c r="D174" s="204" t="s">
        <v>118</v>
      </c>
      <c r="E174" s="205" t="s">
        <v>420</v>
      </c>
      <c r="F174" s="206" t="s">
        <v>421</v>
      </c>
      <c r="G174" s="207" t="s">
        <v>314</v>
      </c>
      <c r="H174" s="208">
        <v>1.2</v>
      </c>
      <c r="I174" s="209"/>
      <c r="J174" s="210">
        <f>ROUND(I174*H174,2)</f>
        <v>0</v>
      </c>
      <c r="K174" s="206" t="s">
        <v>122</v>
      </c>
      <c r="L174" s="43"/>
      <c r="M174" s="211" t="s">
        <v>19</v>
      </c>
      <c r="N174" s="212" t="s">
        <v>40</v>
      </c>
      <c r="O174" s="79"/>
      <c r="P174" s="213">
        <f>O174*H174</f>
        <v>0</v>
      </c>
      <c r="Q174" s="213">
        <v>2.4289999999999998</v>
      </c>
      <c r="R174" s="213">
        <f>Q174*H174</f>
        <v>2.9147999999999996</v>
      </c>
      <c r="S174" s="213">
        <v>0</v>
      </c>
      <c r="T174" s="214">
        <f>S174*H174</f>
        <v>0</v>
      </c>
      <c r="AR174" s="17" t="s">
        <v>123</v>
      </c>
      <c r="AT174" s="17" t="s">
        <v>118</v>
      </c>
      <c r="AU174" s="17" t="s">
        <v>79</v>
      </c>
      <c r="AY174" s="17" t="s">
        <v>115</v>
      </c>
      <c r="BE174" s="215">
        <f>IF(N174="základní",J174,0)</f>
        <v>0</v>
      </c>
      <c r="BF174" s="215">
        <f>IF(N174="snížená",J174,0)</f>
        <v>0</v>
      </c>
      <c r="BG174" s="215">
        <f>IF(N174="zákl. přenesená",J174,0)</f>
        <v>0</v>
      </c>
      <c r="BH174" s="215">
        <f>IF(N174="sníž. přenesená",J174,0)</f>
        <v>0</v>
      </c>
      <c r="BI174" s="215">
        <f>IF(N174="nulová",J174,0)</f>
        <v>0</v>
      </c>
      <c r="BJ174" s="17" t="s">
        <v>77</v>
      </c>
      <c r="BK174" s="215">
        <f>ROUND(I174*H174,2)</f>
        <v>0</v>
      </c>
      <c r="BL174" s="17" t="s">
        <v>123</v>
      </c>
      <c r="BM174" s="17" t="s">
        <v>422</v>
      </c>
    </row>
    <row r="175" s="1" customFormat="1">
      <c r="B175" s="38"/>
      <c r="C175" s="39"/>
      <c r="D175" s="216" t="s">
        <v>125</v>
      </c>
      <c r="E175" s="39"/>
      <c r="F175" s="217" t="s">
        <v>423</v>
      </c>
      <c r="G175" s="39"/>
      <c r="H175" s="39"/>
      <c r="I175" s="130"/>
      <c r="J175" s="39"/>
      <c r="K175" s="39"/>
      <c r="L175" s="43"/>
      <c r="M175" s="218"/>
      <c r="N175" s="79"/>
      <c r="O175" s="79"/>
      <c r="P175" s="79"/>
      <c r="Q175" s="79"/>
      <c r="R175" s="79"/>
      <c r="S175" s="79"/>
      <c r="T175" s="80"/>
      <c r="AT175" s="17" t="s">
        <v>125</v>
      </c>
      <c r="AU175" s="17" t="s">
        <v>79</v>
      </c>
    </row>
    <row r="176" s="12" customFormat="1">
      <c r="B176" s="229"/>
      <c r="C176" s="230"/>
      <c r="D176" s="216" t="s">
        <v>127</v>
      </c>
      <c r="E176" s="231" t="s">
        <v>19</v>
      </c>
      <c r="F176" s="232" t="s">
        <v>424</v>
      </c>
      <c r="G176" s="230"/>
      <c r="H176" s="233">
        <v>1.2</v>
      </c>
      <c r="I176" s="234"/>
      <c r="J176" s="230"/>
      <c r="K176" s="230"/>
      <c r="L176" s="235"/>
      <c r="M176" s="236"/>
      <c r="N176" s="237"/>
      <c r="O176" s="237"/>
      <c r="P176" s="237"/>
      <c r="Q176" s="237"/>
      <c r="R176" s="237"/>
      <c r="S176" s="237"/>
      <c r="T176" s="238"/>
      <c r="AT176" s="239" t="s">
        <v>127</v>
      </c>
      <c r="AU176" s="239" t="s">
        <v>79</v>
      </c>
      <c r="AV176" s="12" t="s">
        <v>79</v>
      </c>
      <c r="AW176" s="12" t="s">
        <v>31</v>
      </c>
      <c r="AX176" s="12" t="s">
        <v>69</v>
      </c>
      <c r="AY176" s="239" t="s">
        <v>115</v>
      </c>
    </row>
    <row r="177" s="14" customFormat="1">
      <c r="B177" s="251"/>
      <c r="C177" s="252"/>
      <c r="D177" s="216" t="s">
        <v>127</v>
      </c>
      <c r="E177" s="253" t="s">
        <v>19</v>
      </c>
      <c r="F177" s="254" t="s">
        <v>140</v>
      </c>
      <c r="G177" s="252"/>
      <c r="H177" s="255">
        <v>1.2</v>
      </c>
      <c r="I177" s="256"/>
      <c r="J177" s="252"/>
      <c r="K177" s="252"/>
      <c r="L177" s="257"/>
      <c r="M177" s="258"/>
      <c r="N177" s="259"/>
      <c r="O177" s="259"/>
      <c r="P177" s="259"/>
      <c r="Q177" s="259"/>
      <c r="R177" s="259"/>
      <c r="S177" s="259"/>
      <c r="T177" s="260"/>
      <c r="AT177" s="261" t="s">
        <v>127</v>
      </c>
      <c r="AU177" s="261" t="s">
        <v>79</v>
      </c>
      <c r="AV177" s="14" t="s">
        <v>123</v>
      </c>
      <c r="AW177" s="14" t="s">
        <v>31</v>
      </c>
      <c r="AX177" s="14" t="s">
        <v>77</v>
      </c>
      <c r="AY177" s="261" t="s">
        <v>115</v>
      </c>
    </row>
    <row r="178" s="1" customFormat="1" ht="16.5" customHeight="1">
      <c r="B178" s="38"/>
      <c r="C178" s="204" t="s">
        <v>425</v>
      </c>
      <c r="D178" s="204" t="s">
        <v>118</v>
      </c>
      <c r="E178" s="205" t="s">
        <v>426</v>
      </c>
      <c r="F178" s="206" t="s">
        <v>427</v>
      </c>
      <c r="G178" s="207" t="s">
        <v>157</v>
      </c>
      <c r="H178" s="208">
        <v>0.218</v>
      </c>
      <c r="I178" s="209"/>
      <c r="J178" s="210">
        <f>ROUND(I178*H178,2)</f>
        <v>0</v>
      </c>
      <c r="K178" s="206" t="s">
        <v>122</v>
      </c>
      <c r="L178" s="43"/>
      <c r="M178" s="211" t="s">
        <v>19</v>
      </c>
      <c r="N178" s="212" t="s">
        <v>40</v>
      </c>
      <c r="O178" s="79"/>
      <c r="P178" s="213">
        <f>O178*H178</f>
        <v>0</v>
      </c>
      <c r="Q178" s="213">
        <v>0.85540000000000005</v>
      </c>
      <c r="R178" s="213">
        <f>Q178*H178</f>
        <v>0.18647720000000001</v>
      </c>
      <c r="S178" s="213">
        <v>0</v>
      </c>
      <c r="T178" s="214">
        <f>S178*H178</f>
        <v>0</v>
      </c>
      <c r="AR178" s="17" t="s">
        <v>123</v>
      </c>
      <c r="AT178" s="17" t="s">
        <v>118</v>
      </c>
      <c r="AU178" s="17" t="s">
        <v>79</v>
      </c>
      <c r="AY178" s="17" t="s">
        <v>115</v>
      </c>
      <c r="BE178" s="215">
        <f>IF(N178="základní",J178,0)</f>
        <v>0</v>
      </c>
      <c r="BF178" s="215">
        <f>IF(N178="snížená",J178,0)</f>
        <v>0</v>
      </c>
      <c r="BG178" s="215">
        <f>IF(N178="zákl. přenesená",J178,0)</f>
        <v>0</v>
      </c>
      <c r="BH178" s="215">
        <f>IF(N178="sníž. přenesená",J178,0)</f>
        <v>0</v>
      </c>
      <c r="BI178" s="215">
        <f>IF(N178="nulová",J178,0)</f>
        <v>0</v>
      </c>
      <c r="BJ178" s="17" t="s">
        <v>77</v>
      </c>
      <c r="BK178" s="215">
        <f>ROUND(I178*H178,2)</f>
        <v>0</v>
      </c>
      <c r="BL178" s="17" t="s">
        <v>123</v>
      </c>
      <c r="BM178" s="17" t="s">
        <v>428</v>
      </c>
    </row>
    <row r="179" s="12" customFormat="1">
      <c r="B179" s="229"/>
      <c r="C179" s="230"/>
      <c r="D179" s="216" t="s">
        <v>127</v>
      </c>
      <c r="E179" s="231" t="s">
        <v>19</v>
      </c>
      <c r="F179" s="232" t="s">
        <v>429</v>
      </c>
      <c r="G179" s="230"/>
      <c r="H179" s="233">
        <v>0.218</v>
      </c>
      <c r="I179" s="234"/>
      <c r="J179" s="230"/>
      <c r="K179" s="230"/>
      <c r="L179" s="235"/>
      <c r="M179" s="236"/>
      <c r="N179" s="237"/>
      <c r="O179" s="237"/>
      <c r="P179" s="237"/>
      <c r="Q179" s="237"/>
      <c r="R179" s="237"/>
      <c r="S179" s="237"/>
      <c r="T179" s="238"/>
      <c r="AT179" s="239" t="s">
        <v>127</v>
      </c>
      <c r="AU179" s="239" t="s">
        <v>79</v>
      </c>
      <c r="AV179" s="12" t="s">
        <v>79</v>
      </c>
      <c r="AW179" s="12" t="s">
        <v>31</v>
      </c>
      <c r="AX179" s="12" t="s">
        <v>69</v>
      </c>
      <c r="AY179" s="239" t="s">
        <v>115</v>
      </c>
    </row>
    <row r="180" s="14" customFormat="1">
      <c r="B180" s="251"/>
      <c r="C180" s="252"/>
      <c r="D180" s="216" t="s">
        <v>127</v>
      </c>
      <c r="E180" s="253" t="s">
        <v>19</v>
      </c>
      <c r="F180" s="254" t="s">
        <v>140</v>
      </c>
      <c r="G180" s="252"/>
      <c r="H180" s="255">
        <v>0.218</v>
      </c>
      <c r="I180" s="256"/>
      <c r="J180" s="252"/>
      <c r="K180" s="252"/>
      <c r="L180" s="257"/>
      <c r="M180" s="258"/>
      <c r="N180" s="259"/>
      <c r="O180" s="259"/>
      <c r="P180" s="259"/>
      <c r="Q180" s="259"/>
      <c r="R180" s="259"/>
      <c r="S180" s="259"/>
      <c r="T180" s="260"/>
      <c r="AT180" s="261" t="s">
        <v>127</v>
      </c>
      <c r="AU180" s="261" t="s">
        <v>79</v>
      </c>
      <c r="AV180" s="14" t="s">
        <v>123</v>
      </c>
      <c r="AW180" s="14" t="s">
        <v>31</v>
      </c>
      <c r="AX180" s="14" t="s">
        <v>77</v>
      </c>
      <c r="AY180" s="261" t="s">
        <v>115</v>
      </c>
    </row>
    <row r="181" s="10" customFormat="1" ht="22.8" customHeight="1">
      <c r="B181" s="188"/>
      <c r="C181" s="189"/>
      <c r="D181" s="190" t="s">
        <v>68</v>
      </c>
      <c r="E181" s="202" t="s">
        <v>168</v>
      </c>
      <c r="F181" s="202" t="s">
        <v>430</v>
      </c>
      <c r="G181" s="189"/>
      <c r="H181" s="189"/>
      <c r="I181" s="192"/>
      <c r="J181" s="203">
        <f>BK181</f>
        <v>0</v>
      </c>
      <c r="K181" s="189"/>
      <c r="L181" s="194"/>
      <c r="M181" s="195"/>
      <c r="N181" s="196"/>
      <c r="O181" s="196"/>
      <c r="P181" s="197">
        <f>SUM(P182:P184)</f>
        <v>0</v>
      </c>
      <c r="Q181" s="196"/>
      <c r="R181" s="197">
        <f>SUM(R182:R184)</f>
        <v>1.1732967999999999</v>
      </c>
      <c r="S181" s="196"/>
      <c r="T181" s="198">
        <f>SUM(T182:T184)</f>
        <v>0</v>
      </c>
      <c r="AR181" s="199" t="s">
        <v>77</v>
      </c>
      <c r="AT181" s="200" t="s">
        <v>68</v>
      </c>
      <c r="AU181" s="200" t="s">
        <v>77</v>
      </c>
      <c r="AY181" s="199" t="s">
        <v>115</v>
      </c>
      <c r="BK181" s="201">
        <f>SUM(BK182:BK184)</f>
        <v>0</v>
      </c>
    </row>
    <row r="182" s="1" customFormat="1" ht="22.5" customHeight="1">
      <c r="B182" s="38"/>
      <c r="C182" s="204" t="s">
        <v>431</v>
      </c>
      <c r="D182" s="204" t="s">
        <v>118</v>
      </c>
      <c r="E182" s="205" t="s">
        <v>432</v>
      </c>
      <c r="F182" s="206" t="s">
        <v>433</v>
      </c>
      <c r="G182" s="207" t="s">
        <v>314</v>
      </c>
      <c r="H182" s="208">
        <v>0.52000000000000002</v>
      </c>
      <c r="I182" s="209"/>
      <c r="J182" s="210">
        <f>ROUND(I182*H182,2)</f>
        <v>0</v>
      </c>
      <c r="K182" s="206" t="s">
        <v>122</v>
      </c>
      <c r="L182" s="43"/>
      <c r="M182" s="211" t="s">
        <v>19</v>
      </c>
      <c r="N182" s="212" t="s">
        <v>40</v>
      </c>
      <c r="O182" s="79"/>
      <c r="P182" s="213">
        <f>O182*H182</f>
        <v>0</v>
      </c>
      <c r="Q182" s="213">
        <v>2.2563399999999998</v>
      </c>
      <c r="R182" s="213">
        <f>Q182*H182</f>
        <v>1.1732967999999999</v>
      </c>
      <c r="S182" s="213">
        <v>0</v>
      </c>
      <c r="T182" s="214">
        <f>S182*H182</f>
        <v>0</v>
      </c>
      <c r="AR182" s="17" t="s">
        <v>123</v>
      </c>
      <c r="AT182" s="17" t="s">
        <v>118</v>
      </c>
      <c r="AU182" s="17" t="s">
        <v>79</v>
      </c>
      <c r="AY182" s="17" t="s">
        <v>115</v>
      </c>
      <c r="BE182" s="215">
        <f>IF(N182="základní",J182,0)</f>
        <v>0</v>
      </c>
      <c r="BF182" s="215">
        <f>IF(N182="snížená",J182,0)</f>
        <v>0</v>
      </c>
      <c r="BG182" s="215">
        <f>IF(N182="zákl. přenesená",J182,0)</f>
        <v>0</v>
      </c>
      <c r="BH182" s="215">
        <f>IF(N182="sníž. přenesená",J182,0)</f>
        <v>0</v>
      </c>
      <c r="BI182" s="215">
        <f>IF(N182="nulová",J182,0)</f>
        <v>0</v>
      </c>
      <c r="BJ182" s="17" t="s">
        <v>77</v>
      </c>
      <c r="BK182" s="215">
        <f>ROUND(I182*H182,2)</f>
        <v>0</v>
      </c>
      <c r="BL182" s="17" t="s">
        <v>123</v>
      </c>
      <c r="BM182" s="17" t="s">
        <v>434</v>
      </c>
    </row>
    <row r="183" s="12" customFormat="1">
      <c r="B183" s="229"/>
      <c r="C183" s="230"/>
      <c r="D183" s="216" t="s">
        <v>127</v>
      </c>
      <c r="E183" s="231" t="s">
        <v>19</v>
      </c>
      <c r="F183" s="232" t="s">
        <v>435</v>
      </c>
      <c r="G183" s="230"/>
      <c r="H183" s="233">
        <v>0.52000000000000002</v>
      </c>
      <c r="I183" s="234"/>
      <c r="J183" s="230"/>
      <c r="K183" s="230"/>
      <c r="L183" s="235"/>
      <c r="M183" s="236"/>
      <c r="N183" s="237"/>
      <c r="O183" s="237"/>
      <c r="P183" s="237"/>
      <c r="Q183" s="237"/>
      <c r="R183" s="237"/>
      <c r="S183" s="237"/>
      <c r="T183" s="238"/>
      <c r="AT183" s="239" t="s">
        <v>127</v>
      </c>
      <c r="AU183" s="239" t="s">
        <v>79</v>
      </c>
      <c r="AV183" s="12" t="s">
        <v>79</v>
      </c>
      <c r="AW183" s="12" t="s">
        <v>31</v>
      </c>
      <c r="AX183" s="12" t="s">
        <v>69</v>
      </c>
      <c r="AY183" s="239" t="s">
        <v>115</v>
      </c>
    </row>
    <row r="184" s="14" customFormat="1">
      <c r="B184" s="251"/>
      <c r="C184" s="252"/>
      <c r="D184" s="216" t="s">
        <v>127</v>
      </c>
      <c r="E184" s="253" t="s">
        <v>19</v>
      </c>
      <c r="F184" s="254" t="s">
        <v>140</v>
      </c>
      <c r="G184" s="252"/>
      <c r="H184" s="255">
        <v>0.52000000000000002</v>
      </c>
      <c r="I184" s="256"/>
      <c r="J184" s="252"/>
      <c r="K184" s="252"/>
      <c r="L184" s="257"/>
      <c r="M184" s="258"/>
      <c r="N184" s="259"/>
      <c r="O184" s="259"/>
      <c r="P184" s="259"/>
      <c r="Q184" s="259"/>
      <c r="R184" s="259"/>
      <c r="S184" s="259"/>
      <c r="T184" s="260"/>
      <c r="AT184" s="261" t="s">
        <v>127</v>
      </c>
      <c r="AU184" s="261" t="s">
        <v>79</v>
      </c>
      <c r="AV184" s="14" t="s">
        <v>123</v>
      </c>
      <c r="AW184" s="14" t="s">
        <v>31</v>
      </c>
      <c r="AX184" s="14" t="s">
        <v>77</v>
      </c>
      <c r="AY184" s="261" t="s">
        <v>115</v>
      </c>
    </row>
    <row r="185" s="10" customFormat="1" ht="22.8" customHeight="1">
      <c r="B185" s="188"/>
      <c r="C185" s="189"/>
      <c r="D185" s="190" t="s">
        <v>68</v>
      </c>
      <c r="E185" s="202" t="s">
        <v>184</v>
      </c>
      <c r="F185" s="202" t="s">
        <v>436</v>
      </c>
      <c r="G185" s="189"/>
      <c r="H185" s="189"/>
      <c r="I185" s="192"/>
      <c r="J185" s="203">
        <f>BK185</f>
        <v>0</v>
      </c>
      <c r="K185" s="189"/>
      <c r="L185" s="194"/>
      <c r="M185" s="195"/>
      <c r="N185" s="196"/>
      <c r="O185" s="196"/>
      <c r="P185" s="197">
        <f>SUM(P186:P223)</f>
        <v>0</v>
      </c>
      <c r="Q185" s="196"/>
      <c r="R185" s="197">
        <f>SUM(R186:R223)</f>
        <v>1.1139419999999998</v>
      </c>
      <c r="S185" s="196"/>
      <c r="T185" s="198">
        <f>SUM(T186:T223)</f>
        <v>0</v>
      </c>
      <c r="AR185" s="199" t="s">
        <v>77</v>
      </c>
      <c r="AT185" s="200" t="s">
        <v>68</v>
      </c>
      <c r="AU185" s="200" t="s">
        <v>77</v>
      </c>
      <c r="AY185" s="199" t="s">
        <v>115</v>
      </c>
      <c r="BK185" s="201">
        <f>SUM(BK186:BK223)</f>
        <v>0</v>
      </c>
    </row>
    <row r="186" s="1" customFormat="1" ht="22.5" customHeight="1">
      <c r="B186" s="38"/>
      <c r="C186" s="204" t="s">
        <v>437</v>
      </c>
      <c r="D186" s="204" t="s">
        <v>118</v>
      </c>
      <c r="E186" s="205" t="s">
        <v>438</v>
      </c>
      <c r="F186" s="206" t="s">
        <v>439</v>
      </c>
      <c r="G186" s="207" t="s">
        <v>187</v>
      </c>
      <c r="H186" s="208">
        <v>28</v>
      </c>
      <c r="I186" s="209"/>
      <c r="J186" s="210">
        <f>ROUND(I186*H186,2)</f>
        <v>0</v>
      </c>
      <c r="K186" s="206" t="s">
        <v>122</v>
      </c>
      <c r="L186" s="43"/>
      <c r="M186" s="211" t="s">
        <v>19</v>
      </c>
      <c r="N186" s="212" t="s">
        <v>40</v>
      </c>
      <c r="O186" s="79"/>
      <c r="P186" s="213">
        <f>O186*H186</f>
        <v>0</v>
      </c>
      <c r="Q186" s="213">
        <v>0</v>
      </c>
      <c r="R186" s="213">
        <f>Q186*H186</f>
        <v>0</v>
      </c>
      <c r="S186" s="213">
        <v>0</v>
      </c>
      <c r="T186" s="214">
        <f>S186*H186</f>
        <v>0</v>
      </c>
      <c r="AR186" s="17" t="s">
        <v>123</v>
      </c>
      <c r="AT186" s="17" t="s">
        <v>118</v>
      </c>
      <c r="AU186" s="17" t="s">
        <v>79</v>
      </c>
      <c r="AY186" s="17" t="s">
        <v>115</v>
      </c>
      <c r="BE186" s="215">
        <f>IF(N186="základní",J186,0)</f>
        <v>0</v>
      </c>
      <c r="BF186" s="215">
        <f>IF(N186="snížená",J186,0)</f>
        <v>0</v>
      </c>
      <c r="BG186" s="215">
        <f>IF(N186="zákl. přenesená",J186,0)</f>
        <v>0</v>
      </c>
      <c r="BH186" s="215">
        <f>IF(N186="sníž. přenesená",J186,0)</f>
        <v>0</v>
      </c>
      <c r="BI186" s="215">
        <f>IF(N186="nulová",J186,0)</f>
        <v>0</v>
      </c>
      <c r="BJ186" s="17" t="s">
        <v>77</v>
      </c>
      <c r="BK186" s="215">
        <f>ROUND(I186*H186,2)</f>
        <v>0</v>
      </c>
      <c r="BL186" s="17" t="s">
        <v>123</v>
      </c>
      <c r="BM186" s="17" t="s">
        <v>440</v>
      </c>
    </row>
    <row r="187" s="1" customFormat="1">
      <c r="B187" s="38"/>
      <c r="C187" s="39"/>
      <c r="D187" s="216" t="s">
        <v>125</v>
      </c>
      <c r="E187" s="39"/>
      <c r="F187" s="217" t="s">
        <v>441</v>
      </c>
      <c r="G187" s="39"/>
      <c r="H187" s="39"/>
      <c r="I187" s="130"/>
      <c r="J187" s="39"/>
      <c r="K187" s="39"/>
      <c r="L187" s="43"/>
      <c r="M187" s="218"/>
      <c r="N187" s="79"/>
      <c r="O187" s="79"/>
      <c r="P187" s="79"/>
      <c r="Q187" s="79"/>
      <c r="R187" s="79"/>
      <c r="S187" s="79"/>
      <c r="T187" s="80"/>
      <c r="AT187" s="17" t="s">
        <v>125</v>
      </c>
      <c r="AU187" s="17" t="s">
        <v>79</v>
      </c>
    </row>
    <row r="188" s="1" customFormat="1" ht="16.5" customHeight="1">
      <c r="B188" s="38"/>
      <c r="C188" s="270" t="s">
        <v>442</v>
      </c>
      <c r="D188" s="270" t="s">
        <v>366</v>
      </c>
      <c r="E188" s="271" t="s">
        <v>443</v>
      </c>
      <c r="F188" s="272" t="s">
        <v>444</v>
      </c>
      <c r="G188" s="273" t="s">
        <v>187</v>
      </c>
      <c r="H188" s="274">
        <v>29.399999999999999</v>
      </c>
      <c r="I188" s="275"/>
      <c r="J188" s="276">
        <f>ROUND(I188*H188,2)</f>
        <v>0</v>
      </c>
      <c r="K188" s="272" t="s">
        <v>122</v>
      </c>
      <c r="L188" s="277"/>
      <c r="M188" s="278" t="s">
        <v>19</v>
      </c>
      <c r="N188" s="279" t="s">
        <v>40</v>
      </c>
      <c r="O188" s="79"/>
      <c r="P188" s="213">
        <f>O188*H188</f>
        <v>0</v>
      </c>
      <c r="Q188" s="213">
        <v>0.00106</v>
      </c>
      <c r="R188" s="213">
        <f>Q188*H188</f>
        <v>0.031163999999999997</v>
      </c>
      <c r="S188" s="213">
        <v>0</v>
      </c>
      <c r="T188" s="214">
        <f>S188*H188</f>
        <v>0</v>
      </c>
      <c r="AR188" s="17" t="s">
        <v>184</v>
      </c>
      <c r="AT188" s="17" t="s">
        <v>366</v>
      </c>
      <c r="AU188" s="17" t="s">
        <v>79</v>
      </c>
      <c r="AY188" s="17" t="s">
        <v>115</v>
      </c>
      <c r="BE188" s="215">
        <f>IF(N188="základní",J188,0)</f>
        <v>0</v>
      </c>
      <c r="BF188" s="215">
        <f>IF(N188="snížená",J188,0)</f>
        <v>0</v>
      </c>
      <c r="BG188" s="215">
        <f>IF(N188="zákl. přenesená",J188,0)</f>
        <v>0</v>
      </c>
      <c r="BH188" s="215">
        <f>IF(N188="sníž. přenesená",J188,0)</f>
        <v>0</v>
      </c>
      <c r="BI188" s="215">
        <f>IF(N188="nulová",J188,0)</f>
        <v>0</v>
      </c>
      <c r="BJ188" s="17" t="s">
        <v>77</v>
      </c>
      <c r="BK188" s="215">
        <f>ROUND(I188*H188,2)</f>
        <v>0</v>
      </c>
      <c r="BL188" s="17" t="s">
        <v>123</v>
      </c>
      <c r="BM188" s="17" t="s">
        <v>445</v>
      </c>
    </row>
    <row r="189" s="12" customFormat="1">
      <c r="B189" s="229"/>
      <c r="C189" s="230"/>
      <c r="D189" s="216" t="s">
        <v>127</v>
      </c>
      <c r="E189" s="231" t="s">
        <v>19</v>
      </c>
      <c r="F189" s="232" t="s">
        <v>446</v>
      </c>
      <c r="G189" s="230"/>
      <c r="H189" s="233">
        <v>29.399999999999999</v>
      </c>
      <c r="I189" s="234"/>
      <c r="J189" s="230"/>
      <c r="K189" s="230"/>
      <c r="L189" s="235"/>
      <c r="M189" s="236"/>
      <c r="N189" s="237"/>
      <c r="O189" s="237"/>
      <c r="P189" s="237"/>
      <c r="Q189" s="237"/>
      <c r="R189" s="237"/>
      <c r="S189" s="237"/>
      <c r="T189" s="238"/>
      <c r="AT189" s="239" t="s">
        <v>127</v>
      </c>
      <c r="AU189" s="239" t="s">
        <v>79</v>
      </c>
      <c r="AV189" s="12" t="s">
        <v>79</v>
      </c>
      <c r="AW189" s="12" t="s">
        <v>31</v>
      </c>
      <c r="AX189" s="12" t="s">
        <v>69</v>
      </c>
      <c r="AY189" s="239" t="s">
        <v>115</v>
      </c>
    </row>
    <row r="190" s="14" customFormat="1">
      <c r="B190" s="251"/>
      <c r="C190" s="252"/>
      <c r="D190" s="216" t="s">
        <v>127</v>
      </c>
      <c r="E190" s="253" t="s">
        <v>19</v>
      </c>
      <c r="F190" s="254" t="s">
        <v>140</v>
      </c>
      <c r="G190" s="252"/>
      <c r="H190" s="255">
        <v>29.399999999999999</v>
      </c>
      <c r="I190" s="256"/>
      <c r="J190" s="252"/>
      <c r="K190" s="252"/>
      <c r="L190" s="257"/>
      <c r="M190" s="258"/>
      <c r="N190" s="259"/>
      <c r="O190" s="259"/>
      <c r="P190" s="259"/>
      <c r="Q190" s="259"/>
      <c r="R190" s="259"/>
      <c r="S190" s="259"/>
      <c r="T190" s="260"/>
      <c r="AT190" s="261" t="s">
        <v>127</v>
      </c>
      <c r="AU190" s="261" t="s">
        <v>79</v>
      </c>
      <c r="AV190" s="14" t="s">
        <v>123</v>
      </c>
      <c r="AW190" s="14" t="s">
        <v>31</v>
      </c>
      <c r="AX190" s="14" t="s">
        <v>77</v>
      </c>
      <c r="AY190" s="261" t="s">
        <v>115</v>
      </c>
    </row>
    <row r="191" s="1" customFormat="1" ht="22.5" customHeight="1">
      <c r="B191" s="38"/>
      <c r="C191" s="204" t="s">
        <v>447</v>
      </c>
      <c r="D191" s="204" t="s">
        <v>118</v>
      </c>
      <c r="E191" s="205" t="s">
        <v>448</v>
      </c>
      <c r="F191" s="206" t="s">
        <v>449</v>
      </c>
      <c r="G191" s="207" t="s">
        <v>187</v>
      </c>
      <c r="H191" s="208">
        <v>54.200000000000003</v>
      </c>
      <c r="I191" s="209"/>
      <c r="J191" s="210">
        <f>ROUND(I191*H191,2)</f>
        <v>0</v>
      </c>
      <c r="K191" s="206" t="s">
        <v>122</v>
      </c>
      <c r="L191" s="43"/>
      <c r="M191" s="211" t="s">
        <v>19</v>
      </c>
      <c r="N191" s="212" t="s">
        <v>40</v>
      </c>
      <c r="O191" s="79"/>
      <c r="P191" s="213">
        <f>O191*H191</f>
        <v>0</v>
      </c>
      <c r="Q191" s="213">
        <v>0.0027399999999999998</v>
      </c>
      <c r="R191" s="213">
        <f>Q191*H191</f>
        <v>0.148508</v>
      </c>
      <c r="S191" s="213">
        <v>0</v>
      </c>
      <c r="T191" s="214">
        <f>S191*H191</f>
        <v>0</v>
      </c>
      <c r="AR191" s="17" t="s">
        <v>123</v>
      </c>
      <c r="AT191" s="17" t="s">
        <v>118</v>
      </c>
      <c r="AU191" s="17" t="s">
        <v>79</v>
      </c>
      <c r="AY191" s="17" t="s">
        <v>115</v>
      </c>
      <c r="BE191" s="215">
        <f>IF(N191="základní",J191,0)</f>
        <v>0</v>
      </c>
      <c r="BF191" s="215">
        <f>IF(N191="snížená",J191,0)</f>
        <v>0</v>
      </c>
      <c r="BG191" s="215">
        <f>IF(N191="zákl. přenesená",J191,0)</f>
        <v>0</v>
      </c>
      <c r="BH191" s="215">
        <f>IF(N191="sníž. přenesená",J191,0)</f>
        <v>0</v>
      </c>
      <c r="BI191" s="215">
        <f>IF(N191="nulová",J191,0)</f>
        <v>0</v>
      </c>
      <c r="BJ191" s="17" t="s">
        <v>77</v>
      </c>
      <c r="BK191" s="215">
        <f>ROUND(I191*H191,2)</f>
        <v>0</v>
      </c>
      <c r="BL191" s="17" t="s">
        <v>123</v>
      </c>
      <c r="BM191" s="17" t="s">
        <v>450</v>
      </c>
    </row>
    <row r="192" s="1" customFormat="1">
      <c r="B192" s="38"/>
      <c r="C192" s="39"/>
      <c r="D192" s="216" t="s">
        <v>125</v>
      </c>
      <c r="E192" s="39"/>
      <c r="F192" s="217" t="s">
        <v>451</v>
      </c>
      <c r="G192" s="39"/>
      <c r="H192" s="39"/>
      <c r="I192" s="130"/>
      <c r="J192" s="39"/>
      <c r="K192" s="39"/>
      <c r="L192" s="43"/>
      <c r="M192" s="218"/>
      <c r="N192" s="79"/>
      <c r="O192" s="79"/>
      <c r="P192" s="79"/>
      <c r="Q192" s="79"/>
      <c r="R192" s="79"/>
      <c r="S192" s="79"/>
      <c r="T192" s="80"/>
      <c r="AT192" s="17" t="s">
        <v>125</v>
      </c>
      <c r="AU192" s="17" t="s">
        <v>79</v>
      </c>
    </row>
    <row r="193" s="11" customFormat="1">
      <c r="B193" s="219"/>
      <c r="C193" s="220"/>
      <c r="D193" s="216" t="s">
        <v>127</v>
      </c>
      <c r="E193" s="221" t="s">
        <v>19</v>
      </c>
      <c r="F193" s="222" t="s">
        <v>331</v>
      </c>
      <c r="G193" s="220"/>
      <c r="H193" s="221" t="s">
        <v>19</v>
      </c>
      <c r="I193" s="223"/>
      <c r="J193" s="220"/>
      <c r="K193" s="220"/>
      <c r="L193" s="224"/>
      <c r="M193" s="225"/>
      <c r="N193" s="226"/>
      <c r="O193" s="226"/>
      <c r="P193" s="226"/>
      <c r="Q193" s="226"/>
      <c r="R193" s="226"/>
      <c r="S193" s="226"/>
      <c r="T193" s="227"/>
      <c r="AT193" s="228" t="s">
        <v>127</v>
      </c>
      <c r="AU193" s="228" t="s">
        <v>79</v>
      </c>
      <c r="AV193" s="11" t="s">
        <v>77</v>
      </c>
      <c r="AW193" s="11" t="s">
        <v>31</v>
      </c>
      <c r="AX193" s="11" t="s">
        <v>69</v>
      </c>
      <c r="AY193" s="228" t="s">
        <v>115</v>
      </c>
    </row>
    <row r="194" s="12" customFormat="1">
      <c r="B194" s="229"/>
      <c r="C194" s="230"/>
      <c r="D194" s="216" t="s">
        <v>127</v>
      </c>
      <c r="E194" s="231" t="s">
        <v>19</v>
      </c>
      <c r="F194" s="232" t="s">
        <v>452</v>
      </c>
      <c r="G194" s="230"/>
      <c r="H194" s="233">
        <v>54.200000000000003</v>
      </c>
      <c r="I194" s="234"/>
      <c r="J194" s="230"/>
      <c r="K194" s="230"/>
      <c r="L194" s="235"/>
      <c r="M194" s="236"/>
      <c r="N194" s="237"/>
      <c r="O194" s="237"/>
      <c r="P194" s="237"/>
      <c r="Q194" s="237"/>
      <c r="R194" s="237"/>
      <c r="S194" s="237"/>
      <c r="T194" s="238"/>
      <c r="AT194" s="239" t="s">
        <v>127</v>
      </c>
      <c r="AU194" s="239" t="s">
        <v>79</v>
      </c>
      <c r="AV194" s="12" t="s">
        <v>79</v>
      </c>
      <c r="AW194" s="12" t="s">
        <v>31</v>
      </c>
      <c r="AX194" s="12" t="s">
        <v>77</v>
      </c>
      <c r="AY194" s="239" t="s">
        <v>115</v>
      </c>
    </row>
    <row r="195" s="1" customFormat="1" ht="22.5" customHeight="1">
      <c r="B195" s="38"/>
      <c r="C195" s="204" t="s">
        <v>453</v>
      </c>
      <c r="D195" s="204" t="s">
        <v>118</v>
      </c>
      <c r="E195" s="205" t="s">
        <v>454</v>
      </c>
      <c r="F195" s="206" t="s">
        <v>455</v>
      </c>
      <c r="G195" s="207" t="s">
        <v>143</v>
      </c>
      <c r="H195" s="208">
        <v>13</v>
      </c>
      <c r="I195" s="209"/>
      <c r="J195" s="210">
        <f>ROUND(I195*H195,2)</f>
        <v>0</v>
      </c>
      <c r="K195" s="206" t="s">
        <v>122</v>
      </c>
      <c r="L195" s="43"/>
      <c r="M195" s="211" t="s">
        <v>19</v>
      </c>
      <c r="N195" s="212" t="s">
        <v>40</v>
      </c>
      <c r="O195" s="79"/>
      <c r="P195" s="213">
        <f>O195*H195</f>
        <v>0</v>
      </c>
      <c r="Q195" s="213">
        <v>0</v>
      </c>
      <c r="R195" s="213">
        <f>Q195*H195</f>
        <v>0</v>
      </c>
      <c r="S195" s="213">
        <v>0</v>
      </c>
      <c r="T195" s="214">
        <f>S195*H195</f>
        <v>0</v>
      </c>
      <c r="AR195" s="17" t="s">
        <v>123</v>
      </c>
      <c r="AT195" s="17" t="s">
        <v>118</v>
      </c>
      <c r="AU195" s="17" t="s">
        <v>79</v>
      </c>
      <c r="AY195" s="17" t="s">
        <v>115</v>
      </c>
      <c r="BE195" s="215">
        <f>IF(N195="základní",J195,0)</f>
        <v>0</v>
      </c>
      <c r="BF195" s="215">
        <f>IF(N195="snížená",J195,0)</f>
        <v>0</v>
      </c>
      <c r="BG195" s="215">
        <f>IF(N195="zákl. přenesená",J195,0)</f>
        <v>0</v>
      </c>
      <c r="BH195" s="215">
        <f>IF(N195="sníž. přenesená",J195,0)</f>
        <v>0</v>
      </c>
      <c r="BI195" s="215">
        <f>IF(N195="nulová",J195,0)</f>
        <v>0</v>
      </c>
      <c r="BJ195" s="17" t="s">
        <v>77</v>
      </c>
      <c r="BK195" s="215">
        <f>ROUND(I195*H195,2)</f>
        <v>0</v>
      </c>
      <c r="BL195" s="17" t="s">
        <v>123</v>
      </c>
      <c r="BM195" s="17" t="s">
        <v>456</v>
      </c>
    </row>
    <row r="196" s="1" customFormat="1">
      <c r="B196" s="38"/>
      <c r="C196" s="39"/>
      <c r="D196" s="216" t="s">
        <v>125</v>
      </c>
      <c r="E196" s="39"/>
      <c r="F196" s="217" t="s">
        <v>457</v>
      </c>
      <c r="G196" s="39"/>
      <c r="H196" s="39"/>
      <c r="I196" s="130"/>
      <c r="J196" s="39"/>
      <c r="K196" s="39"/>
      <c r="L196" s="43"/>
      <c r="M196" s="218"/>
      <c r="N196" s="79"/>
      <c r="O196" s="79"/>
      <c r="P196" s="79"/>
      <c r="Q196" s="79"/>
      <c r="R196" s="79"/>
      <c r="S196" s="79"/>
      <c r="T196" s="80"/>
      <c r="AT196" s="17" t="s">
        <v>125</v>
      </c>
      <c r="AU196" s="17" t="s">
        <v>79</v>
      </c>
    </row>
    <row r="197" s="12" customFormat="1">
      <c r="B197" s="229"/>
      <c r="C197" s="230"/>
      <c r="D197" s="216" t="s">
        <v>127</v>
      </c>
      <c r="E197" s="231" t="s">
        <v>19</v>
      </c>
      <c r="F197" s="232" t="s">
        <v>219</v>
      </c>
      <c r="G197" s="230"/>
      <c r="H197" s="233">
        <v>13</v>
      </c>
      <c r="I197" s="234"/>
      <c r="J197" s="230"/>
      <c r="K197" s="230"/>
      <c r="L197" s="235"/>
      <c r="M197" s="236"/>
      <c r="N197" s="237"/>
      <c r="O197" s="237"/>
      <c r="P197" s="237"/>
      <c r="Q197" s="237"/>
      <c r="R197" s="237"/>
      <c r="S197" s="237"/>
      <c r="T197" s="238"/>
      <c r="AT197" s="239" t="s">
        <v>127</v>
      </c>
      <c r="AU197" s="239" t="s">
        <v>79</v>
      </c>
      <c r="AV197" s="12" t="s">
        <v>79</v>
      </c>
      <c r="AW197" s="12" t="s">
        <v>31</v>
      </c>
      <c r="AX197" s="12" t="s">
        <v>77</v>
      </c>
      <c r="AY197" s="239" t="s">
        <v>115</v>
      </c>
    </row>
    <row r="198" s="1" customFormat="1" ht="16.5" customHeight="1">
      <c r="B198" s="38"/>
      <c r="C198" s="270" t="s">
        <v>458</v>
      </c>
      <c r="D198" s="270" t="s">
        <v>366</v>
      </c>
      <c r="E198" s="271" t="s">
        <v>459</v>
      </c>
      <c r="F198" s="272" t="s">
        <v>460</v>
      </c>
      <c r="G198" s="273" t="s">
        <v>143</v>
      </c>
      <c r="H198" s="274">
        <v>1</v>
      </c>
      <c r="I198" s="275"/>
      <c r="J198" s="276">
        <f>ROUND(I198*H198,2)</f>
        <v>0</v>
      </c>
      <c r="K198" s="272" t="s">
        <v>122</v>
      </c>
      <c r="L198" s="277"/>
      <c r="M198" s="278" t="s">
        <v>19</v>
      </c>
      <c r="N198" s="279" t="s">
        <v>40</v>
      </c>
      <c r="O198" s="79"/>
      <c r="P198" s="213">
        <f>O198*H198</f>
        <v>0</v>
      </c>
      <c r="Q198" s="213">
        <v>0.0015</v>
      </c>
      <c r="R198" s="213">
        <f>Q198*H198</f>
        <v>0.0015</v>
      </c>
      <c r="S198" s="213">
        <v>0</v>
      </c>
      <c r="T198" s="214">
        <f>S198*H198</f>
        <v>0</v>
      </c>
      <c r="AR198" s="17" t="s">
        <v>184</v>
      </c>
      <c r="AT198" s="17" t="s">
        <v>366</v>
      </c>
      <c r="AU198" s="17" t="s">
        <v>79</v>
      </c>
      <c r="AY198" s="17" t="s">
        <v>115</v>
      </c>
      <c r="BE198" s="215">
        <f>IF(N198="základní",J198,0)</f>
        <v>0</v>
      </c>
      <c r="BF198" s="215">
        <f>IF(N198="snížená",J198,0)</f>
        <v>0</v>
      </c>
      <c r="BG198" s="215">
        <f>IF(N198="zákl. přenesená",J198,0)</f>
        <v>0</v>
      </c>
      <c r="BH198" s="215">
        <f>IF(N198="sníž. přenesená",J198,0)</f>
        <v>0</v>
      </c>
      <c r="BI198" s="215">
        <f>IF(N198="nulová",J198,0)</f>
        <v>0</v>
      </c>
      <c r="BJ198" s="17" t="s">
        <v>77</v>
      </c>
      <c r="BK198" s="215">
        <f>ROUND(I198*H198,2)</f>
        <v>0</v>
      </c>
      <c r="BL198" s="17" t="s">
        <v>123</v>
      </c>
      <c r="BM198" s="17" t="s">
        <v>461</v>
      </c>
    </row>
    <row r="199" s="12" customFormat="1">
      <c r="B199" s="229"/>
      <c r="C199" s="230"/>
      <c r="D199" s="216" t="s">
        <v>127</v>
      </c>
      <c r="E199" s="231" t="s">
        <v>19</v>
      </c>
      <c r="F199" s="232" t="s">
        <v>77</v>
      </c>
      <c r="G199" s="230"/>
      <c r="H199" s="233">
        <v>1</v>
      </c>
      <c r="I199" s="234"/>
      <c r="J199" s="230"/>
      <c r="K199" s="230"/>
      <c r="L199" s="235"/>
      <c r="M199" s="236"/>
      <c r="N199" s="237"/>
      <c r="O199" s="237"/>
      <c r="P199" s="237"/>
      <c r="Q199" s="237"/>
      <c r="R199" s="237"/>
      <c r="S199" s="237"/>
      <c r="T199" s="238"/>
      <c r="AT199" s="239" t="s">
        <v>127</v>
      </c>
      <c r="AU199" s="239" t="s">
        <v>79</v>
      </c>
      <c r="AV199" s="12" t="s">
        <v>79</v>
      </c>
      <c r="AW199" s="12" t="s">
        <v>31</v>
      </c>
      <c r="AX199" s="12" t="s">
        <v>77</v>
      </c>
      <c r="AY199" s="239" t="s">
        <v>115</v>
      </c>
    </row>
    <row r="200" s="1" customFormat="1" ht="16.5" customHeight="1">
      <c r="B200" s="38"/>
      <c r="C200" s="270" t="s">
        <v>462</v>
      </c>
      <c r="D200" s="270" t="s">
        <v>366</v>
      </c>
      <c r="E200" s="271" t="s">
        <v>463</v>
      </c>
      <c r="F200" s="272" t="s">
        <v>464</v>
      </c>
      <c r="G200" s="273" t="s">
        <v>143</v>
      </c>
      <c r="H200" s="274">
        <v>6</v>
      </c>
      <c r="I200" s="275"/>
      <c r="J200" s="276">
        <f>ROUND(I200*H200,2)</f>
        <v>0</v>
      </c>
      <c r="K200" s="272" t="s">
        <v>122</v>
      </c>
      <c r="L200" s="277"/>
      <c r="M200" s="278" t="s">
        <v>19</v>
      </c>
      <c r="N200" s="279" t="s">
        <v>40</v>
      </c>
      <c r="O200" s="79"/>
      <c r="P200" s="213">
        <f>O200*H200</f>
        <v>0</v>
      </c>
      <c r="Q200" s="213">
        <v>0.00108</v>
      </c>
      <c r="R200" s="213">
        <f>Q200*H200</f>
        <v>0.0064799999999999996</v>
      </c>
      <c r="S200" s="213">
        <v>0</v>
      </c>
      <c r="T200" s="214">
        <f>S200*H200</f>
        <v>0</v>
      </c>
      <c r="AR200" s="17" t="s">
        <v>184</v>
      </c>
      <c r="AT200" s="17" t="s">
        <v>366</v>
      </c>
      <c r="AU200" s="17" t="s">
        <v>79</v>
      </c>
      <c r="AY200" s="17" t="s">
        <v>115</v>
      </c>
      <c r="BE200" s="215">
        <f>IF(N200="základní",J200,0)</f>
        <v>0</v>
      </c>
      <c r="BF200" s="215">
        <f>IF(N200="snížená",J200,0)</f>
        <v>0</v>
      </c>
      <c r="BG200" s="215">
        <f>IF(N200="zákl. přenesená",J200,0)</f>
        <v>0</v>
      </c>
      <c r="BH200" s="215">
        <f>IF(N200="sníž. přenesená",J200,0)</f>
        <v>0</v>
      </c>
      <c r="BI200" s="215">
        <f>IF(N200="nulová",J200,0)</f>
        <v>0</v>
      </c>
      <c r="BJ200" s="17" t="s">
        <v>77</v>
      </c>
      <c r="BK200" s="215">
        <f>ROUND(I200*H200,2)</f>
        <v>0</v>
      </c>
      <c r="BL200" s="17" t="s">
        <v>123</v>
      </c>
      <c r="BM200" s="17" t="s">
        <v>465</v>
      </c>
    </row>
    <row r="201" s="12" customFormat="1">
      <c r="B201" s="229"/>
      <c r="C201" s="230"/>
      <c r="D201" s="216" t="s">
        <v>127</v>
      </c>
      <c r="E201" s="231" t="s">
        <v>19</v>
      </c>
      <c r="F201" s="232" t="s">
        <v>466</v>
      </c>
      <c r="G201" s="230"/>
      <c r="H201" s="233">
        <v>6</v>
      </c>
      <c r="I201" s="234"/>
      <c r="J201" s="230"/>
      <c r="K201" s="230"/>
      <c r="L201" s="235"/>
      <c r="M201" s="236"/>
      <c r="N201" s="237"/>
      <c r="O201" s="237"/>
      <c r="P201" s="237"/>
      <c r="Q201" s="237"/>
      <c r="R201" s="237"/>
      <c r="S201" s="237"/>
      <c r="T201" s="238"/>
      <c r="AT201" s="239" t="s">
        <v>127</v>
      </c>
      <c r="AU201" s="239" t="s">
        <v>79</v>
      </c>
      <c r="AV201" s="12" t="s">
        <v>79</v>
      </c>
      <c r="AW201" s="12" t="s">
        <v>31</v>
      </c>
      <c r="AX201" s="12" t="s">
        <v>77</v>
      </c>
      <c r="AY201" s="239" t="s">
        <v>115</v>
      </c>
    </row>
    <row r="202" s="1" customFormat="1" ht="16.5" customHeight="1">
      <c r="B202" s="38"/>
      <c r="C202" s="270" t="s">
        <v>467</v>
      </c>
      <c r="D202" s="270" t="s">
        <v>366</v>
      </c>
      <c r="E202" s="271" t="s">
        <v>468</v>
      </c>
      <c r="F202" s="272" t="s">
        <v>469</v>
      </c>
      <c r="G202" s="273" t="s">
        <v>143</v>
      </c>
      <c r="H202" s="274">
        <v>1</v>
      </c>
      <c r="I202" s="275"/>
      <c r="J202" s="276">
        <f>ROUND(I202*H202,2)</f>
        <v>0</v>
      </c>
      <c r="K202" s="272" t="s">
        <v>122</v>
      </c>
      <c r="L202" s="277"/>
      <c r="M202" s="278" t="s">
        <v>19</v>
      </c>
      <c r="N202" s="279" t="s">
        <v>40</v>
      </c>
      <c r="O202" s="79"/>
      <c r="P202" s="213">
        <f>O202*H202</f>
        <v>0</v>
      </c>
      <c r="Q202" s="213">
        <v>0.00080999999999999996</v>
      </c>
      <c r="R202" s="213">
        <f>Q202*H202</f>
        <v>0.00080999999999999996</v>
      </c>
      <c r="S202" s="213">
        <v>0</v>
      </c>
      <c r="T202" s="214">
        <f>S202*H202</f>
        <v>0</v>
      </c>
      <c r="AR202" s="17" t="s">
        <v>184</v>
      </c>
      <c r="AT202" s="17" t="s">
        <v>366</v>
      </c>
      <c r="AU202" s="17" t="s">
        <v>79</v>
      </c>
      <c r="AY202" s="17" t="s">
        <v>115</v>
      </c>
      <c r="BE202" s="215">
        <f>IF(N202="základní",J202,0)</f>
        <v>0</v>
      </c>
      <c r="BF202" s="215">
        <f>IF(N202="snížená",J202,0)</f>
        <v>0</v>
      </c>
      <c r="BG202" s="215">
        <f>IF(N202="zákl. přenesená",J202,0)</f>
        <v>0</v>
      </c>
      <c r="BH202" s="215">
        <f>IF(N202="sníž. přenesená",J202,0)</f>
        <v>0</v>
      </c>
      <c r="BI202" s="215">
        <f>IF(N202="nulová",J202,0)</f>
        <v>0</v>
      </c>
      <c r="BJ202" s="17" t="s">
        <v>77</v>
      </c>
      <c r="BK202" s="215">
        <f>ROUND(I202*H202,2)</f>
        <v>0</v>
      </c>
      <c r="BL202" s="17" t="s">
        <v>123</v>
      </c>
      <c r="BM202" s="17" t="s">
        <v>470</v>
      </c>
    </row>
    <row r="203" s="12" customFormat="1">
      <c r="B203" s="229"/>
      <c r="C203" s="230"/>
      <c r="D203" s="216" t="s">
        <v>127</v>
      </c>
      <c r="E203" s="231" t="s">
        <v>19</v>
      </c>
      <c r="F203" s="232" t="s">
        <v>77</v>
      </c>
      <c r="G203" s="230"/>
      <c r="H203" s="233">
        <v>1</v>
      </c>
      <c r="I203" s="234"/>
      <c r="J203" s="230"/>
      <c r="K203" s="230"/>
      <c r="L203" s="235"/>
      <c r="M203" s="236"/>
      <c r="N203" s="237"/>
      <c r="O203" s="237"/>
      <c r="P203" s="237"/>
      <c r="Q203" s="237"/>
      <c r="R203" s="237"/>
      <c r="S203" s="237"/>
      <c r="T203" s="238"/>
      <c r="AT203" s="239" t="s">
        <v>127</v>
      </c>
      <c r="AU203" s="239" t="s">
        <v>79</v>
      </c>
      <c r="AV203" s="12" t="s">
        <v>79</v>
      </c>
      <c r="AW203" s="12" t="s">
        <v>31</v>
      </c>
      <c r="AX203" s="12" t="s">
        <v>77</v>
      </c>
      <c r="AY203" s="239" t="s">
        <v>115</v>
      </c>
    </row>
    <row r="204" s="1" customFormat="1" ht="16.5" customHeight="1">
      <c r="B204" s="38"/>
      <c r="C204" s="270" t="s">
        <v>471</v>
      </c>
      <c r="D204" s="270" t="s">
        <v>366</v>
      </c>
      <c r="E204" s="271" t="s">
        <v>472</v>
      </c>
      <c r="F204" s="272" t="s">
        <v>473</v>
      </c>
      <c r="G204" s="273" t="s">
        <v>143</v>
      </c>
      <c r="H204" s="274">
        <v>1</v>
      </c>
      <c r="I204" s="275"/>
      <c r="J204" s="276">
        <f>ROUND(I204*H204,2)</f>
        <v>0</v>
      </c>
      <c r="K204" s="272" t="s">
        <v>122</v>
      </c>
      <c r="L204" s="277"/>
      <c r="M204" s="278" t="s">
        <v>19</v>
      </c>
      <c r="N204" s="279" t="s">
        <v>40</v>
      </c>
      <c r="O204" s="79"/>
      <c r="P204" s="213">
        <f>O204*H204</f>
        <v>0</v>
      </c>
      <c r="Q204" s="213">
        <v>0.00073999999999999999</v>
      </c>
      <c r="R204" s="213">
        <f>Q204*H204</f>
        <v>0.00073999999999999999</v>
      </c>
      <c r="S204" s="213">
        <v>0</v>
      </c>
      <c r="T204" s="214">
        <f>S204*H204</f>
        <v>0</v>
      </c>
      <c r="AR204" s="17" t="s">
        <v>184</v>
      </c>
      <c r="AT204" s="17" t="s">
        <v>366</v>
      </c>
      <c r="AU204" s="17" t="s">
        <v>79</v>
      </c>
      <c r="AY204" s="17" t="s">
        <v>115</v>
      </c>
      <c r="BE204" s="215">
        <f>IF(N204="základní",J204,0)</f>
        <v>0</v>
      </c>
      <c r="BF204" s="215">
        <f>IF(N204="snížená",J204,0)</f>
        <v>0</v>
      </c>
      <c r="BG204" s="215">
        <f>IF(N204="zákl. přenesená",J204,0)</f>
        <v>0</v>
      </c>
      <c r="BH204" s="215">
        <f>IF(N204="sníž. přenesená",J204,0)</f>
        <v>0</v>
      </c>
      <c r="BI204" s="215">
        <f>IF(N204="nulová",J204,0)</f>
        <v>0</v>
      </c>
      <c r="BJ204" s="17" t="s">
        <v>77</v>
      </c>
      <c r="BK204" s="215">
        <f>ROUND(I204*H204,2)</f>
        <v>0</v>
      </c>
      <c r="BL204" s="17" t="s">
        <v>123</v>
      </c>
      <c r="BM204" s="17" t="s">
        <v>474</v>
      </c>
    </row>
    <row r="205" s="12" customFormat="1">
      <c r="B205" s="229"/>
      <c r="C205" s="230"/>
      <c r="D205" s="216" t="s">
        <v>127</v>
      </c>
      <c r="E205" s="231" t="s">
        <v>19</v>
      </c>
      <c r="F205" s="232" t="s">
        <v>77</v>
      </c>
      <c r="G205" s="230"/>
      <c r="H205" s="233">
        <v>1</v>
      </c>
      <c r="I205" s="234"/>
      <c r="J205" s="230"/>
      <c r="K205" s="230"/>
      <c r="L205" s="235"/>
      <c r="M205" s="236"/>
      <c r="N205" s="237"/>
      <c r="O205" s="237"/>
      <c r="P205" s="237"/>
      <c r="Q205" s="237"/>
      <c r="R205" s="237"/>
      <c r="S205" s="237"/>
      <c r="T205" s="238"/>
      <c r="AT205" s="239" t="s">
        <v>127</v>
      </c>
      <c r="AU205" s="239" t="s">
        <v>79</v>
      </c>
      <c r="AV205" s="12" t="s">
        <v>79</v>
      </c>
      <c r="AW205" s="12" t="s">
        <v>31</v>
      </c>
      <c r="AX205" s="12" t="s">
        <v>77</v>
      </c>
      <c r="AY205" s="239" t="s">
        <v>115</v>
      </c>
    </row>
    <row r="206" s="1" customFormat="1" ht="16.5" customHeight="1">
      <c r="B206" s="38"/>
      <c r="C206" s="270" t="s">
        <v>475</v>
      </c>
      <c r="D206" s="270" t="s">
        <v>366</v>
      </c>
      <c r="E206" s="271" t="s">
        <v>476</v>
      </c>
      <c r="F206" s="272" t="s">
        <v>477</v>
      </c>
      <c r="G206" s="273" t="s">
        <v>143</v>
      </c>
      <c r="H206" s="274">
        <v>2</v>
      </c>
      <c r="I206" s="275"/>
      <c r="J206" s="276">
        <f>ROUND(I206*H206,2)</f>
        <v>0</v>
      </c>
      <c r="K206" s="272" t="s">
        <v>122</v>
      </c>
      <c r="L206" s="277"/>
      <c r="M206" s="278" t="s">
        <v>19</v>
      </c>
      <c r="N206" s="279" t="s">
        <v>40</v>
      </c>
      <c r="O206" s="79"/>
      <c r="P206" s="213">
        <f>O206*H206</f>
        <v>0</v>
      </c>
      <c r="Q206" s="213">
        <v>0.00040999999999999999</v>
      </c>
      <c r="R206" s="213">
        <f>Q206*H206</f>
        <v>0.00081999999999999998</v>
      </c>
      <c r="S206" s="213">
        <v>0</v>
      </c>
      <c r="T206" s="214">
        <f>S206*H206</f>
        <v>0</v>
      </c>
      <c r="AR206" s="17" t="s">
        <v>184</v>
      </c>
      <c r="AT206" s="17" t="s">
        <v>366</v>
      </c>
      <c r="AU206" s="17" t="s">
        <v>79</v>
      </c>
      <c r="AY206" s="17" t="s">
        <v>115</v>
      </c>
      <c r="BE206" s="215">
        <f>IF(N206="základní",J206,0)</f>
        <v>0</v>
      </c>
      <c r="BF206" s="215">
        <f>IF(N206="snížená",J206,0)</f>
        <v>0</v>
      </c>
      <c r="BG206" s="215">
        <f>IF(N206="zákl. přenesená",J206,0)</f>
        <v>0</v>
      </c>
      <c r="BH206" s="215">
        <f>IF(N206="sníž. přenesená",J206,0)</f>
        <v>0</v>
      </c>
      <c r="BI206" s="215">
        <f>IF(N206="nulová",J206,0)</f>
        <v>0</v>
      </c>
      <c r="BJ206" s="17" t="s">
        <v>77</v>
      </c>
      <c r="BK206" s="215">
        <f>ROUND(I206*H206,2)</f>
        <v>0</v>
      </c>
      <c r="BL206" s="17" t="s">
        <v>123</v>
      </c>
      <c r="BM206" s="17" t="s">
        <v>478</v>
      </c>
    </row>
    <row r="207" s="11" customFormat="1">
      <c r="B207" s="219"/>
      <c r="C207" s="220"/>
      <c r="D207" s="216" t="s">
        <v>127</v>
      </c>
      <c r="E207" s="221" t="s">
        <v>19</v>
      </c>
      <c r="F207" s="222" t="s">
        <v>146</v>
      </c>
      <c r="G207" s="220"/>
      <c r="H207" s="221" t="s">
        <v>19</v>
      </c>
      <c r="I207" s="223"/>
      <c r="J207" s="220"/>
      <c r="K207" s="220"/>
      <c r="L207" s="224"/>
      <c r="M207" s="225"/>
      <c r="N207" s="226"/>
      <c r="O207" s="226"/>
      <c r="P207" s="226"/>
      <c r="Q207" s="226"/>
      <c r="R207" s="226"/>
      <c r="S207" s="226"/>
      <c r="T207" s="227"/>
      <c r="AT207" s="228" t="s">
        <v>127</v>
      </c>
      <c r="AU207" s="228" t="s">
        <v>79</v>
      </c>
      <c r="AV207" s="11" t="s">
        <v>77</v>
      </c>
      <c r="AW207" s="11" t="s">
        <v>31</v>
      </c>
      <c r="AX207" s="11" t="s">
        <v>69</v>
      </c>
      <c r="AY207" s="228" t="s">
        <v>115</v>
      </c>
    </row>
    <row r="208" s="12" customFormat="1">
      <c r="B208" s="229"/>
      <c r="C208" s="230"/>
      <c r="D208" s="216" t="s">
        <v>127</v>
      </c>
      <c r="E208" s="231" t="s">
        <v>19</v>
      </c>
      <c r="F208" s="232" t="s">
        <v>223</v>
      </c>
      <c r="G208" s="230"/>
      <c r="H208" s="233">
        <v>1</v>
      </c>
      <c r="I208" s="234"/>
      <c r="J208" s="230"/>
      <c r="K208" s="230"/>
      <c r="L208" s="235"/>
      <c r="M208" s="236"/>
      <c r="N208" s="237"/>
      <c r="O208" s="237"/>
      <c r="P208" s="237"/>
      <c r="Q208" s="237"/>
      <c r="R208" s="237"/>
      <c r="S208" s="237"/>
      <c r="T208" s="238"/>
      <c r="AT208" s="239" t="s">
        <v>127</v>
      </c>
      <c r="AU208" s="239" t="s">
        <v>79</v>
      </c>
      <c r="AV208" s="12" t="s">
        <v>79</v>
      </c>
      <c r="AW208" s="12" t="s">
        <v>31</v>
      </c>
      <c r="AX208" s="12" t="s">
        <v>69</v>
      </c>
      <c r="AY208" s="239" t="s">
        <v>115</v>
      </c>
    </row>
    <row r="209" s="12" customFormat="1">
      <c r="B209" s="229"/>
      <c r="C209" s="230"/>
      <c r="D209" s="216" t="s">
        <v>127</v>
      </c>
      <c r="E209" s="231" t="s">
        <v>19</v>
      </c>
      <c r="F209" s="232" t="s">
        <v>224</v>
      </c>
      <c r="G209" s="230"/>
      <c r="H209" s="233">
        <v>1</v>
      </c>
      <c r="I209" s="234"/>
      <c r="J209" s="230"/>
      <c r="K209" s="230"/>
      <c r="L209" s="235"/>
      <c r="M209" s="236"/>
      <c r="N209" s="237"/>
      <c r="O209" s="237"/>
      <c r="P209" s="237"/>
      <c r="Q209" s="237"/>
      <c r="R209" s="237"/>
      <c r="S209" s="237"/>
      <c r="T209" s="238"/>
      <c r="AT209" s="239" t="s">
        <v>127</v>
      </c>
      <c r="AU209" s="239" t="s">
        <v>79</v>
      </c>
      <c r="AV209" s="12" t="s">
        <v>79</v>
      </c>
      <c r="AW209" s="12" t="s">
        <v>31</v>
      </c>
      <c r="AX209" s="12" t="s">
        <v>69</v>
      </c>
      <c r="AY209" s="239" t="s">
        <v>115</v>
      </c>
    </row>
    <row r="210" s="14" customFormat="1">
      <c r="B210" s="251"/>
      <c r="C210" s="252"/>
      <c r="D210" s="216" t="s">
        <v>127</v>
      </c>
      <c r="E210" s="253" t="s">
        <v>19</v>
      </c>
      <c r="F210" s="254" t="s">
        <v>140</v>
      </c>
      <c r="G210" s="252"/>
      <c r="H210" s="255">
        <v>2</v>
      </c>
      <c r="I210" s="256"/>
      <c r="J210" s="252"/>
      <c r="K210" s="252"/>
      <c r="L210" s="257"/>
      <c r="M210" s="258"/>
      <c r="N210" s="259"/>
      <c r="O210" s="259"/>
      <c r="P210" s="259"/>
      <c r="Q210" s="259"/>
      <c r="R210" s="259"/>
      <c r="S210" s="259"/>
      <c r="T210" s="260"/>
      <c r="AT210" s="261" t="s">
        <v>127</v>
      </c>
      <c r="AU210" s="261" t="s">
        <v>79</v>
      </c>
      <c r="AV210" s="14" t="s">
        <v>123</v>
      </c>
      <c r="AW210" s="14" t="s">
        <v>31</v>
      </c>
      <c r="AX210" s="14" t="s">
        <v>77</v>
      </c>
      <c r="AY210" s="261" t="s">
        <v>115</v>
      </c>
    </row>
    <row r="211" s="1" customFormat="1" ht="16.5" customHeight="1">
      <c r="B211" s="38"/>
      <c r="C211" s="270" t="s">
        <v>479</v>
      </c>
      <c r="D211" s="270" t="s">
        <v>366</v>
      </c>
      <c r="E211" s="271" t="s">
        <v>480</v>
      </c>
      <c r="F211" s="272" t="s">
        <v>481</v>
      </c>
      <c r="G211" s="273" t="s">
        <v>143</v>
      </c>
      <c r="H211" s="274">
        <v>2</v>
      </c>
      <c r="I211" s="275"/>
      <c r="J211" s="276">
        <f>ROUND(I211*H211,2)</f>
        <v>0</v>
      </c>
      <c r="K211" s="272" t="s">
        <v>122</v>
      </c>
      <c r="L211" s="277"/>
      <c r="M211" s="278" t="s">
        <v>19</v>
      </c>
      <c r="N211" s="279" t="s">
        <v>40</v>
      </c>
      <c r="O211" s="79"/>
      <c r="P211" s="213">
        <f>O211*H211</f>
        <v>0</v>
      </c>
      <c r="Q211" s="213">
        <v>0.00059999999999999995</v>
      </c>
      <c r="R211" s="213">
        <f>Q211*H211</f>
        <v>0.0011999999999999999</v>
      </c>
      <c r="S211" s="213">
        <v>0</v>
      </c>
      <c r="T211" s="214">
        <f>S211*H211</f>
        <v>0</v>
      </c>
      <c r="AR211" s="17" t="s">
        <v>184</v>
      </c>
      <c r="AT211" s="17" t="s">
        <v>366</v>
      </c>
      <c r="AU211" s="17" t="s">
        <v>79</v>
      </c>
      <c r="AY211" s="17" t="s">
        <v>115</v>
      </c>
      <c r="BE211" s="215">
        <f>IF(N211="základní",J211,0)</f>
        <v>0</v>
      </c>
      <c r="BF211" s="215">
        <f>IF(N211="snížená",J211,0)</f>
        <v>0</v>
      </c>
      <c r="BG211" s="215">
        <f>IF(N211="zákl. přenesená",J211,0)</f>
        <v>0</v>
      </c>
      <c r="BH211" s="215">
        <f>IF(N211="sníž. přenesená",J211,0)</f>
        <v>0</v>
      </c>
      <c r="BI211" s="215">
        <f>IF(N211="nulová",J211,0)</f>
        <v>0</v>
      </c>
      <c r="BJ211" s="17" t="s">
        <v>77</v>
      </c>
      <c r="BK211" s="215">
        <f>ROUND(I211*H211,2)</f>
        <v>0</v>
      </c>
      <c r="BL211" s="17" t="s">
        <v>123</v>
      </c>
      <c r="BM211" s="17" t="s">
        <v>482</v>
      </c>
    </row>
    <row r="212" s="11" customFormat="1">
      <c r="B212" s="219"/>
      <c r="C212" s="220"/>
      <c r="D212" s="216" t="s">
        <v>127</v>
      </c>
      <c r="E212" s="221" t="s">
        <v>19</v>
      </c>
      <c r="F212" s="222" t="s">
        <v>134</v>
      </c>
      <c r="G212" s="220"/>
      <c r="H212" s="221" t="s">
        <v>19</v>
      </c>
      <c r="I212" s="223"/>
      <c r="J212" s="220"/>
      <c r="K212" s="220"/>
      <c r="L212" s="224"/>
      <c r="M212" s="225"/>
      <c r="N212" s="226"/>
      <c r="O212" s="226"/>
      <c r="P212" s="226"/>
      <c r="Q212" s="226"/>
      <c r="R212" s="226"/>
      <c r="S212" s="226"/>
      <c r="T212" s="227"/>
      <c r="AT212" s="228" t="s">
        <v>127</v>
      </c>
      <c r="AU212" s="228" t="s">
        <v>79</v>
      </c>
      <c r="AV212" s="11" t="s">
        <v>77</v>
      </c>
      <c r="AW212" s="11" t="s">
        <v>31</v>
      </c>
      <c r="AX212" s="11" t="s">
        <v>69</v>
      </c>
      <c r="AY212" s="228" t="s">
        <v>115</v>
      </c>
    </row>
    <row r="213" s="12" customFormat="1">
      <c r="B213" s="229"/>
      <c r="C213" s="230"/>
      <c r="D213" s="216" t="s">
        <v>127</v>
      </c>
      <c r="E213" s="231" t="s">
        <v>19</v>
      </c>
      <c r="F213" s="232" t="s">
        <v>230</v>
      </c>
      <c r="G213" s="230"/>
      <c r="H213" s="233">
        <v>2</v>
      </c>
      <c r="I213" s="234"/>
      <c r="J213" s="230"/>
      <c r="K213" s="230"/>
      <c r="L213" s="235"/>
      <c r="M213" s="236"/>
      <c r="N213" s="237"/>
      <c r="O213" s="237"/>
      <c r="P213" s="237"/>
      <c r="Q213" s="237"/>
      <c r="R213" s="237"/>
      <c r="S213" s="237"/>
      <c r="T213" s="238"/>
      <c r="AT213" s="239" t="s">
        <v>127</v>
      </c>
      <c r="AU213" s="239" t="s">
        <v>79</v>
      </c>
      <c r="AV213" s="12" t="s">
        <v>79</v>
      </c>
      <c r="AW213" s="12" t="s">
        <v>31</v>
      </c>
      <c r="AX213" s="12" t="s">
        <v>77</v>
      </c>
      <c r="AY213" s="239" t="s">
        <v>115</v>
      </c>
    </row>
    <row r="214" s="1" customFormat="1" ht="16.5" customHeight="1">
      <c r="B214" s="38"/>
      <c r="C214" s="270" t="s">
        <v>483</v>
      </c>
      <c r="D214" s="270" t="s">
        <v>366</v>
      </c>
      <c r="E214" s="271" t="s">
        <v>484</v>
      </c>
      <c r="F214" s="272" t="s">
        <v>485</v>
      </c>
      <c r="G214" s="273" t="s">
        <v>143</v>
      </c>
      <c r="H214" s="274">
        <v>2</v>
      </c>
      <c r="I214" s="275"/>
      <c r="J214" s="276">
        <f>ROUND(I214*H214,2)</f>
        <v>0</v>
      </c>
      <c r="K214" s="272" t="s">
        <v>122</v>
      </c>
      <c r="L214" s="277"/>
      <c r="M214" s="278" t="s">
        <v>19</v>
      </c>
      <c r="N214" s="279" t="s">
        <v>40</v>
      </c>
      <c r="O214" s="79"/>
      <c r="P214" s="213">
        <f>O214*H214</f>
        <v>0</v>
      </c>
      <c r="Q214" s="213">
        <v>0.00040000000000000002</v>
      </c>
      <c r="R214" s="213">
        <f>Q214*H214</f>
        <v>0.00080000000000000004</v>
      </c>
      <c r="S214" s="213">
        <v>0</v>
      </c>
      <c r="T214" s="214">
        <f>S214*H214</f>
        <v>0</v>
      </c>
      <c r="AR214" s="17" t="s">
        <v>184</v>
      </c>
      <c r="AT214" s="17" t="s">
        <v>366</v>
      </c>
      <c r="AU214" s="17" t="s">
        <v>79</v>
      </c>
      <c r="AY214" s="17" t="s">
        <v>115</v>
      </c>
      <c r="BE214" s="215">
        <f>IF(N214="základní",J214,0)</f>
        <v>0</v>
      </c>
      <c r="BF214" s="215">
        <f>IF(N214="snížená",J214,0)</f>
        <v>0</v>
      </c>
      <c r="BG214" s="215">
        <f>IF(N214="zákl. přenesená",J214,0)</f>
        <v>0</v>
      </c>
      <c r="BH214" s="215">
        <f>IF(N214="sníž. přenesená",J214,0)</f>
        <v>0</v>
      </c>
      <c r="BI214" s="215">
        <f>IF(N214="nulová",J214,0)</f>
        <v>0</v>
      </c>
      <c r="BJ214" s="17" t="s">
        <v>77</v>
      </c>
      <c r="BK214" s="215">
        <f>ROUND(I214*H214,2)</f>
        <v>0</v>
      </c>
      <c r="BL214" s="17" t="s">
        <v>123</v>
      </c>
      <c r="BM214" s="17" t="s">
        <v>486</v>
      </c>
    </row>
    <row r="215" s="11" customFormat="1">
      <c r="B215" s="219"/>
      <c r="C215" s="220"/>
      <c r="D215" s="216" t="s">
        <v>127</v>
      </c>
      <c r="E215" s="221" t="s">
        <v>19</v>
      </c>
      <c r="F215" s="222" t="s">
        <v>134</v>
      </c>
      <c r="G215" s="220"/>
      <c r="H215" s="221" t="s">
        <v>19</v>
      </c>
      <c r="I215" s="223"/>
      <c r="J215" s="220"/>
      <c r="K215" s="220"/>
      <c r="L215" s="224"/>
      <c r="M215" s="225"/>
      <c r="N215" s="226"/>
      <c r="O215" s="226"/>
      <c r="P215" s="226"/>
      <c r="Q215" s="226"/>
      <c r="R215" s="226"/>
      <c r="S215" s="226"/>
      <c r="T215" s="227"/>
      <c r="AT215" s="228" t="s">
        <v>127</v>
      </c>
      <c r="AU215" s="228" t="s">
        <v>79</v>
      </c>
      <c r="AV215" s="11" t="s">
        <v>77</v>
      </c>
      <c r="AW215" s="11" t="s">
        <v>31</v>
      </c>
      <c r="AX215" s="11" t="s">
        <v>69</v>
      </c>
      <c r="AY215" s="228" t="s">
        <v>115</v>
      </c>
    </row>
    <row r="216" s="12" customFormat="1">
      <c r="B216" s="229"/>
      <c r="C216" s="230"/>
      <c r="D216" s="216" t="s">
        <v>127</v>
      </c>
      <c r="E216" s="231" t="s">
        <v>19</v>
      </c>
      <c r="F216" s="232" t="s">
        <v>230</v>
      </c>
      <c r="G216" s="230"/>
      <c r="H216" s="233">
        <v>2</v>
      </c>
      <c r="I216" s="234"/>
      <c r="J216" s="230"/>
      <c r="K216" s="230"/>
      <c r="L216" s="235"/>
      <c r="M216" s="236"/>
      <c r="N216" s="237"/>
      <c r="O216" s="237"/>
      <c r="P216" s="237"/>
      <c r="Q216" s="237"/>
      <c r="R216" s="237"/>
      <c r="S216" s="237"/>
      <c r="T216" s="238"/>
      <c r="AT216" s="239" t="s">
        <v>127</v>
      </c>
      <c r="AU216" s="239" t="s">
        <v>79</v>
      </c>
      <c r="AV216" s="12" t="s">
        <v>79</v>
      </c>
      <c r="AW216" s="12" t="s">
        <v>31</v>
      </c>
      <c r="AX216" s="12" t="s">
        <v>77</v>
      </c>
      <c r="AY216" s="239" t="s">
        <v>115</v>
      </c>
    </row>
    <row r="217" s="1" customFormat="1" ht="22.5" customHeight="1">
      <c r="B217" s="38"/>
      <c r="C217" s="204" t="s">
        <v>487</v>
      </c>
      <c r="D217" s="204" t="s">
        <v>118</v>
      </c>
      <c r="E217" s="205" t="s">
        <v>488</v>
      </c>
      <c r="F217" s="206" t="s">
        <v>489</v>
      </c>
      <c r="G217" s="207" t="s">
        <v>143</v>
      </c>
      <c r="H217" s="208">
        <v>2</v>
      </c>
      <c r="I217" s="209"/>
      <c r="J217" s="210">
        <f>ROUND(I217*H217,2)</f>
        <v>0</v>
      </c>
      <c r="K217" s="206" t="s">
        <v>122</v>
      </c>
      <c r="L217" s="43"/>
      <c r="M217" s="211" t="s">
        <v>19</v>
      </c>
      <c r="N217" s="212" t="s">
        <v>40</v>
      </c>
      <c r="O217" s="79"/>
      <c r="P217" s="213">
        <f>O217*H217</f>
        <v>0</v>
      </c>
      <c r="Q217" s="213">
        <v>0.16374</v>
      </c>
      <c r="R217" s="213">
        <f>Q217*H217</f>
        <v>0.32747999999999999</v>
      </c>
      <c r="S217" s="213">
        <v>0</v>
      </c>
      <c r="T217" s="214">
        <f>S217*H217</f>
        <v>0</v>
      </c>
      <c r="AR217" s="17" t="s">
        <v>123</v>
      </c>
      <c r="AT217" s="17" t="s">
        <v>118</v>
      </c>
      <c r="AU217" s="17" t="s">
        <v>79</v>
      </c>
      <c r="AY217" s="17" t="s">
        <v>115</v>
      </c>
      <c r="BE217" s="215">
        <f>IF(N217="základní",J217,0)</f>
        <v>0</v>
      </c>
      <c r="BF217" s="215">
        <f>IF(N217="snížená",J217,0)</f>
        <v>0</v>
      </c>
      <c r="BG217" s="215">
        <f>IF(N217="zákl. přenesená",J217,0)</f>
        <v>0</v>
      </c>
      <c r="BH217" s="215">
        <f>IF(N217="sníž. přenesená",J217,0)</f>
        <v>0</v>
      </c>
      <c r="BI217" s="215">
        <f>IF(N217="nulová",J217,0)</f>
        <v>0</v>
      </c>
      <c r="BJ217" s="17" t="s">
        <v>77</v>
      </c>
      <c r="BK217" s="215">
        <f>ROUND(I217*H217,2)</f>
        <v>0</v>
      </c>
      <c r="BL217" s="17" t="s">
        <v>123</v>
      </c>
      <c r="BM217" s="17" t="s">
        <v>490</v>
      </c>
    </row>
    <row r="218" s="1" customFormat="1">
      <c r="B218" s="38"/>
      <c r="C218" s="39"/>
      <c r="D218" s="216" t="s">
        <v>125</v>
      </c>
      <c r="E218" s="39"/>
      <c r="F218" s="217" t="s">
        <v>491</v>
      </c>
      <c r="G218" s="39"/>
      <c r="H218" s="39"/>
      <c r="I218" s="130"/>
      <c r="J218" s="39"/>
      <c r="K218" s="39"/>
      <c r="L218" s="43"/>
      <c r="M218" s="218"/>
      <c r="N218" s="79"/>
      <c r="O218" s="79"/>
      <c r="P218" s="79"/>
      <c r="Q218" s="79"/>
      <c r="R218" s="79"/>
      <c r="S218" s="79"/>
      <c r="T218" s="80"/>
      <c r="AT218" s="17" t="s">
        <v>125</v>
      </c>
      <c r="AU218" s="17" t="s">
        <v>79</v>
      </c>
    </row>
    <row r="219" s="12" customFormat="1">
      <c r="B219" s="229"/>
      <c r="C219" s="230"/>
      <c r="D219" s="216" t="s">
        <v>127</v>
      </c>
      <c r="E219" s="231" t="s">
        <v>19</v>
      </c>
      <c r="F219" s="232" t="s">
        <v>492</v>
      </c>
      <c r="G219" s="230"/>
      <c r="H219" s="233">
        <v>2</v>
      </c>
      <c r="I219" s="234"/>
      <c r="J219" s="230"/>
      <c r="K219" s="230"/>
      <c r="L219" s="235"/>
      <c r="M219" s="236"/>
      <c r="N219" s="237"/>
      <c r="O219" s="237"/>
      <c r="P219" s="237"/>
      <c r="Q219" s="237"/>
      <c r="R219" s="237"/>
      <c r="S219" s="237"/>
      <c r="T219" s="238"/>
      <c r="AT219" s="239" t="s">
        <v>127</v>
      </c>
      <c r="AU219" s="239" t="s">
        <v>79</v>
      </c>
      <c r="AV219" s="12" t="s">
        <v>79</v>
      </c>
      <c r="AW219" s="12" t="s">
        <v>31</v>
      </c>
      <c r="AX219" s="12" t="s">
        <v>77</v>
      </c>
      <c r="AY219" s="239" t="s">
        <v>115</v>
      </c>
    </row>
    <row r="220" s="1" customFormat="1" ht="22.5" customHeight="1">
      <c r="B220" s="38"/>
      <c r="C220" s="204" t="s">
        <v>493</v>
      </c>
      <c r="D220" s="204" t="s">
        <v>118</v>
      </c>
      <c r="E220" s="205" t="s">
        <v>494</v>
      </c>
      <c r="F220" s="206" t="s">
        <v>495</v>
      </c>
      <c r="G220" s="207" t="s">
        <v>143</v>
      </c>
      <c r="H220" s="208">
        <v>2</v>
      </c>
      <c r="I220" s="209"/>
      <c r="J220" s="210">
        <f>ROUND(I220*H220,2)</f>
        <v>0</v>
      </c>
      <c r="K220" s="206" t="s">
        <v>122</v>
      </c>
      <c r="L220" s="43"/>
      <c r="M220" s="211" t="s">
        <v>19</v>
      </c>
      <c r="N220" s="212" t="s">
        <v>40</v>
      </c>
      <c r="O220" s="79"/>
      <c r="P220" s="213">
        <f>O220*H220</f>
        <v>0</v>
      </c>
      <c r="Q220" s="213">
        <v>0</v>
      </c>
      <c r="R220" s="213">
        <f>Q220*H220</f>
        <v>0</v>
      </c>
      <c r="S220" s="213">
        <v>0</v>
      </c>
      <c r="T220" s="214">
        <f>S220*H220</f>
        <v>0</v>
      </c>
      <c r="AR220" s="17" t="s">
        <v>123</v>
      </c>
      <c r="AT220" s="17" t="s">
        <v>118</v>
      </c>
      <c r="AU220" s="17" t="s">
        <v>79</v>
      </c>
      <c r="AY220" s="17" t="s">
        <v>115</v>
      </c>
      <c r="BE220" s="215">
        <f>IF(N220="základní",J220,0)</f>
        <v>0</v>
      </c>
      <c r="BF220" s="215">
        <f>IF(N220="snížená",J220,0)</f>
        <v>0</v>
      </c>
      <c r="BG220" s="215">
        <f>IF(N220="zákl. přenesená",J220,0)</f>
        <v>0</v>
      </c>
      <c r="BH220" s="215">
        <f>IF(N220="sníž. přenesená",J220,0)</f>
        <v>0</v>
      </c>
      <c r="BI220" s="215">
        <f>IF(N220="nulová",J220,0)</f>
        <v>0</v>
      </c>
      <c r="BJ220" s="17" t="s">
        <v>77</v>
      </c>
      <c r="BK220" s="215">
        <f>ROUND(I220*H220,2)</f>
        <v>0</v>
      </c>
      <c r="BL220" s="17" t="s">
        <v>123</v>
      </c>
      <c r="BM220" s="17" t="s">
        <v>496</v>
      </c>
    </row>
    <row r="221" s="1" customFormat="1">
      <c r="B221" s="38"/>
      <c r="C221" s="39"/>
      <c r="D221" s="216" t="s">
        <v>125</v>
      </c>
      <c r="E221" s="39"/>
      <c r="F221" s="217" t="s">
        <v>491</v>
      </c>
      <c r="G221" s="39"/>
      <c r="H221" s="39"/>
      <c r="I221" s="130"/>
      <c r="J221" s="39"/>
      <c r="K221" s="39"/>
      <c r="L221" s="43"/>
      <c r="M221" s="218"/>
      <c r="N221" s="79"/>
      <c r="O221" s="79"/>
      <c r="P221" s="79"/>
      <c r="Q221" s="79"/>
      <c r="R221" s="79"/>
      <c r="S221" s="79"/>
      <c r="T221" s="80"/>
      <c r="AT221" s="17" t="s">
        <v>125</v>
      </c>
      <c r="AU221" s="17" t="s">
        <v>79</v>
      </c>
    </row>
    <row r="222" s="1" customFormat="1" ht="22.5" customHeight="1">
      <c r="B222" s="38"/>
      <c r="C222" s="204" t="s">
        <v>497</v>
      </c>
      <c r="D222" s="204" t="s">
        <v>118</v>
      </c>
      <c r="E222" s="205" t="s">
        <v>498</v>
      </c>
      <c r="F222" s="206" t="s">
        <v>499</v>
      </c>
      <c r="G222" s="207" t="s">
        <v>143</v>
      </c>
      <c r="H222" s="208">
        <v>2</v>
      </c>
      <c r="I222" s="209"/>
      <c r="J222" s="210">
        <f>ROUND(I222*H222,2)</f>
        <v>0</v>
      </c>
      <c r="K222" s="206" t="s">
        <v>500</v>
      </c>
      <c r="L222" s="43"/>
      <c r="M222" s="211" t="s">
        <v>19</v>
      </c>
      <c r="N222" s="212" t="s">
        <v>40</v>
      </c>
      <c r="O222" s="79"/>
      <c r="P222" s="213">
        <f>O222*H222</f>
        <v>0</v>
      </c>
      <c r="Q222" s="213">
        <v>0.29721999999999998</v>
      </c>
      <c r="R222" s="213">
        <f>Q222*H222</f>
        <v>0.59443999999999997</v>
      </c>
      <c r="S222" s="213">
        <v>0</v>
      </c>
      <c r="T222" s="214">
        <f>S222*H222</f>
        <v>0</v>
      </c>
      <c r="AR222" s="17" t="s">
        <v>123</v>
      </c>
      <c r="AT222" s="17" t="s">
        <v>118</v>
      </c>
      <c r="AU222" s="17" t="s">
        <v>79</v>
      </c>
      <c r="AY222" s="17" t="s">
        <v>115</v>
      </c>
      <c r="BE222" s="215">
        <f>IF(N222="základní",J222,0)</f>
        <v>0</v>
      </c>
      <c r="BF222" s="215">
        <f>IF(N222="snížená",J222,0)</f>
        <v>0</v>
      </c>
      <c r="BG222" s="215">
        <f>IF(N222="zákl. přenesená",J222,0)</f>
        <v>0</v>
      </c>
      <c r="BH222" s="215">
        <f>IF(N222="sníž. přenesená",J222,0)</f>
        <v>0</v>
      </c>
      <c r="BI222" s="215">
        <f>IF(N222="nulová",J222,0)</f>
        <v>0</v>
      </c>
      <c r="BJ222" s="17" t="s">
        <v>77</v>
      </c>
      <c r="BK222" s="215">
        <f>ROUND(I222*H222,2)</f>
        <v>0</v>
      </c>
      <c r="BL222" s="17" t="s">
        <v>123</v>
      </c>
      <c r="BM222" s="17" t="s">
        <v>501</v>
      </c>
    </row>
    <row r="223" s="12" customFormat="1">
      <c r="B223" s="229"/>
      <c r="C223" s="230"/>
      <c r="D223" s="216" t="s">
        <v>127</v>
      </c>
      <c r="E223" s="231" t="s">
        <v>19</v>
      </c>
      <c r="F223" s="232" t="s">
        <v>79</v>
      </c>
      <c r="G223" s="230"/>
      <c r="H223" s="233">
        <v>2</v>
      </c>
      <c r="I223" s="234"/>
      <c r="J223" s="230"/>
      <c r="K223" s="230"/>
      <c r="L223" s="235"/>
      <c r="M223" s="236"/>
      <c r="N223" s="237"/>
      <c r="O223" s="237"/>
      <c r="P223" s="237"/>
      <c r="Q223" s="237"/>
      <c r="R223" s="237"/>
      <c r="S223" s="237"/>
      <c r="T223" s="238"/>
      <c r="AT223" s="239" t="s">
        <v>127</v>
      </c>
      <c r="AU223" s="239" t="s">
        <v>79</v>
      </c>
      <c r="AV223" s="12" t="s">
        <v>79</v>
      </c>
      <c r="AW223" s="12" t="s">
        <v>31</v>
      </c>
      <c r="AX223" s="12" t="s">
        <v>77</v>
      </c>
      <c r="AY223" s="239" t="s">
        <v>115</v>
      </c>
    </row>
    <row r="224" s="10" customFormat="1" ht="22.8" customHeight="1">
      <c r="B224" s="188"/>
      <c r="C224" s="189"/>
      <c r="D224" s="190" t="s">
        <v>68</v>
      </c>
      <c r="E224" s="202" t="s">
        <v>116</v>
      </c>
      <c r="F224" s="202" t="s">
        <v>117</v>
      </c>
      <c r="G224" s="189"/>
      <c r="H224" s="189"/>
      <c r="I224" s="192"/>
      <c r="J224" s="203">
        <f>BK224</f>
        <v>0</v>
      </c>
      <c r="K224" s="189"/>
      <c r="L224" s="194"/>
      <c r="M224" s="195"/>
      <c r="N224" s="196"/>
      <c r="O224" s="196"/>
      <c r="P224" s="197">
        <f>SUM(P225:P234)</f>
        <v>0</v>
      </c>
      <c r="Q224" s="196"/>
      <c r="R224" s="197">
        <f>SUM(R225:R234)</f>
        <v>6.5000000000000008E-05</v>
      </c>
      <c r="S224" s="196"/>
      <c r="T224" s="198">
        <f>SUM(T225:T234)</f>
        <v>1.8850000000000002</v>
      </c>
      <c r="AR224" s="199" t="s">
        <v>77</v>
      </c>
      <c r="AT224" s="200" t="s">
        <v>68</v>
      </c>
      <c r="AU224" s="200" t="s">
        <v>77</v>
      </c>
      <c r="AY224" s="199" t="s">
        <v>115</v>
      </c>
      <c r="BK224" s="201">
        <f>SUM(BK225:BK234)</f>
        <v>0</v>
      </c>
    </row>
    <row r="225" s="1" customFormat="1" ht="16.5" customHeight="1">
      <c r="B225" s="38"/>
      <c r="C225" s="204" t="s">
        <v>502</v>
      </c>
      <c r="D225" s="204" t="s">
        <v>118</v>
      </c>
      <c r="E225" s="205" t="s">
        <v>503</v>
      </c>
      <c r="F225" s="206" t="s">
        <v>504</v>
      </c>
      <c r="G225" s="207" t="s">
        <v>143</v>
      </c>
      <c r="H225" s="208">
        <v>3</v>
      </c>
      <c r="I225" s="209"/>
      <c r="J225" s="210">
        <f>ROUND(I225*H225,2)</f>
        <v>0</v>
      </c>
      <c r="K225" s="206" t="s">
        <v>122</v>
      </c>
      <c r="L225" s="43"/>
      <c r="M225" s="211" t="s">
        <v>19</v>
      </c>
      <c r="N225" s="212" t="s">
        <v>40</v>
      </c>
      <c r="O225" s="79"/>
      <c r="P225" s="213">
        <f>O225*H225</f>
        <v>0</v>
      </c>
      <c r="Q225" s="213">
        <v>0</v>
      </c>
      <c r="R225" s="213">
        <f>Q225*H225</f>
        <v>0</v>
      </c>
      <c r="S225" s="213">
        <v>0.247</v>
      </c>
      <c r="T225" s="214">
        <f>S225*H225</f>
        <v>0.74099999999999999</v>
      </c>
      <c r="AR225" s="17" t="s">
        <v>123</v>
      </c>
      <c r="AT225" s="17" t="s">
        <v>118</v>
      </c>
      <c r="AU225" s="17" t="s">
        <v>79</v>
      </c>
      <c r="AY225" s="17" t="s">
        <v>115</v>
      </c>
      <c r="BE225" s="215">
        <f>IF(N225="základní",J225,0)</f>
        <v>0</v>
      </c>
      <c r="BF225" s="215">
        <f>IF(N225="snížená",J225,0)</f>
        <v>0</v>
      </c>
      <c r="BG225" s="215">
        <f>IF(N225="zákl. přenesená",J225,0)</f>
        <v>0</v>
      </c>
      <c r="BH225" s="215">
        <f>IF(N225="sníž. přenesená",J225,0)</f>
        <v>0</v>
      </c>
      <c r="BI225" s="215">
        <f>IF(N225="nulová",J225,0)</f>
        <v>0</v>
      </c>
      <c r="BJ225" s="17" t="s">
        <v>77</v>
      </c>
      <c r="BK225" s="215">
        <f>ROUND(I225*H225,2)</f>
        <v>0</v>
      </c>
      <c r="BL225" s="17" t="s">
        <v>123</v>
      </c>
      <c r="BM225" s="17" t="s">
        <v>505</v>
      </c>
    </row>
    <row r="226" s="11" customFormat="1">
      <c r="B226" s="219"/>
      <c r="C226" s="220"/>
      <c r="D226" s="216" t="s">
        <v>127</v>
      </c>
      <c r="E226" s="221" t="s">
        <v>19</v>
      </c>
      <c r="F226" s="222" t="s">
        <v>506</v>
      </c>
      <c r="G226" s="220"/>
      <c r="H226" s="221" t="s">
        <v>19</v>
      </c>
      <c r="I226" s="223"/>
      <c r="J226" s="220"/>
      <c r="K226" s="220"/>
      <c r="L226" s="224"/>
      <c r="M226" s="225"/>
      <c r="N226" s="226"/>
      <c r="O226" s="226"/>
      <c r="P226" s="226"/>
      <c r="Q226" s="226"/>
      <c r="R226" s="226"/>
      <c r="S226" s="226"/>
      <c r="T226" s="227"/>
      <c r="AT226" s="228" t="s">
        <v>127</v>
      </c>
      <c r="AU226" s="228" t="s">
        <v>79</v>
      </c>
      <c r="AV226" s="11" t="s">
        <v>77</v>
      </c>
      <c r="AW226" s="11" t="s">
        <v>31</v>
      </c>
      <c r="AX226" s="11" t="s">
        <v>69</v>
      </c>
      <c r="AY226" s="228" t="s">
        <v>115</v>
      </c>
    </row>
    <row r="227" s="12" customFormat="1">
      <c r="B227" s="229"/>
      <c r="C227" s="230"/>
      <c r="D227" s="216" t="s">
        <v>127</v>
      </c>
      <c r="E227" s="231" t="s">
        <v>19</v>
      </c>
      <c r="F227" s="232" t="s">
        <v>412</v>
      </c>
      <c r="G227" s="230"/>
      <c r="H227" s="233">
        <v>3</v>
      </c>
      <c r="I227" s="234"/>
      <c r="J227" s="230"/>
      <c r="K227" s="230"/>
      <c r="L227" s="235"/>
      <c r="M227" s="236"/>
      <c r="N227" s="237"/>
      <c r="O227" s="237"/>
      <c r="P227" s="237"/>
      <c r="Q227" s="237"/>
      <c r="R227" s="237"/>
      <c r="S227" s="237"/>
      <c r="T227" s="238"/>
      <c r="AT227" s="239" t="s">
        <v>127</v>
      </c>
      <c r="AU227" s="239" t="s">
        <v>79</v>
      </c>
      <c r="AV227" s="12" t="s">
        <v>79</v>
      </c>
      <c r="AW227" s="12" t="s">
        <v>31</v>
      </c>
      <c r="AX227" s="12" t="s">
        <v>77</v>
      </c>
      <c r="AY227" s="239" t="s">
        <v>115</v>
      </c>
    </row>
    <row r="228" s="1" customFormat="1" ht="16.5" customHeight="1">
      <c r="B228" s="38"/>
      <c r="C228" s="204" t="s">
        <v>507</v>
      </c>
      <c r="D228" s="204" t="s">
        <v>118</v>
      </c>
      <c r="E228" s="205" t="s">
        <v>508</v>
      </c>
      <c r="F228" s="206" t="s">
        <v>509</v>
      </c>
      <c r="G228" s="207" t="s">
        <v>187</v>
      </c>
      <c r="H228" s="208">
        <v>6.5</v>
      </c>
      <c r="I228" s="209"/>
      <c r="J228" s="210">
        <f>ROUND(I228*H228,2)</f>
        <v>0</v>
      </c>
      <c r="K228" s="206" t="s">
        <v>122</v>
      </c>
      <c r="L228" s="43"/>
      <c r="M228" s="211" t="s">
        <v>19</v>
      </c>
      <c r="N228" s="212" t="s">
        <v>40</v>
      </c>
      <c r="O228" s="79"/>
      <c r="P228" s="213">
        <f>O228*H228</f>
        <v>0</v>
      </c>
      <c r="Q228" s="213">
        <v>0</v>
      </c>
      <c r="R228" s="213">
        <f>Q228*H228</f>
        <v>0</v>
      </c>
      <c r="S228" s="213">
        <v>0.13200000000000001</v>
      </c>
      <c r="T228" s="214">
        <f>S228*H228</f>
        <v>0.8580000000000001</v>
      </c>
      <c r="AR228" s="17" t="s">
        <v>123</v>
      </c>
      <c r="AT228" s="17" t="s">
        <v>118</v>
      </c>
      <c r="AU228" s="17" t="s">
        <v>79</v>
      </c>
      <c r="AY228" s="17" t="s">
        <v>115</v>
      </c>
      <c r="BE228" s="215">
        <f>IF(N228="základní",J228,0)</f>
        <v>0</v>
      </c>
      <c r="BF228" s="215">
        <f>IF(N228="snížená",J228,0)</f>
        <v>0</v>
      </c>
      <c r="BG228" s="215">
        <f>IF(N228="zákl. přenesená",J228,0)</f>
        <v>0</v>
      </c>
      <c r="BH228" s="215">
        <f>IF(N228="sníž. přenesená",J228,0)</f>
        <v>0</v>
      </c>
      <c r="BI228" s="215">
        <f>IF(N228="nulová",J228,0)</f>
        <v>0</v>
      </c>
      <c r="BJ228" s="17" t="s">
        <v>77</v>
      </c>
      <c r="BK228" s="215">
        <f>ROUND(I228*H228,2)</f>
        <v>0</v>
      </c>
      <c r="BL228" s="17" t="s">
        <v>123</v>
      </c>
      <c r="BM228" s="17" t="s">
        <v>510</v>
      </c>
    </row>
    <row r="229" s="11" customFormat="1">
      <c r="B229" s="219"/>
      <c r="C229" s="220"/>
      <c r="D229" s="216" t="s">
        <v>127</v>
      </c>
      <c r="E229" s="221" t="s">
        <v>19</v>
      </c>
      <c r="F229" s="222" t="s">
        <v>511</v>
      </c>
      <c r="G229" s="220"/>
      <c r="H229" s="221" t="s">
        <v>19</v>
      </c>
      <c r="I229" s="223"/>
      <c r="J229" s="220"/>
      <c r="K229" s="220"/>
      <c r="L229" s="224"/>
      <c r="M229" s="225"/>
      <c r="N229" s="226"/>
      <c r="O229" s="226"/>
      <c r="P229" s="226"/>
      <c r="Q229" s="226"/>
      <c r="R229" s="226"/>
      <c r="S229" s="226"/>
      <c r="T229" s="227"/>
      <c r="AT229" s="228" t="s">
        <v>127</v>
      </c>
      <c r="AU229" s="228" t="s">
        <v>79</v>
      </c>
      <c r="AV229" s="11" t="s">
        <v>77</v>
      </c>
      <c r="AW229" s="11" t="s">
        <v>31</v>
      </c>
      <c r="AX229" s="11" t="s">
        <v>69</v>
      </c>
      <c r="AY229" s="228" t="s">
        <v>115</v>
      </c>
    </row>
    <row r="230" s="12" customFormat="1">
      <c r="B230" s="229"/>
      <c r="C230" s="230"/>
      <c r="D230" s="216" t="s">
        <v>127</v>
      </c>
      <c r="E230" s="231" t="s">
        <v>19</v>
      </c>
      <c r="F230" s="232" t="s">
        <v>512</v>
      </c>
      <c r="G230" s="230"/>
      <c r="H230" s="233">
        <v>6.5</v>
      </c>
      <c r="I230" s="234"/>
      <c r="J230" s="230"/>
      <c r="K230" s="230"/>
      <c r="L230" s="235"/>
      <c r="M230" s="236"/>
      <c r="N230" s="237"/>
      <c r="O230" s="237"/>
      <c r="P230" s="237"/>
      <c r="Q230" s="237"/>
      <c r="R230" s="237"/>
      <c r="S230" s="237"/>
      <c r="T230" s="238"/>
      <c r="AT230" s="239" t="s">
        <v>127</v>
      </c>
      <c r="AU230" s="239" t="s">
        <v>79</v>
      </c>
      <c r="AV230" s="12" t="s">
        <v>79</v>
      </c>
      <c r="AW230" s="12" t="s">
        <v>31</v>
      </c>
      <c r="AX230" s="12" t="s">
        <v>77</v>
      </c>
      <c r="AY230" s="239" t="s">
        <v>115</v>
      </c>
    </row>
    <row r="231" s="1" customFormat="1" ht="22.5" customHeight="1">
      <c r="B231" s="38"/>
      <c r="C231" s="204" t="s">
        <v>513</v>
      </c>
      <c r="D231" s="204" t="s">
        <v>118</v>
      </c>
      <c r="E231" s="205" t="s">
        <v>514</v>
      </c>
      <c r="F231" s="206" t="s">
        <v>515</v>
      </c>
      <c r="G231" s="207" t="s">
        <v>187</v>
      </c>
      <c r="H231" s="208">
        <v>6.5</v>
      </c>
      <c r="I231" s="209"/>
      <c r="J231" s="210">
        <f>ROUND(I231*H231,2)</f>
        <v>0</v>
      </c>
      <c r="K231" s="206" t="s">
        <v>122</v>
      </c>
      <c r="L231" s="43"/>
      <c r="M231" s="211" t="s">
        <v>19</v>
      </c>
      <c r="N231" s="212" t="s">
        <v>40</v>
      </c>
      <c r="O231" s="79"/>
      <c r="P231" s="213">
        <f>O231*H231</f>
        <v>0</v>
      </c>
      <c r="Q231" s="213">
        <v>0</v>
      </c>
      <c r="R231" s="213">
        <f>Q231*H231</f>
        <v>0</v>
      </c>
      <c r="S231" s="213">
        <v>0.043999999999999997</v>
      </c>
      <c r="T231" s="214">
        <f>S231*H231</f>
        <v>0.28599999999999998</v>
      </c>
      <c r="AR231" s="17" t="s">
        <v>123</v>
      </c>
      <c r="AT231" s="17" t="s">
        <v>118</v>
      </c>
      <c r="AU231" s="17" t="s">
        <v>79</v>
      </c>
      <c r="AY231" s="17" t="s">
        <v>115</v>
      </c>
      <c r="BE231" s="215">
        <f>IF(N231="základní",J231,0)</f>
        <v>0</v>
      </c>
      <c r="BF231" s="215">
        <f>IF(N231="snížená",J231,0)</f>
        <v>0</v>
      </c>
      <c r="BG231" s="215">
        <f>IF(N231="zákl. přenesená",J231,0)</f>
        <v>0</v>
      </c>
      <c r="BH231" s="215">
        <f>IF(N231="sníž. přenesená",J231,0)</f>
        <v>0</v>
      </c>
      <c r="BI231" s="215">
        <f>IF(N231="nulová",J231,0)</f>
        <v>0</v>
      </c>
      <c r="BJ231" s="17" t="s">
        <v>77</v>
      </c>
      <c r="BK231" s="215">
        <f>ROUND(I231*H231,2)</f>
        <v>0</v>
      </c>
      <c r="BL231" s="17" t="s">
        <v>123</v>
      </c>
      <c r="BM231" s="17" t="s">
        <v>516</v>
      </c>
    </row>
    <row r="232" s="11" customFormat="1">
      <c r="B232" s="219"/>
      <c r="C232" s="220"/>
      <c r="D232" s="216" t="s">
        <v>127</v>
      </c>
      <c r="E232" s="221" t="s">
        <v>19</v>
      </c>
      <c r="F232" s="222" t="s">
        <v>511</v>
      </c>
      <c r="G232" s="220"/>
      <c r="H232" s="221" t="s">
        <v>19</v>
      </c>
      <c r="I232" s="223"/>
      <c r="J232" s="220"/>
      <c r="K232" s="220"/>
      <c r="L232" s="224"/>
      <c r="M232" s="225"/>
      <c r="N232" s="226"/>
      <c r="O232" s="226"/>
      <c r="P232" s="226"/>
      <c r="Q232" s="226"/>
      <c r="R232" s="226"/>
      <c r="S232" s="226"/>
      <c r="T232" s="227"/>
      <c r="AT232" s="228" t="s">
        <v>127</v>
      </c>
      <c r="AU232" s="228" t="s">
        <v>79</v>
      </c>
      <c r="AV232" s="11" t="s">
        <v>77</v>
      </c>
      <c r="AW232" s="11" t="s">
        <v>31</v>
      </c>
      <c r="AX232" s="11" t="s">
        <v>69</v>
      </c>
      <c r="AY232" s="228" t="s">
        <v>115</v>
      </c>
    </row>
    <row r="233" s="12" customFormat="1">
      <c r="B233" s="229"/>
      <c r="C233" s="230"/>
      <c r="D233" s="216" t="s">
        <v>127</v>
      </c>
      <c r="E233" s="231" t="s">
        <v>19</v>
      </c>
      <c r="F233" s="232" t="s">
        <v>512</v>
      </c>
      <c r="G233" s="230"/>
      <c r="H233" s="233">
        <v>6.5</v>
      </c>
      <c r="I233" s="234"/>
      <c r="J233" s="230"/>
      <c r="K233" s="230"/>
      <c r="L233" s="235"/>
      <c r="M233" s="236"/>
      <c r="N233" s="237"/>
      <c r="O233" s="237"/>
      <c r="P233" s="237"/>
      <c r="Q233" s="237"/>
      <c r="R233" s="237"/>
      <c r="S233" s="237"/>
      <c r="T233" s="238"/>
      <c r="AT233" s="239" t="s">
        <v>127</v>
      </c>
      <c r="AU233" s="239" t="s">
        <v>79</v>
      </c>
      <c r="AV233" s="12" t="s">
        <v>79</v>
      </c>
      <c r="AW233" s="12" t="s">
        <v>31</v>
      </c>
      <c r="AX233" s="12" t="s">
        <v>77</v>
      </c>
      <c r="AY233" s="239" t="s">
        <v>115</v>
      </c>
    </row>
    <row r="234" s="1" customFormat="1" ht="16.5" customHeight="1">
      <c r="B234" s="38"/>
      <c r="C234" s="204" t="s">
        <v>517</v>
      </c>
      <c r="D234" s="204" t="s">
        <v>118</v>
      </c>
      <c r="E234" s="205" t="s">
        <v>518</v>
      </c>
      <c r="F234" s="206" t="s">
        <v>519</v>
      </c>
      <c r="G234" s="207" t="s">
        <v>187</v>
      </c>
      <c r="H234" s="208">
        <v>6.5</v>
      </c>
      <c r="I234" s="209"/>
      <c r="J234" s="210">
        <f>ROUND(I234*H234,2)</f>
        <v>0</v>
      </c>
      <c r="K234" s="206" t="s">
        <v>122</v>
      </c>
      <c r="L234" s="43"/>
      <c r="M234" s="211" t="s">
        <v>19</v>
      </c>
      <c r="N234" s="212" t="s">
        <v>40</v>
      </c>
      <c r="O234" s="79"/>
      <c r="P234" s="213">
        <f>O234*H234</f>
        <v>0</v>
      </c>
      <c r="Q234" s="213">
        <v>1.0000000000000001E-05</v>
      </c>
      <c r="R234" s="213">
        <f>Q234*H234</f>
        <v>6.5000000000000008E-05</v>
      </c>
      <c r="S234" s="213">
        <v>0</v>
      </c>
      <c r="T234" s="214">
        <f>S234*H234</f>
        <v>0</v>
      </c>
      <c r="AR234" s="17" t="s">
        <v>123</v>
      </c>
      <c r="AT234" s="17" t="s">
        <v>118</v>
      </c>
      <c r="AU234" s="17" t="s">
        <v>79</v>
      </c>
      <c r="AY234" s="17" t="s">
        <v>115</v>
      </c>
      <c r="BE234" s="215">
        <f>IF(N234="základní",J234,0)</f>
        <v>0</v>
      </c>
      <c r="BF234" s="215">
        <f>IF(N234="snížená",J234,0)</f>
        <v>0</v>
      </c>
      <c r="BG234" s="215">
        <f>IF(N234="zákl. přenesená",J234,0)</f>
        <v>0</v>
      </c>
      <c r="BH234" s="215">
        <f>IF(N234="sníž. přenesená",J234,0)</f>
        <v>0</v>
      </c>
      <c r="BI234" s="215">
        <f>IF(N234="nulová",J234,0)</f>
        <v>0</v>
      </c>
      <c r="BJ234" s="17" t="s">
        <v>77</v>
      </c>
      <c r="BK234" s="215">
        <f>ROUND(I234*H234,2)</f>
        <v>0</v>
      </c>
      <c r="BL234" s="17" t="s">
        <v>123</v>
      </c>
      <c r="BM234" s="17" t="s">
        <v>520</v>
      </c>
    </row>
    <row r="235" s="10" customFormat="1" ht="22.8" customHeight="1">
      <c r="B235" s="188"/>
      <c r="C235" s="189"/>
      <c r="D235" s="190" t="s">
        <v>68</v>
      </c>
      <c r="E235" s="202" t="s">
        <v>153</v>
      </c>
      <c r="F235" s="202" t="s">
        <v>154</v>
      </c>
      <c r="G235" s="189"/>
      <c r="H235" s="189"/>
      <c r="I235" s="192"/>
      <c r="J235" s="203">
        <f>BK235</f>
        <v>0</v>
      </c>
      <c r="K235" s="189"/>
      <c r="L235" s="194"/>
      <c r="M235" s="195"/>
      <c r="N235" s="196"/>
      <c r="O235" s="196"/>
      <c r="P235" s="197">
        <f>SUM(P236:P243)</f>
        <v>0</v>
      </c>
      <c r="Q235" s="196"/>
      <c r="R235" s="197">
        <f>SUM(R236:R243)</f>
        <v>0</v>
      </c>
      <c r="S235" s="196"/>
      <c r="T235" s="198">
        <f>SUM(T236:T243)</f>
        <v>0</v>
      </c>
      <c r="AR235" s="199" t="s">
        <v>77</v>
      </c>
      <c r="AT235" s="200" t="s">
        <v>68</v>
      </c>
      <c r="AU235" s="200" t="s">
        <v>77</v>
      </c>
      <c r="AY235" s="199" t="s">
        <v>115</v>
      </c>
      <c r="BK235" s="201">
        <f>SUM(BK236:BK243)</f>
        <v>0</v>
      </c>
    </row>
    <row r="236" s="1" customFormat="1" ht="22.5" customHeight="1">
      <c r="B236" s="38"/>
      <c r="C236" s="204" t="s">
        <v>521</v>
      </c>
      <c r="D236" s="204" t="s">
        <v>118</v>
      </c>
      <c r="E236" s="205" t="s">
        <v>155</v>
      </c>
      <c r="F236" s="206" t="s">
        <v>156</v>
      </c>
      <c r="G236" s="207" t="s">
        <v>157</v>
      </c>
      <c r="H236" s="208">
        <v>1.887</v>
      </c>
      <c r="I236" s="209"/>
      <c r="J236" s="210">
        <f>ROUND(I236*H236,2)</f>
        <v>0</v>
      </c>
      <c r="K236" s="206" t="s">
        <v>122</v>
      </c>
      <c r="L236" s="43"/>
      <c r="M236" s="211" t="s">
        <v>19</v>
      </c>
      <c r="N236" s="212" t="s">
        <v>40</v>
      </c>
      <c r="O236" s="79"/>
      <c r="P236" s="213">
        <f>O236*H236</f>
        <v>0</v>
      </c>
      <c r="Q236" s="213">
        <v>0</v>
      </c>
      <c r="R236" s="213">
        <f>Q236*H236</f>
        <v>0</v>
      </c>
      <c r="S236" s="213">
        <v>0</v>
      </c>
      <c r="T236" s="214">
        <f>S236*H236</f>
        <v>0</v>
      </c>
      <c r="AR236" s="17" t="s">
        <v>123</v>
      </c>
      <c r="AT236" s="17" t="s">
        <v>118</v>
      </c>
      <c r="AU236" s="17" t="s">
        <v>79</v>
      </c>
      <c r="AY236" s="17" t="s">
        <v>115</v>
      </c>
      <c r="BE236" s="215">
        <f>IF(N236="základní",J236,0)</f>
        <v>0</v>
      </c>
      <c r="BF236" s="215">
        <f>IF(N236="snížená",J236,0)</f>
        <v>0</v>
      </c>
      <c r="BG236" s="215">
        <f>IF(N236="zákl. přenesená",J236,0)</f>
        <v>0</v>
      </c>
      <c r="BH236" s="215">
        <f>IF(N236="sníž. přenesená",J236,0)</f>
        <v>0</v>
      </c>
      <c r="BI236" s="215">
        <f>IF(N236="nulová",J236,0)</f>
        <v>0</v>
      </c>
      <c r="BJ236" s="17" t="s">
        <v>77</v>
      </c>
      <c r="BK236" s="215">
        <f>ROUND(I236*H236,2)</f>
        <v>0</v>
      </c>
      <c r="BL236" s="17" t="s">
        <v>123</v>
      </c>
      <c r="BM236" s="17" t="s">
        <v>522</v>
      </c>
    </row>
    <row r="237" s="1" customFormat="1">
      <c r="B237" s="38"/>
      <c r="C237" s="39"/>
      <c r="D237" s="216" t="s">
        <v>125</v>
      </c>
      <c r="E237" s="39"/>
      <c r="F237" s="217" t="s">
        <v>159</v>
      </c>
      <c r="G237" s="39"/>
      <c r="H237" s="39"/>
      <c r="I237" s="130"/>
      <c r="J237" s="39"/>
      <c r="K237" s="39"/>
      <c r="L237" s="43"/>
      <c r="M237" s="218"/>
      <c r="N237" s="79"/>
      <c r="O237" s="79"/>
      <c r="P237" s="79"/>
      <c r="Q237" s="79"/>
      <c r="R237" s="79"/>
      <c r="S237" s="79"/>
      <c r="T237" s="80"/>
      <c r="AT237" s="17" t="s">
        <v>125</v>
      </c>
      <c r="AU237" s="17" t="s">
        <v>79</v>
      </c>
    </row>
    <row r="238" s="1" customFormat="1" ht="16.5" customHeight="1">
      <c r="B238" s="38"/>
      <c r="C238" s="204" t="s">
        <v>523</v>
      </c>
      <c r="D238" s="204" t="s">
        <v>118</v>
      </c>
      <c r="E238" s="205" t="s">
        <v>160</v>
      </c>
      <c r="F238" s="206" t="s">
        <v>161</v>
      </c>
      <c r="G238" s="207" t="s">
        <v>157</v>
      </c>
      <c r="H238" s="208">
        <v>1.887</v>
      </c>
      <c r="I238" s="209"/>
      <c r="J238" s="210">
        <f>ROUND(I238*H238,2)</f>
        <v>0</v>
      </c>
      <c r="K238" s="206" t="s">
        <v>122</v>
      </c>
      <c r="L238" s="43"/>
      <c r="M238" s="211" t="s">
        <v>19</v>
      </c>
      <c r="N238" s="212" t="s">
        <v>40</v>
      </c>
      <c r="O238" s="79"/>
      <c r="P238" s="213">
        <f>O238*H238</f>
        <v>0</v>
      </c>
      <c r="Q238" s="213">
        <v>0</v>
      </c>
      <c r="R238" s="213">
        <f>Q238*H238</f>
        <v>0</v>
      </c>
      <c r="S238" s="213">
        <v>0</v>
      </c>
      <c r="T238" s="214">
        <f>S238*H238</f>
        <v>0</v>
      </c>
      <c r="AR238" s="17" t="s">
        <v>123</v>
      </c>
      <c r="AT238" s="17" t="s">
        <v>118</v>
      </c>
      <c r="AU238" s="17" t="s">
        <v>79</v>
      </c>
      <c r="AY238" s="17" t="s">
        <v>115</v>
      </c>
      <c r="BE238" s="215">
        <f>IF(N238="základní",J238,0)</f>
        <v>0</v>
      </c>
      <c r="BF238" s="215">
        <f>IF(N238="snížená",J238,0)</f>
        <v>0</v>
      </c>
      <c r="BG238" s="215">
        <f>IF(N238="zákl. přenesená",J238,0)</f>
        <v>0</v>
      </c>
      <c r="BH238" s="215">
        <f>IF(N238="sníž. přenesená",J238,0)</f>
        <v>0</v>
      </c>
      <c r="BI238" s="215">
        <f>IF(N238="nulová",J238,0)</f>
        <v>0</v>
      </c>
      <c r="BJ238" s="17" t="s">
        <v>77</v>
      </c>
      <c r="BK238" s="215">
        <f>ROUND(I238*H238,2)</f>
        <v>0</v>
      </c>
      <c r="BL238" s="17" t="s">
        <v>123</v>
      </c>
      <c r="BM238" s="17" t="s">
        <v>524</v>
      </c>
    </row>
    <row r="239" s="1" customFormat="1">
      <c r="B239" s="38"/>
      <c r="C239" s="39"/>
      <c r="D239" s="216" t="s">
        <v>125</v>
      </c>
      <c r="E239" s="39"/>
      <c r="F239" s="217" t="s">
        <v>163</v>
      </c>
      <c r="G239" s="39"/>
      <c r="H239" s="39"/>
      <c r="I239" s="130"/>
      <c r="J239" s="39"/>
      <c r="K239" s="39"/>
      <c r="L239" s="43"/>
      <c r="M239" s="218"/>
      <c r="N239" s="79"/>
      <c r="O239" s="79"/>
      <c r="P239" s="79"/>
      <c r="Q239" s="79"/>
      <c r="R239" s="79"/>
      <c r="S239" s="79"/>
      <c r="T239" s="80"/>
      <c r="AT239" s="17" t="s">
        <v>125</v>
      </c>
      <c r="AU239" s="17" t="s">
        <v>79</v>
      </c>
    </row>
    <row r="240" s="1" customFormat="1" ht="22.5" customHeight="1">
      <c r="B240" s="38"/>
      <c r="C240" s="204" t="s">
        <v>525</v>
      </c>
      <c r="D240" s="204" t="s">
        <v>118</v>
      </c>
      <c r="E240" s="205" t="s">
        <v>165</v>
      </c>
      <c r="F240" s="206" t="s">
        <v>166</v>
      </c>
      <c r="G240" s="207" t="s">
        <v>157</v>
      </c>
      <c r="H240" s="208">
        <v>1.887</v>
      </c>
      <c r="I240" s="209"/>
      <c r="J240" s="210">
        <f>ROUND(I240*H240,2)</f>
        <v>0</v>
      </c>
      <c r="K240" s="206" t="s">
        <v>122</v>
      </c>
      <c r="L240" s="43"/>
      <c r="M240" s="211" t="s">
        <v>19</v>
      </c>
      <c r="N240" s="212" t="s">
        <v>40</v>
      </c>
      <c r="O240" s="79"/>
      <c r="P240" s="213">
        <f>O240*H240</f>
        <v>0</v>
      </c>
      <c r="Q240" s="213">
        <v>0</v>
      </c>
      <c r="R240" s="213">
        <f>Q240*H240</f>
        <v>0</v>
      </c>
      <c r="S240" s="213">
        <v>0</v>
      </c>
      <c r="T240" s="214">
        <f>S240*H240</f>
        <v>0</v>
      </c>
      <c r="AR240" s="17" t="s">
        <v>123</v>
      </c>
      <c r="AT240" s="17" t="s">
        <v>118</v>
      </c>
      <c r="AU240" s="17" t="s">
        <v>79</v>
      </c>
      <c r="AY240" s="17" t="s">
        <v>115</v>
      </c>
      <c r="BE240" s="215">
        <f>IF(N240="základní",J240,0)</f>
        <v>0</v>
      </c>
      <c r="BF240" s="215">
        <f>IF(N240="snížená",J240,0)</f>
        <v>0</v>
      </c>
      <c r="BG240" s="215">
        <f>IF(N240="zákl. přenesená",J240,0)</f>
        <v>0</v>
      </c>
      <c r="BH240" s="215">
        <f>IF(N240="sníž. přenesená",J240,0)</f>
        <v>0</v>
      </c>
      <c r="BI240" s="215">
        <f>IF(N240="nulová",J240,0)</f>
        <v>0</v>
      </c>
      <c r="BJ240" s="17" t="s">
        <v>77</v>
      </c>
      <c r="BK240" s="215">
        <f>ROUND(I240*H240,2)</f>
        <v>0</v>
      </c>
      <c r="BL240" s="17" t="s">
        <v>123</v>
      </c>
      <c r="BM240" s="17" t="s">
        <v>526</v>
      </c>
    </row>
    <row r="241" s="1" customFormat="1">
      <c r="B241" s="38"/>
      <c r="C241" s="39"/>
      <c r="D241" s="216" t="s">
        <v>125</v>
      </c>
      <c r="E241" s="39"/>
      <c r="F241" s="217" t="s">
        <v>163</v>
      </c>
      <c r="G241" s="39"/>
      <c r="H241" s="39"/>
      <c r="I241" s="130"/>
      <c r="J241" s="39"/>
      <c r="K241" s="39"/>
      <c r="L241" s="43"/>
      <c r="M241" s="218"/>
      <c r="N241" s="79"/>
      <c r="O241" s="79"/>
      <c r="P241" s="79"/>
      <c r="Q241" s="79"/>
      <c r="R241" s="79"/>
      <c r="S241" s="79"/>
      <c r="T241" s="80"/>
      <c r="AT241" s="17" t="s">
        <v>125</v>
      </c>
      <c r="AU241" s="17" t="s">
        <v>79</v>
      </c>
    </row>
    <row r="242" s="1" customFormat="1" ht="22.5" customHeight="1">
      <c r="B242" s="38"/>
      <c r="C242" s="204" t="s">
        <v>527</v>
      </c>
      <c r="D242" s="204" t="s">
        <v>118</v>
      </c>
      <c r="E242" s="205" t="s">
        <v>169</v>
      </c>
      <c r="F242" s="206" t="s">
        <v>170</v>
      </c>
      <c r="G242" s="207" t="s">
        <v>157</v>
      </c>
      <c r="H242" s="208">
        <v>1.887</v>
      </c>
      <c r="I242" s="209"/>
      <c r="J242" s="210">
        <f>ROUND(I242*H242,2)</f>
        <v>0</v>
      </c>
      <c r="K242" s="206" t="s">
        <v>122</v>
      </c>
      <c r="L242" s="43"/>
      <c r="M242" s="211" t="s">
        <v>19</v>
      </c>
      <c r="N242" s="212" t="s">
        <v>40</v>
      </c>
      <c r="O242" s="79"/>
      <c r="P242" s="213">
        <f>O242*H242</f>
        <v>0</v>
      </c>
      <c r="Q242" s="213">
        <v>0</v>
      </c>
      <c r="R242" s="213">
        <f>Q242*H242</f>
        <v>0</v>
      </c>
      <c r="S242" s="213">
        <v>0</v>
      </c>
      <c r="T242" s="214">
        <f>S242*H242</f>
        <v>0</v>
      </c>
      <c r="AR242" s="17" t="s">
        <v>123</v>
      </c>
      <c r="AT242" s="17" t="s">
        <v>118</v>
      </c>
      <c r="AU242" s="17" t="s">
        <v>79</v>
      </c>
      <c r="AY242" s="17" t="s">
        <v>115</v>
      </c>
      <c r="BE242" s="215">
        <f>IF(N242="základní",J242,0)</f>
        <v>0</v>
      </c>
      <c r="BF242" s="215">
        <f>IF(N242="snížená",J242,0)</f>
        <v>0</v>
      </c>
      <c r="BG242" s="215">
        <f>IF(N242="zákl. přenesená",J242,0)</f>
        <v>0</v>
      </c>
      <c r="BH242" s="215">
        <f>IF(N242="sníž. přenesená",J242,0)</f>
        <v>0</v>
      </c>
      <c r="BI242" s="215">
        <f>IF(N242="nulová",J242,0)</f>
        <v>0</v>
      </c>
      <c r="BJ242" s="17" t="s">
        <v>77</v>
      </c>
      <c r="BK242" s="215">
        <f>ROUND(I242*H242,2)</f>
        <v>0</v>
      </c>
      <c r="BL242" s="17" t="s">
        <v>123</v>
      </c>
      <c r="BM242" s="17" t="s">
        <v>528</v>
      </c>
    </row>
    <row r="243" s="1" customFormat="1">
      <c r="B243" s="38"/>
      <c r="C243" s="39"/>
      <c r="D243" s="216" t="s">
        <v>125</v>
      </c>
      <c r="E243" s="39"/>
      <c r="F243" s="217" t="s">
        <v>172</v>
      </c>
      <c r="G243" s="39"/>
      <c r="H243" s="39"/>
      <c r="I243" s="130"/>
      <c r="J243" s="39"/>
      <c r="K243" s="39"/>
      <c r="L243" s="43"/>
      <c r="M243" s="218"/>
      <c r="N243" s="79"/>
      <c r="O243" s="79"/>
      <c r="P243" s="79"/>
      <c r="Q243" s="79"/>
      <c r="R243" s="79"/>
      <c r="S243" s="79"/>
      <c r="T243" s="80"/>
      <c r="AT243" s="17" t="s">
        <v>125</v>
      </c>
      <c r="AU243" s="17" t="s">
        <v>79</v>
      </c>
    </row>
    <row r="244" s="10" customFormat="1" ht="22.8" customHeight="1">
      <c r="B244" s="188"/>
      <c r="C244" s="189"/>
      <c r="D244" s="190" t="s">
        <v>68</v>
      </c>
      <c r="E244" s="202" t="s">
        <v>173</v>
      </c>
      <c r="F244" s="202" t="s">
        <v>174</v>
      </c>
      <c r="G244" s="189"/>
      <c r="H244" s="189"/>
      <c r="I244" s="192"/>
      <c r="J244" s="203">
        <f>BK244</f>
        <v>0</v>
      </c>
      <c r="K244" s="189"/>
      <c r="L244" s="194"/>
      <c r="M244" s="195"/>
      <c r="N244" s="196"/>
      <c r="O244" s="196"/>
      <c r="P244" s="197">
        <f>SUM(P245:P246)</f>
        <v>0</v>
      </c>
      <c r="Q244" s="196"/>
      <c r="R244" s="197">
        <f>SUM(R245:R246)</f>
        <v>0</v>
      </c>
      <c r="S244" s="196"/>
      <c r="T244" s="198">
        <f>SUM(T245:T246)</f>
        <v>0</v>
      </c>
      <c r="AR244" s="199" t="s">
        <v>77</v>
      </c>
      <c r="AT244" s="200" t="s">
        <v>68</v>
      </c>
      <c r="AU244" s="200" t="s">
        <v>77</v>
      </c>
      <c r="AY244" s="199" t="s">
        <v>115</v>
      </c>
      <c r="BK244" s="201">
        <f>SUM(BK245:BK246)</f>
        <v>0</v>
      </c>
    </row>
    <row r="245" s="1" customFormat="1" ht="22.5" customHeight="1">
      <c r="B245" s="38"/>
      <c r="C245" s="204" t="s">
        <v>529</v>
      </c>
      <c r="D245" s="204" t="s">
        <v>118</v>
      </c>
      <c r="E245" s="205" t="s">
        <v>176</v>
      </c>
      <c r="F245" s="206" t="s">
        <v>177</v>
      </c>
      <c r="G245" s="207" t="s">
        <v>157</v>
      </c>
      <c r="H245" s="208">
        <v>65.772999999999996</v>
      </c>
      <c r="I245" s="209"/>
      <c r="J245" s="210">
        <f>ROUND(I245*H245,2)</f>
        <v>0</v>
      </c>
      <c r="K245" s="206" t="s">
        <v>122</v>
      </c>
      <c r="L245" s="43"/>
      <c r="M245" s="211" t="s">
        <v>19</v>
      </c>
      <c r="N245" s="212" t="s">
        <v>40</v>
      </c>
      <c r="O245" s="79"/>
      <c r="P245" s="213">
        <f>O245*H245</f>
        <v>0</v>
      </c>
      <c r="Q245" s="213">
        <v>0</v>
      </c>
      <c r="R245" s="213">
        <f>Q245*H245</f>
        <v>0</v>
      </c>
      <c r="S245" s="213">
        <v>0</v>
      </c>
      <c r="T245" s="214">
        <f>S245*H245</f>
        <v>0</v>
      </c>
      <c r="AR245" s="17" t="s">
        <v>123</v>
      </c>
      <c r="AT245" s="17" t="s">
        <v>118</v>
      </c>
      <c r="AU245" s="17" t="s">
        <v>79</v>
      </c>
      <c r="AY245" s="17" t="s">
        <v>115</v>
      </c>
      <c r="BE245" s="215">
        <f>IF(N245="základní",J245,0)</f>
        <v>0</v>
      </c>
      <c r="BF245" s="215">
        <f>IF(N245="snížená",J245,0)</f>
        <v>0</v>
      </c>
      <c r="BG245" s="215">
        <f>IF(N245="zákl. přenesená",J245,0)</f>
        <v>0</v>
      </c>
      <c r="BH245" s="215">
        <f>IF(N245="sníž. přenesená",J245,0)</f>
        <v>0</v>
      </c>
      <c r="BI245" s="215">
        <f>IF(N245="nulová",J245,0)</f>
        <v>0</v>
      </c>
      <c r="BJ245" s="17" t="s">
        <v>77</v>
      </c>
      <c r="BK245" s="215">
        <f>ROUND(I245*H245,2)</f>
        <v>0</v>
      </c>
      <c r="BL245" s="17" t="s">
        <v>123</v>
      </c>
      <c r="BM245" s="17" t="s">
        <v>530</v>
      </c>
    </row>
    <row r="246" s="1" customFormat="1">
      <c r="B246" s="38"/>
      <c r="C246" s="39"/>
      <c r="D246" s="216" t="s">
        <v>125</v>
      </c>
      <c r="E246" s="39"/>
      <c r="F246" s="217" t="s">
        <v>179</v>
      </c>
      <c r="G246" s="39"/>
      <c r="H246" s="39"/>
      <c r="I246" s="130"/>
      <c r="J246" s="39"/>
      <c r="K246" s="39"/>
      <c r="L246" s="43"/>
      <c r="M246" s="218"/>
      <c r="N246" s="79"/>
      <c r="O246" s="79"/>
      <c r="P246" s="79"/>
      <c r="Q246" s="79"/>
      <c r="R246" s="79"/>
      <c r="S246" s="79"/>
      <c r="T246" s="80"/>
      <c r="AT246" s="17" t="s">
        <v>125</v>
      </c>
      <c r="AU246" s="17" t="s">
        <v>79</v>
      </c>
    </row>
    <row r="247" s="10" customFormat="1" ht="25.92" customHeight="1">
      <c r="B247" s="188"/>
      <c r="C247" s="189"/>
      <c r="D247" s="190" t="s">
        <v>68</v>
      </c>
      <c r="E247" s="191" t="s">
        <v>180</v>
      </c>
      <c r="F247" s="191" t="s">
        <v>181</v>
      </c>
      <c r="G247" s="189"/>
      <c r="H247" s="189"/>
      <c r="I247" s="192"/>
      <c r="J247" s="193">
        <f>BK247</f>
        <v>0</v>
      </c>
      <c r="K247" s="189"/>
      <c r="L247" s="194"/>
      <c r="M247" s="195"/>
      <c r="N247" s="196"/>
      <c r="O247" s="196"/>
      <c r="P247" s="197">
        <f>P248+P265+P276</f>
        <v>0</v>
      </c>
      <c r="Q247" s="196"/>
      <c r="R247" s="197">
        <f>R248+R265+R276</f>
        <v>0.066820000000000004</v>
      </c>
      <c r="S247" s="196"/>
      <c r="T247" s="198">
        <f>T248+T265+T276</f>
        <v>0.0018</v>
      </c>
      <c r="AR247" s="199" t="s">
        <v>79</v>
      </c>
      <c r="AT247" s="200" t="s">
        <v>68</v>
      </c>
      <c r="AU247" s="200" t="s">
        <v>69</v>
      </c>
      <c r="AY247" s="199" t="s">
        <v>115</v>
      </c>
      <c r="BK247" s="201">
        <f>BK248+BK265+BK276</f>
        <v>0</v>
      </c>
    </row>
    <row r="248" s="10" customFormat="1" ht="22.8" customHeight="1">
      <c r="B248" s="188"/>
      <c r="C248" s="189"/>
      <c r="D248" s="190" t="s">
        <v>68</v>
      </c>
      <c r="E248" s="202" t="s">
        <v>531</v>
      </c>
      <c r="F248" s="202" t="s">
        <v>532</v>
      </c>
      <c r="G248" s="189"/>
      <c r="H248" s="189"/>
      <c r="I248" s="192"/>
      <c r="J248" s="203">
        <f>BK248</f>
        <v>0</v>
      </c>
      <c r="K248" s="189"/>
      <c r="L248" s="194"/>
      <c r="M248" s="195"/>
      <c r="N248" s="196"/>
      <c r="O248" s="196"/>
      <c r="P248" s="197">
        <f>SUM(P249:P264)</f>
        <v>0</v>
      </c>
      <c r="Q248" s="196"/>
      <c r="R248" s="197">
        <f>SUM(R249:R264)</f>
        <v>0.066299999999999998</v>
      </c>
      <c r="S248" s="196"/>
      <c r="T248" s="198">
        <f>SUM(T249:T264)</f>
        <v>0</v>
      </c>
      <c r="AR248" s="199" t="s">
        <v>79</v>
      </c>
      <c r="AT248" s="200" t="s">
        <v>68</v>
      </c>
      <c r="AU248" s="200" t="s">
        <v>77</v>
      </c>
      <c r="AY248" s="199" t="s">
        <v>115</v>
      </c>
      <c r="BK248" s="201">
        <f>SUM(BK249:BK264)</f>
        <v>0</v>
      </c>
    </row>
    <row r="249" s="1" customFormat="1" ht="16.5" customHeight="1">
      <c r="B249" s="38"/>
      <c r="C249" s="204" t="s">
        <v>533</v>
      </c>
      <c r="D249" s="204" t="s">
        <v>118</v>
      </c>
      <c r="E249" s="205" t="s">
        <v>534</v>
      </c>
      <c r="F249" s="206" t="s">
        <v>535</v>
      </c>
      <c r="G249" s="207" t="s">
        <v>143</v>
      </c>
      <c r="H249" s="208">
        <v>2</v>
      </c>
      <c r="I249" s="209"/>
      <c r="J249" s="210">
        <f>ROUND(I249*H249,2)</f>
        <v>0</v>
      </c>
      <c r="K249" s="206" t="s">
        <v>122</v>
      </c>
      <c r="L249" s="43"/>
      <c r="M249" s="211" t="s">
        <v>19</v>
      </c>
      <c r="N249" s="212" t="s">
        <v>40</v>
      </c>
      <c r="O249" s="79"/>
      <c r="P249" s="213">
        <f>O249*H249</f>
        <v>0</v>
      </c>
      <c r="Q249" s="213">
        <v>0.0309</v>
      </c>
      <c r="R249" s="213">
        <f>Q249*H249</f>
        <v>0.061800000000000001</v>
      </c>
      <c r="S249" s="213">
        <v>0</v>
      </c>
      <c r="T249" s="214">
        <f>S249*H249</f>
        <v>0</v>
      </c>
      <c r="AR249" s="17" t="s">
        <v>188</v>
      </c>
      <c r="AT249" s="17" t="s">
        <v>118</v>
      </c>
      <c r="AU249" s="17" t="s">
        <v>79</v>
      </c>
      <c r="AY249" s="17" t="s">
        <v>115</v>
      </c>
      <c r="BE249" s="215">
        <f>IF(N249="základní",J249,0)</f>
        <v>0</v>
      </c>
      <c r="BF249" s="215">
        <f>IF(N249="snížená",J249,0)</f>
        <v>0</v>
      </c>
      <c r="BG249" s="215">
        <f>IF(N249="zákl. přenesená",J249,0)</f>
        <v>0</v>
      </c>
      <c r="BH249" s="215">
        <f>IF(N249="sníž. přenesená",J249,0)</f>
        <v>0</v>
      </c>
      <c r="BI249" s="215">
        <f>IF(N249="nulová",J249,0)</f>
        <v>0</v>
      </c>
      <c r="BJ249" s="17" t="s">
        <v>77</v>
      </c>
      <c r="BK249" s="215">
        <f>ROUND(I249*H249,2)</f>
        <v>0</v>
      </c>
      <c r="BL249" s="17" t="s">
        <v>188</v>
      </c>
      <c r="BM249" s="17" t="s">
        <v>536</v>
      </c>
    </row>
    <row r="250" s="11" customFormat="1">
      <c r="B250" s="219"/>
      <c r="C250" s="220"/>
      <c r="D250" s="216" t="s">
        <v>127</v>
      </c>
      <c r="E250" s="221" t="s">
        <v>19</v>
      </c>
      <c r="F250" s="222" t="s">
        <v>134</v>
      </c>
      <c r="G250" s="220"/>
      <c r="H250" s="221" t="s">
        <v>19</v>
      </c>
      <c r="I250" s="223"/>
      <c r="J250" s="220"/>
      <c r="K250" s="220"/>
      <c r="L250" s="224"/>
      <c r="M250" s="225"/>
      <c r="N250" s="226"/>
      <c r="O250" s="226"/>
      <c r="P250" s="226"/>
      <c r="Q250" s="226"/>
      <c r="R250" s="226"/>
      <c r="S250" s="226"/>
      <c r="T250" s="227"/>
      <c r="AT250" s="228" t="s">
        <v>127</v>
      </c>
      <c r="AU250" s="228" t="s">
        <v>79</v>
      </c>
      <c r="AV250" s="11" t="s">
        <v>77</v>
      </c>
      <c r="AW250" s="11" t="s">
        <v>31</v>
      </c>
      <c r="AX250" s="11" t="s">
        <v>69</v>
      </c>
      <c r="AY250" s="228" t="s">
        <v>115</v>
      </c>
    </row>
    <row r="251" s="12" customFormat="1">
      <c r="B251" s="229"/>
      <c r="C251" s="230"/>
      <c r="D251" s="216" t="s">
        <v>127</v>
      </c>
      <c r="E251" s="231" t="s">
        <v>19</v>
      </c>
      <c r="F251" s="232" t="s">
        <v>230</v>
      </c>
      <c r="G251" s="230"/>
      <c r="H251" s="233">
        <v>2</v>
      </c>
      <c r="I251" s="234"/>
      <c r="J251" s="230"/>
      <c r="K251" s="230"/>
      <c r="L251" s="235"/>
      <c r="M251" s="236"/>
      <c r="N251" s="237"/>
      <c r="O251" s="237"/>
      <c r="P251" s="237"/>
      <c r="Q251" s="237"/>
      <c r="R251" s="237"/>
      <c r="S251" s="237"/>
      <c r="T251" s="238"/>
      <c r="AT251" s="239" t="s">
        <v>127</v>
      </c>
      <c r="AU251" s="239" t="s">
        <v>79</v>
      </c>
      <c r="AV251" s="12" t="s">
        <v>79</v>
      </c>
      <c r="AW251" s="12" t="s">
        <v>31</v>
      </c>
      <c r="AX251" s="12" t="s">
        <v>77</v>
      </c>
      <c r="AY251" s="239" t="s">
        <v>115</v>
      </c>
    </row>
    <row r="252" s="1" customFormat="1" ht="16.5" customHeight="1">
      <c r="B252" s="38"/>
      <c r="C252" s="204" t="s">
        <v>537</v>
      </c>
      <c r="D252" s="204" t="s">
        <v>118</v>
      </c>
      <c r="E252" s="205" t="s">
        <v>538</v>
      </c>
      <c r="F252" s="206" t="s">
        <v>539</v>
      </c>
      <c r="G252" s="207" t="s">
        <v>143</v>
      </c>
      <c r="H252" s="208">
        <v>3</v>
      </c>
      <c r="I252" s="209"/>
      <c r="J252" s="210">
        <f>ROUND(I252*H252,2)</f>
        <v>0</v>
      </c>
      <c r="K252" s="206" t="s">
        <v>122</v>
      </c>
      <c r="L252" s="43"/>
      <c r="M252" s="211" t="s">
        <v>19</v>
      </c>
      <c r="N252" s="212" t="s">
        <v>40</v>
      </c>
      <c r="O252" s="79"/>
      <c r="P252" s="213">
        <f>O252*H252</f>
        <v>0</v>
      </c>
      <c r="Q252" s="213">
        <v>0.0015</v>
      </c>
      <c r="R252" s="213">
        <f>Q252*H252</f>
        <v>0.0045000000000000005</v>
      </c>
      <c r="S252" s="213">
        <v>0</v>
      </c>
      <c r="T252" s="214">
        <f>S252*H252</f>
        <v>0</v>
      </c>
      <c r="AR252" s="17" t="s">
        <v>188</v>
      </c>
      <c r="AT252" s="17" t="s">
        <v>118</v>
      </c>
      <c r="AU252" s="17" t="s">
        <v>79</v>
      </c>
      <c r="AY252" s="17" t="s">
        <v>115</v>
      </c>
      <c r="BE252" s="215">
        <f>IF(N252="základní",J252,0)</f>
        <v>0</v>
      </c>
      <c r="BF252" s="215">
        <f>IF(N252="snížená",J252,0)</f>
        <v>0</v>
      </c>
      <c r="BG252" s="215">
        <f>IF(N252="zákl. přenesená",J252,0)</f>
        <v>0</v>
      </c>
      <c r="BH252" s="215">
        <f>IF(N252="sníž. přenesená",J252,0)</f>
        <v>0</v>
      </c>
      <c r="BI252" s="215">
        <f>IF(N252="nulová",J252,0)</f>
        <v>0</v>
      </c>
      <c r="BJ252" s="17" t="s">
        <v>77</v>
      </c>
      <c r="BK252" s="215">
        <f>ROUND(I252*H252,2)</f>
        <v>0</v>
      </c>
      <c r="BL252" s="17" t="s">
        <v>188</v>
      </c>
      <c r="BM252" s="17" t="s">
        <v>540</v>
      </c>
    </row>
    <row r="253" s="11" customFormat="1">
      <c r="B253" s="219"/>
      <c r="C253" s="220"/>
      <c r="D253" s="216" t="s">
        <v>127</v>
      </c>
      <c r="E253" s="221" t="s">
        <v>19</v>
      </c>
      <c r="F253" s="222" t="s">
        <v>146</v>
      </c>
      <c r="G253" s="220"/>
      <c r="H253" s="221" t="s">
        <v>19</v>
      </c>
      <c r="I253" s="223"/>
      <c r="J253" s="220"/>
      <c r="K253" s="220"/>
      <c r="L253" s="224"/>
      <c r="M253" s="225"/>
      <c r="N253" s="226"/>
      <c r="O253" s="226"/>
      <c r="P253" s="226"/>
      <c r="Q253" s="226"/>
      <c r="R253" s="226"/>
      <c r="S253" s="226"/>
      <c r="T253" s="227"/>
      <c r="AT253" s="228" t="s">
        <v>127</v>
      </c>
      <c r="AU253" s="228" t="s">
        <v>79</v>
      </c>
      <c r="AV253" s="11" t="s">
        <v>77</v>
      </c>
      <c r="AW253" s="11" t="s">
        <v>31</v>
      </c>
      <c r="AX253" s="11" t="s">
        <v>69</v>
      </c>
      <c r="AY253" s="228" t="s">
        <v>115</v>
      </c>
    </row>
    <row r="254" s="12" customFormat="1">
      <c r="B254" s="229"/>
      <c r="C254" s="230"/>
      <c r="D254" s="216" t="s">
        <v>127</v>
      </c>
      <c r="E254" s="231" t="s">
        <v>19</v>
      </c>
      <c r="F254" s="232" t="s">
        <v>223</v>
      </c>
      <c r="G254" s="230"/>
      <c r="H254" s="233">
        <v>1</v>
      </c>
      <c r="I254" s="234"/>
      <c r="J254" s="230"/>
      <c r="K254" s="230"/>
      <c r="L254" s="235"/>
      <c r="M254" s="236"/>
      <c r="N254" s="237"/>
      <c r="O254" s="237"/>
      <c r="P254" s="237"/>
      <c r="Q254" s="237"/>
      <c r="R254" s="237"/>
      <c r="S254" s="237"/>
      <c r="T254" s="238"/>
      <c r="AT254" s="239" t="s">
        <v>127</v>
      </c>
      <c r="AU254" s="239" t="s">
        <v>79</v>
      </c>
      <c r="AV254" s="12" t="s">
        <v>79</v>
      </c>
      <c r="AW254" s="12" t="s">
        <v>31</v>
      </c>
      <c r="AX254" s="12" t="s">
        <v>69</v>
      </c>
      <c r="AY254" s="239" t="s">
        <v>115</v>
      </c>
    </row>
    <row r="255" s="12" customFormat="1">
      <c r="B255" s="229"/>
      <c r="C255" s="230"/>
      <c r="D255" s="216" t="s">
        <v>127</v>
      </c>
      <c r="E255" s="231" t="s">
        <v>19</v>
      </c>
      <c r="F255" s="232" t="s">
        <v>224</v>
      </c>
      <c r="G255" s="230"/>
      <c r="H255" s="233">
        <v>1</v>
      </c>
      <c r="I255" s="234"/>
      <c r="J255" s="230"/>
      <c r="K255" s="230"/>
      <c r="L255" s="235"/>
      <c r="M255" s="236"/>
      <c r="N255" s="237"/>
      <c r="O255" s="237"/>
      <c r="P255" s="237"/>
      <c r="Q255" s="237"/>
      <c r="R255" s="237"/>
      <c r="S255" s="237"/>
      <c r="T255" s="238"/>
      <c r="AT255" s="239" t="s">
        <v>127</v>
      </c>
      <c r="AU255" s="239" t="s">
        <v>79</v>
      </c>
      <c r="AV255" s="12" t="s">
        <v>79</v>
      </c>
      <c r="AW255" s="12" t="s">
        <v>31</v>
      </c>
      <c r="AX255" s="12" t="s">
        <v>69</v>
      </c>
      <c r="AY255" s="239" t="s">
        <v>115</v>
      </c>
    </row>
    <row r="256" s="11" customFormat="1">
      <c r="B256" s="219"/>
      <c r="C256" s="220"/>
      <c r="D256" s="216" t="s">
        <v>127</v>
      </c>
      <c r="E256" s="221" t="s">
        <v>19</v>
      </c>
      <c r="F256" s="222" t="s">
        <v>138</v>
      </c>
      <c r="G256" s="220"/>
      <c r="H256" s="221" t="s">
        <v>19</v>
      </c>
      <c r="I256" s="223"/>
      <c r="J256" s="220"/>
      <c r="K256" s="220"/>
      <c r="L256" s="224"/>
      <c r="M256" s="225"/>
      <c r="N256" s="226"/>
      <c r="O256" s="226"/>
      <c r="P256" s="226"/>
      <c r="Q256" s="226"/>
      <c r="R256" s="226"/>
      <c r="S256" s="226"/>
      <c r="T256" s="227"/>
      <c r="AT256" s="228" t="s">
        <v>127</v>
      </c>
      <c r="AU256" s="228" t="s">
        <v>79</v>
      </c>
      <c r="AV256" s="11" t="s">
        <v>77</v>
      </c>
      <c r="AW256" s="11" t="s">
        <v>31</v>
      </c>
      <c r="AX256" s="11" t="s">
        <v>69</v>
      </c>
      <c r="AY256" s="228" t="s">
        <v>115</v>
      </c>
    </row>
    <row r="257" s="12" customFormat="1">
      <c r="B257" s="229"/>
      <c r="C257" s="230"/>
      <c r="D257" s="216" t="s">
        <v>127</v>
      </c>
      <c r="E257" s="231" t="s">
        <v>19</v>
      </c>
      <c r="F257" s="232" t="s">
        <v>77</v>
      </c>
      <c r="G257" s="230"/>
      <c r="H257" s="233">
        <v>1</v>
      </c>
      <c r="I257" s="234"/>
      <c r="J257" s="230"/>
      <c r="K257" s="230"/>
      <c r="L257" s="235"/>
      <c r="M257" s="236"/>
      <c r="N257" s="237"/>
      <c r="O257" s="237"/>
      <c r="P257" s="237"/>
      <c r="Q257" s="237"/>
      <c r="R257" s="237"/>
      <c r="S257" s="237"/>
      <c r="T257" s="238"/>
      <c r="AT257" s="239" t="s">
        <v>127</v>
      </c>
      <c r="AU257" s="239" t="s">
        <v>79</v>
      </c>
      <c r="AV257" s="12" t="s">
        <v>79</v>
      </c>
      <c r="AW257" s="12" t="s">
        <v>31</v>
      </c>
      <c r="AX257" s="12" t="s">
        <v>69</v>
      </c>
      <c r="AY257" s="239" t="s">
        <v>115</v>
      </c>
    </row>
    <row r="258" s="14" customFormat="1">
      <c r="B258" s="251"/>
      <c r="C258" s="252"/>
      <c r="D258" s="216" t="s">
        <v>127</v>
      </c>
      <c r="E258" s="253" t="s">
        <v>19</v>
      </c>
      <c r="F258" s="254" t="s">
        <v>140</v>
      </c>
      <c r="G258" s="252"/>
      <c r="H258" s="255">
        <v>3</v>
      </c>
      <c r="I258" s="256"/>
      <c r="J258" s="252"/>
      <c r="K258" s="252"/>
      <c r="L258" s="257"/>
      <c r="M258" s="258"/>
      <c r="N258" s="259"/>
      <c r="O258" s="259"/>
      <c r="P258" s="259"/>
      <c r="Q258" s="259"/>
      <c r="R258" s="259"/>
      <c r="S258" s="259"/>
      <c r="T258" s="260"/>
      <c r="AT258" s="261" t="s">
        <v>127</v>
      </c>
      <c r="AU258" s="261" t="s">
        <v>79</v>
      </c>
      <c r="AV258" s="14" t="s">
        <v>123</v>
      </c>
      <c r="AW258" s="14" t="s">
        <v>31</v>
      </c>
      <c r="AX258" s="14" t="s">
        <v>77</v>
      </c>
      <c r="AY258" s="261" t="s">
        <v>115</v>
      </c>
    </row>
    <row r="259" s="1" customFormat="1" ht="16.5" customHeight="1">
      <c r="B259" s="38"/>
      <c r="C259" s="204" t="s">
        <v>541</v>
      </c>
      <c r="D259" s="204" t="s">
        <v>118</v>
      </c>
      <c r="E259" s="205" t="s">
        <v>542</v>
      </c>
      <c r="F259" s="206" t="s">
        <v>543</v>
      </c>
      <c r="G259" s="207" t="s">
        <v>187</v>
      </c>
      <c r="H259" s="208">
        <v>54.200000000000003</v>
      </c>
      <c r="I259" s="209"/>
      <c r="J259" s="210">
        <f>ROUND(I259*H259,2)</f>
        <v>0</v>
      </c>
      <c r="K259" s="206" t="s">
        <v>122</v>
      </c>
      <c r="L259" s="43"/>
      <c r="M259" s="211" t="s">
        <v>19</v>
      </c>
      <c r="N259" s="212" t="s">
        <v>40</v>
      </c>
      <c r="O259" s="79"/>
      <c r="P259" s="213">
        <f>O259*H259</f>
        <v>0</v>
      </c>
      <c r="Q259" s="213">
        <v>0</v>
      </c>
      <c r="R259" s="213">
        <f>Q259*H259</f>
        <v>0</v>
      </c>
      <c r="S259" s="213">
        <v>0</v>
      </c>
      <c r="T259" s="214">
        <f>S259*H259</f>
        <v>0</v>
      </c>
      <c r="AR259" s="17" t="s">
        <v>188</v>
      </c>
      <c r="AT259" s="17" t="s">
        <v>118</v>
      </c>
      <c r="AU259" s="17" t="s">
        <v>79</v>
      </c>
      <c r="AY259" s="17" t="s">
        <v>115</v>
      </c>
      <c r="BE259" s="215">
        <f>IF(N259="základní",J259,0)</f>
        <v>0</v>
      </c>
      <c r="BF259" s="215">
        <f>IF(N259="snížená",J259,0)</f>
        <v>0</v>
      </c>
      <c r="BG259" s="215">
        <f>IF(N259="zákl. přenesená",J259,0)</f>
        <v>0</v>
      </c>
      <c r="BH259" s="215">
        <f>IF(N259="sníž. přenesená",J259,0)</f>
        <v>0</v>
      </c>
      <c r="BI259" s="215">
        <f>IF(N259="nulová",J259,0)</f>
        <v>0</v>
      </c>
      <c r="BJ259" s="17" t="s">
        <v>77</v>
      </c>
      <c r="BK259" s="215">
        <f>ROUND(I259*H259,2)</f>
        <v>0</v>
      </c>
      <c r="BL259" s="17" t="s">
        <v>188</v>
      </c>
      <c r="BM259" s="17" t="s">
        <v>544</v>
      </c>
    </row>
    <row r="260" s="1" customFormat="1">
      <c r="B260" s="38"/>
      <c r="C260" s="39"/>
      <c r="D260" s="216" t="s">
        <v>125</v>
      </c>
      <c r="E260" s="39"/>
      <c r="F260" s="217" t="s">
        <v>545</v>
      </c>
      <c r="G260" s="39"/>
      <c r="H260" s="39"/>
      <c r="I260" s="130"/>
      <c r="J260" s="39"/>
      <c r="K260" s="39"/>
      <c r="L260" s="43"/>
      <c r="M260" s="218"/>
      <c r="N260" s="79"/>
      <c r="O260" s="79"/>
      <c r="P260" s="79"/>
      <c r="Q260" s="79"/>
      <c r="R260" s="79"/>
      <c r="S260" s="79"/>
      <c r="T260" s="80"/>
      <c r="AT260" s="17" t="s">
        <v>125</v>
      </c>
      <c r="AU260" s="17" t="s">
        <v>79</v>
      </c>
    </row>
    <row r="261" s="11" customFormat="1">
      <c r="B261" s="219"/>
      <c r="C261" s="220"/>
      <c r="D261" s="216" t="s">
        <v>127</v>
      </c>
      <c r="E261" s="221" t="s">
        <v>19</v>
      </c>
      <c r="F261" s="222" t="s">
        <v>331</v>
      </c>
      <c r="G261" s="220"/>
      <c r="H261" s="221" t="s">
        <v>19</v>
      </c>
      <c r="I261" s="223"/>
      <c r="J261" s="220"/>
      <c r="K261" s="220"/>
      <c r="L261" s="224"/>
      <c r="M261" s="225"/>
      <c r="N261" s="226"/>
      <c r="O261" s="226"/>
      <c r="P261" s="226"/>
      <c r="Q261" s="226"/>
      <c r="R261" s="226"/>
      <c r="S261" s="226"/>
      <c r="T261" s="227"/>
      <c r="AT261" s="228" t="s">
        <v>127</v>
      </c>
      <c r="AU261" s="228" t="s">
        <v>79</v>
      </c>
      <c r="AV261" s="11" t="s">
        <v>77</v>
      </c>
      <c r="AW261" s="11" t="s">
        <v>31</v>
      </c>
      <c r="AX261" s="11" t="s">
        <v>69</v>
      </c>
      <c r="AY261" s="228" t="s">
        <v>115</v>
      </c>
    </row>
    <row r="262" s="12" customFormat="1">
      <c r="B262" s="229"/>
      <c r="C262" s="230"/>
      <c r="D262" s="216" t="s">
        <v>127</v>
      </c>
      <c r="E262" s="231" t="s">
        <v>19</v>
      </c>
      <c r="F262" s="232" t="s">
        <v>452</v>
      </c>
      <c r="G262" s="230"/>
      <c r="H262" s="233">
        <v>54.200000000000003</v>
      </c>
      <c r="I262" s="234"/>
      <c r="J262" s="230"/>
      <c r="K262" s="230"/>
      <c r="L262" s="235"/>
      <c r="M262" s="236"/>
      <c r="N262" s="237"/>
      <c r="O262" s="237"/>
      <c r="P262" s="237"/>
      <c r="Q262" s="237"/>
      <c r="R262" s="237"/>
      <c r="S262" s="237"/>
      <c r="T262" s="238"/>
      <c r="AT262" s="239" t="s">
        <v>127</v>
      </c>
      <c r="AU262" s="239" t="s">
        <v>79</v>
      </c>
      <c r="AV262" s="12" t="s">
        <v>79</v>
      </c>
      <c r="AW262" s="12" t="s">
        <v>31</v>
      </c>
      <c r="AX262" s="12" t="s">
        <v>77</v>
      </c>
      <c r="AY262" s="239" t="s">
        <v>115</v>
      </c>
    </row>
    <row r="263" s="1" customFormat="1" ht="22.5" customHeight="1">
      <c r="B263" s="38"/>
      <c r="C263" s="204" t="s">
        <v>546</v>
      </c>
      <c r="D263" s="204" t="s">
        <v>118</v>
      </c>
      <c r="E263" s="205" t="s">
        <v>547</v>
      </c>
      <c r="F263" s="206" t="s">
        <v>548</v>
      </c>
      <c r="G263" s="207" t="s">
        <v>157</v>
      </c>
      <c r="H263" s="208">
        <v>0.066000000000000003</v>
      </c>
      <c r="I263" s="209"/>
      <c r="J263" s="210">
        <f>ROUND(I263*H263,2)</f>
        <v>0</v>
      </c>
      <c r="K263" s="206" t="s">
        <v>122</v>
      </c>
      <c r="L263" s="43"/>
      <c r="M263" s="211" t="s">
        <v>19</v>
      </c>
      <c r="N263" s="212" t="s">
        <v>40</v>
      </c>
      <c r="O263" s="79"/>
      <c r="P263" s="213">
        <f>O263*H263</f>
        <v>0</v>
      </c>
      <c r="Q263" s="213">
        <v>0</v>
      </c>
      <c r="R263" s="213">
        <f>Q263*H263</f>
        <v>0</v>
      </c>
      <c r="S263" s="213">
        <v>0</v>
      </c>
      <c r="T263" s="214">
        <f>S263*H263</f>
        <v>0</v>
      </c>
      <c r="AR263" s="17" t="s">
        <v>188</v>
      </c>
      <c r="AT263" s="17" t="s">
        <v>118</v>
      </c>
      <c r="AU263" s="17" t="s">
        <v>79</v>
      </c>
      <c r="AY263" s="17" t="s">
        <v>115</v>
      </c>
      <c r="BE263" s="215">
        <f>IF(N263="základní",J263,0)</f>
        <v>0</v>
      </c>
      <c r="BF263" s="215">
        <f>IF(N263="snížená",J263,0)</f>
        <v>0</v>
      </c>
      <c r="BG263" s="215">
        <f>IF(N263="zákl. přenesená",J263,0)</f>
        <v>0</v>
      </c>
      <c r="BH263" s="215">
        <f>IF(N263="sníž. přenesená",J263,0)</f>
        <v>0</v>
      </c>
      <c r="BI263" s="215">
        <f>IF(N263="nulová",J263,0)</f>
        <v>0</v>
      </c>
      <c r="BJ263" s="17" t="s">
        <v>77</v>
      </c>
      <c r="BK263" s="215">
        <f>ROUND(I263*H263,2)</f>
        <v>0</v>
      </c>
      <c r="BL263" s="17" t="s">
        <v>188</v>
      </c>
      <c r="BM263" s="17" t="s">
        <v>549</v>
      </c>
    </row>
    <row r="264" s="1" customFormat="1">
      <c r="B264" s="38"/>
      <c r="C264" s="39"/>
      <c r="D264" s="216" t="s">
        <v>125</v>
      </c>
      <c r="E264" s="39"/>
      <c r="F264" s="217" t="s">
        <v>550</v>
      </c>
      <c r="G264" s="39"/>
      <c r="H264" s="39"/>
      <c r="I264" s="130"/>
      <c r="J264" s="39"/>
      <c r="K264" s="39"/>
      <c r="L264" s="43"/>
      <c r="M264" s="218"/>
      <c r="N264" s="79"/>
      <c r="O264" s="79"/>
      <c r="P264" s="79"/>
      <c r="Q264" s="79"/>
      <c r="R264" s="79"/>
      <c r="S264" s="79"/>
      <c r="T264" s="80"/>
      <c r="AT264" s="17" t="s">
        <v>125</v>
      </c>
      <c r="AU264" s="17" t="s">
        <v>79</v>
      </c>
    </row>
    <row r="265" s="10" customFormat="1" ht="22.8" customHeight="1">
      <c r="B265" s="188"/>
      <c r="C265" s="189"/>
      <c r="D265" s="190" t="s">
        <v>68</v>
      </c>
      <c r="E265" s="202" t="s">
        <v>551</v>
      </c>
      <c r="F265" s="202" t="s">
        <v>552</v>
      </c>
      <c r="G265" s="189"/>
      <c r="H265" s="189"/>
      <c r="I265" s="192"/>
      <c r="J265" s="203">
        <f>BK265</f>
        <v>0</v>
      </c>
      <c r="K265" s="189"/>
      <c r="L265" s="194"/>
      <c r="M265" s="195"/>
      <c r="N265" s="196"/>
      <c r="O265" s="196"/>
      <c r="P265" s="197">
        <f>SUM(P266:P275)</f>
        <v>0</v>
      </c>
      <c r="Q265" s="196"/>
      <c r="R265" s="197">
        <f>SUM(R266:R275)</f>
        <v>0</v>
      </c>
      <c r="S265" s="196"/>
      <c r="T265" s="198">
        <f>SUM(T266:T275)</f>
        <v>0</v>
      </c>
      <c r="AR265" s="199" t="s">
        <v>79</v>
      </c>
      <c r="AT265" s="200" t="s">
        <v>68</v>
      </c>
      <c r="AU265" s="200" t="s">
        <v>77</v>
      </c>
      <c r="AY265" s="199" t="s">
        <v>115</v>
      </c>
      <c r="BK265" s="201">
        <f>SUM(BK266:BK275)</f>
        <v>0</v>
      </c>
    </row>
    <row r="266" s="1" customFormat="1" ht="16.5" customHeight="1">
      <c r="B266" s="38"/>
      <c r="C266" s="204" t="s">
        <v>553</v>
      </c>
      <c r="D266" s="204" t="s">
        <v>118</v>
      </c>
      <c r="E266" s="205" t="s">
        <v>554</v>
      </c>
      <c r="F266" s="206" t="s">
        <v>555</v>
      </c>
      <c r="G266" s="207" t="s">
        <v>280</v>
      </c>
      <c r="H266" s="208">
        <v>1</v>
      </c>
      <c r="I266" s="209"/>
      <c r="J266" s="210">
        <f>ROUND(I266*H266,2)</f>
        <v>0</v>
      </c>
      <c r="K266" s="206" t="s">
        <v>19</v>
      </c>
      <c r="L266" s="43"/>
      <c r="M266" s="211" t="s">
        <v>19</v>
      </c>
      <c r="N266" s="212" t="s">
        <v>40</v>
      </c>
      <c r="O266" s="79"/>
      <c r="P266" s="213">
        <f>O266*H266</f>
        <v>0</v>
      </c>
      <c r="Q266" s="213">
        <v>0</v>
      </c>
      <c r="R266" s="213">
        <f>Q266*H266</f>
        <v>0</v>
      </c>
      <c r="S266" s="213">
        <v>0</v>
      </c>
      <c r="T266" s="214">
        <f>S266*H266</f>
        <v>0</v>
      </c>
      <c r="AR266" s="17" t="s">
        <v>188</v>
      </c>
      <c r="AT266" s="17" t="s">
        <v>118</v>
      </c>
      <c r="AU266" s="17" t="s">
        <v>79</v>
      </c>
      <c r="AY266" s="17" t="s">
        <v>115</v>
      </c>
      <c r="BE266" s="215">
        <f>IF(N266="základní",J266,0)</f>
        <v>0</v>
      </c>
      <c r="BF266" s="215">
        <f>IF(N266="snížená",J266,0)</f>
        <v>0</v>
      </c>
      <c r="BG266" s="215">
        <f>IF(N266="zákl. přenesená",J266,0)</f>
        <v>0</v>
      </c>
      <c r="BH266" s="215">
        <f>IF(N266="sníž. přenesená",J266,0)</f>
        <v>0</v>
      </c>
      <c r="BI266" s="215">
        <f>IF(N266="nulová",J266,0)</f>
        <v>0</v>
      </c>
      <c r="BJ266" s="17" t="s">
        <v>77</v>
      </c>
      <c r="BK266" s="215">
        <f>ROUND(I266*H266,2)</f>
        <v>0</v>
      </c>
      <c r="BL266" s="17" t="s">
        <v>188</v>
      </c>
      <c r="BM266" s="17" t="s">
        <v>556</v>
      </c>
    </row>
    <row r="267" s="1" customFormat="1" ht="16.5" customHeight="1">
      <c r="B267" s="38"/>
      <c r="C267" s="204" t="s">
        <v>557</v>
      </c>
      <c r="D267" s="204" t="s">
        <v>118</v>
      </c>
      <c r="E267" s="205" t="s">
        <v>558</v>
      </c>
      <c r="F267" s="206" t="s">
        <v>559</v>
      </c>
      <c r="G267" s="207" t="s">
        <v>560</v>
      </c>
      <c r="H267" s="208">
        <v>1</v>
      </c>
      <c r="I267" s="209"/>
      <c r="J267" s="210">
        <f>ROUND(I267*H267,2)</f>
        <v>0</v>
      </c>
      <c r="K267" s="206" t="s">
        <v>19</v>
      </c>
      <c r="L267" s="43"/>
      <c r="M267" s="211" t="s">
        <v>19</v>
      </c>
      <c r="N267" s="212" t="s">
        <v>40</v>
      </c>
      <c r="O267" s="79"/>
      <c r="P267" s="213">
        <f>O267*H267</f>
        <v>0</v>
      </c>
      <c r="Q267" s="213">
        <v>0</v>
      </c>
      <c r="R267" s="213">
        <f>Q267*H267</f>
        <v>0</v>
      </c>
      <c r="S267" s="213">
        <v>0</v>
      </c>
      <c r="T267" s="214">
        <f>S267*H267</f>
        <v>0</v>
      </c>
      <c r="AR267" s="17" t="s">
        <v>188</v>
      </c>
      <c r="AT267" s="17" t="s">
        <v>118</v>
      </c>
      <c r="AU267" s="17" t="s">
        <v>79</v>
      </c>
      <c r="AY267" s="17" t="s">
        <v>115</v>
      </c>
      <c r="BE267" s="215">
        <f>IF(N267="základní",J267,0)</f>
        <v>0</v>
      </c>
      <c r="BF267" s="215">
        <f>IF(N267="snížená",J267,0)</f>
        <v>0</v>
      </c>
      <c r="BG267" s="215">
        <f>IF(N267="zákl. přenesená",J267,0)</f>
        <v>0</v>
      </c>
      <c r="BH267" s="215">
        <f>IF(N267="sníž. přenesená",J267,0)</f>
        <v>0</v>
      </c>
      <c r="BI267" s="215">
        <f>IF(N267="nulová",J267,0)</f>
        <v>0</v>
      </c>
      <c r="BJ267" s="17" t="s">
        <v>77</v>
      </c>
      <c r="BK267" s="215">
        <f>ROUND(I267*H267,2)</f>
        <v>0</v>
      </c>
      <c r="BL267" s="17" t="s">
        <v>188</v>
      </c>
      <c r="BM267" s="17" t="s">
        <v>561</v>
      </c>
    </row>
    <row r="268" s="1" customFormat="1" ht="16.5" customHeight="1">
      <c r="B268" s="38"/>
      <c r="C268" s="204" t="s">
        <v>562</v>
      </c>
      <c r="D268" s="204" t="s">
        <v>118</v>
      </c>
      <c r="E268" s="205" t="s">
        <v>563</v>
      </c>
      <c r="F268" s="206" t="s">
        <v>564</v>
      </c>
      <c r="G268" s="207" t="s">
        <v>560</v>
      </c>
      <c r="H268" s="208">
        <v>1</v>
      </c>
      <c r="I268" s="209"/>
      <c r="J268" s="210">
        <f>ROUND(I268*H268,2)</f>
        <v>0</v>
      </c>
      <c r="K268" s="206" t="s">
        <v>19</v>
      </c>
      <c r="L268" s="43"/>
      <c r="M268" s="211" t="s">
        <v>19</v>
      </c>
      <c r="N268" s="212" t="s">
        <v>40</v>
      </c>
      <c r="O268" s="79"/>
      <c r="P268" s="213">
        <f>O268*H268</f>
        <v>0</v>
      </c>
      <c r="Q268" s="213">
        <v>0</v>
      </c>
      <c r="R268" s="213">
        <f>Q268*H268</f>
        <v>0</v>
      </c>
      <c r="S268" s="213">
        <v>0</v>
      </c>
      <c r="T268" s="214">
        <f>S268*H268</f>
        <v>0</v>
      </c>
      <c r="AR268" s="17" t="s">
        <v>188</v>
      </c>
      <c r="AT268" s="17" t="s">
        <v>118</v>
      </c>
      <c r="AU268" s="17" t="s">
        <v>79</v>
      </c>
      <c r="AY268" s="17" t="s">
        <v>115</v>
      </c>
      <c r="BE268" s="215">
        <f>IF(N268="základní",J268,0)</f>
        <v>0</v>
      </c>
      <c r="BF268" s="215">
        <f>IF(N268="snížená",J268,0)</f>
        <v>0</v>
      </c>
      <c r="BG268" s="215">
        <f>IF(N268="zákl. přenesená",J268,0)</f>
        <v>0</v>
      </c>
      <c r="BH268" s="215">
        <f>IF(N268="sníž. přenesená",J268,0)</f>
        <v>0</v>
      </c>
      <c r="BI268" s="215">
        <f>IF(N268="nulová",J268,0)</f>
        <v>0</v>
      </c>
      <c r="BJ268" s="17" t="s">
        <v>77</v>
      </c>
      <c r="BK268" s="215">
        <f>ROUND(I268*H268,2)</f>
        <v>0</v>
      </c>
      <c r="BL268" s="17" t="s">
        <v>188</v>
      </c>
      <c r="BM268" s="17" t="s">
        <v>565</v>
      </c>
    </row>
    <row r="269" s="1" customFormat="1" ht="16.5" customHeight="1">
      <c r="B269" s="38"/>
      <c r="C269" s="204" t="s">
        <v>566</v>
      </c>
      <c r="D269" s="204" t="s">
        <v>118</v>
      </c>
      <c r="E269" s="205" t="s">
        <v>567</v>
      </c>
      <c r="F269" s="206" t="s">
        <v>568</v>
      </c>
      <c r="G269" s="207" t="s">
        <v>560</v>
      </c>
      <c r="H269" s="208">
        <v>2</v>
      </c>
      <c r="I269" s="209"/>
      <c r="J269" s="210">
        <f>ROUND(I269*H269,2)</f>
        <v>0</v>
      </c>
      <c r="K269" s="206" t="s">
        <v>19</v>
      </c>
      <c r="L269" s="43"/>
      <c r="M269" s="211" t="s">
        <v>19</v>
      </c>
      <c r="N269" s="212" t="s">
        <v>40</v>
      </c>
      <c r="O269" s="79"/>
      <c r="P269" s="213">
        <f>O269*H269</f>
        <v>0</v>
      </c>
      <c r="Q269" s="213">
        <v>0</v>
      </c>
      <c r="R269" s="213">
        <f>Q269*H269</f>
        <v>0</v>
      </c>
      <c r="S269" s="213">
        <v>0</v>
      </c>
      <c r="T269" s="214">
        <f>S269*H269</f>
        <v>0</v>
      </c>
      <c r="AR269" s="17" t="s">
        <v>188</v>
      </c>
      <c r="AT269" s="17" t="s">
        <v>118</v>
      </c>
      <c r="AU269" s="17" t="s">
        <v>79</v>
      </c>
      <c r="AY269" s="17" t="s">
        <v>115</v>
      </c>
      <c r="BE269" s="215">
        <f>IF(N269="základní",J269,0)</f>
        <v>0</v>
      </c>
      <c r="BF269" s="215">
        <f>IF(N269="snížená",J269,0)</f>
        <v>0</v>
      </c>
      <c r="BG269" s="215">
        <f>IF(N269="zákl. přenesená",J269,0)</f>
        <v>0</v>
      </c>
      <c r="BH269" s="215">
        <f>IF(N269="sníž. přenesená",J269,0)</f>
        <v>0</v>
      </c>
      <c r="BI269" s="215">
        <f>IF(N269="nulová",J269,0)</f>
        <v>0</v>
      </c>
      <c r="BJ269" s="17" t="s">
        <v>77</v>
      </c>
      <c r="BK269" s="215">
        <f>ROUND(I269*H269,2)</f>
        <v>0</v>
      </c>
      <c r="BL269" s="17" t="s">
        <v>188</v>
      </c>
      <c r="BM269" s="17" t="s">
        <v>569</v>
      </c>
    </row>
    <row r="270" s="1" customFormat="1" ht="16.5" customHeight="1">
      <c r="B270" s="38"/>
      <c r="C270" s="204" t="s">
        <v>570</v>
      </c>
      <c r="D270" s="204" t="s">
        <v>118</v>
      </c>
      <c r="E270" s="205" t="s">
        <v>571</v>
      </c>
      <c r="F270" s="206" t="s">
        <v>572</v>
      </c>
      <c r="G270" s="207" t="s">
        <v>560</v>
      </c>
      <c r="H270" s="208">
        <v>1</v>
      </c>
      <c r="I270" s="209"/>
      <c r="J270" s="210">
        <f>ROUND(I270*H270,2)</f>
        <v>0</v>
      </c>
      <c r="K270" s="206" t="s">
        <v>19</v>
      </c>
      <c r="L270" s="43"/>
      <c r="M270" s="211" t="s">
        <v>19</v>
      </c>
      <c r="N270" s="212" t="s">
        <v>40</v>
      </c>
      <c r="O270" s="79"/>
      <c r="P270" s="213">
        <f>O270*H270</f>
        <v>0</v>
      </c>
      <c r="Q270" s="213">
        <v>0</v>
      </c>
      <c r="R270" s="213">
        <f>Q270*H270</f>
        <v>0</v>
      </c>
      <c r="S270" s="213">
        <v>0</v>
      </c>
      <c r="T270" s="214">
        <f>S270*H270</f>
        <v>0</v>
      </c>
      <c r="AR270" s="17" t="s">
        <v>188</v>
      </c>
      <c r="AT270" s="17" t="s">
        <v>118</v>
      </c>
      <c r="AU270" s="17" t="s">
        <v>79</v>
      </c>
      <c r="AY270" s="17" t="s">
        <v>115</v>
      </c>
      <c r="BE270" s="215">
        <f>IF(N270="základní",J270,0)</f>
        <v>0</v>
      </c>
      <c r="BF270" s="215">
        <f>IF(N270="snížená",J270,0)</f>
        <v>0</v>
      </c>
      <c r="BG270" s="215">
        <f>IF(N270="zákl. přenesená",J270,0)</f>
        <v>0</v>
      </c>
      <c r="BH270" s="215">
        <f>IF(N270="sníž. přenesená",J270,0)</f>
        <v>0</v>
      </c>
      <c r="BI270" s="215">
        <f>IF(N270="nulová",J270,0)</f>
        <v>0</v>
      </c>
      <c r="BJ270" s="17" t="s">
        <v>77</v>
      </c>
      <c r="BK270" s="215">
        <f>ROUND(I270*H270,2)</f>
        <v>0</v>
      </c>
      <c r="BL270" s="17" t="s">
        <v>188</v>
      </c>
      <c r="BM270" s="17" t="s">
        <v>573</v>
      </c>
    </row>
    <row r="271" s="1" customFormat="1" ht="16.5" customHeight="1">
      <c r="B271" s="38"/>
      <c r="C271" s="204" t="s">
        <v>574</v>
      </c>
      <c r="D271" s="204" t="s">
        <v>118</v>
      </c>
      <c r="E271" s="205" t="s">
        <v>575</v>
      </c>
      <c r="F271" s="206" t="s">
        <v>576</v>
      </c>
      <c r="G271" s="207" t="s">
        <v>577</v>
      </c>
      <c r="H271" s="208">
        <v>1</v>
      </c>
      <c r="I271" s="209"/>
      <c r="J271" s="210">
        <f>ROUND(I271*H271,2)</f>
        <v>0</v>
      </c>
      <c r="K271" s="206" t="s">
        <v>19</v>
      </c>
      <c r="L271" s="43"/>
      <c r="M271" s="211" t="s">
        <v>19</v>
      </c>
      <c r="N271" s="212" t="s">
        <v>40</v>
      </c>
      <c r="O271" s="79"/>
      <c r="P271" s="213">
        <f>O271*H271</f>
        <v>0</v>
      </c>
      <c r="Q271" s="213">
        <v>0</v>
      </c>
      <c r="R271" s="213">
        <f>Q271*H271</f>
        <v>0</v>
      </c>
      <c r="S271" s="213">
        <v>0</v>
      </c>
      <c r="T271" s="214">
        <f>S271*H271</f>
        <v>0</v>
      </c>
      <c r="AR271" s="17" t="s">
        <v>188</v>
      </c>
      <c r="AT271" s="17" t="s">
        <v>118</v>
      </c>
      <c r="AU271" s="17" t="s">
        <v>79</v>
      </c>
      <c r="AY271" s="17" t="s">
        <v>115</v>
      </c>
      <c r="BE271" s="215">
        <f>IF(N271="základní",J271,0)</f>
        <v>0</v>
      </c>
      <c r="BF271" s="215">
        <f>IF(N271="snížená",J271,0)</f>
        <v>0</v>
      </c>
      <c r="BG271" s="215">
        <f>IF(N271="zákl. přenesená",J271,0)</f>
        <v>0</v>
      </c>
      <c r="BH271" s="215">
        <f>IF(N271="sníž. přenesená",J271,0)</f>
        <v>0</v>
      </c>
      <c r="BI271" s="215">
        <f>IF(N271="nulová",J271,0)</f>
        <v>0</v>
      </c>
      <c r="BJ271" s="17" t="s">
        <v>77</v>
      </c>
      <c r="BK271" s="215">
        <f>ROUND(I271*H271,2)</f>
        <v>0</v>
      </c>
      <c r="BL271" s="17" t="s">
        <v>188</v>
      </c>
      <c r="BM271" s="17" t="s">
        <v>578</v>
      </c>
    </row>
    <row r="272" s="1" customFormat="1" ht="16.5" customHeight="1">
      <c r="B272" s="38"/>
      <c r="C272" s="204" t="s">
        <v>579</v>
      </c>
      <c r="D272" s="204" t="s">
        <v>118</v>
      </c>
      <c r="E272" s="205" t="s">
        <v>580</v>
      </c>
      <c r="F272" s="206" t="s">
        <v>581</v>
      </c>
      <c r="G272" s="207" t="s">
        <v>560</v>
      </c>
      <c r="H272" s="208">
        <v>1</v>
      </c>
      <c r="I272" s="209"/>
      <c r="J272" s="210">
        <f>ROUND(I272*H272,2)</f>
        <v>0</v>
      </c>
      <c r="K272" s="206" t="s">
        <v>19</v>
      </c>
      <c r="L272" s="43"/>
      <c r="M272" s="211" t="s">
        <v>19</v>
      </c>
      <c r="N272" s="212" t="s">
        <v>40</v>
      </c>
      <c r="O272" s="79"/>
      <c r="P272" s="213">
        <f>O272*H272</f>
        <v>0</v>
      </c>
      <c r="Q272" s="213">
        <v>0</v>
      </c>
      <c r="R272" s="213">
        <f>Q272*H272</f>
        <v>0</v>
      </c>
      <c r="S272" s="213">
        <v>0</v>
      </c>
      <c r="T272" s="214">
        <f>S272*H272</f>
        <v>0</v>
      </c>
      <c r="AR272" s="17" t="s">
        <v>188</v>
      </c>
      <c r="AT272" s="17" t="s">
        <v>118</v>
      </c>
      <c r="AU272" s="17" t="s">
        <v>79</v>
      </c>
      <c r="AY272" s="17" t="s">
        <v>115</v>
      </c>
      <c r="BE272" s="215">
        <f>IF(N272="základní",J272,0)</f>
        <v>0</v>
      </c>
      <c r="BF272" s="215">
        <f>IF(N272="snížená",J272,0)</f>
        <v>0</v>
      </c>
      <c r="BG272" s="215">
        <f>IF(N272="zákl. přenesená",J272,0)</f>
        <v>0</v>
      </c>
      <c r="BH272" s="215">
        <f>IF(N272="sníž. přenesená",J272,0)</f>
        <v>0</v>
      </c>
      <c r="BI272" s="215">
        <f>IF(N272="nulová",J272,0)</f>
        <v>0</v>
      </c>
      <c r="BJ272" s="17" t="s">
        <v>77</v>
      </c>
      <c r="BK272" s="215">
        <f>ROUND(I272*H272,2)</f>
        <v>0</v>
      </c>
      <c r="BL272" s="17" t="s">
        <v>188</v>
      </c>
      <c r="BM272" s="17" t="s">
        <v>582</v>
      </c>
    </row>
    <row r="273" s="1" customFormat="1" ht="16.5" customHeight="1">
      <c r="B273" s="38"/>
      <c r="C273" s="204" t="s">
        <v>583</v>
      </c>
      <c r="D273" s="204" t="s">
        <v>118</v>
      </c>
      <c r="E273" s="205" t="s">
        <v>584</v>
      </c>
      <c r="F273" s="206" t="s">
        <v>585</v>
      </c>
      <c r="G273" s="207" t="s">
        <v>560</v>
      </c>
      <c r="H273" s="208">
        <v>1</v>
      </c>
      <c r="I273" s="209"/>
      <c r="J273" s="210">
        <f>ROUND(I273*H273,2)</f>
        <v>0</v>
      </c>
      <c r="K273" s="206" t="s">
        <v>19</v>
      </c>
      <c r="L273" s="43"/>
      <c r="M273" s="211" t="s">
        <v>19</v>
      </c>
      <c r="N273" s="212" t="s">
        <v>40</v>
      </c>
      <c r="O273" s="79"/>
      <c r="P273" s="213">
        <f>O273*H273</f>
        <v>0</v>
      </c>
      <c r="Q273" s="213">
        <v>0</v>
      </c>
      <c r="R273" s="213">
        <f>Q273*H273</f>
        <v>0</v>
      </c>
      <c r="S273" s="213">
        <v>0</v>
      </c>
      <c r="T273" s="214">
        <f>S273*H273</f>
        <v>0</v>
      </c>
      <c r="AR273" s="17" t="s">
        <v>188</v>
      </c>
      <c r="AT273" s="17" t="s">
        <v>118</v>
      </c>
      <c r="AU273" s="17" t="s">
        <v>79</v>
      </c>
      <c r="AY273" s="17" t="s">
        <v>115</v>
      </c>
      <c r="BE273" s="215">
        <f>IF(N273="základní",J273,0)</f>
        <v>0</v>
      </c>
      <c r="BF273" s="215">
        <f>IF(N273="snížená",J273,0)</f>
        <v>0</v>
      </c>
      <c r="BG273" s="215">
        <f>IF(N273="zákl. přenesená",J273,0)</f>
        <v>0</v>
      </c>
      <c r="BH273" s="215">
        <f>IF(N273="sníž. přenesená",J273,0)</f>
        <v>0</v>
      </c>
      <c r="BI273" s="215">
        <f>IF(N273="nulová",J273,0)</f>
        <v>0</v>
      </c>
      <c r="BJ273" s="17" t="s">
        <v>77</v>
      </c>
      <c r="BK273" s="215">
        <f>ROUND(I273*H273,2)</f>
        <v>0</v>
      </c>
      <c r="BL273" s="17" t="s">
        <v>188</v>
      </c>
      <c r="BM273" s="17" t="s">
        <v>586</v>
      </c>
    </row>
    <row r="274" s="1" customFormat="1" ht="16.5" customHeight="1">
      <c r="B274" s="38"/>
      <c r="C274" s="204" t="s">
        <v>587</v>
      </c>
      <c r="D274" s="204" t="s">
        <v>118</v>
      </c>
      <c r="E274" s="205" t="s">
        <v>588</v>
      </c>
      <c r="F274" s="206" t="s">
        <v>589</v>
      </c>
      <c r="G274" s="207" t="s">
        <v>560</v>
      </c>
      <c r="H274" s="208">
        <v>1</v>
      </c>
      <c r="I274" s="209"/>
      <c r="J274" s="210">
        <f>ROUND(I274*H274,2)</f>
        <v>0</v>
      </c>
      <c r="K274" s="206" t="s">
        <v>19</v>
      </c>
      <c r="L274" s="43"/>
      <c r="M274" s="211" t="s">
        <v>19</v>
      </c>
      <c r="N274" s="212" t="s">
        <v>40</v>
      </c>
      <c r="O274" s="79"/>
      <c r="P274" s="213">
        <f>O274*H274</f>
        <v>0</v>
      </c>
      <c r="Q274" s="213">
        <v>0</v>
      </c>
      <c r="R274" s="213">
        <f>Q274*H274</f>
        <v>0</v>
      </c>
      <c r="S274" s="213">
        <v>0</v>
      </c>
      <c r="T274" s="214">
        <f>S274*H274</f>
        <v>0</v>
      </c>
      <c r="AR274" s="17" t="s">
        <v>188</v>
      </c>
      <c r="AT274" s="17" t="s">
        <v>118</v>
      </c>
      <c r="AU274" s="17" t="s">
        <v>79</v>
      </c>
      <c r="AY274" s="17" t="s">
        <v>115</v>
      </c>
      <c r="BE274" s="215">
        <f>IF(N274="základní",J274,0)</f>
        <v>0</v>
      </c>
      <c r="BF274" s="215">
        <f>IF(N274="snížená",J274,0)</f>
        <v>0</v>
      </c>
      <c r="BG274" s="215">
        <f>IF(N274="zákl. přenesená",J274,0)</f>
        <v>0</v>
      </c>
      <c r="BH274" s="215">
        <f>IF(N274="sníž. přenesená",J274,0)</f>
        <v>0</v>
      </c>
      <c r="BI274" s="215">
        <f>IF(N274="nulová",J274,0)</f>
        <v>0</v>
      </c>
      <c r="BJ274" s="17" t="s">
        <v>77</v>
      </c>
      <c r="BK274" s="215">
        <f>ROUND(I274*H274,2)</f>
        <v>0</v>
      </c>
      <c r="BL274" s="17" t="s">
        <v>188</v>
      </c>
      <c r="BM274" s="17" t="s">
        <v>590</v>
      </c>
    </row>
    <row r="275" s="1" customFormat="1" ht="16.5" customHeight="1">
      <c r="B275" s="38"/>
      <c r="C275" s="204" t="s">
        <v>591</v>
      </c>
      <c r="D275" s="204" t="s">
        <v>118</v>
      </c>
      <c r="E275" s="205" t="s">
        <v>592</v>
      </c>
      <c r="F275" s="206" t="s">
        <v>593</v>
      </c>
      <c r="G275" s="207" t="s">
        <v>594</v>
      </c>
      <c r="H275" s="208">
        <v>48</v>
      </c>
      <c r="I275" s="209"/>
      <c r="J275" s="210">
        <f>ROUND(I275*H275,2)</f>
        <v>0</v>
      </c>
      <c r="K275" s="206" t="s">
        <v>19</v>
      </c>
      <c r="L275" s="43"/>
      <c r="M275" s="211" t="s">
        <v>19</v>
      </c>
      <c r="N275" s="212" t="s">
        <v>40</v>
      </c>
      <c r="O275" s="79"/>
      <c r="P275" s="213">
        <f>O275*H275</f>
        <v>0</v>
      </c>
      <c r="Q275" s="213">
        <v>0</v>
      </c>
      <c r="R275" s="213">
        <f>Q275*H275</f>
        <v>0</v>
      </c>
      <c r="S275" s="213">
        <v>0</v>
      </c>
      <c r="T275" s="214">
        <f>S275*H275</f>
        <v>0</v>
      </c>
      <c r="AR275" s="17" t="s">
        <v>188</v>
      </c>
      <c r="AT275" s="17" t="s">
        <v>118</v>
      </c>
      <c r="AU275" s="17" t="s">
        <v>79</v>
      </c>
      <c r="AY275" s="17" t="s">
        <v>115</v>
      </c>
      <c r="BE275" s="215">
        <f>IF(N275="základní",J275,0)</f>
        <v>0</v>
      </c>
      <c r="BF275" s="215">
        <f>IF(N275="snížená",J275,0)</f>
        <v>0</v>
      </c>
      <c r="BG275" s="215">
        <f>IF(N275="zákl. přenesená",J275,0)</f>
        <v>0</v>
      </c>
      <c r="BH275" s="215">
        <f>IF(N275="sníž. přenesená",J275,0)</f>
        <v>0</v>
      </c>
      <c r="BI275" s="215">
        <f>IF(N275="nulová",J275,0)</f>
        <v>0</v>
      </c>
      <c r="BJ275" s="17" t="s">
        <v>77</v>
      </c>
      <c r="BK275" s="215">
        <f>ROUND(I275*H275,2)</f>
        <v>0</v>
      </c>
      <c r="BL275" s="17" t="s">
        <v>188</v>
      </c>
      <c r="BM275" s="17" t="s">
        <v>595</v>
      </c>
    </row>
    <row r="276" s="10" customFormat="1" ht="22.8" customHeight="1">
      <c r="B276" s="188"/>
      <c r="C276" s="189"/>
      <c r="D276" s="190" t="s">
        <v>68</v>
      </c>
      <c r="E276" s="202" t="s">
        <v>596</v>
      </c>
      <c r="F276" s="202" t="s">
        <v>597</v>
      </c>
      <c r="G276" s="189"/>
      <c r="H276" s="189"/>
      <c r="I276" s="192"/>
      <c r="J276" s="203">
        <f>BK276</f>
        <v>0</v>
      </c>
      <c r="K276" s="189"/>
      <c r="L276" s="194"/>
      <c r="M276" s="195"/>
      <c r="N276" s="196"/>
      <c r="O276" s="196"/>
      <c r="P276" s="197">
        <f>SUM(P277:P285)</f>
        <v>0</v>
      </c>
      <c r="Q276" s="196"/>
      <c r="R276" s="197">
        <f>SUM(R277:R285)</f>
        <v>0.00051999999999999995</v>
      </c>
      <c r="S276" s="196"/>
      <c r="T276" s="198">
        <f>SUM(T277:T285)</f>
        <v>0.0018</v>
      </c>
      <c r="AR276" s="199" t="s">
        <v>79</v>
      </c>
      <c r="AT276" s="200" t="s">
        <v>68</v>
      </c>
      <c r="AU276" s="200" t="s">
        <v>77</v>
      </c>
      <c r="AY276" s="199" t="s">
        <v>115</v>
      </c>
      <c r="BK276" s="201">
        <f>SUM(BK277:BK285)</f>
        <v>0</v>
      </c>
    </row>
    <row r="277" s="1" customFormat="1" ht="16.5" customHeight="1">
      <c r="B277" s="38"/>
      <c r="C277" s="204" t="s">
        <v>598</v>
      </c>
      <c r="D277" s="204" t="s">
        <v>118</v>
      </c>
      <c r="E277" s="205" t="s">
        <v>599</v>
      </c>
      <c r="F277" s="206" t="s">
        <v>600</v>
      </c>
      <c r="G277" s="207" t="s">
        <v>143</v>
      </c>
      <c r="H277" s="208">
        <v>4</v>
      </c>
      <c r="I277" s="209"/>
      <c r="J277" s="210">
        <f>ROUND(I277*H277,2)</f>
        <v>0</v>
      </c>
      <c r="K277" s="206" t="s">
        <v>122</v>
      </c>
      <c r="L277" s="43"/>
      <c r="M277" s="211" t="s">
        <v>19</v>
      </c>
      <c r="N277" s="212" t="s">
        <v>40</v>
      </c>
      <c r="O277" s="79"/>
      <c r="P277" s="213">
        <f>O277*H277</f>
        <v>0</v>
      </c>
      <c r="Q277" s="213">
        <v>0</v>
      </c>
      <c r="R277" s="213">
        <f>Q277*H277</f>
        <v>0</v>
      </c>
      <c r="S277" s="213">
        <v>0</v>
      </c>
      <c r="T277" s="214">
        <f>S277*H277</f>
        <v>0</v>
      </c>
      <c r="AR277" s="17" t="s">
        <v>188</v>
      </c>
      <c r="AT277" s="17" t="s">
        <v>118</v>
      </c>
      <c r="AU277" s="17" t="s">
        <v>79</v>
      </c>
      <c r="AY277" s="17" t="s">
        <v>115</v>
      </c>
      <c r="BE277" s="215">
        <f>IF(N277="základní",J277,0)</f>
        <v>0</v>
      </c>
      <c r="BF277" s="215">
        <f>IF(N277="snížená",J277,0)</f>
        <v>0</v>
      </c>
      <c r="BG277" s="215">
        <f>IF(N277="zákl. přenesená",J277,0)</f>
        <v>0</v>
      </c>
      <c r="BH277" s="215">
        <f>IF(N277="sníž. přenesená",J277,0)</f>
        <v>0</v>
      </c>
      <c r="BI277" s="215">
        <f>IF(N277="nulová",J277,0)</f>
        <v>0</v>
      </c>
      <c r="BJ277" s="17" t="s">
        <v>77</v>
      </c>
      <c r="BK277" s="215">
        <f>ROUND(I277*H277,2)</f>
        <v>0</v>
      </c>
      <c r="BL277" s="17" t="s">
        <v>188</v>
      </c>
      <c r="BM277" s="17" t="s">
        <v>601</v>
      </c>
    </row>
    <row r="278" s="1" customFormat="1">
      <c r="B278" s="38"/>
      <c r="C278" s="39"/>
      <c r="D278" s="216" t="s">
        <v>125</v>
      </c>
      <c r="E278" s="39"/>
      <c r="F278" s="217" t="s">
        <v>602</v>
      </c>
      <c r="G278" s="39"/>
      <c r="H278" s="39"/>
      <c r="I278" s="130"/>
      <c r="J278" s="39"/>
      <c r="K278" s="39"/>
      <c r="L278" s="43"/>
      <c r="M278" s="218"/>
      <c r="N278" s="79"/>
      <c r="O278" s="79"/>
      <c r="P278" s="79"/>
      <c r="Q278" s="79"/>
      <c r="R278" s="79"/>
      <c r="S278" s="79"/>
      <c r="T278" s="80"/>
      <c r="AT278" s="17" t="s">
        <v>125</v>
      </c>
      <c r="AU278" s="17" t="s">
        <v>79</v>
      </c>
    </row>
    <row r="279" s="12" customFormat="1">
      <c r="B279" s="229"/>
      <c r="C279" s="230"/>
      <c r="D279" s="216" t="s">
        <v>127</v>
      </c>
      <c r="E279" s="231" t="s">
        <v>19</v>
      </c>
      <c r="F279" s="232" t="s">
        <v>603</v>
      </c>
      <c r="G279" s="230"/>
      <c r="H279" s="233">
        <v>4</v>
      </c>
      <c r="I279" s="234"/>
      <c r="J279" s="230"/>
      <c r="K279" s="230"/>
      <c r="L279" s="235"/>
      <c r="M279" s="236"/>
      <c r="N279" s="237"/>
      <c r="O279" s="237"/>
      <c r="P279" s="237"/>
      <c r="Q279" s="237"/>
      <c r="R279" s="237"/>
      <c r="S279" s="237"/>
      <c r="T279" s="238"/>
      <c r="AT279" s="239" t="s">
        <v>127</v>
      </c>
      <c r="AU279" s="239" t="s">
        <v>79</v>
      </c>
      <c r="AV279" s="12" t="s">
        <v>79</v>
      </c>
      <c r="AW279" s="12" t="s">
        <v>31</v>
      </c>
      <c r="AX279" s="12" t="s">
        <v>69</v>
      </c>
      <c r="AY279" s="239" t="s">
        <v>115</v>
      </c>
    </row>
    <row r="280" s="14" customFormat="1">
      <c r="B280" s="251"/>
      <c r="C280" s="252"/>
      <c r="D280" s="216" t="s">
        <v>127</v>
      </c>
      <c r="E280" s="253" t="s">
        <v>19</v>
      </c>
      <c r="F280" s="254" t="s">
        <v>140</v>
      </c>
      <c r="G280" s="252"/>
      <c r="H280" s="255">
        <v>4</v>
      </c>
      <c r="I280" s="256"/>
      <c r="J280" s="252"/>
      <c r="K280" s="252"/>
      <c r="L280" s="257"/>
      <c r="M280" s="258"/>
      <c r="N280" s="259"/>
      <c r="O280" s="259"/>
      <c r="P280" s="259"/>
      <c r="Q280" s="259"/>
      <c r="R280" s="259"/>
      <c r="S280" s="259"/>
      <c r="T280" s="260"/>
      <c r="AT280" s="261" t="s">
        <v>127</v>
      </c>
      <c r="AU280" s="261" t="s">
        <v>79</v>
      </c>
      <c r="AV280" s="14" t="s">
        <v>123</v>
      </c>
      <c r="AW280" s="14" t="s">
        <v>31</v>
      </c>
      <c r="AX280" s="14" t="s">
        <v>77</v>
      </c>
      <c r="AY280" s="261" t="s">
        <v>115</v>
      </c>
    </row>
    <row r="281" s="1" customFormat="1" ht="16.5" customHeight="1">
      <c r="B281" s="38"/>
      <c r="C281" s="270" t="s">
        <v>604</v>
      </c>
      <c r="D281" s="270" t="s">
        <v>366</v>
      </c>
      <c r="E281" s="271" t="s">
        <v>605</v>
      </c>
      <c r="F281" s="272" t="s">
        <v>606</v>
      </c>
      <c r="G281" s="273" t="s">
        <v>143</v>
      </c>
      <c r="H281" s="274">
        <v>4</v>
      </c>
      <c r="I281" s="275"/>
      <c r="J281" s="276">
        <f>ROUND(I281*H281,2)</f>
        <v>0</v>
      </c>
      <c r="K281" s="272" t="s">
        <v>122</v>
      </c>
      <c r="L281" s="277"/>
      <c r="M281" s="278" t="s">
        <v>19</v>
      </c>
      <c r="N281" s="279" t="s">
        <v>40</v>
      </c>
      <c r="O281" s="79"/>
      <c r="P281" s="213">
        <f>O281*H281</f>
        <v>0</v>
      </c>
      <c r="Q281" s="213">
        <v>0.00012999999999999999</v>
      </c>
      <c r="R281" s="213">
        <f>Q281*H281</f>
        <v>0.00051999999999999995</v>
      </c>
      <c r="S281" s="213">
        <v>0</v>
      </c>
      <c r="T281" s="214">
        <f>S281*H281</f>
        <v>0</v>
      </c>
      <c r="AR281" s="17" t="s">
        <v>467</v>
      </c>
      <c r="AT281" s="17" t="s">
        <v>366</v>
      </c>
      <c r="AU281" s="17" t="s">
        <v>79</v>
      </c>
      <c r="AY281" s="17" t="s">
        <v>115</v>
      </c>
      <c r="BE281" s="215">
        <f>IF(N281="základní",J281,0)</f>
        <v>0</v>
      </c>
      <c r="BF281" s="215">
        <f>IF(N281="snížená",J281,0)</f>
        <v>0</v>
      </c>
      <c r="BG281" s="215">
        <f>IF(N281="zákl. přenesená",J281,0)</f>
        <v>0</v>
      </c>
      <c r="BH281" s="215">
        <f>IF(N281="sníž. přenesená",J281,0)</f>
        <v>0</v>
      </c>
      <c r="BI281" s="215">
        <f>IF(N281="nulová",J281,0)</f>
        <v>0</v>
      </c>
      <c r="BJ281" s="17" t="s">
        <v>77</v>
      </c>
      <c r="BK281" s="215">
        <f>ROUND(I281*H281,2)</f>
        <v>0</v>
      </c>
      <c r="BL281" s="17" t="s">
        <v>188</v>
      </c>
      <c r="BM281" s="17" t="s">
        <v>607</v>
      </c>
    </row>
    <row r="282" s="12" customFormat="1">
      <c r="B282" s="229"/>
      <c r="C282" s="230"/>
      <c r="D282" s="216" t="s">
        <v>127</v>
      </c>
      <c r="E282" s="231" t="s">
        <v>19</v>
      </c>
      <c r="F282" s="232" t="s">
        <v>603</v>
      </c>
      <c r="G282" s="230"/>
      <c r="H282" s="233">
        <v>4</v>
      </c>
      <c r="I282" s="234"/>
      <c r="J282" s="230"/>
      <c r="K282" s="230"/>
      <c r="L282" s="235"/>
      <c r="M282" s="236"/>
      <c r="N282" s="237"/>
      <c r="O282" s="237"/>
      <c r="P282" s="237"/>
      <c r="Q282" s="237"/>
      <c r="R282" s="237"/>
      <c r="S282" s="237"/>
      <c r="T282" s="238"/>
      <c r="AT282" s="239" t="s">
        <v>127</v>
      </c>
      <c r="AU282" s="239" t="s">
        <v>79</v>
      </c>
      <c r="AV282" s="12" t="s">
        <v>79</v>
      </c>
      <c r="AW282" s="12" t="s">
        <v>31</v>
      </c>
      <c r="AX282" s="12" t="s">
        <v>77</v>
      </c>
      <c r="AY282" s="239" t="s">
        <v>115</v>
      </c>
    </row>
    <row r="283" s="1" customFormat="1" ht="16.5" customHeight="1">
      <c r="B283" s="38"/>
      <c r="C283" s="204" t="s">
        <v>608</v>
      </c>
      <c r="D283" s="204" t="s">
        <v>118</v>
      </c>
      <c r="E283" s="205" t="s">
        <v>609</v>
      </c>
      <c r="F283" s="206" t="s">
        <v>610</v>
      </c>
      <c r="G283" s="207" t="s">
        <v>143</v>
      </c>
      <c r="H283" s="208">
        <v>4</v>
      </c>
      <c r="I283" s="209"/>
      <c r="J283" s="210">
        <f>ROUND(I283*H283,2)</f>
        <v>0</v>
      </c>
      <c r="K283" s="206" t="s">
        <v>122</v>
      </c>
      <c r="L283" s="43"/>
      <c r="M283" s="211" t="s">
        <v>19</v>
      </c>
      <c r="N283" s="212" t="s">
        <v>40</v>
      </c>
      <c r="O283" s="79"/>
      <c r="P283" s="213">
        <f>O283*H283</f>
        <v>0</v>
      </c>
      <c r="Q283" s="213">
        <v>0</v>
      </c>
      <c r="R283" s="213">
        <f>Q283*H283</f>
        <v>0</v>
      </c>
      <c r="S283" s="213">
        <v>0.00044999999999999999</v>
      </c>
      <c r="T283" s="214">
        <f>S283*H283</f>
        <v>0.0018</v>
      </c>
      <c r="AR283" s="17" t="s">
        <v>188</v>
      </c>
      <c r="AT283" s="17" t="s">
        <v>118</v>
      </c>
      <c r="AU283" s="17" t="s">
        <v>79</v>
      </c>
      <c r="AY283" s="17" t="s">
        <v>115</v>
      </c>
      <c r="BE283" s="215">
        <f>IF(N283="základní",J283,0)</f>
        <v>0</v>
      </c>
      <c r="BF283" s="215">
        <f>IF(N283="snížená",J283,0)</f>
        <v>0</v>
      </c>
      <c r="BG283" s="215">
        <f>IF(N283="zákl. přenesená",J283,0)</f>
        <v>0</v>
      </c>
      <c r="BH283" s="215">
        <f>IF(N283="sníž. přenesená",J283,0)</f>
        <v>0</v>
      </c>
      <c r="BI283" s="215">
        <f>IF(N283="nulová",J283,0)</f>
        <v>0</v>
      </c>
      <c r="BJ283" s="17" t="s">
        <v>77</v>
      </c>
      <c r="BK283" s="215">
        <f>ROUND(I283*H283,2)</f>
        <v>0</v>
      </c>
      <c r="BL283" s="17" t="s">
        <v>188</v>
      </c>
      <c r="BM283" s="17" t="s">
        <v>611</v>
      </c>
    </row>
    <row r="284" s="12" customFormat="1">
      <c r="B284" s="229"/>
      <c r="C284" s="230"/>
      <c r="D284" s="216" t="s">
        <v>127</v>
      </c>
      <c r="E284" s="231" t="s">
        <v>19</v>
      </c>
      <c r="F284" s="232" t="s">
        <v>603</v>
      </c>
      <c r="G284" s="230"/>
      <c r="H284" s="233">
        <v>4</v>
      </c>
      <c r="I284" s="234"/>
      <c r="J284" s="230"/>
      <c r="K284" s="230"/>
      <c r="L284" s="235"/>
      <c r="M284" s="236"/>
      <c r="N284" s="237"/>
      <c r="O284" s="237"/>
      <c r="P284" s="237"/>
      <c r="Q284" s="237"/>
      <c r="R284" s="237"/>
      <c r="S284" s="237"/>
      <c r="T284" s="238"/>
      <c r="AT284" s="239" t="s">
        <v>127</v>
      </c>
      <c r="AU284" s="239" t="s">
        <v>79</v>
      </c>
      <c r="AV284" s="12" t="s">
        <v>79</v>
      </c>
      <c r="AW284" s="12" t="s">
        <v>31</v>
      </c>
      <c r="AX284" s="12" t="s">
        <v>69</v>
      </c>
      <c r="AY284" s="239" t="s">
        <v>115</v>
      </c>
    </row>
    <row r="285" s="14" customFormat="1">
      <c r="B285" s="251"/>
      <c r="C285" s="252"/>
      <c r="D285" s="216" t="s">
        <v>127</v>
      </c>
      <c r="E285" s="253" t="s">
        <v>19</v>
      </c>
      <c r="F285" s="254" t="s">
        <v>140</v>
      </c>
      <c r="G285" s="252"/>
      <c r="H285" s="255">
        <v>4</v>
      </c>
      <c r="I285" s="256"/>
      <c r="J285" s="252"/>
      <c r="K285" s="252"/>
      <c r="L285" s="257"/>
      <c r="M285" s="262"/>
      <c r="N285" s="263"/>
      <c r="O285" s="263"/>
      <c r="P285" s="263"/>
      <c r="Q285" s="263"/>
      <c r="R285" s="263"/>
      <c r="S285" s="263"/>
      <c r="T285" s="264"/>
      <c r="AT285" s="261" t="s">
        <v>127</v>
      </c>
      <c r="AU285" s="261" t="s">
        <v>79</v>
      </c>
      <c r="AV285" s="14" t="s">
        <v>123</v>
      </c>
      <c r="AW285" s="14" t="s">
        <v>31</v>
      </c>
      <c r="AX285" s="14" t="s">
        <v>77</v>
      </c>
      <c r="AY285" s="261" t="s">
        <v>115</v>
      </c>
    </row>
    <row r="286" s="1" customFormat="1" ht="6.96" customHeight="1">
      <c r="B286" s="57"/>
      <c r="C286" s="58"/>
      <c r="D286" s="58"/>
      <c r="E286" s="58"/>
      <c r="F286" s="58"/>
      <c r="G286" s="58"/>
      <c r="H286" s="58"/>
      <c r="I286" s="154"/>
      <c r="J286" s="58"/>
      <c r="K286" s="58"/>
      <c r="L286" s="43"/>
    </row>
  </sheetData>
  <sheetProtection sheet="1" autoFilter="0" formatColumns="0" formatRows="0" objects="1" scenarios="1" spinCount="100000" saltValue="7Ryqv07l2k9AlWbL/7aOiDhUIeNU7v9Y6Mmgjub3wnKQEHaXFGef08a0LdEeC4OEgrTBzxjmZIlutjjVbnCLdQ==" hashValue="13TcNs7QLamw3Fsp1upQLYYSPVzyaofACqRjUNK5krH3nPyTOvEF/jns5akUt9cXb/SHTScwQekFJu/y9Fxd3w==" algorithmName="SHA-512" password="CC35"/>
  <autoFilter ref="C91:K285"/>
  <mergeCells count="9">
    <mergeCell ref="E7:H7"/>
    <mergeCell ref="E9:H9"/>
    <mergeCell ref="E18:H18"/>
    <mergeCell ref="E27:H27"/>
    <mergeCell ref="E48:H48"/>
    <mergeCell ref="E50:H50"/>
    <mergeCell ref="E82:H82"/>
    <mergeCell ref="E84:H84"/>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zoomScaleNormal="100" zoomScaleSheetLayoutView="60" zoomScalePageLayoutView="100" workbookViewId="0"/>
  </sheetViews>
  <sheetFormatPr defaultRowHeight="13.5"/>
  <cols>
    <col min="1" max="1" width="8.33" style="280" customWidth="1"/>
    <col min="2" max="2" width="1.664063" style="280" customWidth="1"/>
    <col min="3" max="4" width="5" style="280" customWidth="1"/>
    <col min="5" max="5" width="11.67" style="280" customWidth="1"/>
    <col min="6" max="6" width="9.17" style="280" customWidth="1"/>
    <col min="7" max="7" width="5" style="280" customWidth="1"/>
    <col min="8" max="8" width="77.83" style="280" customWidth="1"/>
    <col min="9" max="10" width="20" style="280" customWidth="1"/>
    <col min="11" max="11" width="1.664063" style="280" customWidth="1"/>
  </cols>
  <sheetData>
    <row r="1" ht="37.5" customHeight="1"/>
    <row r="2" ht="7.5" customHeight="1">
      <c r="B2" s="281"/>
      <c r="C2" s="282"/>
      <c r="D2" s="282"/>
      <c r="E2" s="282"/>
      <c r="F2" s="282"/>
      <c r="G2" s="282"/>
      <c r="H2" s="282"/>
      <c r="I2" s="282"/>
      <c r="J2" s="282"/>
      <c r="K2" s="283"/>
    </row>
    <row r="3" s="15" customFormat="1" ht="45" customHeight="1">
      <c r="B3" s="284"/>
      <c r="C3" s="285" t="s">
        <v>612</v>
      </c>
      <c r="D3" s="285"/>
      <c r="E3" s="285"/>
      <c r="F3" s="285"/>
      <c r="G3" s="285"/>
      <c r="H3" s="285"/>
      <c r="I3" s="285"/>
      <c r="J3" s="285"/>
      <c r="K3" s="286"/>
    </row>
    <row r="4" ht="25.5" customHeight="1">
      <c r="B4" s="287"/>
      <c r="C4" s="288" t="s">
        <v>613</v>
      </c>
      <c r="D4" s="288"/>
      <c r="E4" s="288"/>
      <c r="F4" s="288"/>
      <c r="G4" s="288"/>
      <c r="H4" s="288"/>
      <c r="I4" s="288"/>
      <c r="J4" s="288"/>
      <c r="K4" s="289"/>
    </row>
    <row r="5" ht="5.25" customHeight="1">
      <c r="B5" s="287"/>
      <c r="C5" s="290"/>
      <c r="D5" s="290"/>
      <c r="E5" s="290"/>
      <c r="F5" s="290"/>
      <c r="G5" s="290"/>
      <c r="H5" s="290"/>
      <c r="I5" s="290"/>
      <c r="J5" s="290"/>
      <c r="K5" s="289"/>
    </row>
    <row r="6" ht="15" customHeight="1">
      <c r="B6" s="287"/>
      <c r="C6" s="291" t="s">
        <v>614</v>
      </c>
      <c r="D6" s="291"/>
      <c r="E6" s="291"/>
      <c r="F6" s="291"/>
      <c r="G6" s="291"/>
      <c r="H6" s="291"/>
      <c r="I6" s="291"/>
      <c r="J6" s="291"/>
      <c r="K6" s="289"/>
    </row>
    <row r="7" ht="15" customHeight="1">
      <c r="B7" s="292"/>
      <c r="C7" s="291" t="s">
        <v>615</v>
      </c>
      <c r="D7" s="291"/>
      <c r="E7" s="291"/>
      <c r="F7" s="291"/>
      <c r="G7" s="291"/>
      <c r="H7" s="291"/>
      <c r="I7" s="291"/>
      <c r="J7" s="291"/>
      <c r="K7" s="289"/>
    </row>
    <row r="8" ht="12.75" customHeight="1">
      <c r="B8" s="292"/>
      <c r="C8" s="291"/>
      <c r="D8" s="291"/>
      <c r="E8" s="291"/>
      <c r="F8" s="291"/>
      <c r="G8" s="291"/>
      <c r="H8" s="291"/>
      <c r="I8" s="291"/>
      <c r="J8" s="291"/>
      <c r="K8" s="289"/>
    </row>
    <row r="9" ht="15" customHeight="1">
      <c r="B9" s="292"/>
      <c r="C9" s="291" t="s">
        <v>616</v>
      </c>
      <c r="D9" s="291"/>
      <c r="E9" s="291"/>
      <c r="F9" s="291"/>
      <c r="G9" s="291"/>
      <c r="H9" s="291"/>
      <c r="I9" s="291"/>
      <c r="J9" s="291"/>
      <c r="K9" s="289"/>
    </row>
    <row r="10" ht="15" customHeight="1">
      <c r="B10" s="292"/>
      <c r="C10" s="291"/>
      <c r="D10" s="291" t="s">
        <v>617</v>
      </c>
      <c r="E10" s="291"/>
      <c r="F10" s="291"/>
      <c r="G10" s="291"/>
      <c r="H10" s="291"/>
      <c r="I10" s="291"/>
      <c r="J10" s="291"/>
      <c r="K10" s="289"/>
    </row>
    <row r="11" ht="15" customHeight="1">
      <c r="B11" s="292"/>
      <c r="C11" s="293"/>
      <c r="D11" s="291" t="s">
        <v>618</v>
      </c>
      <c r="E11" s="291"/>
      <c r="F11" s="291"/>
      <c r="G11" s="291"/>
      <c r="H11" s="291"/>
      <c r="I11" s="291"/>
      <c r="J11" s="291"/>
      <c r="K11" s="289"/>
    </row>
    <row r="12" ht="15" customHeight="1">
      <c r="B12" s="292"/>
      <c r="C12" s="293"/>
      <c r="D12" s="291"/>
      <c r="E12" s="291"/>
      <c r="F12" s="291"/>
      <c r="G12" s="291"/>
      <c r="H12" s="291"/>
      <c r="I12" s="291"/>
      <c r="J12" s="291"/>
      <c r="K12" s="289"/>
    </row>
    <row r="13" ht="15" customHeight="1">
      <c r="B13" s="292"/>
      <c r="C13" s="293"/>
      <c r="D13" s="294" t="s">
        <v>619</v>
      </c>
      <c r="E13" s="291"/>
      <c r="F13" s="291"/>
      <c r="G13" s="291"/>
      <c r="H13" s="291"/>
      <c r="I13" s="291"/>
      <c r="J13" s="291"/>
      <c r="K13" s="289"/>
    </row>
    <row r="14" ht="12.75" customHeight="1">
      <c r="B14" s="292"/>
      <c r="C14" s="293"/>
      <c r="D14" s="293"/>
      <c r="E14" s="293"/>
      <c r="F14" s="293"/>
      <c r="G14" s="293"/>
      <c r="H14" s="293"/>
      <c r="I14" s="293"/>
      <c r="J14" s="293"/>
      <c r="K14" s="289"/>
    </row>
    <row r="15" ht="15" customHeight="1">
      <c r="B15" s="292"/>
      <c r="C15" s="293"/>
      <c r="D15" s="291" t="s">
        <v>620</v>
      </c>
      <c r="E15" s="291"/>
      <c r="F15" s="291"/>
      <c r="G15" s="291"/>
      <c r="H15" s="291"/>
      <c r="I15" s="291"/>
      <c r="J15" s="291"/>
      <c r="K15" s="289"/>
    </row>
    <row r="16" ht="15" customHeight="1">
      <c r="B16" s="292"/>
      <c r="C16" s="293"/>
      <c r="D16" s="291" t="s">
        <v>621</v>
      </c>
      <c r="E16" s="291"/>
      <c r="F16" s="291"/>
      <c r="G16" s="291"/>
      <c r="H16" s="291"/>
      <c r="I16" s="291"/>
      <c r="J16" s="291"/>
      <c r="K16" s="289"/>
    </row>
    <row r="17" ht="15" customHeight="1">
      <c r="B17" s="292"/>
      <c r="C17" s="293"/>
      <c r="D17" s="291" t="s">
        <v>622</v>
      </c>
      <c r="E17" s="291"/>
      <c r="F17" s="291"/>
      <c r="G17" s="291"/>
      <c r="H17" s="291"/>
      <c r="I17" s="291"/>
      <c r="J17" s="291"/>
      <c r="K17" s="289"/>
    </row>
    <row r="18" ht="15" customHeight="1">
      <c r="B18" s="292"/>
      <c r="C18" s="293"/>
      <c r="D18" s="293"/>
      <c r="E18" s="295" t="s">
        <v>76</v>
      </c>
      <c r="F18" s="291" t="s">
        <v>623</v>
      </c>
      <c r="G18" s="291"/>
      <c r="H18" s="291"/>
      <c r="I18" s="291"/>
      <c r="J18" s="291"/>
      <c r="K18" s="289"/>
    </row>
    <row r="19" ht="15" customHeight="1">
      <c r="B19" s="292"/>
      <c r="C19" s="293"/>
      <c r="D19" s="293"/>
      <c r="E19" s="295" t="s">
        <v>624</v>
      </c>
      <c r="F19" s="291" t="s">
        <v>625</v>
      </c>
      <c r="G19" s="291"/>
      <c r="H19" s="291"/>
      <c r="I19" s="291"/>
      <c r="J19" s="291"/>
      <c r="K19" s="289"/>
    </row>
    <row r="20" ht="15" customHeight="1">
      <c r="B20" s="292"/>
      <c r="C20" s="293"/>
      <c r="D20" s="293"/>
      <c r="E20" s="295" t="s">
        <v>626</v>
      </c>
      <c r="F20" s="291" t="s">
        <v>627</v>
      </c>
      <c r="G20" s="291"/>
      <c r="H20" s="291"/>
      <c r="I20" s="291"/>
      <c r="J20" s="291"/>
      <c r="K20" s="289"/>
    </row>
    <row r="21" ht="15" customHeight="1">
      <c r="B21" s="292"/>
      <c r="C21" s="293"/>
      <c r="D21" s="293"/>
      <c r="E21" s="295" t="s">
        <v>628</v>
      </c>
      <c r="F21" s="291" t="s">
        <v>629</v>
      </c>
      <c r="G21" s="291"/>
      <c r="H21" s="291"/>
      <c r="I21" s="291"/>
      <c r="J21" s="291"/>
      <c r="K21" s="289"/>
    </row>
    <row r="22" ht="15" customHeight="1">
      <c r="B22" s="292"/>
      <c r="C22" s="293"/>
      <c r="D22" s="293"/>
      <c r="E22" s="295" t="s">
        <v>80</v>
      </c>
      <c r="F22" s="291" t="s">
        <v>630</v>
      </c>
      <c r="G22" s="291"/>
      <c r="H22" s="291"/>
      <c r="I22" s="291"/>
      <c r="J22" s="291"/>
      <c r="K22" s="289"/>
    </row>
    <row r="23" ht="15" customHeight="1">
      <c r="B23" s="292"/>
      <c r="C23" s="293"/>
      <c r="D23" s="293"/>
      <c r="E23" s="295" t="s">
        <v>631</v>
      </c>
      <c r="F23" s="291" t="s">
        <v>632</v>
      </c>
      <c r="G23" s="291"/>
      <c r="H23" s="291"/>
      <c r="I23" s="291"/>
      <c r="J23" s="291"/>
      <c r="K23" s="289"/>
    </row>
    <row r="24" ht="12.75" customHeight="1">
      <c r="B24" s="292"/>
      <c r="C24" s="293"/>
      <c r="D24" s="293"/>
      <c r="E24" s="293"/>
      <c r="F24" s="293"/>
      <c r="G24" s="293"/>
      <c r="H24" s="293"/>
      <c r="I24" s="293"/>
      <c r="J24" s="293"/>
      <c r="K24" s="289"/>
    </row>
    <row r="25" ht="15" customHeight="1">
      <c r="B25" s="292"/>
      <c r="C25" s="291" t="s">
        <v>633</v>
      </c>
      <c r="D25" s="291"/>
      <c r="E25" s="291"/>
      <c r="F25" s="291"/>
      <c r="G25" s="291"/>
      <c r="H25" s="291"/>
      <c r="I25" s="291"/>
      <c r="J25" s="291"/>
      <c r="K25" s="289"/>
    </row>
    <row r="26" ht="15" customHeight="1">
      <c r="B26" s="292"/>
      <c r="C26" s="291" t="s">
        <v>634</v>
      </c>
      <c r="D26" s="291"/>
      <c r="E26" s="291"/>
      <c r="F26" s="291"/>
      <c r="G26" s="291"/>
      <c r="H26" s="291"/>
      <c r="I26" s="291"/>
      <c r="J26" s="291"/>
      <c r="K26" s="289"/>
    </row>
    <row r="27" ht="15" customHeight="1">
      <c r="B27" s="292"/>
      <c r="C27" s="291"/>
      <c r="D27" s="291" t="s">
        <v>635</v>
      </c>
      <c r="E27" s="291"/>
      <c r="F27" s="291"/>
      <c r="G27" s="291"/>
      <c r="H27" s="291"/>
      <c r="I27" s="291"/>
      <c r="J27" s="291"/>
      <c r="K27" s="289"/>
    </row>
    <row r="28" ht="15" customHeight="1">
      <c r="B28" s="292"/>
      <c r="C28" s="293"/>
      <c r="D28" s="291" t="s">
        <v>636</v>
      </c>
      <c r="E28" s="291"/>
      <c r="F28" s="291"/>
      <c r="G28" s="291"/>
      <c r="H28" s="291"/>
      <c r="I28" s="291"/>
      <c r="J28" s="291"/>
      <c r="K28" s="289"/>
    </row>
    <row r="29" ht="12.75" customHeight="1">
      <c r="B29" s="292"/>
      <c r="C29" s="293"/>
      <c r="D29" s="293"/>
      <c r="E29" s="293"/>
      <c r="F29" s="293"/>
      <c r="G29" s="293"/>
      <c r="H29" s="293"/>
      <c r="I29" s="293"/>
      <c r="J29" s="293"/>
      <c r="K29" s="289"/>
    </row>
    <row r="30" ht="15" customHeight="1">
      <c r="B30" s="292"/>
      <c r="C30" s="293"/>
      <c r="D30" s="291" t="s">
        <v>637</v>
      </c>
      <c r="E30" s="291"/>
      <c r="F30" s="291"/>
      <c r="G30" s="291"/>
      <c r="H30" s="291"/>
      <c r="I30" s="291"/>
      <c r="J30" s="291"/>
      <c r="K30" s="289"/>
    </row>
    <row r="31" ht="15" customHeight="1">
      <c r="B31" s="292"/>
      <c r="C31" s="293"/>
      <c r="D31" s="291" t="s">
        <v>638</v>
      </c>
      <c r="E31" s="291"/>
      <c r="F31" s="291"/>
      <c r="G31" s="291"/>
      <c r="H31" s="291"/>
      <c r="I31" s="291"/>
      <c r="J31" s="291"/>
      <c r="K31" s="289"/>
    </row>
    <row r="32" ht="12.75" customHeight="1">
      <c r="B32" s="292"/>
      <c r="C32" s="293"/>
      <c r="D32" s="293"/>
      <c r="E32" s="293"/>
      <c r="F32" s="293"/>
      <c r="G32" s="293"/>
      <c r="H32" s="293"/>
      <c r="I32" s="293"/>
      <c r="J32" s="293"/>
      <c r="K32" s="289"/>
    </row>
    <row r="33" ht="15" customHeight="1">
      <c r="B33" s="292"/>
      <c r="C33" s="293"/>
      <c r="D33" s="291" t="s">
        <v>639</v>
      </c>
      <c r="E33" s="291"/>
      <c r="F33" s="291"/>
      <c r="G33" s="291"/>
      <c r="H33" s="291"/>
      <c r="I33" s="291"/>
      <c r="J33" s="291"/>
      <c r="K33" s="289"/>
    </row>
    <row r="34" ht="15" customHeight="1">
      <c r="B34" s="292"/>
      <c r="C34" s="293"/>
      <c r="D34" s="291" t="s">
        <v>640</v>
      </c>
      <c r="E34" s="291"/>
      <c r="F34" s="291"/>
      <c r="G34" s="291"/>
      <c r="H34" s="291"/>
      <c r="I34" s="291"/>
      <c r="J34" s="291"/>
      <c r="K34" s="289"/>
    </row>
    <row r="35" ht="15" customHeight="1">
      <c r="B35" s="292"/>
      <c r="C35" s="293"/>
      <c r="D35" s="291" t="s">
        <v>641</v>
      </c>
      <c r="E35" s="291"/>
      <c r="F35" s="291"/>
      <c r="G35" s="291"/>
      <c r="H35" s="291"/>
      <c r="I35" s="291"/>
      <c r="J35" s="291"/>
      <c r="K35" s="289"/>
    </row>
    <row r="36" ht="15" customHeight="1">
      <c r="B36" s="292"/>
      <c r="C36" s="293"/>
      <c r="D36" s="291"/>
      <c r="E36" s="294" t="s">
        <v>101</v>
      </c>
      <c r="F36" s="291"/>
      <c r="G36" s="291" t="s">
        <v>642</v>
      </c>
      <c r="H36" s="291"/>
      <c r="I36" s="291"/>
      <c r="J36" s="291"/>
      <c r="K36" s="289"/>
    </row>
    <row r="37" ht="30.75" customHeight="1">
      <c r="B37" s="292"/>
      <c r="C37" s="293"/>
      <c r="D37" s="291"/>
      <c r="E37" s="294" t="s">
        <v>643</v>
      </c>
      <c r="F37" s="291"/>
      <c r="G37" s="291" t="s">
        <v>644</v>
      </c>
      <c r="H37" s="291"/>
      <c r="I37" s="291"/>
      <c r="J37" s="291"/>
      <c r="K37" s="289"/>
    </row>
    <row r="38" ht="15" customHeight="1">
      <c r="B38" s="292"/>
      <c r="C38" s="293"/>
      <c r="D38" s="291"/>
      <c r="E38" s="294" t="s">
        <v>50</v>
      </c>
      <c r="F38" s="291"/>
      <c r="G38" s="291" t="s">
        <v>645</v>
      </c>
      <c r="H38" s="291"/>
      <c r="I38" s="291"/>
      <c r="J38" s="291"/>
      <c r="K38" s="289"/>
    </row>
    <row r="39" ht="15" customHeight="1">
      <c r="B39" s="292"/>
      <c r="C39" s="293"/>
      <c r="D39" s="291"/>
      <c r="E39" s="294" t="s">
        <v>51</v>
      </c>
      <c r="F39" s="291"/>
      <c r="G39" s="291" t="s">
        <v>646</v>
      </c>
      <c r="H39" s="291"/>
      <c r="I39" s="291"/>
      <c r="J39" s="291"/>
      <c r="K39" s="289"/>
    </row>
    <row r="40" ht="15" customHeight="1">
      <c r="B40" s="292"/>
      <c r="C40" s="293"/>
      <c r="D40" s="291"/>
      <c r="E40" s="294" t="s">
        <v>102</v>
      </c>
      <c r="F40" s="291"/>
      <c r="G40" s="291" t="s">
        <v>647</v>
      </c>
      <c r="H40" s="291"/>
      <c r="I40" s="291"/>
      <c r="J40" s="291"/>
      <c r="K40" s="289"/>
    </row>
    <row r="41" ht="15" customHeight="1">
      <c r="B41" s="292"/>
      <c r="C41" s="293"/>
      <c r="D41" s="291"/>
      <c r="E41" s="294" t="s">
        <v>103</v>
      </c>
      <c r="F41" s="291"/>
      <c r="G41" s="291" t="s">
        <v>648</v>
      </c>
      <c r="H41" s="291"/>
      <c r="I41" s="291"/>
      <c r="J41" s="291"/>
      <c r="K41" s="289"/>
    </row>
    <row r="42" ht="15" customHeight="1">
      <c r="B42" s="292"/>
      <c r="C42" s="293"/>
      <c r="D42" s="291"/>
      <c r="E42" s="294" t="s">
        <v>649</v>
      </c>
      <c r="F42" s="291"/>
      <c r="G42" s="291" t="s">
        <v>650</v>
      </c>
      <c r="H42" s="291"/>
      <c r="I42" s="291"/>
      <c r="J42" s="291"/>
      <c r="K42" s="289"/>
    </row>
    <row r="43" ht="15" customHeight="1">
      <c r="B43" s="292"/>
      <c r="C43" s="293"/>
      <c r="D43" s="291"/>
      <c r="E43" s="294"/>
      <c r="F43" s="291"/>
      <c r="G43" s="291" t="s">
        <v>651</v>
      </c>
      <c r="H43" s="291"/>
      <c r="I43" s="291"/>
      <c r="J43" s="291"/>
      <c r="K43" s="289"/>
    </row>
    <row r="44" ht="15" customHeight="1">
      <c r="B44" s="292"/>
      <c r="C44" s="293"/>
      <c r="D44" s="291"/>
      <c r="E44" s="294" t="s">
        <v>652</v>
      </c>
      <c r="F44" s="291"/>
      <c r="G44" s="291" t="s">
        <v>653</v>
      </c>
      <c r="H44" s="291"/>
      <c r="I44" s="291"/>
      <c r="J44" s="291"/>
      <c r="K44" s="289"/>
    </row>
    <row r="45" ht="15" customHeight="1">
      <c r="B45" s="292"/>
      <c r="C45" s="293"/>
      <c r="D45" s="291"/>
      <c r="E45" s="294" t="s">
        <v>105</v>
      </c>
      <c r="F45" s="291"/>
      <c r="G45" s="291" t="s">
        <v>654</v>
      </c>
      <c r="H45" s="291"/>
      <c r="I45" s="291"/>
      <c r="J45" s="291"/>
      <c r="K45" s="289"/>
    </row>
    <row r="46" ht="12.75" customHeight="1">
      <c r="B46" s="292"/>
      <c r="C46" s="293"/>
      <c r="D46" s="291"/>
      <c r="E46" s="291"/>
      <c r="F46" s="291"/>
      <c r="G46" s="291"/>
      <c r="H46" s="291"/>
      <c r="I46" s="291"/>
      <c r="J46" s="291"/>
      <c r="K46" s="289"/>
    </row>
    <row r="47" ht="15" customHeight="1">
      <c r="B47" s="292"/>
      <c r="C47" s="293"/>
      <c r="D47" s="291" t="s">
        <v>655</v>
      </c>
      <c r="E47" s="291"/>
      <c r="F47" s="291"/>
      <c r="G47" s="291"/>
      <c r="H47" s="291"/>
      <c r="I47" s="291"/>
      <c r="J47" s="291"/>
      <c r="K47" s="289"/>
    </row>
    <row r="48" ht="15" customHeight="1">
      <c r="B48" s="292"/>
      <c r="C48" s="293"/>
      <c r="D48" s="293"/>
      <c r="E48" s="291" t="s">
        <v>656</v>
      </c>
      <c r="F48" s="291"/>
      <c r="G48" s="291"/>
      <c r="H48" s="291"/>
      <c r="I48" s="291"/>
      <c r="J48" s="291"/>
      <c r="K48" s="289"/>
    </row>
    <row r="49" ht="15" customHeight="1">
      <c r="B49" s="292"/>
      <c r="C49" s="293"/>
      <c r="D49" s="293"/>
      <c r="E49" s="291" t="s">
        <v>657</v>
      </c>
      <c r="F49" s="291"/>
      <c r="G49" s="291"/>
      <c r="H49" s="291"/>
      <c r="I49" s="291"/>
      <c r="J49" s="291"/>
      <c r="K49" s="289"/>
    </row>
    <row r="50" ht="15" customHeight="1">
      <c r="B50" s="292"/>
      <c r="C50" s="293"/>
      <c r="D50" s="293"/>
      <c r="E50" s="291" t="s">
        <v>658</v>
      </c>
      <c r="F50" s="291"/>
      <c r="G50" s="291"/>
      <c r="H50" s="291"/>
      <c r="I50" s="291"/>
      <c r="J50" s="291"/>
      <c r="K50" s="289"/>
    </row>
    <row r="51" ht="15" customHeight="1">
      <c r="B51" s="292"/>
      <c r="C51" s="293"/>
      <c r="D51" s="291" t="s">
        <v>659</v>
      </c>
      <c r="E51" s="291"/>
      <c r="F51" s="291"/>
      <c r="G51" s="291"/>
      <c r="H51" s="291"/>
      <c r="I51" s="291"/>
      <c r="J51" s="291"/>
      <c r="K51" s="289"/>
    </row>
    <row r="52" ht="25.5" customHeight="1">
      <c r="B52" s="287"/>
      <c r="C52" s="288" t="s">
        <v>660</v>
      </c>
      <c r="D52" s="288"/>
      <c r="E52" s="288"/>
      <c r="F52" s="288"/>
      <c r="G52" s="288"/>
      <c r="H52" s="288"/>
      <c r="I52" s="288"/>
      <c r="J52" s="288"/>
      <c r="K52" s="289"/>
    </row>
    <row r="53" ht="5.25" customHeight="1">
      <c r="B53" s="287"/>
      <c r="C53" s="290"/>
      <c r="D53" s="290"/>
      <c r="E53" s="290"/>
      <c r="F53" s="290"/>
      <c r="G53" s="290"/>
      <c r="H53" s="290"/>
      <c r="I53" s="290"/>
      <c r="J53" s="290"/>
      <c r="K53" s="289"/>
    </row>
    <row r="54" ht="15" customHeight="1">
      <c r="B54" s="287"/>
      <c r="C54" s="291" t="s">
        <v>661</v>
      </c>
      <c r="D54" s="291"/>
      <c r="E54" s="291"/>
      <c r="F54" s="291"/>
      <c r="G54" s="291"/>
      <c r="H54" s="291"/>
      <c r="I54" s="291"/>
      <c r="J54" s="291"/>
      <c r="K54" s="289"/>
    </row>
    <row r="55" ht="15" customHeight="1">
      <c r="B55" s="287"/>
      <c r="C55" s="291" t="s">
        <v>662</v>
      </c>
      <c r="D55" s="291"/>
      <c r="E55" s="291"/>
      <c r="F55" s="291"/>
      <c r="G55" s="291"/>
      <c r="H55" s="291"/>
      <c r="I55" s="291"/>
      <c r="J55" s="291"/>
      <c r="K55" s="289"/>
    </row>
    <row r="56" ht="12.75" customHeight="1">
      <c r="B56" s="287"/>
      <c r="C56" s="291"/>
      <c r="D56" s="291"/>
      <c r="E56" s="291"/>
      <c r="F56" s="291"/>
      <c r="G56" s="291"/>
      <c r="H56" s="291"/>
      <c r="I56" s="291"/>
      <c r="J56" s="291"/>
      <c r="K56" s="289"/>
    </row>
    <row r="57" ht="15" customHeight="1">
      <c r="B57" s="287"/>
      <c r="C57" s="291" t="s">
        <v>663</v>
      </c>
      <c r="D57" s="291"/>
      <c r="E57" s="291"/>
      <c r="F57" s="291"/>
      <c r="G57" s="291"/>
      <c r="H57" s="291"/>
      <c r="I57" s="291"/>
      <c r="J57" s="291"/>
      <c r="K57" s="289"/>
    </row>
    <row r="58" ht="15" customHeight="1">
      <c r="B58" s="287"/>
      <c r="C58" s="293"/>
      <c r="D58" s="291" t="s">
        <v>664</v>
      </c>
      <c r="E58" s="291"/>
      <c r="F58" s="291"/>
      <c r="G58" s="291"/>
      <c r="H58" s="291"/>
      <c r="I58" s="291"/>
      <c r="J58" s="291"/>
      <c r="K58" s="289"/>
    </row>
    <row r="59" ht="15" customHeight="1">
      <c r="B59" s="287"/>
      <c r="C59" s="293"/>
      <c r="D59" s="291" t="s">
        <v>665</v>
      </c>
      <c r="E59" s="291"/>
      <c r="F59" s="291"/>
      <c r="G59" s="291"/>
      <c r="H59" s="291"/>
      <c r="I59" s="291"/>
      <c r="J59" s="291"/>
      <c r="K59" s="289"/>
    </row>
    <row r="60" ht="15" customHeight="1">
      <c r="B60" s="287"/>
      <c r="C60" s="293"/>
      <c r="D60" s="291" t="s">
        <v>666</v>
      </c>
      <c r="E60" s="291"/>
      <c r="F60" s="291"/>
      <c r="G60" s="291"/>
      <c r="H60" s="291"/>
      <c r="I60" s="291"/>
      <c r="J60" s="291"/>
      <c r="K60" s="289"/>
    </row>
    <row r="61" ht="15" customHeight="1">
      <c r="B61" s="287"/>
      <c r="C61" s="293"/>
      <c r="D61" s="291" t="s">
        <v>667</v>
      </c>
      <c r="E61" s="291"/>
      <c r="F61" s="291"/>
      <c r="G61" s="291"/>
      <c r="H61" s="291"/>
      <c r="I61" s="291"/>
      <c r="J61" s="291"/>
      <c r="K61" s="289"/>
    </row>
    <row r="62" ht="15" customHeight="1">
      <c r="B62" s="287"/>
      <c r="C62" s="293"/>
      <c r="D62" s="296" t="s">
        <v>668</v>
      </c>
      <c r="E62" s="296"/>
      <c r="F62" s="296"/>
      <c r="G62" s="296"/>
      <c r="H62" s="296"/>
      <c r="I62" s="296"/>
      <c r="J62" s="296"/>
      <c r="K62" s="289"/>
    </row>
    <row r="63" ht="15" customHeight="1">
      <c r="B63" s="287"/>
      <c r="C63" s="293"/>
      <c r="D63" s="291" t="s">
        <v>669</v>
      </c>
      <c r="E63" s="291"/>
      <c r="F63" s="291"/>
      <c r="G63" s="291"/>
      <c r="H63" s="291"/>
      <c r="I63" s="291"/>
      <c r="J63" s="291"/>
      <c r="K63" s="289"/>
    </row>
    <row r="64" ht="12.75" customHeight="1">
      <c r="B64" s="287"/>
      <c r="C64" s="293"/>
      <c r="D64" s="293"/>
      <c r="E64" s="297"/>
      <c r="F64" s="293"/>
      <c r="G64" s="293"/>
      <c r="H64" s="293"/>
      <c r="I64" s="293"/>
      <c r="J64" s="293"/>
      <c r="K64" s="289"/>
    </row>
    <row r="65" ht="15" customHeight="1">
      <c r="B65" s="287"/>
      <c r="C65" s="293"/>
      <c r="D65" s="291" t="s">
        <v>670</v>
      </c>
      <c r="E65" s="291"/>
      <c r="F65" s="291"/>
      <c r="G65" s="291"/>
      <c r="H65" s="291"/>
      <c r="I65" s="291"/>
      <c r="J65" s="291"/>
      <c r="K65" s="289"/>
    </row>
    <row r="66" ht="15" customHeight="1">
      <c r="B66" s="287"/>
      <c r="C66" s="293"/>
      <c r="D66" s="296" t="s">
        <v>671</v>
      </c>
      <c r="E66" s="296"/>
      <c r="F66" s="296"/>
      <c r="G66" s="296"/>
      <c r="H66" s="296"/>
      <c r="I66" s="296"/>
      <c r="J66" s="296"/>
      <c r="K66" s="289"/>
    </row>
    <row r="67" ht="15" customHeight="1">
      <c r="B67" s="287"/>
      <c r="C67" s="293"/>
      <c r="D67" s="291" t="s">
        <v>672</v>
      </c>
      <c r="E67" s="291"/>
      <c r="F67" s="291"/>
      <c r="G67" s="291"/>
      <c r="H67" s="291"/>
      <c r="I67" s="291"/>
      <c r="J67" s="291"/>
      <c r="K67" s="289"/>
    </row>
    <row r="68" ht="15" customHeight="1">
      <c r="B68" s="287"/>
      <c r="C68" s="293"/>
      <c r="D68" s="291" t="s">
        <v>673</v>
      </c>
      <c r="E68" s="291"/>
      <c r="F68" s="291"/>
      <c r="G68" s="291"/>
      <c r="H68" s="291"/>
      <c r="I68" s="291"/>
      <c r="J68" s="291"/>
      <c r="K68" s="289"/>
    </row>
    <row r="69" ht="15" customHeight="1">
      <c r="B69" s="287"/>
      <c r="C69" s="293"/>
      <c r="D69" s="291" t="s">
        <v>674</v>
      </c>
      <c r="E69" s="291"/>
      <c r="F69" s="291"/>
      <c r="G69" s="291"/>
      <c r="H69" s="291"/>
      <c r="I69" s="291"/>
      <c r="J69" s="291"/>
      <c r="K69" s="289"/>
    </row>
    <row r="70" ht="15" customHeight="1">
      <c r="B70" s="287"/>
      <c r="C70" s="293"/>
      <c r="D70" s="291" t="s">
        <v>675</v>
      </c>
      <c r="E70" s="291"/>
      <c r="F70" s="291"/>
      <c r="G70" s="291"/>
      <c r="H70" s="291"/>
      <c r="I70" s="291"/>
      <c r="J70" s="291"/>
      <c r="K70" s="289"/>
    </row>
    <row r="71" ht="12.75" customHeight="1">
      <c r="B71" s="298"/>
      <c r="C71" s="299"/>
      <c r="D71" s="299"/>
      <c r="E71" s="299"/>
      <c r="F71" s="299"/>
      <c r="G71" s="299"/>
      <c r="H71" s="299"/>
      <c r="I71" s="299"/>
      <c r="J71" s="299"/>
      <c r="K71" s="300"/>
    </row>
    <row r="72" ht="18.75" customHeight="1">
      <c r="B72" s="301"/>
      <c r="C72" s="301"/>
      <c r="D72" s="301"/>
      <c r="E72" s="301"/>
      <c r="F72" s="301"/>
      <c r="G72" s="301"/>
      <c r="H72" s="301"/>
      <c r="I72" s="301"/>
      <c r="J72" s="301"/>
      <c r="K72" s="302"/>
    </row>
    <row r="73" ht="18.75" customHeight="1">
      <c r="B73" s="302"/>
      <c r="C73" s="302"/>
      <c r="D73" s="302"/>
      <c r="E73" s="302"/>
      <c r="F73" s="302"/>
      <c r="G73" s="302"/>
      <c r="H73" s="302"/>
      <c r="I73" s="302"/>
      <c r="J73" s="302"/>
      <c r="K73" s="302"/>
    </row>
    <row r="74" ht="7.5" customHeight="1">
      <c r="B74" s="303"/>
      <c r="C74" s="304"/>
      <c r="D74" s="304"/>
      <c r="E74" s="304"/>
      <c r="F74" s="304"/>
      <c r="G74" s="304"/>
      <c r="H74" s="304"/>
      <c r="I74" s="304"/>
      <c r="J74" s="304"/>
      <c r="K74" s="305"/>
    </row>
    <row r="75" ht="45" customHeight="1">
      <c r="B75" s="306"/>
      <c r="C75" s="307" t="s">
        <v>676</v>
      </c>
      <c r="D75" s="307"/>
      <c r="E75" s="307"/>
      <c r="F75" s="307"/>
      <c r="G75" s="307"/>
      <c r="H75" s="307"/>
      <c r="I75" s="307"/>
      <c r="J75" s="307"/>
      <c r="K75" s="308"/>
    </row>
    <row r="76" ht="17.25" customHeight="1">
      <c r="B76" s="306"/>
      <c r="C76" s="309" t="s">
        <v>677</v>
      </c>
      <c r="D76" s="309"/>
      <c r="E76" s="309"/>
      <c r="F76" s="309" t="s">
        <v>678</v>
      </c>
      <c r="G76" s="310"/>
      <c r="H76" s="309" t="s">
        <v>51</v>
      </c>
      <c r="I76" s="309" t="s">
        <v>54</v>
      </c>
      <c r="J76" s="309" t="s">
        <v>679</v>
      </c>
      <c r="K76" s="308"/>
    </row>
    <row r="77" ht="17.25" customHeight="1">
      <c r="B77" s="306"/>
      <c r="C77" s="311" t="s">
        <v>680</v>
      </c>
      <c r="D77" s="311"/>
      <c r="E77" s="311"/>
      <c r="F77" s="312" t="s">
        <v>681</v>
      </c>
      <c r="G77" s="313"/>
      <c r="H77" s="311"/>
      <c r="I77" s="311"/>
      <c r="J77" s="311" t="s">
        <v>682</v>
      </c>
      <c r="K77" s="308"/>
    </row>
    <row r="78" ht="5.25" customHeight="1">
      <c r="B78" s="306"/>
      <c r="C78" s="314"/>
      <c r="D78" s="314"/>
      <c r="E78" s="314"/>
      <c r="F78" s="314"/>
      <c r="G78" s="315"/>
      <c r="H78" s="314"/>
      <c r="I78" s="314"/>
      <c r="J78" s="314"/>
      <c r="K78" s="308"/>
    </row>
    <row r="79" ht="15" customHeight="1">
      <c r="B79" s="306"/>
      <c r="C79" s="294" t="s">
        <v>50</v>
      </c>
      <c r="D79" s="314"/>
      <c r="E79" s="314"/>
      <c r="F79" s="316" t="s">
        <v>683</v>
      </c>
      <c r="G79" s="315"/>
      <c r="H79" s="294" t="s">
        <v>684</v>
      </c>
      <c r="I79" s="294" t="s">
        <v>685</v>
      </c>
      <c r="J79" s="294">
        <v>20</v>
      </c>
      <c r="K79" s="308"/>
    </row>
    <row r="80" ht="15" customHeight="1">
      <c r="B80" s="306"/>
      <c r="C80" s="294" t="s">
        <v>686</v>
      </c>
      <c r="D80" s="294"/>
      <c r="E80" s="294"/>
      <c r="F80" s="316" t="s">
        <v>683</v>
      </c>
      <c r="G80" s="315"/>
      <c r="H80" s="294" t="s">
        <v>687</v>
      </c>
      <c r="I80" s="294" t="s">
        <v>685</v>
      </c>
      <c r="J80" s="294">
        <v>120</v>
      </c>
      <c r="K80" s="308"/>
    </row>
    <row r="81" ht="15" customHeight="1">
      <c r="B81" s="317"/>
      <c r="C81" s="294" t="s">
        <v>688</v>
      </c>
      <c r="D81" s="294"/>
      <c r="E81" s="294"/>
      <c r="F81" s="316" t="s">
        <v>689</v>
      </c>
      <c r="G81" s="315"/>
      <c r="H81" s="294" t="s">
        <v>690</v>
      </c>
      <c r="I81" s="294" t="s">
        <v>685</v>
      </c>
      <c r="J81" s="294">
        <v>50</v>
      </c>
      <c r="K81" s="308"/>
    </row>
    <row r="82" ht="15" customHeight="1">
      <c r="B82" s="317"/>
      <c r="C82" s="294" t="s">
        <v>691</v>
      </c>
      <c r="D82" s="294"/>
      <c r="E82" s="294"/>
      <c r="F82" s="316" t="s">
        <v>683</v>
      </c>
      <c r="G82" s="315"/>
      <c r="H82" s="294" t="s">
        <v>692</v>
      </c>
      <c r="I82" s="294" t="s">
        <v>693</v>
      </c>
      <c r="J82" s="294"/>
      <c r="K82" s="308"/>
    </row>
    <row r="83" ht="15" customHeight="1">
      <c r="B83" s="317"/>
      <c r="C83" s="318" t="s">
        <v>694</v>
      </c>
      <c r="D83" s="318"/>
      <c r="E83" s="318"/>
      <c r="F83" s="319" t="s">
        <v>689</v>
      </c>
      <c r="G83" s="318"/>
      <c r="H83" s="318" t="s">
        <v>695</v>
      </c>
      <c r="I83" s="318" t="s">
        <v>685</v>
      </c>
      <c r="J83" s="318">
        <v>15</v>
      </c>
      <c r="K83" s="308"/>
    </row>
    <row r="84" ht="15" customHeight="1">
      <c r="B84" s="317"/>
      <c r="C84" s="318" t="s">
        <v>696</v>
      </c>
      <c r="D84" s="318"/>
      <c r="E84" s="318"/>
      <c r="F84" s="319" t="s">
        <v>689</v>
      </c>
      <c r="G84" s="318"/>
      <c r="H84" s="318" t="s">
        <v>697</v>
      </c>
      <c r="I84" s="318" t="s">
        <v>685</v>
      </c>
      <c r="J84" s="318">
        <v>15</v>
      </c>
      <c r="K84" s="308"/>
    </row>
    <row r="85" ht="15" customHeight="1">
      <c r="B85" s="317"/>
      <c r="C85" s="318" t="s">
        <v>698</v>
      </c>
      <c r="D85" s="318"/>
      <c r="E85" s="318"/>
      <c r="F85" s="319" t="s">
        <v>689</v>
      </c>
      <c r="G85" s="318"/>
      <c r="H85" s="318" t="s">
        <v>699</v>
      </c>
      <c r="I85" s="318" t="s">
        <v>685</v>
      </c>
      <c r="J85" s="318">
        <v>20</v>
      </c>
      <c r="K85" s="308"/>
    </row>
    <row r="86" ht="15" customHeight="1">
      <c r="B86" s="317"/>
      <c r="C86" s="318" t="s">
        <v>700</v>
      </c>
      <c r="D86" s="318"/>
      <c r="E86" s="318"/>
      <c r="F86" s="319" t="s">
        <v>689</v>
      </c>
      <c r="G86" s="318"/>
      <c r="H86" s="318" t="s">
        <v>701</v>
      </c>
      <c r="I86" s="318" t="s">
        <v>685</v>
      </c>
      <c r="J86" s="318">
        <v>20</v>
      </c>
      <c r="K86" s="308"/>
    </row>
    <row r="87" ht="15" customHeight="1">
      <c r="B87" s="317"/>
      <c r="C87" s="294" t="s">
        <v>702</v>
      </c>
      <c r="D87" s="294"/>
      <c r="E87" s="294"/>
      <c r="F87" s="316" t="s">
        <v>689</v>
      </c>
      <c r="G87" s="315"/>
      <c r="H87" s="294" t="s">
        <v>703</v>
      </c>
      <c r="I87" s="294" t="s">
        <v>685</v>
      </c>
      <c r="J87" s="294">
        <v>50</v>
      </c>
      <c r="K87" s="308"/>
    </row>
    <row r="88" ht="15" customHeight="1">
      <c r="B88" s="317"/>
      <c r="C88" s="294" t="s">
        <v>704</v>
      </c>
      <c r="D88" s="294"/>
      <c r="E88" s="294"/>
      <c r="F88" s="316" t="s">
        <v>689</v>
      </c>
      <c r="G88" s="315"/>
      <c r="H88" s="294" t="s">
        <v>705</v>
      </c>
      <c r="I88" s="294" t="s">
        <v>685</v>
      </c>
      <c r="J88" s="294">
        <v>20</v>
      </c>
      <c r="K88" s="308"/>
    </row>
    <row r="89" ht="15" customHeight="1">
      <c r="B89" s="317"/>
      <c r="C89" s="294" t="s">
        <v>706</v>
      </c>
      <c r="D89" s="294"/>
      <c r="E89" s="294"/>
      <c r="F89" s="316" t="s">
        <v>689</v>
      </c>
      <c r="G89" s="315"/>
      <c r="H89" s="294" t="s">
        <v>707</v>
      </c>
      <c r="I89" s="294" t="s">
        <v>685</v>
      </c>
      <c r="J89" s="294">
        <v>20</v>
      </c>
      <c r="K89" s="308"/>
    </row>
    <row r="90" ht="15" customHeight="1">
      <c r="B90" s="317"/>
      <c r="C90" s="294" t="s">
        <v>708</v>
      </c>
      <c r="D90" s="294"/>
      <c r="E90" s="294"/>
      <c r="F90" s="316" t="s">
        <v>689</v>
      </c>
      <c r="G90" s="315"/>
      <c r="H90" s="294" t="s">
        <v>709</v>
      </c>
      <c r="I90" s="294" t="s">
        <v>685</v>
      </c>
      <c r="J90" s="294">
        <v>50</v>
      </c>
      <c r="K90" s="308"/>
    </row>
    <row r="91" ht="15" customHeight="1">
      <c r="B91" s="317"/>
      <c r="C91" s="294" t="s">
        <v>710</v>
      </c>
      <c r="D91" s="294"/>
      <c r="E91" s="294"/>
      <c r="F91" s="316" t="s">
        <v>689</v>
      </c>
      <c r="G91" s="315"/>
      <c r="H91" s="294" t="s">
        <v>710</v>
      </c>
      <c r="I91" s="294" t="s">
        <v>685</v>
      </c>
      <c r="J91" s="294">
        <v>50</v>
      </c>
      <c r="K91" s="308"/>
    </row>
    <row r="92" ht="15" customHeight="1">
      <c r="B92" s="317"/>
      <c r="C92" s="294" t="s">
        <v>711</v>
      </c>
      <c r="D92" s="294"/>
      <c r="E92" s="294"/>
      <c r="F92" s="316" t="s">
        <v>689</v>
      </c>
      <c r="G92" s="315"/>
      <c r="H92" s="294" t="s">
        <v>712</v>
      </c>
      <c r="I92" s="294" t="s">
        <v>685</v>
      </c>
      <c r="J92" s="294">
        <v>255</v>
      </c>
      <c r="K92" s="308"/>
    </row>
    <row r="93" ht="15" customHeight="1">
      <c r="B93" s="317"/>
      <c r="C93" s="294" t="s">
        <v>713</v>
      </c>
      <c r="D93" s="294"/>
      <c r="E93" s="294"/>
      <c r="F93" s="316" t="s">
        <v>683</v>
      </c>
      <c r="G93" s="315"/>
      <c r="H93" s="294" t="s">
        <v>714</v>
      </c>
      <c r="I93" s="294" t="s">
        <v>715</v>
      </c>
      <c r="J93" s="294"/>
      <c r="K93" s="308"/>
    </row>
    <row r="94" ht="15" customHeight="1">
      <c r="B94" s="317"/>
      <c r="C94" s="294" t="s">
        <v>716</v>
      </c>
      <c r="D94" s="294"/>
      <c r="E94" s="294"/>
      <c r="F94" s="316" t="s">
        <v>683</v>
      </c>
      <c r="G94" s="315"/>
      <c r="H94" s="294" t="s">
        <v>717</v>
      </c>
      <c r="I94" s="294" t="s">
        <v>718</v>
      </c>
      <c r="J94" s="294"/>
      <c r="K94" s="308"/>
    </row>
    <row r="95" ht="15" customHeight="1">
      <c r="B95" s="317"/>
      <c r="C95" s="294" t="s">
        <v>719</v>
      </c>
      <c r="D95" s="294"/>
      <c r="E95" s="294"/>
      <c r="F95" s="316" t="s">
        <v>683</v>
      </c>
      <c r="G95" s="315"/>
      <c r="H95" s="294" t="s">
        <v>719</v>
      </c>
      <c r="I95" s="294" t="s">
        <v>718</v>
      </c>
      <c r="J95" s="294"/>
      <c r="K95" s="308"/>
    </row>
    <row r="96" ht="15" customHeight="1">
      <c r="B96" s="317"/>
      <c r="C96" s="294" t="s">
        <v>35</v>
      </c>
      <c r="D96" s="294"/>
      <c r="E96" s="294"/>
      <c r="F96" s="316" t="s">
        <v>683</v>
      </c>
      <c r="G96" s="315"/>
      <c r="H96" s="294" t="s">
        <v>720</v>
      </c>
      <c r="I96" s="294" t="s">
        <v>718</v>
      </c>
      <c r="J96" s="294"/>
      <c r="K96" s="308"/>
    </row>
    <row r="97" ht="15" customHeight="1">
      <c r="B97" s="317"/>
      <c r="C97" s="294" t="s">
        <v>45</v>
      </c>
      <c r="D97" s="294"/>
      <c r="E97" s="294"/>
      <c r="F97" s="316" t="s">
        <v>683</v>
      </c>
      <c r="G97" s="315"/>
      <c r="H97" s="294" t="s">
        <v>721</v>
      </c>
      <c r="I97" s="294" t="s">
        <v>718</v>
      </c>
      <c r="J97" s="294"/>
      <c r="K97" s="308"/>
    </row>
    <row r="98" ht="15" customHeight="1">
      <c r="B98" s="320"/>
      <c r="C98" s="321"/>
      <c r="D98" s="321"/>
      <c r="E98" s="321"/>
      <c r="F98" s="321"/>
      <c r="G98" s="321"/>
      <c r="H98" s="321"/>
      <c r="I98" s="321"/>
      <c r="J98" s="321"/>
      <c r="K98" s="322"/>
    </row>
    <row r="99" ht="18.75" customHeight="1">
      <c r="B99" s="323"/>
      <c r="C99" s="324"/>
      <c r="D99" s="324"/>
      <c r="E99" s="324"/>
      <c r="F99" s="324"/>
      <c r="G99" s="324"/>
      <c r="H99" s="324"/>
      <c r="I99" s="324"/>
      <c r="J99" s="324"/>
      <c r="K99" s="323"/>
    </row>
    <row r="100" ht="18.75" customHeight="1">
      <c r="B100" s="302"/>
      <c r="C100" s="302"/>
      <c r="D100" s="302"/>
      <c r="E100" s="302"/>
      <c r="F100" s="302"/>
      <c r="G100" s="302"/>
      <c r="H100" s="302"/>
      <c r="I100" s="302"/>
      <c r="J100" s="302"/>
      <c r="K100" s="302"/>
    </row>
    <row r="101" ht="7.5" customHeight="1">
      <c r="B101" s="303"/>
      <c r="C101" s="304"/>
      <c r="D101" s="304"/>
      <c r="E101" s="304"/>
      <c r="F101" s="304"/>
      <c r="G101" s="304"/>
      <c r="H101" s="304"/>
      <c r="I101" s="304"/>
      <c r="J101" s="304"/>
      <c r="K101" s="305"/>
    </row>
    <row r="102" ht="45" customHeight="1">
      <c r="B102" s="306"/>
      <c r="C102" s="307" t="s">
        <v>722</v>
      </c>
      <c r="D102" s="307"/>
      <c r="E102" s="307"/>
      <c r="F102" s="307"/>
      <c r="G102" s="307"/>
      <c r="H102" s="307"/>
      <c r="I102" s="307"/>
      <c r="J102" s="307"/>
      <c r="K102" s="308"/>
    </row>
    <row r="103" ht="17.25" customHeight="1">
      <c r="B103" s="306"/>
      <c r="C103" s="309" t="s">
        <v>677</v>
      </c>
      <c r="D103" s="309"/>
      <c r="E103" s="309"/>
      <c r="F103" s="309" t="s">
        <v>678</v>
      </c>
      <c r="G103" s="310"/>
      <c r="H103" s="309" t="s">
        <v>51</v>
      </c>
      <c r="I103" s="309" t="s">
        <v>54</v>
      </c>
      <c r="J103" s="309" t="s">
        <v>679</v>
      </c>
      <c r="K103" s="308"/>
    </row>
    <row r="104" ht="17.25" customHeight="1">
      <c r="B104" s="306"/>
      <c r="C104" s="311" t="s">
        <v>680</v>
      </c>
      <c r="D104" s="311"/>
      <c r="E104" s="311"/>
      <c r="F104" s="312" t="s">
        <v>681</v>
      </c>
      <c r="G104" s="313"/>
      <c r="H104" s="311"/>
      <c r="I104" s="311"/>
      <c r="J104" s="311" t="s">
        <v>682</v>
      </c>
      <c r="K104" s="308"/>
    </row>
    <row r="105" ht="5.25" customHeight="1">
      <c r="B105" s="306"/>
      <c r="C105" s="309"/>
      <c r="D105" s="309"/>
      <c r="E105" s="309"/>
      <c r="F105" s="309"/>
      <c r="G105" s="325"/>
      <c r="H105" s="309"/>
      <c r="I105" s="309"/>
      <c r="J105" s="309"/>
      <c r="K105" s="308"/>
    </row>
    <row r="106" ht="15" customHeight="1">
      <c r="B106" s="306"/>
      <c r="C106" s="294" t="s">
        <v>50</v>
      </c>
      <c r="D106" s="314"/>
      <c r="E106" s="314"/>
      <c r="F106" s="316" t="s">
        <v>683</v>
      </c>
      <c r="G106" s="325"/>
      <c r="H106" s="294" t="s">
        <v>723</v>
      </c>
      <c r="I106" s="294" t="s">
        <v>685</v>
      </c>
      <c r="J106" s="294">
        <v>20</v>
      </c>
      <c r="K106" s="308"/>
    </row>
    <row r="107" ht="15" customHeight="1">
      <c r="B107" s="306"/>
      <c r="C107" s="294" t="s">
        <v>686</v>
      </c>
      <c r="D107" s="294"/>
      <c r="E107" s="294"/>
      <c r="F107" s="316" t="s">
        <v>683</v>
      </c>
      <c r="G107" s="294"/>
      <c r="H107" s="294" t="s">
        <v>723</v>
      </c>
      <c r="I107" s="294" t="s">
        <v>685</v>
      </c>
      <c r="J107" s="294">
        <v>120</v>
      </c>
      <c r="K107" s="308"/>
    </row>
    <row r="108" ht="15" customHeight="1">
      <c r="B108" s="317"/>
      <c r="C108" s="294" t="s">
        <v>688</v>
      </c>
      <c r="D108" s="294"/>
      <c r="E108" s="294"/>
      <c r="F108" s="316" t="s">
        <v>689</v>
      </c>
      <c r="G108" s="294"/>
      <c r="H108" s="294" t="s">
        <v>723</v>
      </c>
      <c r="I108" s="294" t="s">
        <v>685</v>
      </c>
      <c r="J108" s="294">
        <v>50</v>
      </c>
      <c r="K108" s="308"/>
    </row>
    <row r="109" ht="15" customHeight="1">
      <c r="B109" s="317"/>
      <c r="C109" s="294" t="s">
        <v>691</v>
      </c>
      <c r="D109" s="294"/>
      <c r="E109" s="294"/>
      <c r="F109" s="316" t="s">
        <v>683</v>
      </c>
      <c r="G109" s="294"/>
      <c r="H109" s="294" t="s">
        <v>723</v>
      </c>
      <c r="I109" s="294" t="s">
        <v>693</v>
      </c>
      <c r="J109" s="294"/>
      <c r="K109" s="308"/>
    </row>
    <row r="110" ht="15" customHeight="1">
      <c r="B110" s="317"/>
      <c r="C110" s="294" t="s">
        <v>702</v>
      </c>
      <c r="D110" s="294"/>
      <c r="E110" s="294"/>
      <c r="F110" s="316" t="s">
        <v>689</v>
      </c>
      <c r="G110" s="294"/>
      <c r="H110" s="294" t="s">
        <v>723</v>
      </c>
      <c r="I110" s="294" t="s">
        <v>685</v>
      </c>
      <c r="J110" s="294">
        <v>50</v>
      </c>
      <c r="K110" s="308"/>
    </row>
    <row r="111" ht="15" customHeight="1">
      <c r="B111" s="317"/>
      <c r="C111" s="294" t="s">
        <v>710</v>
      </c>
      <c r="D111" s="294"/>
      <c r="E111" s="294"/>
      <c r="F111" s="316" t="s">
        <v>689</v>
      </c>
      <c r="G111" s="294"/>
      <c r="H111" s="294" t="s">
        <v>723</v>
      </c>
      <c r="I111" s="294" t="s">
        <v>685</v>
      </c>
      <c r="J111" s="294">
        <v>50</v>
      </c>
      <c r="K111" s="308"/>
    </row>
    <row r="112" ht="15" customHeight="1">
      <c r="B112" s="317"/>
      <c r="C112" s="294" t="s">
        <v>708</v>
      </c>
      <c r="D112" s="294"/>
      <c r="E112" s="294"/>
      <c r="F112" s="316" t="s">
        <v>689</v>
      </c>
      <c r="G112" s="294"/>
      <c r="H112" s="294" t="s">
        <v>723</v>
      </c>
      <c r="I112" s="294" t="s">
        <v>685</v>
      </c>
      <c r="J112" s="294">
        <v>50</v>
      </c>
      <c r="K112" s="308"/>
    </row>
    <row r="113" ht="15" customHeight="1">
      <c r="B113" s="317"/>
      <c r="C113" s="294" t="s">
        <v>50</v>
      </c>
      <c r="D113" s="294"/>
      <c r="E113" s="294"/>
      <c r="F113" s="316" t="s">
        <v>683</v>
      </c>
      <c r="G113" s="294"/>
      <c r="H113" s="294" t="s">
        <v>724</v>
      </c>
      <c r="I113" s="294" t="s">
        <v>685</v>
      </c>
      <c r="J113" s="294">
        <v>20</v>
      </c>
      <c r="K113" s="308"/>
    </row>
    <row r="114" ht="15" customHeight="1">
      <c r="B114" s="317"/>
      <c r="C114" s="294" t="s">
        <v>725</v>
      </c>
      <c r="D114" s="294"/>
      <c r="E114" s="294"/>
      <c r="F114" s="316" t="s">
        <v>683</v>
      </c>
      <c r="G114" s="294"/>
      <c r="H114" s="294" t="s">
        <v>726</v>
      </c>
      <c r="I114" s="294" t="s">
        <v>685</v>
      </c>
      <c r="J114" s="294">
        <v>120</v>
      </c>
      <c r="K114" s="308"/>
    </row>
    <row r="115" ht="15" customHeight="1">
      <c r="B115" s="317"/>
      <c r="C115" s="294" t="s">
        <v>35</v>
      </c>
      <c r="D115" s="294"/>
      <c r="E115" s="294"/>
      <c r="F115" s="316" t="s">
        <v>683</v>
      </c>
      <c r="G115" s="294"/>
      <c r="H115" s="294" t="s">
        <v>727</v>
      </c>
      <c r="I115" s="294" t="s">
        <v>718</v>
      </c>
      <c r="J115" s="294"/>
      <c r="K115" s="308"/>
    </row>
    <row r="116" ht="15" customHeight="1">
      <c r="B116" s="317"/>
      <c r="C116" s="294" t="s">
        <v>45</v>
      </c>
      <c r="D116" s="294"/>
      <c r="E116" s="294"/>
      <c r="F116" s="316" t="s">
        <v>683</v>
      </c>
      <c r="G116" s="294"/>
      <c r="H116" s="294" t="s">
        <v>728</v>
      </c>
      <c r="I116" s="294" t="s">
        <v>718</v>
      </c>
      <c r="J116" s="294"/>
      <c r="K116" s="308"/>
    </row>
    <row r="117" ht="15" customHeight="1">
      <c r="B117" s="317"/>
      <c r="C117" s="294" t="s">
        <v>54</v>
      </c>
      <c r="D117" s="294"/>
      <c r="E117" s="294"/>
      <c r="F117" s="316" t="s">
        <v>683</v>
      </c>
      <c r="G117" s="294"/>
      <c r="H117" s="294" t="s">
        <v>729</v>
      </c>
      <c r="I117" s="294" t="s">
        <v>730</v>
      </c>
      <c r="J117" s="294"/>
      <c r="K117" s="308"/>
    </row>
    <row r="118" ht="15" customHeight="1">
      <c r="B118" s="320"/>
      <c r="C118" s="326"/>
      <c r="D118" s="326"/>
      <c r="E118" s="326"/>
      <c r="F118" s="326"/>
      <c r="G118" s="326"/>
      <c r="H118" s="326"/>
      <c r="I118" s="326"/>
      <c r="J118" s="326"/>
      <c r="K118" s="322"/>
    </row>
    <row r="119" ht="18.75" customHeight="1">
      <c r="B119" s="327"/>
      <c r="C119" s="291"/>
      <c r="D119" s="291"/>
      <c r="E119" s="291"/>
      <c r="F119" s="328"/>
      <c r="G119" s="291"/>
      <c r="H119" s="291"/>
      <c r="I119" s="291"/>
      <c r="J119" s="291"/>
      <c r="K119" s="327"/>
    </row>
    <row r="120" ht="18.75" customHeight="1">
      <c r="B120" s="302"/>
      <c r="C120" s="302"/>
      <c r="D120" s="302"/>
      <c r="E120" s="302"/>
      <c r="F120" s="302"/>
      <c r="G120" s="302"/>
      <c r="H120" s="302"/>
      <c r="I120" s="302"/>
      <c r="J120" s="302"/>
      <c r="K120" s="302"/>
    </row>
    <row r="121" ht="7.5" customHeight="1">
      <c r="B121" s="329"/>
      <c r="C121" s="330"/>
      <c r="D121" s="330"/>
      <c r="E121" s="330"/>
      <c r="F121" s="330"/>
      <c r="G121" s="330"/>
      <c r="H121" s="330"/>
      <c r="I121" s="330"/>
      <c r="J121" s="330"/>
      <c r="K121" s="331"/>
    </row>
    <row r="122" ht="45" customHeight="1">
      <c r="B122" s="332"/>
      <c r="C122" s="285" t="s">
        <v>731</v>
      </c>
      <c r="D122" s="285"/>
      <c r="E122" s="285"/>
      <c r="F122" s="285"/>
      <c r="G122" s="285"/>
      <c r="H122" s="285"/>
      <c r="I122" s="285"/>
      <c r="J122" s="285"/>
      <c r="K122" s="333"/>
    </row>
    <row r="123" ht="17.25" customHeight="1">
      <c r="B123" s="334"/>
      <c r="C123" s="309" t="s">
        <v>677</v>
      </c>
      <c r="D123" s="309"/>
      <c r="E123" s="309"/>
      <c r="F123" s="309" t="s">
        <v>678</v>
      </c>
      <c r="G123" s="310"/>
      <c r="H123" s="309" t="s">
        <v>51</v>
      </c>
      <c r="I123" s="309" t="s">
        <v>54</v>
      </c>
      <c r="J123" s="309" t="s">
        <v>679</v>
      </c>
      <c r="K123" s="335"/>
    </row>
    <row r="124" ht="17.25" customHeight="1">
      <c r="B124" s="334"/>
      <c r="C124" s="311" t="s">
        <v>680</v>
      </c>
      <c r="D124" s="311"/>
      <c r="E124" s="311"/>
      <c r="F124" s="312" t="s">
        <v>681</v>
      </c>
      <c r="G124" s="313"/>
      <c r="H124" s="311"/>
      <c r="I124" s="311"/>
      <c r="J124" s="311" t="s">
        <v>682</v>
      </c>
      <c r="K124" s="335"/>
    </row>
    <row r="125" ht="5.25" customHeight="1">
      <c r="B125" s="336"/>
      <c r="C125" s="314"/>
      <c r="D125" s="314"/>
      <c r="E125" s="314"/>
      <c r="F125" s="314"/>
      <c r="G125" s="294"/>
      <c r="H125" s="314"/>
      <c r="I125" s="314"/>
      <c r="J125" s="314"/>
      <c r="K125" s="337"/>
    </row>
    <row r="126" ht="15" customHeight="1">
      <c r="B126" s="336"/>
      <c r="C126" s="294" t="s">
        <v>686</v>
      </c>
      <c r="D126" s="314"/>
      <c r="E126" s="314"/>
      <c r="F126" s="316" t="s">
        <v>683</v>
      </c>
      <c r="G126" s="294"/>
      <c r="H126" s="294" t="s">
        <v>723</v>
      </c>
      <c r="I126" s="294" t="s">
        <v>685</v>
      </c>
      <c r="J126" s="294">
        <v>120</v>
      </c>
      <c r="K126" s="338"/>
    </row>
    <row r="127" ht="15" customHeight="1">
      <c r="B127" s="336"/>
      <c r="C127" s="294" t="s">
        <v>732</v>
      </c>
      <c r="D127" s="294"/>
      <c r="E127" s="294"/>
      <c r="F127" s="316" t="s">
        <v>683</v>
      </c>
      <c r="G127" s="294"/>
      <c r="H127" s="294" t="s">
        <v>733</v>
      </c>
      <c r="I127" s="294" t="s">
        <v>685</v>
      </c>
      <c r="J127" s="294" t="s">
        <v>734</v>
      </c>
      <c r="K127" s="338"/>
    </row>
    <row r="128" ht="15" customHeight="1">
      <c r="B128" s="336"/>
      <c r="C128" s="294" t="s">
        <v>631</v>
      </c>
      <c r="D128" s="294"/>
      <c r="E128" s="294"/>
      <c r="F128" s="316" t="s">
        <v>683</v>
      </c>
      <c r="G128" s="294"/>
      <c r="H128" s="294" t="s">
        <v>735</v>
      </c>
      <c r="I128" s="294" t="s">
        <v>685</v>
      </c>
      <c r="J128" s="294" t="s">
        <v>734</v>
      </c>
      <c r="K128" s="338"/>
    </row>
    <row r="129" ht="15" customHeight="1">
      <c r="B129" s="336"/>
      <c r="C129" s="294" t="s">
        <v>694</v>
      </c>
      <c r="D129" s="294"/>
      <c r="E129" s="294"/>
      <c r="F129" s="316" t="s">
        <v>689</v>
      </c>
      <c r="G129" s="294"/>
      <c r="H129" s="294" t="s">
        <v>695</v>
      </c>
      <c r="I129" s="294" t="s">
        <v>685</v>
      </c>
      <c r="J129" s="294">
        <v>15</v>
      </c>
      <c r="K129" s="338"/>
    </row>
    <row r="130" ht="15" customHeight="1">
      <c r="B130" s="336"/>
      <c r="C130" s="318" t="s">
        <v>696</v>
      </c>
      <c r="D130" s="318"/>
      <c r="E130" s="318"/>
      <c r="F130" s="319" t="s">
        <v>689</v>
      </c>
      <c r="G130" s="318"/>
      <c r="H130" s="318" t="s">
        <v>697</v>
      </c>
      <c r="I130" s="318" t="s">
        <v>685</v>
      </c>
      <c r="J130" s="318">
        <v>15</v>
      </c>
      <c r="K130" s="338"/>
    </row>
    <row r="131" ht="15" customHeight="1">
      <c r="B131" s="336"/>
      <c r="C131" s="318" t="s">
        <v>698</v>
      </c>
      <c r="D131" s="318"/>
      <c r="E131" s="318"/>
      <c r="F131" s="319" t="s">
        <v>689</v>
      </c>
      <c r="G131" s="318"/>
      <c r="H131" s="318" t="s">
        <v>699</v>
      </c>
      <c r="I131" s="318" t="s">
        <v>685</v>
      </c>
      <c r="J131" s="318">
        <v>20</v>
      </c>
      <c r="K131" s="338"/>
    </row>
    <row r="132" ht="15" customHeight="1">
      <c r="B132" s="336"/>
      <c r="C132" s="318" t="s">
        <v>700</v>
      </c>
      <c r="D132" s="318"/>
      <c r="E132" s="318"/>
      <c r="F132" s="319" t="s">
        <v>689</v>
      </c>
      <c r="G132" s="318"/>
      <c r="H132" s="318" t="s">
        <v>701</v>
      </c>
      <c r="I132" s="318" t="s">
        <v>685</v>
      </c>
      <c r="J132" s="318">
        <v>20</v>
      </c>
      <c r="K132" s="338"/>
    </row>
    <row r="133" ht="15" customHeight="1">
      <c r="B133" s="336"/>
      <c r="C133" s="294" t="s">
        <v>688</v>
      </c>
      <c r="D133" s="294"/>
      <c r="E133" s="294"/>
      <c r="F133" s="316" t="s">
        <v>689</v>
      </c>
      <c r="G133" s="294"/>
      <c r="H133" s="294" t="s">
        <v>723</v>
      </c>
      <c r="I133" s="294" t="s">
        <v>685</v>
      </c>
      <c r="J133" s="294">
        <v>50</v>
      </c>
      <c r="K133" s="338"/>
    </row>
    <row r="134" ht="15" customHeight="1">
      <c r="B134" s="336"/>
      <c r="C134" s="294" t="s">
        <v>702</v>
      </c>
      <c r="D134" s="294"/>
      <c r="E134" s="294"/>
      <c r="F134" s="316" t="s">
        <v>689</v>
      </c>
      <c r="G134" s="294"/>
      <c r="H134" s="294" t="s">
        <v>723</v>
      </c>
      <c r="I134" s="294" t="s">
        <v>685</v>
      </c>
      <c r="J134" s="294">
        <v>50</v>
      </c>
      <c r="K134" s="338"/>
    </row>
    <row r="135" ht="15" customHeight="1">
      <c r="B135" s="336"/>
      <c r="C135" s="294" t="s">
        <v>708</v>
      </c>
      <c r="D135" s="294"/>
      <c r="E135" s="294"/>
      <c r="F135" s="316" t="s">
        <v>689</v>
      </c>
      <c r="G135" s="294"/>
      <c r="H135" s="294" t="s">
        <v>723</v>
      </c>
      <c r="I135" s="294" t="s">
        <v>685</v>
      </c>
      <c r="J135" s="294">
        <v>50</v>
      </c>
      <c r="K135" s="338"/>
    </row>
    <row r="136" ht="15" customHeight="1">
      <c r="B136" s="336"/>
      <c r="C136" s="294" t="s">
        <v>710</v>
      </c>
      <c r="D136" s="294"/>
      <c r="E136" s="294"/>
      <c r="F136" s="316" t="s">
        <v>689</v>
      </c>
      <c r="G136" s="294"/>
      <c r="H136" s="294" t="s">
        <v>723</v>
      </c>
      <c r="I136" s="294" t="s">
        <v>685</v>
      </c>
      <c r="J136" s="294">
        <v>50</v>
      </c>
      <c r="K136" s="338"/>
    </row>
    <row r="137" ht="15" customHeight="1">
      <c r="B137" s="336"/>
      <c r="C137" s="294" t="s">
        <v>711</v>
      </c>
      <c r="D137" s="294"/>
      <c r="E137" s="294"/>
      <c r="F137" s="316" t="s">
        <v>689</v>
      </c>
      <c r="G137" s="294"/>
      <c r="H137" s="294" t="s">
        <v>736</v>
      </c>
      <c r="I137" s="294" t="s">
        <v>685</v>
      </c>
      <c r="J137" s="294">
        <v>255</v>
      </c>
      <c r="K137" s="338"/>
    </row>
    <row r="138" ht="15" customHeight="1">
      <c r="B138" s="336"/>
      <c r="C138" s="294" t="s">
        <v>713</v>
      </c>
      <c r="D138" s="294"/>
      <c r="E138" s="294"/>
      <c r="F138" s="316" t="s">
        <v>683</v>
      </c>
      <c r="G138" s="294"/>
      <c r="H138" s="294" t="s">
        <v>737</v>
      </c>
      <c r="I138" s="294" t="s">
        <v>715</v>
      </c>
      <c r="J138" s="294"/>
      <c r="K138" s="338"/>
    </row>
    <row r="139" ht="15" customHeight="1">
      <c r="B139" s="336"/>
      <c r="C139" s="294" t="s">
        <v>716</v>
      </c>
      <c r="D139" s="294"/>
      <c r="E139" s="294"/>
      <c r="F139" s="316" t="s">
        <v>683</v>
      </c>
      <c r="G139" s="294"/>
      <c r="H139" s="294" t="s">
        <v>738</v>
      </c>
      <c r="I139" s="294" t="s">
        <v>718</v>
      </c>
      <c r="J139" s="294"/>
      <c r="K139" s="338"/>
    </row>
    <row r="140" ht="15" customHeight="1">
      <c r="B140" s="336"/>
      <c r="C140" s="294" t="s">
        <v>719</v>
      </c>
      <c r="D140" s="294"/>
      <c r="E140" s="294"/>
      <c r="F140" s="316" t="s">
        <v>683</v>
      </c>
      <c r="G140" s="294"/>
      <c r="H140" s="294" t="s">
        <v>719</v>
      </c>
      <c r="I140" s="294" t="s">
        <v>718</v>
      </c>
      <c r="J140" s="294"/>
      <c r="K140" s="338"/>
    </row>
    <row r="141" ht="15" customHeight="1">
      <c r="B141" s="336"/>
      <c r="C141" s="294" t="s">
        <v>35</v>
      </c>
      <c r="D141" s="294"/>
      <c r="E141" s="294"/>
      <c r="F141" s="316" t="s">
        <v>683</v>
      </c>
      <c r="G141" s="294"/>
      <c r="H141" s="294" t="s">
        <v>739</v>
      </c>
      <c r="I141" s="294" t="s">
        <v>718</v>
      </c>
      <c r="J141" s="294"/>
      <c r="K141" s="338"/>
    </row>
    <row r="142" ht="15" customHeight="1">
      <c r="B142" s="336"/>
      <c r="C142" s="294" t="s">
        <v>740</v>
      </c>
      <c r="D142" s="294"/>
      <c r="E142" s="294"/>
      <c r="F142" s="316" t="s">
        <v>683</v>
      </c>
      <c r="G142" s="294"/>
      <c r="H142" s="294" t="s">
        <v>741</v>
      </c>
      <c r="I142" s="294" t="s">
        <v>718</v>
      </c>
      <c r="J142" s="294"/>
      <c r="K142" s="338"/>
    </row>
    <row r="143" ht="15" customHeight="1">
      <c r="B143" s="339"/>
      <c r="C143" s="340"/>
      <c r="D143" s="340"/>
      <c r="E143" s="340"/>
      <c r="F143" s="340"/>
      <c r="G143" s="340"/>
      <c r="H143" s="340"/>
      <c r="I143" s="340"/>
      <c r="J143" s="340"/>
      <c r="K143" s="341"/>
    </row>
    <row r="144" ht="18.75" customHeight="1">
      <c r="B144" s="291"/>
      <c r="C144" s="291"/>
      <c r="D144" s="291"/>
      <c r="E144" s="291"/>
      <c r="F144" s="328"/>
      <c r="G144" s="291"/>
      <c r="H144" s="291"/>
      <c r="I144" s="291"/>
      <c r="J144" s="291"/>
      <c r="K144" s="291"/>
    </row>
    <row r="145" ht="18.75" customHeight="1">
      <c r="B145" s="302"/>
      <c r="C145" s="302"/>
      <c r="D145" s="302"/>
      <c r="E145" s="302"/>
      <c r="F145" s="302"/>
      <c r="G145" s="302"/>
      <c r="H145" s="302"/>
      <c r="I145" s="302"/>
      <c r="J145" s="302"/>
      <c r="K145" s="302"/>
    </row>
    <row r="146" ht="7.5" customHeight="1">
      <c r="B146" s="303"/>
      <c r="C146" s="304"/>
      <c r="D146" s="304"/>
      <c r="E146" s="304"/>
      <c r="F146" s="304"/>
      <c r="G146" s="304"/>
      <c r="H146" s="304"/>
      <c r="I146" s="304"/>
      <c r="J146" s="304"/>
      <c r="K146" s="305"/>
    </row>
    <row r="147" ht="45" customHeight="1">
      <c r="B147" s="306"/>
      <c r="C147" s="307" t="s">
        <v>742</v>
      </c>
      <c r="D147" s="307"/>
      <c r="E147" s="307"/>
      <c r="F147" s="307"/>
      <c r="G147" s="307"/>
      <c r="H147" s="307"/>
      <c r="I147" s="307"/>
      <c r="J147" s="307"/>
      <c r="K147" s="308"/>
    </row>
    <row r="148" ht="17.25" customHeight="1">
      <c r="B148" s="306"/>
      <c r="C148" s="309" t="s">
        <v>677</v>
      </c>
      <c r="D148" s="309"/>
      <c r="E148" s="309"/>
      <c r="F148" s="309" t="s">
        <v>678</v>
      </c>
      <c r="G148" s="310"/>
      <c r="H148" s="309" t="s">
        <v>51</v>
      </c>
      <c r="I148" s="309" t="s">
        <v>54</v>
      </c>
      <c r="J148" s="309" t="s">
        <v>679</v>
      </c>
      <c r="K148" s="308"/>
    </row>
    <row r="149" ht="17.25" customHeight="1">
      <c r="B149" s="306"/>
      <c r="C149" s="311" t="s">
        <v>680</v>
      </c>
      <c r="D149" s="311"/>
      <c r="E149" s="311"/>
      <c r="F149" s="312" t="s">
        <v>681</v>
      </c>
      <c r="G149" s="313"/>
      <c r="H149" s="311"/>
      <c r="I149" s="311"/>
      <c r="J149" s="311" t="s">
        <v>682</v>
      </c>
      <c r="K149" s="308"/>
    </row>
    <row r="150" ht="5.25" customHeight="1">
      <c r="B150" s="317"/>
      <c r="C150" s="314"/>
      <c r="D150" s="314"/>
      <c r="E150" s="314"/>
      <c r="F150" s="314"/>
      <c r="G150" s="315"/>
      <c r="H150" s="314"/>
      <c r="I150" s="314"/>
      <c r="J150" s="314"/>
      <c r="K150" s="338"/>
    </row>
    <row r="151" ht="15" customHeight="1">
      <c r="B151" s="317"/>
      <c r="C151" s="342" t="s">
        <v>686</v>
      </c>
      <c r="D151" s="294"/>
      <c r="E151" s="294"/>
      <c r="F151" s="343" t="s">
        <v>683</v>
      </c>
      <c r="G151" s="294"/>
      <c r="H151" s="342" t="s">
        <v>723</v>
      </c>
      <c r="I151" s="342" t="s">
        <v>685</v>
      </c>
      <c r="J151" s="342">
        <v>120</v>
      </c>
      <c r="K151" s="338"/>
    </row>
    <row r="152" ht="15" customHeight="1">
      <c r="B152" s="317"/>
      <c r="C152" s="342" t="s">
        <v>732</v>
      </c>
      <c r="D152" s="294"/>
      <c r="E152" s="294"/>
      <c r="F152" s="343" t="s">
        <v>683</v>
      </c>
      <c r="G152" s="294"/>
      <c r="H152" s="342" t="s">
        <v>743</v>
      </c>
      <c r="I152" s="342" t="s">
        <v>685</v>
      </c>
      <c r="J152" s="342" t="s">
        <v>734</v>
      </c>
      <c r="K152" s="338"/>
    </row>
    <row r="153" ht="15" customHeight="1">
      <c r="B153" s="317"/>
      <c r="C153" s="342" t="s">
        <v>631</v>
      </c>
      <c r="D153" s="294"/>
      <c r="E153" s="294"/>
      <c r="F153" s="343" t="s">
        <v>683</v>
      </c>
      <c r="G153" s="294"/>
      <c r="H153" s="342" t="s">
        <v>744</v>
      </c>
      <c r="I153" s="342" t="s">
        <v>685</v>
      </c>
      <c r="J153" s="342" t="s">
        <v>734</v>
      </c>
      <c r="K153" s="338"/>
    </row>
    <row r="154" ht="15" customHeight="1">
      <c r="B154" s="317"/>
      <c r="C154" s="342" t="s">
        <v>688</v>
      </c>
      <c r="D154" s="294"/>
      <c r="E154" s="294"/>
      <c r="F154" s="343" t="s">
        <v>689</v>
      </c>
      <c r="G154" s="294"/>
      <c r="H154" s="342" t="s">
        <v>723</v>
      </c>
      <c r="I154" s="342" t="s">
        <v>685</v>
      </c>
      <c r="J154" s="342">
        <v>50</v>
      </c>
      <c r="K154" s="338"/>
    </row>
    <row r="155" ht="15" customHeight="1">
      <c r="B155" s="317"/>
      <c r="C155" s="342" t="s">
        <v>691</v>
      </c>
      <c r="D155" s="294"/>
      <c r="E155" s="294"/>
      <c r="F155" s="343" t="s">
        <v>683</v>
      </c>
      <c r="G155" s="294"/>
      <c r="H155" s="342" t="s">
        <v>723</v>
      </c>
      <c r="I155" s="342" t="s">
        <v>693</v>
      </c>
      <c r="J155" s="342"/>
      <c r="K155" s="338"/>
    </row>
    <row r="156" ht="15" customHeight="1">
      <c r="B156" s="317"/>
      <c r="C156" s="342" t="s">
        <v>702</v>
      </c>
      <c r="D156" s="294"/>
      <c r="E156" s="294"/>
      <c r="F156" s="343" t="s">
        <v>689</v>
      </c>
      <c r="G156" s="294"/>
      <c r="H156" s="342" t="s">
        <v>723</v>
      </c>
      <c r="I156" s="342" t="s">
        <v>685</v>
      </c>
      <c r="J156" s="342">
        <v>50</v>
      </c>
      <c r="K156" s="338"/>
    </row>
    <row r="157" ht="15" customHeight="1">
      <c r="B157" s="317"/>
      <c r="C157" s="342" t="s">
        <v>710</v>
      </c>
      <c r="D157" s="294"/>
      <c r="E157" s="294"/>
      <c r="F157" s="343" t="s">
        <v>689</v>
      </c>
      <c r="G157" s="294"/>
      <c r="H157" s="342" t="s">
        <v>723</v>
      </c>
      <c r="I157" s="342" t="s">
        <v>685</v>
      </c>
      <c r="J157" s="342">
        <v>50</v>
      </c>
      <c r="K157" s="338"/>
    </row>
    <row r="158" ht="15" customHeight="1">
      <c r="B158" s="317"/>
      <c r="C158" s="342" t="s">
        <v>708</v>
      </c>
      <c r="D158" s="294"/>
      <c r="E158" s="294"/>
      <c r="F158" s="343" t="s">
        <v>689</v>
      </c>
      <c r="G158" s="294"/>
      <c r="H158" s="342" t="s">
        <v>723</v>
      </c>
      <c r="I158" s="342" t="s">
        <v>685</v>
      </c>
      <c r="J158" s="342">
        <v>50</v>
      </c>
      <c r="K158" s="338"/>
    </row>
    <row r="159" ht="15" customHeight="1">
      <c r="B159" s="317"/>
      <c r="C159" s="342" t="s">
        <v>90</v>
      </c>
      <c r="D159" s="294"/>
      <c r="E159" s="294"/>
      <c r="F159" s="343" t="s">
        <v>683</v>
      </c>
      <c r="G159" s="294"/>
      <c r="H159" s="342" t="s">
        <v>745</v>
      </c>
      <c r="I159" s="342" t="s">
        <v>685</v>
      </c>
      <c r="J159" s="342" t="s">
        <v>746</v>
      </c>
      <c r="K159" s="338"/>
    </row>
    <row r="160" ht="15" customHeight="1">
      <c r="B160" s="317"/>
      <c r="C160" s="342" t="s">
        <v>747</v>
      </c>
      <c r="D160" s="294"/>
      <c r="E160" s="294"/>
      <c r="F160" s="343" t="s">
        <v>683</v>
      </c>
      <c r="G160" s="294"/>
      <c r="H160" s="342" t="s">
        <v>748</v>
      </c>
      <c r="I160" s="342" t="s">
        <v>718</v>
      </c>
      <c r="J160" s="342"/>
      <c r="K160" s="338"/>
    </row>
    <row r="161" ht="15" customHeight="1">
      <c r="B161" s="344"/>
      <c r="C161" s="326"/>
      <c r="D161" s="326"/>
      <c r="E161" s="326"/>
      <c r="F161" s="326"/>
      <c r="G161" s="326"/>
      <c r="H161" s="326"/>
      <c r="I161" s="326"/>
      <c r="J161" s="326"/>
      <c r="K161" s="345"/>
    </row>
    <row r="162" ht="18.75" customHeight="1">
      <c r="B162" s="291"/>
      <c r="C162" s="294"/>
      <c r="D162" s="294"/>
      <c r="E162" s="294"/>
      <c r="F162" s="316"/>
      <c r="G162" s="294"/>
      <c r="H162" s="294"/>
      <c r="I162" s="294"/>
      <c r="J162" s="294"/>
      <c r="K162" s="291"/>
    </row>
    <row r="163" ht="18.75" customHeight="1">
      <c r="B163" s="302"/>
      <c r="C163" s="302"/>
      <c r="D163" s="302"/>
      <c r="E163" s="302"/>
      <c r="F163" s="302"/>
      <c r="G163" s="302"/>
      <c r="H163" s="302"/>
      <c r="I163" s="302"/>
      <c r="J163" s="302"/>
      <c r="K163" s="302"/>
    </row>
    <row r="164" ht="7.5" customHeight="1">
      <c r="B164" s="281"/>
      <c r="C164" s="282"/>
      <c r="D164" s="282"/>
      <c r="E164" s="282"/>
      <c r="F164" s="282"/>
      <c r="G164" s="282"/>
      <c r="H164" s="282"/>
      <c r="I164" s="282"/>
      <c r="J164" s="282"/>
      <c r="K164" s="283"/>
    </row>
    <row r="165" ht="45" customHeight="1">
      <c r="B165" s="284"/>
      <c r="C165" s="285" t="s">
        <v>749</v>
      </c>
      <c r="D165" s="285"/>
      <c r="E165" s="285"/>
      <c r="F165" s="285"/>
      <c r="G165" s="285"/>
      <c r="H165" s="285"/>
      <c r="I165" s="285"/>
      <c r="J165" s="285"/>
      <c r="K165" s="286"/>
    </row>
    <row r="166" ht="17.25" customHeight="1">
      <c r="B166" s="284"/>
      <c r="C166" s="309" t="s">
        <v>677</v>
      </c>
      <c r="D166" s="309"/>
      <c r="E166" s="309"/>
      <c r="F166" s="309" t="s">
        <v>678</v>
      </c>
      <c r="G166" s="346"/>
      <c r="H166" s="347" t="s">
        <v>51</v>
      </c>
      <c r="I166" s="347" t="s">
        <v>54</v>
      </c>
      <c r="J166" s="309" t="s">
        <v>679</v>
      </c>
      <c r="K166" s="286"/>
    </row>
    <row r="167" ht="17.25" customHeight="1">
      <c r="B167" s="287"/>
      <c r="C167" s="311" t="s">
        <v>680</v>
      </c>
      <c r="D167" s="311"/>
      <c r="E167" s="311"/>
      <c r="F167" s="312" t="s">
        <v>681</v>
      </c>
      <c r="G167" s="348"/>
      <c r="H167" s="349"/>
      <c r="I167" s="349"/>
      <c r="J167" s="311" t="s">
        <v>682</v>
      </c>
      <c r="K167" s="289"/>
    </row>
    <row r="168" ht="5.25" customHeight="1">
      <c r="B168" s="317"/>
      <c r="C168" s="314"/>
      <c r="D168" s="314"/>
      <c r="E168" s="314"/>
      <c r="F168" s="314"/>
      <c r="G168" s="315"/>
      <c r="H168" s="314"/>
      <c r="I168" s="314"/>
      <c r="J168" s="314"/>
      <c r="K168" s="338"/>
    </row>
    <row r="169" ht="15" customHeight="1">
      <c r="B169" s="317"/>
      <c r="C169" s="294" t="s">
        <v>686</v>
      </c>
      <c r="D169" s="294"/>
      <c r="E169" s="294"/>
      <c r="F169" s="316" t="s">
        <v>683</v>
      </c>
      <c r="G169" s="294"/>
      <c r="H169" s="294" t="s">
        <v>723</v>
      </c>
      <c r="I169" s="294" t="s">
        <v>685</v>
      </c>
      <c r="J169" s="294">
        <v>120</v>
      </c>
      <c r="K169" s="338"/>
    </row>
    <row r="170" ht="15" customHeight="1">
      <c r="B170" s="317"/>
      <c r="C170" s="294" t="s">
        <v>732</v>
      </c>
      <c r="D170" s="294"/>
      <c r="E170" s="294"/>
      <c r="F170" s="316" t="s">
        <v>683</v>
      </c>
      <c r="G170" s="294"/>
      <c r="H170" s="294" t="s">
        <v>733</v>
      </c>
      <c r="I170" s="294" t="s">
        <v>685</v>
      </c>
      <c r="J170" s="294" t="s">
        <v>734</v>
      </c>
      <c r="K170" s="338"/>
    </row>
    <row r="171" ht="15" customHeight="1">
      <c r="B171" s="317"/>
      <c r="C171" s="294" t="s">
        <v>631</v>
      </c>
      <c r="D171" s="294"/>
      <c r="E171" s="294"/>
      <c r="F171" s="316" t="s">
        <v>683</v>
      </c>
      <c r="G171" s="294"/>
      <c r="H171" s="294" t="s">
        <v>750</v>
      </c>
      <c r="I171" s="294" t="s">
        <v>685</v>
      </c>
      <c r="J171" s="294" t="s">
        <v>734</v>
      </c>
      <c r="K171" s="338"/>
    </row>
    <row r="172" ht="15" customHeight="1">
      <c r="B172" s="317"/>
      <c r="C172" s="294" t="s">
        <v>688</v>
      </c>
      <c r="D172" s="294"/>
      <c r="E172" s="294"/>
      <c r="F172" s="316" t="s">
        <v>689</v>
      </c>
      <c r="G172" s="294"/>
      <c r="H172" s="294" t="s">
        <v>750</v>
      </c>
      <c r="I172" s="294" t="s">
        <v>685</v>
      </c>
      <c r="J172" s="294">
        <v>50</v>
      </c>
      <c r="K172" s="338"/>
    </row>
    <row r="173" ht="15" customHeight="1">
      <c r="B173" s="317"/>
      <c r="C173" s="294" t="s">
        <v>691</v>
      </c>
      <c r="D173" s="294"/>
      <c r="E173" s="294"/>
      <c r="F173" s="316" t="s">
        <v>683</v>
      </c>
      <c r="G173" s="294"/>
      <c r="H173" s="294" t="s">
        <v>750</v>
      </c>
      <c r="I173" s="294" t="s">
        <v>693</v>
      </c>
      <c r="J173" s="294"/>
      <c r="K173" s="338"/>
    </row>
    <row r="174" ht="15" customHeight="1">
      <c r="B174" s="317"/>
      <c r="C174" s="294" t="s">
        <v>702</v>
      </c>
      <c r="D174" s="294"/>
      <c r="E174" s="294"/>
      <c r="F174" s="316" t="s">
        <v>689</v>
      </c>
      <c r="G174" s="294"/>
      <c r="H174" s="294" t="s">
        <v>750</v>
      </c>
      <c r="I174" s="294" t="s">
        <v>685</v>
      </c>
      <c r="J174" s="294">
        <v>50</v>
      </c>
      <c r="K174" s="338"/>
    </row>
    <row r="175" ht="15" customHeight="1">
      <c r="B175" s="317"/>
      <c r="C175" s="294" t="s">
        <v>710</v>
      </c>
      <c r="D175" s="294"/>
      <c r="E175" s="294"/>
      <c r="F175" s="316" t="s">
        <v>689</v>
      </c>
      <c r="G175" s="294"/>
      <c r="H175" s="294" t="s">
        <v>750</v>
      </c>
      <c r="I175" s="294" t="s">
        <v>685</v>
      </c>
      <c r="J175" s="294">
        <v>50</v>
      </c>
      <c r="K175" s="338"/>
    </row>
    <row r="176" ht="15" customHeight="1">
      <c r="B176" s="317"/>
      <c r="C176" s="294" t="s">
        <v>708</v>
      </c>
      <c r="D176" s="294"/>
      <c r="E176" s="294"/>
      <c r="F176" s="316" t="s">
        <v>689</v>
      </c>
      <c r="G176" s="294"/>
      <c r="H176" s="294" t="s">
        <v>750</v>
      </c>
      <c r="I176" s="294" t="s">
        <v>685</v>
      </c>
      <c r="J176" s="294">
        <v>50</v>
      </c>
      <c r="K176" s="338"/>
    </row>
    <row r="177" ht="15" customHeight="1">
      <c r="B177" s="317"/>
      <c r="C177" s="294" t="s">
        <v>101</v>
      </c>
      <c r="D177" s="294"/>
      <c r="E177" s="294"/>
      <c r="F177" s="316" t="s">
        <v>683</v>
      </c>
      <c r="G177" s="294"/>
      <c r="H177" s="294" t="s">
        <v>751</v>
      </c>
      <c r="I177" s="294" t="s">
        <v>752</v>
      </c>
      <c r="J177" s="294"/>
      <c r="K177" s="338"/>
    </row>
    <row r="178" ht="15" customHeight="1">
      <c r="B178" s="317"/>
      <c r="C178" s="294" t="s">
        <v>54</v>
      </c>
      <c r="D178" s="294"/>
      <c r="E178" s="294"/>
      <c r="F178" s="316" t="s">
        <v>683</v>
      </c>
      <c r="G178" s="294"/>
      <c r="H178" s="294" t="s">
        <v>753</v>
      </c>
      <c r="I178" s="294" t="s">
        <v>754</v>
      </c>
      <c r="J178" s="294">
        <v>1</v>
      </c>
      <c r="K178" s="338"/>
    </row>
    <row r="179" ht="15" customHeight="1">
      <c r="B179" s="317"/>
      <c r="C179" s="294" t="s">
        <v>50</v>
      </c>
      <c r="D179" s="294"/>
      <c r="E179" s="294"/>
      <c r="F179" s="316" t="s">
        <v>683</v>
      </c>
      <c r="G179" s="294"/>
      <c r="H179" s="294" t="s">
        <v>755</v>
      </c>
      <c r="I179" s="294" t="s">
        <v>685</v>
      </c>
      <c r="J179" s="294">
        <v>20</v>
      </c>
      <c r="K179" s="338"/>
    </row>
    <row r="180" ht="15" customHeight="1">
      <c r="B180" s="317"/>
      <c r="C180" s="294" t="s">
        <v>51</v>
      </c>
      <c r="D180" s="294"/>
      <c r="E180" s="294"/>
      <c r="F180" s="316" t="s">
        <v>683</v>
      </c>
      <c r="G180" s="294"/>
      <c r="H180" s="294" t="s">
        <v>756</v>
      </c>
      <c r="I180" s="294" t="s">
        <v>685</v>
      </c>
      <c r="J180" s="294">
        <v>255</v>
      </c>
      <c r="K180" s="338"/>
    </row>
    <row r="181" ht="15" customHeight="1">
      <c r="B181" s="317"/>
      <c r="C181" s="294" t="s">
        <v>102</v>
      </c>
      <c r="D181" s="294"/>
      <c r="E181" s="294"/>
      <c r="F181" s="316" t="s">
        <v>683</v>
      </c>
      <c r="G181" s="294"/>
      <c r="H181" s="294" t="s">
        <v>647</v>
      </c>
      <c r="I181" s="294" t="s">
        <v>685</v>
      </c>
      <c r="J181" s="294">
        <v>10</v>
      </c>
      <c r="K181" s="338"/>
    </row>
    <row r="182" ht="15" customHeight="1">
      <c r="B182" s="317"/>
      <c r="C182" s="294" t="s">
        <v>103</v>
      </c>
      <c r="D182" s="294"/>
      <c r="E182" s="294"/>
      <c r="F182" s="316" t="s">
        <v>683</v>
      </c>
      <c r="G182" s="294"/>
      <c r="H182" s="294" t="s">
        <v>757</v>
      </c>
      <c r="I182" s="294" t="s">
        <v>718</v>
      </c>
      <c r="J182" s="294"/>
      <c r="K182" s="338"/>
    </row>
    <row r="183" ht="15" customHeight="1">
      <c r="B183" s="317"/>
      <c r="C183" s="294" t="s">
        <v>758</v>
      </c>
      <c r="D183" s="294"/>
      <c r="E183" s="294"/>
      <c r="F183" s="316" t="s">
        <v>683</v>
      </c>
      <c r="G183" s="294"/>
      <c r="H183" s="294" t="s">
        <v>759</v>
      </c>
      <c r="I183" s="294" t="s">
        <v>718</v>
      </c>
      <c r="J183" s="294"/>
      <c r="K183" s="338"/>
    </row>
    <row r="184" ht="15" customHeight="1">
      <c r="B184" s="317"/>
      <c r="C184" s="294" t="s">
        <v>747</v>
      </c>
      <c r="D184" s="294"/>
      <c r="E184" s="294"/>
      <c r="F184" s="316" t="s">
        <v>683</v>
      </c>
      <c r="G184" s="294"/>
      <c r="H184" s="294" t="s">
        <v>760</v>
      </c>
      <c r="I184" s="294" t="s">
        <v>718</v>
      </c>
      <c r="J184" s="294"/>
      <c r="K184" s="338"/>
    </row>
    <row r="185" ht="15" customHeight="1">
      <c r="B185" s="317"/>
      <c r="C185" s="294" t="s">
        <v>105</v>
      </c>
      <c r="D185" s="294"/>
      <c r="E185" s="294"/>
      <c r="F185" s="316" t="s">
        <v>689</v>
      </c>
      <c r="G185" s="294"/>
      <c r="H185" s="294" t="s">
        <v>761</v>
      </c>
      <c r="I185" s="294" t="s">
        <v>685</v>
      </c>
      <c r="J185" s="294">
        <v>50</v>
      </c>
      <c r="K185" s="338"/>
    </row>
    <row r="186" ht="15" customHeight="1">
      <c r="B186" s="317"/>
      <c r="C186" s="294" t="s">
        <v>762</v>
      </c>
      <c r="D186" s="294"/>
      <c r="E186" s="294"/>
      <c r="F186" s="316" t="s">
        <v>689</v>
      </c>
      <c r="G186" s="294"/>
      <c r="H186" s="294" t="s">
        <v>763</v>
      </c>
      <c r="I186" s="294" t="s">
        <v>764</v>
      </c>
      <c r="J186" s="294"/>
      <c r="K186" s="338"/>
    </row>
    <row r="187" ht="15" customHeight="1">
      <c r="B187" s="317"/>
      <c r="C187" s="294" t="s">
        <v>765</v>
      </c>
      <c r="D187" s="294"/>
      <c r="E187" s="294"/>
      <c r="F187" s="316" t="s">
        <v>689</v>
      </c>
      <c r="G187" s="294"/>
      <c r="H187" s="294" t="s">
        <v>766</v>
      </c>
      <c r="I187" s="294" t="s">
        <v>764</v>
      </c>
      <c r="J187" s="294"/>
      <c r="K187" s="338"/>
    </row>
    <row r="188" ht="15" customHeight="1">
      <c r="B188" s="317"/>
      <c r="C188" s="294" t="s">
        <v>767</v>
      </c>
      <c r="D188" s="294"/>
      <c r="E188" s="294"/>
      <c r="F188" s="316" t="s">
        <v>689</v>
      </c>
      <c r="G188" s="294"/>
      <c r="H188" s="294" t="s">
        <v>768</v>
      </c>
      <c r="I188" s="294" t="s">
        <v>764</v>
      </c>
      <c r="J188" s="294"/>
      <c r="K188" s="338"/>
    </row>
    <row r="189" ht="15" customHeight="1">
      <c r="B189" s="317"/>
      <c r="C189" s="350" t="s">
        <v>769</v>
      </c>
      <c r="D189" s="294"/>
      <c r="E189" s="294"/>
      <c r="F189" s="316" t="s">
        <v>689</v>
      </c>
      <c r="G189" s="294"/>
      <c r="H189" s="294" t="s">
        <v>770</v>
      </c>
      <c r="I189" s="294" t="s">
        <v>771</v>
      </c>
      <c r="J189" s="351" t="s">
        <v>772</v>
      </c>
      <c r="K189" s="338"/>
    </row>
    <row r="190" ht="15" customHeight="1">
      <c r="B190" s="317"/>
      <c r="C190" s="301" t="s">
        <v>39</v>
      </c>
      <c r="D190" s="294"/>
      <c r="E190" s="294"/>
      <c r="F190" s="316" t="s">
        <v>683</v>
      </c>
      <c r="G190" s="294"/>
      <c r="H190" s="291" t="s">
        <v>773</v>
      </c>
      <c r="I190" s="294" t="s">
        <v>774</v>
      </c>
      <c r="J190" s="294"/>
      <c r="K190" s="338"/>
    </row>
    <row r="191" ht="15" customHeight="1">
      <c r="B191" s="317"/>
      <c r="C191" s="301" t="s">
        <v>775</v>
      </c>
      <c r="D191" s="294"/>
      <c r="E191" s="294"/>
      <c r="F191" s="316" t="s">
        <v>683</v>
      </c>
      <c r="G191" s="294"/>
      <c r="H191" s="294" t="s">
        <v>776</v>
      </c>
      <c r="I191" s="294" t="s">
        <v>718</v>
      </c>
      <c r="J191" s="294"/>
      <c r="K191" s="338"/>
    </row>
    <row r="192" ht="15" customHeight="1">
      <c r="B192" s="317"/>
      <c r="C192" s="301" t="s">
        <v>777</v>
      </c>
      <c r="D192" s="294"/>
      <c r="E192" s="294"/>
      <c r="F192" s="316" t="s">
        <v>683</v>
      </c>
      <c r="G192" s="294"/>
      <c r="H192" s="294" t="s">
        <v>778</v>
      </c>
      <c r="I192" s="294" t="s">
        <v>718</v>
      </c>
      <c r="J192" s="294"/>
      <c r="K192" s="338"/>
    </row>
    <row r="193" ht="15" customHeight="1">
      <c r="B193" s="317"/>
      <c r="C193" s="301" t="s">
        <v>779</v>
      </c>
      <c r="D193" s="294"/>
      <c r="E193" s="294"/>
      <c r="F193" s="316" t="s">
        <v>689</v>
      </c>
      <c r="G193" s="294"/>
      <c r="H193" s="294" t="s">
        <v>780</v>
      </c>
      <c r="I193" s="294" t="s">
        <v>718</v>
      </c>
      <c r="J193" s="294"/>
      <c r="K193" s="338"/>
    </row>
    <row r="194" ht="15" customHeight="1">
      <c r="B194" s="344"/>
      <c r="C194" s="352"/>
      <c r="D194" s="326"/>
      <c r="E194" s="326"/>
      <c r="F194" s="326"/>
      <c r="G194" s="326"/>
      <c r="H194" s="326"/>
      <c r="I194" s="326"/>
      <c r="J194" s="326"/>
      <c r="K194" s="345"/>
    </row>
    <row r="195" ht="18.75" customHeight="1">
      <c r="B195" s="291"/>
      <c r="C195" s="294"/>
      <c r="D195" s="294"/>
      <c r="E195" s="294"/>
      <c r="F195" s="316"/>
      <c r="G195" s="294"/>
      <c r="H195" s="294"/>
      <c r="I195" s="294"/>
      <c r="J195" s="294"/>
      <c r="K195" s="291"/>
    </row>
    <row r="196" ht="18.75" customHeight="1">
      <c r="B196" s="291"/>
      <c r="C196" s="294"/>
      <c r="D196" s="294"/>
      <c r="E196" s="294"/>
      <c r="F196" s="316"/>
      <c r="G196" s="294"/>
      <c r="H196" s="294"/>
      <c r="I196" s="294"/>
      <c r="J196" s="294"/>
      <c r="K196" s="291"/>
    </row>
    <row r="197" ht="18.75" customHeight="1">
      <c r="B197" s="302"/>
      <c r="C197" s="302"/>
      <c r="D197" s="302"/>
      <c r="E197" s="302"/>
      <c r="F197" s="302"/>
      <c r="G197" s="302"/>
      <c r="H197" s="302"/>
      <c r="I197" s="302"/>
      <c r="J197" s="302"/>
      <c r="K197" s="302"/>
    </row>
    <row r="198" ht="13.5">
      <c r="B198" s="281"/>
      <c r="C198" s="282"/>
      <c r="D198" s="282"/>
      <c r="E198" s="282"/>
      <c r="F198" s="282"/>
      <c r="G198" s="282"/>
      <c r="H198" s="282"/>
      <c r="I198" s="282"/>
      <c r="J198" s="282"/>
      <c r="K198" s="283"/>
    </row>
    <row r="199" ht="21">
      <c r="B199" s="284"/>
      <c r="C199" s="285" t="s">
        <v>781</v>
      </c>
      <c r="D199" s="285"/>
      <c r="E199" s="285"/>
      <c r="F199" s="285"/>
      <c r="G199" s="285"/>
      <c r="H199" s="285"/>
      <c r="I199" s="285"/>
      <c r="J199" s="285"/>
      <c r="K199" s="286"/>
    </row>
    <row r="200" ht="25.5" customHeight="1">
      <c r="B200" s="284"/>
      <c r="C200" s="353" t="s">
        <v>782</v>
      </c>
      <c r="D200" s="353"/>
      <c r="E200" s="353"/>
      <c r="F200" s="353" t="s">
        <v>783</v>
      </c>
      <c r="G200" s="354"/>
      <c r="H200" s="353" t="s">
        <v>784</v>
      </c>
      <c r="I200" s="353"/>
      <c r="J200" s="353"/>
      <c r="K200" s="286"/>
    </row>
    <row r="201" ht="5.25" customHeight="1">
      <c r="B201" s="317"/>
      <c r="C201" s="314"/>
      <c r="D201" s="314"/>
      <c r="E201" s="314"/>
      <c r="F201" s="314"/>
      <c r="G201" s="294"/>
      <c r="H201" s="314"/>
      <c r="I201" s="314"/>
      <c r="J201" s="314"/>
      <c r="K201" s="338"/>
    </row>
    <row r="202" ht="15" customHeight="1">
      <c r="B202" s="317"/>
      <c r="C202" s="294" t="s">
        <v>774</v>
      </c>
      <c r="D202" s="294"/>
      <c r="E202" s="294"/>
      <c r="F202" s="316" t="s">
        <v>40</v>
      </c>
      <c r="G202" s="294"/>
      <c r="H202" s="294" t="s">
        <v>785</v>
      </c>
      <c r="I202" s="294"/>
      <c r="J202" s="294"/>
      <c r="K202" s="338"/>
    </row>
    <row r="203" ht="15" customHeight="1">
      <c r="B203" s="317"/>
      <c r="C203" s="323"/>
      <c r="D203" s="294"/>
      <c r="E203" s="294"/>
      <c r="F203" s="316" t="s">
        <v>41</v>
      </c>
      <c r="G203" s="294"/>
      <c r="H203" s="294" t="s">
        <v>786</v>
      </c>
      <c r="I203" s="294"/>
      <c r="J203" s="294"/>
      <c r="K203" s="338"/>
    </row>
    <row r="204" ht="15" customHeight="1">
      <c r="B204" s="317"/>
      <c r="C204" s="323"/>
      <c r="D204" s="294"/>
      <c r="E204" s="294"/>
      <c r="F204" s="316" t="s">
        <v>44</v>
      </c>
      <c r="G204" s="294"/>
      <c r="H204" s="294" t="s">
        <v>787</v>
      </c>
      <c r="I204" s="294"/>
      <c r="J204" s="294"/>
      <c r="K204" s="338"/>
    </row>
    <row r="205" ht="15" customHeight="1">
      <c r="B205" s="317"/>
      <c r="C205" s="294"/>
      <c r="D205" s="294"/>
      <c r="E205" s="294"/>
      <c r="F205" s="316" t="s">
        <v>42</v>
      </c>
      <c r="G205" s="294"/>
      <c r="H205" s="294" t="s">
        <v>788</v>
      </c>
      <c r="I205" s="294"/>
      <c r="J205" s="294"/>
      <c r="K205" s="338"/>
    </row>
    <row r="206" ht="15" customHeight="1">
      <c r="B206" s="317"/>
      <c r="C206" s="294"/>
      <c r="D206" s="294"/>
      <c r="E206" s="294"/>
      <c r="F206" s="316" t="s">
        <v>43</v>
      </c>
      <c r="G206" s="294"/>
      <c r="H206" s="294" t="s">
        <v>789</v>
      </c>
      <c r="I206" s="294"/>
      <c r="J206" s="294"/>
      <c r="K206" s="338"/>
    </row>
    <row r="207" ht="15" customHeight="1">
      <c r="B207" s="317"/>
      <c r="C207" s="294"/>
      <c r="D207" s="294"/>
      <c r="E207" s="294"/>
      <c r="F207" s="316"/>
      <c r="G207" s="294"/>
      <c r="H207" s="294"/>
      <c r="I207" s="294"/>
      <c r="J207" s="294"/>
      <c r="K207" s="338"/>
    </row>
    <row r="208" ht="15" customHeight="1">
      <c r="B208" s="317"/>
      <c r="C208" s="294" t="s">
        <v>730</v>
      </c>
      <c r="D208" s="294"/>
      <c r="E208" s="294"/>
      <c r="F208" s="316" t="s">
        <v>76</v>
      </c>
      <c r="G208" s="294"/>
      <c r="H208" s="294" t="s">
        <v>790</v>
      </c>
      <c r="I208" s="294"/>
      <c r="J208" s="294"/>
      <c r="K208" s="338"/>
    </row>
    <row r="209" ht="15" customHeight="1">
      <c r="B209" s="317"/>
      <c r="C209" s="323"/>
      <c r="D209" s="294"/>
      <c r="E209" s="294"/>
      <c r="F209" s="316" t="s">
        <v>626</v>
      </c>
      <c r="G209" s="294"/>
      <c r="H209" s="294" t="s">
        <v>627</v>
      </c>
      <c r="I209" s="294"/>
      <c r="J209" s="294"/>
      <c r="K209" s="338"/>
    </row>
    <row r="210" ht="15" customHeight="1">
      <c r="B210" s="317"/>
      <c r="C210" s="294"/>
      <c r="D210" s="294"/>
      <c r="E210" s="294"/>
      <c r="F210" s="316" t="s">
        <v>624</v>
      </c>
      <c r="G210" s="294"/>
      <c r="H210" s="294" t="s">
        <v>791</v>
      </c>
      <c r="I210" s="294"/>
      <c r="J210" s="294"/>
      <c r="K210" s="338"/>
    </row>
    <row r="211" ht="15" customHeight="1">
      <c r="B211" s="355"/>
      <c r="C211" s="323"/>
      <c r="D211" s="323"/>
      <c r="E211" s="323"/>
      <c r="F211" s="316" t="s">
        <v>628</v>
      </c>
      <c r="G211" s="301"/>
      <c r="H211" s="342" t="s">
        <v>629</v>
      </c>
      <c r="I211" s="342"/>
      <c r="J211" s="342"/>
      <c r="K211" s="356"/>
    </row>
    <row r="212" ht="15" customHeight="1">
      <c r="B212" s="355"/>
      <c r="C212" s="323"/>
      <c r="D212" s="323"/>
      <c r="E212" s="323"/>
      <c r="F212" s="316" t="s">
        <v>80</v>
      </c>
      <c r="G212" s="301"/>
      <c r="H212" s="342" t="s">
        <v>792</v>
      </c>
      <c r="I212" s="342"/>
      <c r="J212" s="342"/>
      <c r="K212" s="356"/>
    </row>
    <row r="213" ht="15" customHeight="1">
      <c r="B213" s="355"/>
      <c r="C213" s="323"/>
      <c r="D213" s="323"/>
      <c r="E213" s="323"/>
      <c r="F213" s="357"/>
      <c r="G213" s="301"/>
      <c r="H213" s="358"/>
      <c r="I213" s="358"/>
      <c r="J213" s="358"/>
      <c r="K213" s="356"/>
    </row>
    <row r="214" ht="15" customHeight="1">
      <c r="B214" s="355"/>
      <c r="C214" s="294" t="s">
        <v>754</v>
      </c>
      <c r="D214" s="323"/>
      <c r="E214" s="323"/>
      <c r="F214" s="316">
        <v>1</v>
      </c>
      <c r="G214" s="301"/>
      <c r="H214" s="342" t="s">
        <v>793</v>
      </c>
      <c r="I214" s="342"/>
      <c r="J214" s="342"/>
      <c r="K214" s="356"/>
    </row>
    <row r="215" ht="15" customHeight="1">
      <c r="B215" s="355"/>
      <c r="C215" s="323"/>
      <c r="D215" s="323"/>
      <c r="E215" s="323"/>
      <c r="F215" s="316">
        <v>2</v>
      </c>
      <c r="G215" s="301"/>
      <c r="H215" s="342" t="s">
        <v>794</v>
      </c>
      <c r="I215" s="342"/>
      <c r="J215" s="342"/>
      <c r="K215" s="356"/>
    </row>
    <row r="216" ht="15" customHeight="1">
      <c r="B216" s="355"/>
      <c r="C216" s="323"/>
      <c r="D216" s="323"/>
      <c r="E216" s="323"/>
      <c r="F216" s="316">
        <v>3</v>
      </c>
      <c r="G216" s="301"/>
      <c r="H216" s="342" t="s">
        <v>795</v>
      </c>
      <c r="I216" s="342"/>
      <c r="J216" s="342"/>
      <c r="K216" s="356"/>
    </row>
    <row r="217" ht="15" customHeight="1">
      <c r="B217" s="355"/>
      <c r="C217" s="323"/>
      <c r="D217" s="323"/>
      <c r="E217" s="323"/>
      <c r="F217" s="316">
        <v>4</v>
      </c>
      <c r="G217" s="301"/>
      <c r="H217" s="342" t="s">
        <v>796</v>
      </c>
      <c r="I217" s="342"/>
      <c r="J217" s="342"/>
      <c r="K217" s="356"/>
    </row>
    <row r="218" ht="12.75" customHeight="1">
      <c r="B218" s="359"/>
      <c r="C218" s="360"/>
      <c r="D218" s="360"/>
      <c r="E218" s="360"/>
      <c r="F218" s="360"/>
      <c r="G218" s="360"/>
      <c r="H218" s="360"/>
      <c r="I218" s="360"/>
      <c r="J218" s="360"/>
      <c r="K218" s="361"/>
    </row>
  </sheetData>
  <sheetProtection autoFilter="0" deleteColumns="0" deleteRows="0" formatCells="0" formatColumns="0" formatRows="0" insertColumns="0" insertHyperlinks="0" insertRows="0" pivotTables="0" sort="0"/>
  <mergeCells count="77">
    <mergeCell ref="H217:J217"/>
    <mergeCell ref="H210:J210"/>
    <mergeCell ref="H200:J200"/>
    <mergeCell ref="C199:J199"/>
    <mergeCell ref="H208:J208"/>
    <mergeCell ref="H206:J206"/>
    <mergeCell ref="H204:J204"/>
    <mergeCell ref="H202:J202"/>
    <mergeCell ref="H205:J205"/>
    <mergeCell ref="H203:J203"/>
    <mergeCell ref="H214:J214"/>
    <mergeCell ref="H216:J216"/>
    <mergeCell ref="H215:J215"/>
    <mergeCell ref="H212:J212"/>
    <mergeCell ref="H211:J211"/>
    <mergeCell ref="H209:J209"/>
    <mergeCell ref="G42:J42"/>
    <mergeCell ref="G41:J41"/>
    <mergeCell ref="G43:J43"/>
    <mergeCell ref="G44:J44"/>
    <mergeCell ref="G45:J45"/>
    <mergeCell ref="C122:J122"/>
    <mergeCell ref="C102:J102"/>
    <mergeCell ref="C147:J147"/>
    <mergeCell ref="C165:J165"/>
    <mergeCell ref="C25:J25"/>
    <mergeCell ref="F20:J20"/>
    <mergeCell ref="F23:J23"/>
    <mergeCell ref="F21:J21"/>
    <mergeCell ref="F22:J22"/>
    <mergeCell ref="F19:J19"/>
    <mergeCell ref="D27:J27"/>
    <mergeCell ref="D28:J28"/>
    <mergeCell ref="D30:J30"/>
    <mergeCell ref="D31:J31"/>
    <mergeCell ref="C26:J26"/>
    <mergeCell ref="C3:J3"/>
    <mergeCell ref="C9:J9"/>
    <mergeCell ref="D10:J10"/>
    <mergeCell ref="D15:J15"/>
    <mergeCell ref="C4:J4"/>
    <mergeCell ref="C6:J6"/>
    <mergeCell ref="C7:J7"/>
    <mergeCell ref="D11:J11"/>
    <mergeCell ref="D16:J16"/>
    <mergeCell ref="D17:J17"/>
    <mergeCell ref="F18:J18"/>
    <mergeCell ref="D33:J33"/>
    <mergeCell ref="D34:J34"/>
    <mergeCell ref="D35:J35"/>
    <mergeCell ref="G36:J36"/>
    <mergeCell ref="G37:J37"/>
    <mergeCell ref="G38:J38"/>
    <mergeCell ref="G39:J39"/>
    <mergeCell ref="G40:J40"/>
    <mergeCell ref="D47:J47"/>
    <mergeCell ref="E48:J48"/>
    <mergeCell ref="E49:J49"/>
    <mergeCell ref="D51:J51"/>
    <mergeCell ref="E50:J50"/>
    <mergeCell ref="C52:J52"/>
    <mergeCell ref="C54:J54"/>
    <mergeCell ref="C55:J55"/>
    <mergeCell ref="D61:J61"/>
    <mergeCell ref="C57:J57"/>
    <mergeCell ref="D58:J58"/>
    <mergeCell ref="D59:J59"/>
    <mergeCell ref="D60:J60"/>
    <mergeCell ref="D62:J62"/>
    <mergeCell ref="D65:J65"/>
    <mergeCell ref="D66:J66"/>
    <mergeCell ref="D68:J68"/>
    <mergeCell ref="D63:J63"/>
    <mergeCell ref="D67:J67"/>
    <mergeCell ref="D69:J69"/>
    <mergeCell ref="D70:J70"/>
    <mergeCell ref="C75:J75"/>
  </mergeCells>
  <pageMargins left="0.5902778" right="0.5902778" top="0.5902778" bottom="0.5902778" header="0" footer="0"/>
  <pageSetup r:id="rId1" paperSize="9" orientation="portrait" scale="77"/>
</worksheet>
</file>

<file path=docProps/core.xml><?xml version="1.0" encoding="utf-8"?>
<cp:coreProperties xmlns:dc="http://purl.org/dc/elements/1.1/" xmlns:dcterms="http://purl.org/dc/terms/" xmlns:xsi="http://www.w3.org/2001/XMLSchema-instance" xmlns:cp="http://schemas.openxmlformats.org/package/2006/metadata/core-properties">
  <dc:creator>Pavel-PC\Pavel</dc:creator>
  <cp:lastModifiedBy>Pavel-PC\Pavel</cp:lastModifiedBy>
  <dcterms:created xsi:type="dcterms:W3CDTF">2019-05-08T07:12:59Z</dcterms:created>
  <dcterms:modified xsi:type="dcterms:W3CDTF">2019-05-08T07:13:04Z</dcterms:modified>
</cp:coreProperties>
</file>