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Kan_19_49 - Hodonín, opra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'Kan_19_49 - Hodonín, opra...'!$C$87:$K$248</definedName>
    <definedName name="_xlnm.Print_Area" localSheetId="1">'Kan_19_49 - Hodonín, opra...'!$C$4:$J$37,'Kan_19_49 - Hodonín, opra...'!$C$43:$J$71,'Kan_19_49 - Hodonín, opra...'!$C$77:$K$248</definedName>
    <definedName name="_xlnm.Print_Titles" localSheetId="1">'Kan_19_49 - Hodonín, opra...'!$87:$87</definedName>
    <definedName name="_xlnm.Print_Area" localSheetId="2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2" r="J35"/>
  <c r="J34"/>
  <c i="1" r="AY55"/>
  <c i="2" r="J33"/>
  <c i="1" r="AX55"/>
  <c i="2" r="BI247"/>
  <c r="BH247"/>
  <c r="BG247"/>
  <c r="BF247"/>
  <c r="T247"/>
  <c r="R247"/>
  <c r="P247"/>
  <c r="BK247"/>
  <c r="J247"/>
  <c r="BE247"/>
  <c r="BI246"/>
  <c r="BH246"/>
  <c r="BG246"/>
  <c r="BF246"/>
  <c r="T246"/>
  <c r="R246"/>
  <c r="P246"/>
  <c r="BK246"/>
  <c r="J246"/>
  <c r="BE246"/>
  <c r="BI245"/>
  <c r="BH245"/>
  <c r="BG245"/>
  <c r="BF245"/>
  <c r="T245"/>
  <c r="T244"/>
  <c r="R245"/>
  <c r="R244"/>
  <c r="P245"/>
  <c r="P244"/>
  <c r="BK245"/>
  <c r="BK244"/>
  <c r="J244"/>
  <c r="J245"/>
  <c r="BE245"/>
  <c r="J70"/>
  <c r="BI243"/>
  <c r="BH243"/>
  <c r="BG243"/>
  <c r="BF243"/>
  <c r="T243"/>
  <c r="R243"/>
  <c r="P243"/>
  <c r="BK243"/>
  <c r="J243"/>
  <c r="BE243"/>
  <c r="BI242"/>
  <c r="BH242"/>
  <c r="BG242"/>
  <c r="BF242"/>
  <c r="T242"/>
  <c r="R242"/>
  <c r="P242"/>
  <c r="BK242"/>
  <c r="J242"/>
  <c r="BE242"/>
  <c r="BI241"/>
  <c r="BH241"/>
  <c r="BG241"/>
  <c r="BF241"/>
  <c r="T241"/>
  <c r="T240"/>
  <c r="T239"/>
  <c r="R241"/>
  <c r="R240"/>
  <c r="R239"/>
  <c r="P241"/>
  <c r="P240"/>
  <c r="P239"/>
  <c r="BK241"/>
  <c r="BK240"/>
  <c r="J240"/>
  <c r="BK239"/>
  <c r="J239"/>
  <c r="J241"/>
  <c r="BE241"/>
  <c r="J69"/>
  <c r="J68"/>
  <c r="BI238"/>
  <c r="BH238"/>
  <c r="BG238"/>
  <c r="BF238"/>
  <c r="T238"/>
  <c r="T237"/>
  <c r="T236"/>
  <c r="R238"/>
  <c r="R237"/>
  <c r="R236"/>
  <c r="P238"/>
  <c r="P237"/>
  <c r="P236"/>
  <c r="BK238"/>
  <c r="BK237"/>
  <c r="J237"/>
  <c r="BK236"/>
  <c r="J236"/>
  <c r="J238"/>
  <c r="BE238"/>
  <c r="J67"/>
  <c r="J66"/>
  <c r="BI235"/>
  <c r="BH235"/>
  <c r="BG235"/>
  <c r="BF235"/>
  <c r="T235"/>
  <c r="R235"/>
  <c r="P235"/>
  <c r="BK235"/>
  <c r="J235"/>
  <c r="BE235"/>
  <c r="BI234"/>
  <c r="BH234"/>
  <c r="BG234"/>
  <c r="BF234"/>
  <c r="T234"/>
  <c r="T233"/>
  <c r="R234"/>
  <c r="R233"/>
  <c r="P234"/>
  <c r="P233"/>
  <c r="BK234"/>
  <c r="BK233"/>
  <c r="J233"/>
  <c r="J234"/>
  <c r="BE234"/>
  <c r="J65"/>
  <c r="BI232"/>
  <c r="BH232"/>
  <c r="BG232"/>
  <c r="BF232"/>
  <c r="T232"/>
  <c r="R232"/>
  <c r="P232"/>
  <c r="BK232"/>
  <c r="J232"/>
  <c r="BE232"/>
  <c r="BI230"/>
  <c r="BH230"/>
  <c r="BG230"/>
  <c r="BF230"/>
  <c r="T230"/>
  <c r="R230"/>
  <c r="P230"/>
  <c r="BK230"/>
  <c r="J230"/>
  <c r="BE230"/>
  <c r="BI229"/>
  <c r="BH229"/>
  <c r="BG229"/>
  <c r="BF229"/>
  <c r="T229"/>
  <c r="T228"/>
  <c r="R229"/>
  <c r="R228"/>
  <c r="P229"/>
  <c r="P228"/>
  <c r="BK229"/>
  <c r="BK228"/>
  <c r="J228"/>
  <c r="J229"/>
  <c r="BE229"/>
  <c r="J64"/>
  <c r="BI226"/>
  <c r="BH226"/>
  <c r="BG226"/>
  <c r="BF226"/>
  <c r="T226"/>
  <c r="R226"/>
  <c r="P226"/>
  <c r="BK226"/>
  <c r="J226"/>
  <c r="BE226"/>
  <c r="BI224"/>
  <c r="BH224"/>
  <c r="BG224"/>
  <c r="BF224"/>
  <c r="T224"/>
  <c r="R224"/>
  <c r="P224"/>
  <c r="BK224"/>
  <c r="J224"/>
  <c r="BE224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9"/>
  <c r="BH219"/>
  <c r="BG219"/>
  <c r="BF219"/>
  <c r="T219"/>
  <c r="R219"/>
  <c r="P219"/>
  <c r="BK219"/>
  <c r="J219"/>
  <c r="BE219"/>
  <c r="BI217"/>
  <c r="BH217"/>
  <c r="BG217"/>
  <c r="BF217"/>
  <c r="T217"/>
  <c r="T216"/>
  <c r="R217"/>
  <c r="R216"/>
  <c r="P217"/>
  <c r="P216"/>
  <c r="BK217"/>
  <c r="BK216"/>
  <c r="J216"/>
  <c r="J217"/>
  <c r="BE217"/>
  <c r="J63"/>
  <c r="BI214"/>
  <c r="BH214"/>
  <c r="BG214"/>
  <c r="BF214"/>
  <c r="T214"/>
  <c r="R214"/>
  <c r="P214"/>
  <c r="BK214"/>
  <c r="J214"/>
  <c r="BE214"/>
  <c r="BI213"/>
  <c r="BH213"/>
  <c r="BG213"/>
  <c r="BF213"/>
  <c r="T213"/>
  <c r="R213"/>
  <c r="P213"/>
  <c r="BK213"/>
  <c r="J213"/>
  <c r="BE213"/>
  <c r="BI212"/>
  <c r="BH212"/>
  <c r="BG212"/>
  <c r="BF212"/>
  <c r="T212"/>
  <c r="R212"/>
  <c r="P212"/>
  <c r="BK212"/>
  <c r="J212"/>
  <c r="BE212"/>
  <c r="BI211"/>
  <c r="BH211"/>
  <c r="BG211"/>
  <c r="BF211"/>
  <c r="T211"/>
  <c r="R211"/>
  <c r="P211"/>
  <c r="BK211"/>
  <c r="J211"/>
  <c r="BE211"/>
  <c r="BI210"/>
  <c r="BH210"/>
  <c r="BG210"/>
  <c r="BF210"/>
  <c r="T210"/>
  <c r="R210"/>
  <c r="P210"/>
  <c r="BK210"/>
  <c r="J210"/>
  <c r="BE210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4"/>
  <c r="BH204"/>
  <c r="BG204"/>
  <c r="BF204"/>
  <c r="T204"/>
  <c r="R204"/>
  <c r="P204"/>
  <c r="BK204"/>
  <c r="J204"/>
  <c r="BE204"/>
  <c r="BI203"/>
  <c r="BH203"/>
  <c r="BG203"/>
  <c r="BF203"/>
  <c r="T203"/>
  <c r="R203"/>
  <c r="P203"/>
  <c r="BK203"/>
  <c r="J203"/>
  <c r="BE203"/>
  <c r="BI202"/>
  <c r="BH202"/>
  <c r="BG202"/>
  <c r="BF202"/>
  <c r="T202"/>
  <c r="R202"/>
  <c r="P202"/>
  <c r="BK202"/>
  <c r="J202"/>
  <c r="BE202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8"/>
  <c r="BH198"/>
  <c r="BG198"/>
  <c r="BF198"/>
  <c r="T198"/>
  <c r="R198"/>
  <c r="P198"/>
  <c r="BK198"/>
  <c r="J198"/>
  <c r="BE198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T178"/>
  <c r="R179"/>
  <c r="R178"/>
  <c r="P179"/>
  <c r="P178"/>
  <c r="BK179"/>
  <c r="BK178"/>
  <c r="J178"/>
  <c r="J179"/>
  <c r="BE179"/>
  <c r="J62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2"/>
  <c r="BH172"/>
  <c r="BG172"/>
  <c r="BF172"/>
  <c r="T172"/>
  <c r="R172"/>
  <c r="P172"/>
  <c r="BK172"/>
  <c r="J172"/>
  <c r="BE172"/>
  <c r="BI170"/>
  <c r="BH170"/>
  <c r="BG170"/>
  <c r="BF170"/>
  <c r="T170"/>
  <c r="T169"/>
  <c r="R170"/>
  <c r="R169"/>
  <c r="P170"/>
  <c r="P169"/>
  <c r="BK170"/>
  <c r="BK169"/>
  <c r="J169"/>
  <c r="J170"/>
  <c r="BE170"/>
  <c r="J61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3"/>
  <c r="BH163"/>
  <c r="BG163"/>
  <c r="BF163"/>
  <c r="T163"/>
  <c r="T162"/>
  <c r="R163"/>
  <c r="R162"/>
  <c r="P163"/>
  <c r="P162"/>
  <c r="BK163"/>
  <c r="BK162"/>
  <c r="J162"/>
  <c r="J163"/>
  <c r="BE163"/>
  <c r="J60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T155"/>
  <c r="R156"/>
  <c r="R155"/>
  <c r="P156"/>
  <c r="P155"/>
  <c r="BK156"/>
  <c r="BK155"/>
  <c r="J155"/>
  <c r="J156"/>
  <c r="BE156"/>
  <c r="J59"/>
  <c r="BI153"/>
  <c r="BH153"/>
  <c r="BG153"/>
  <c r="BF153"/>
  <c r="T153"/>
  <c r="T152"/>
  <c r="R153"/>
  <c r="R152"/>
  <c r="P153"/>
  <c r="P152"/>
  <c r="BK153"/>
  <c r="BK152"/>
  <c r="J152"/>
  <c r="J153"/>
  <c r="BE153"/>
  <c r="J58"/>
  <c r="BI149"/>
  <c r="BH149"/>
  <c r="BG149"/>
  <c r="BF149"/>
  <c r="T149"/>
  <c r="R149"/>
  <c r="P149"/>
  <c r="BK149"/>
  <c r="J149"/>
  <c r="BE149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1"/>
  <c r="BH141"/>
  <c r="BG141"/>
  <c r="BF141"/>
  <c r="T141"/>
  <c r="R141"/>
  <c r="P141"/>
  <c r="BK141"/>
  <c r="J141"/>
  <c r="BE141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R131"/>
  <c r="P131"/>
  <c r="BK131"/>
  <c r="J131"/>
  <c r="BE131"/>
  <c r="BI129"/>
  <c r="BH129"/>
  <c r="BG129"/>
  <c r="BF129"/>
  <c r="T129"/>
  <c r="R129"/>
  <c r="P129"/>
  <c r="BK129"/>
  <c r="J129"/>
  <c r="BE129"/>
  <c r="BI127"/>
  <c r="BH127"/>
  <c r="BG127"/>
  <c r="BF127"/>
  <c r="T127"/>
  <c r="R127"/>
  <c r="P127"/>
  <c r="BK127"/>
  <c r="J127"/>
  <c r="BE127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BH95"/>
  <c r="BG95"/>
  <c r="BF95"/>
  <c r="T95"/>
  <c r="R95"/>
  <c r="P95"/>
  <c r="BK95"/>
  <c r="J95"/>
  <c r="BE95"/>
  <c r="BI93"/>
  <c r="BH93"/>
  <c r="BG93"/>
  <c r="BF93"/>
  <c r="T93"/>
  <c r="R93"/>
  <c r="P93"/>
  <c r="BK93"/>
  <c r="J93"/>
  <c r="BE93"/>
  <c r="BI91"/>
  <c r="F35"/>
  <c i="1" r="BD55"/>
  <c i="2" r="BH91"/>
  <c r="F34"/>
  <c i="1" r="BC55"/>
  <c i="2" r="BG91"/>
  <c r="F33"/>
  <c i="1" r="BB55"/>
  <c i="2" r="BF91"/>
  <c r="J32"/>
  <c i="1" r="AW55"/>
  <c i="2" r="F32"/>
  <c i="1" r="BA55"/>
  <c i="2" r="T91"/>
  <c r="T90"/>
  <c r="T89"/>
  <c r="T88"/>
  <c r="R91"/>
  <c r="R90"/>
  <c r="R89"/>
  <c r="R88"/>
  <c r="P91"/>
  <c r="P90"/>
  <c r="P89"/>
  <c r="P88"/>
  <c i="1" r="AU55"/>
  <c i="2" r="BK91"/>
  <c r="BK90"/>
  <c r="J90"/>
  <c r="BK89"/>
  <c r="J89"/>
  <c r="BK88"/>
  <c r="J88"/>
  <c r="J55"/>
  <c r="J28"/>
  <c i="1" r="AG55"/>
  <c i="2" r="J91"/>
  <c r="BE91"/>
  <c r="J31"/>
  <c i="1" r="AV55"/>
  <c i="2" r="F31"/>
  <c i="1" r="AZ55"/>
  <c i="2" r="J57"/>
  <c r="J56"/>
  <c r="J85"/>
  <c r="J84"/>
  <c r="F84"/>
  <c r="F82"/>
  <c r="E80"/>
  <c r="J51"/>
  <c r="J50"/>
  <c r="F50"/>
  <c r="F48"/>
  <c r="E46"/>
  <c r="J37"/>
  <c r="J16"/>
  <c r="E16"/>
  <c r="F85"/>
  <c r="F51"/>
  <c r="J15"/>
  <c r="J10"/>
  <c r="J82"/>
  <c r="J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<sst xmlns="http://schemas.openxmlformats.org/spreadsheetml/2006/main">
  <si>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</si>
  <si>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</si>
  <si>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</si>
  <si>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</si>
  <si>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</si>
  <si>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{3f460e9f-94f1-4002-96c0-f81de1359f73}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</si>
  <si>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</si>
  <si>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</si>
  <si>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</si>
  <si>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</si>
  <si>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</si>
  <si>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</si>
  <si>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</si>
  <si>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</si>
  <si>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Kan_19_49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</si>
  <si>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</si>
  <si>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</si>
  <si>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Hodonín, oprava kanalizace na ulici Křičkova</t>
  </si>
  <si>
    <t>KSO:</t>
  </si>
  <si>
    <t/>
  </si>
  <si>
    <t>CC-CZ:</t>
  </si>
  <si>
    <t>Místo:</t>
  </si>
  <si>
    <t>Hodonín</t>
  </si>
  <si>
    <t>Datum:</t>
  </si>
  <si>
    <t>7. 10. 2019</t>
  </si>
  <si>
    <t>Zadavatel:</t>
  </si>
  <si>
    <t>IČ:</t>
  </si>
  <si>
    <t>00284891</t>
  </si>
  <si>
    <t>Město Hodonín</t>
  </si>
  <si>
    <t>DIČ:</t>
  </si>
  <si>
    <t>Uchazeč:</t>
  </si>
  <si>
    <t>Vyplň údaj</t>
  </si>
  <si>
    <t>Projektant:</t>
  </si>
  <si>
    <t>18177018</t>
  </si>
  <si>
    <t>Ing. Karel Vaštík</t>
  </si>
  <si>
    <t>CZ6110220842</t>
  </si>
  <si>
    <t>True</t>
  </si>
  <si>
    <t>Zpracovatel:</t>
  </si>
  <si>
    <t>Ing. Karel vaštík, Lideřovská 14, 696 61 Vnorovy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</si>
  <si>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</si>
  <si>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</si>
  <si>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</si>
  <si>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</si>
  <si>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</si>
  <si>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</si>
  <si>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</si>
  <si>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</si>
  <si>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</si>
  <si>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</si>
  <si>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</si>
  <si>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</si>
  <si>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</si>
  <si>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</si>
  <si>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</si>
  <si>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</si>
  <si>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</si>
  <si>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</si>
  <si>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</si>
  <si>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</si>
  <si>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</si>
  <si>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</si>
  <si>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</si>
  <si>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</si>
  <si>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</si>
  <si>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</si>
  <si>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</si>
  <si>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</si>
  <si>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</si>
  <si>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</si>
  <si>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</si>
  <si>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</si>
  <si>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</si>
  <si>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</si>
  <si>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</si>
  <si>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</si>
  <si>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</si>
  <si>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</si>
  <si>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</si>
  <si>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</si>
  <si>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</si>
  <si>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</si>
  <si>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</si>
  <si>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Dlažba</t>
  </si>
  <si>
    <t>Dlažba v trase potrubí</t>
  </si>
  <si>
    <t>m2</t>
  </si>
  <si>
    <t>9,2</t>
  </si>
  <si>
    <t>3</t>
  </si>
  <si>
    <t>2</t>
  </si>
  <si>
    <t>Výkop</t>
  </si>
  <si>
    <t>Hloubení rýhy pro potrubí</t>
  </si>
  <si>
    <t>m3</t>
  </si>
  <si>
    <t>233,056</t>
  </si>
  <si>
    <t>KRYCÍ LIST SOUPISU PRACÍ</t>
  </si>
  <si>
    <t>Pažení</t>
  </si>
  <si>
    <t>Pažení rýhy</t>
  </si>
  <si>
    <t>85,511</t>
  </si>
  <si>
    <t>Zásyp</t>
  </si>
  <si>
    <t>Zásyp rýhy</t>
  </si>
  <si>
    <t>146,444</t>
  </si>
  <si>
    <t>Obsyp</t>
  </si>
  <si>
    <t>Obsyp potrubí</t>
  </si>
  <si>
    <t>39,76</t>
  </si>
  <si>
    <t>Potr</t>
  </si>
  <si>
    <t>Délka potrubí</t>
  </si>
  <si>
    <t>m</t>
  </si>
  <si>
    <t>85,73</t>
  </si>
  <si>
    <t>Lože</t>
  </si>
  <si>
    <t>Lože pod potrubí</t>
  </si>
  <si>
    <t>16,716</t>
  </si>
  <si>
    <t>Potr_150</t>
  </si>
  <si>
    <t>Potrubí DN 150 (přepojení přípojek)</t>
  </si>
  <si>
    <t>10</t>
  </si>
  <si>
    <t>Odbočky</t>
  </si>
  <si>
    <t>Počet odboček pro přípojky</t>
  </si>
  <si>
    <t>kus</t>
  </si>
  <si>
    <t>12</t>
  </si>
  <si>
    <t>Výš_šach</t>
  </si>
  <si>
    <t>Úhrnná výška šachet</t>
  </si>
  <si>
    <t>Bour_potr</t>
  </si>
  <si>
    <t>Bourání potrubí a šachet</t>
  </si>
  <si>
    <t>9,236</t>
  </si>
  <si>
    <t>Vytl_kub</t>
  </si>
  <si>
    <t>Vytlačená kubatura</t>
  </si>
  <si>
    <t>86,612</t>
  </si>
  <si>
    <t>Zatravnění</t>
  </si>
  <si>
    <t>Zatravnění v trase</t>
  </si>
  <si>
    <t>210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</si>
  <si>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</si>
  <si>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</si>
  <si>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</si>
  <si>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</si>
  <si>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</si>
  <si>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</si>
  <si>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</si>
  <si>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</si>
  <si>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</si>
  <si>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</si>
  <si>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</si>
  <si>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</si>
  <si>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</si>
  <si>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</si>
  <si>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</si>
  <si>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</si>
  <si>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</si>
  <si>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</si>
  <si>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</si>
  <si>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</si>
  <si>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</si>
  <si>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</si>
  <si>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</si>
  <si>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</si>
  <si>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</si>
  <si>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</si>
  <si>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</si>
  <si>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</si>
  <si>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</si>
  <si>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</si>
  <si>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</si>
  <si>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</si>
  <si>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</si>
  <si>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</si>
  <si>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</si>
  <si>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</si>
  <si>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</si>
  <si>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</si>
  <si>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 betonových nebo kameninových dlaždic, desek nebo tvarovek</t>
  </si>
  <si>
    <t>4</t>
  </si>
  <si>
    <t>1509395816</t>
  </si>
  <si>
    <t>VV</t>
  </si>
  <si>
    <t>Dlažba*0,5</t>
  </si>
  <si>
    <t>113107031</t>
  </si>
  <si>
    <t>Odstranění podkladů nebo krytů při překopech inženýrských sítí s přemístěním hmot na skládku ve vzdálenosti do 3 m nebo s naložením na dopravní prostředek ručně z betonu prostého, o tl. vrstvy přes 100 do 150 mm</t>
  </si>
  <si>
    <t>-1984418303</t>
  </si>
  <si>
    <t>0,6*1,2</t>
  </si>
  <si>
    <t>113202111</t>
  </si>
  <si>
    <t>Vytrhání obrub s vybouráním lože, s přemístěním hmot na skládku na vzdálenost do 3 m nebo s naložením na dopravní prostředek z krajníků nebo obrubníků stojatých</t>
  </si>
  <si>
    <t>-1510489781</t>
  </si>
  <si>
    <t>4*2*2</t>
  </si>
  <si>
    <t>115001102</t>
  </si>
  <si>
    <t>Převedení vody potrubím průměru DN přes 100 do 150</t>
  </si>
  <si>
    <t>-1356566610</t>
  </si>
  <si>
    <t>5</t>
  </si>
  <si>
    <t>115101201</t>
  </si>
  <si>
    <t>Čerpání vody na dopravní výšku do 10 m s uvažovaným průměrným přítokem do 500 l/min</t>
  </si>
  <si>
    <t>hod</t>
  </si>
  <si>
    <t>341219774</t>
  </si>
  <si>
    <t>20*8</t>
  </si>
  <si>
    <t>6</t>
  </si>
  <si>
    <t>119001401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</si>
  <si>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</si>
  <si>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-434526601</t>
  </si>
  <si>
    <t>2*0,9</t>
  </si>
  <si>
    <t>7</t>
  </si>
  <si>
    <t>119001421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</si>
  <si>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</si>
  <si>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1852013106</t>
  </si>
  <si>
    <t>5*0,9+1*1,2</t>
  </si>
  <si>
    <t>8</t>
  </si>
  <si>
    <t>119002121</t>
  </si>
  <si>
    <t>Pomocné konstrukce při zabezpečení výkopu vodorovné pochozí přechodová lávka délky do 2 m včetně zábradlí zřízení</t>
  </si>
  <si>
    <t>472848088</t>
  </si>
  <si>
    <t>9</t>
  </si>
  <si>
    <t>119002122</t>
  </si>
  <si>
    <t>Pomocné konstrukce při zabezpečení výkopu vodorovné pochozí přechodová lávka délky do 2 m včetně zábradlí odstranění</t>
  </si>
  <si>
    <t>-391008403</t>
  </si>
  <si>
    <t>119003131</t>
  </si>
  <si>
    <t>Pomocné konstrukce při zabezpečení výkopu svislé výstražná páska zřízení</t>
  </si>
  <si>
    <t>730929926</t>
  </si>
  <si>
    <t>42*2+50</t>
  </si>
  <si>
    <t>11</t>
  </si>
  <si>
    <t>119003132</t>
  </si>
  <si>
    <t>Pomocné konstrukce při zabezpečení výkopu svislé výstražná páska odstranění</t>
  </si>
  <si>
    <t>1632456702</t>
  </si>
  <si>
    <t>130001101</t>
  </si>
  <si>
    <t>Příplatek k cenám hloubených vykopávek za ztížení vykopávky v blízkosti podzemního vedení nebo výbušnin pro jakoukoliv třídu horniny</t>
  </si>
  <si>
    <t>-683118507</t>
  </si>
  <si>
    <t>(5*0,9+1*1,2)*1,6*0,9 "kabely"</t>
  </si>
  <si>
    <t>2*0,9*1,6*0,9 "přípojky STL"</t>
  </si>
  <si>
    <t>Součet</t>
  </si>
  <si>
    <t>13</t>
  </si>
  <si>
    <t>131203101</t>
  </si>
  <si>
    <t>Hloubení zapažených i nezapažených jam ručním nebo pneumatickým nářadím s urovnáním dna do předepsaného profilu a spádu v horninách tř. 3 soudržných</t>
  </si>
  <si>
    <t>-1067120988</t>
  </si>
  <si>
    <t>0,6*0,6*1,0 "jáma pro nádvorní vpusť"</t>
  </si>
  <si>
    <t>14</t>
  </si>
  <si>
    <t>132201201</t>
  </si>
  <si>
    <t>Hloubení zapažených i nezapažených rýh šířky přes 600 do 2 000 mm s urovnáním dna do předepsaného profilu a spádu v hornině tř. 3 do 100 m3</t>
  </si>
  <si>
    <t>652297623</t>
  </si>
  <si>
    <t>132201209</t>
  </si>
  <si>
    <t>Hloubení zapažených i nezapažených rýh šířky přes 600 do 2 000 mm s urovnáním dna do předepsaného profilu a spádu v hornině tř. 3 Příplatek k cenám za lepivost horniny tř. 3</t>
  </si>
  <si>
    <t>913539005</t>
  </si>
  <si>
    <t>Výkop*0,5</t>
  </si>
  <si>
    <t>16</t>
  </si>
  <si>
    <t>139711101</t>
  </si>
  <si>
    <t>Vykopávka v uzavřených prostorách s naložením výkopku na dopravní prostředek v hornině tř. 1 až 4</t>
  </si>
  <si>
    <t>1186942219</t>
  </si>
  <si>
    <t>1,2*1,2*0,9*3 "křížení tepelného kanálu"</t>
  </si>
  <si>
    <t>17</t>
  </si>
  <si>
    <t>141720017</t>
  </si>
  <si>
    <t>Neřízený zemní protlak v hornině tř. 3 a 4 vnějšího průměru protlaku přes 125 do 160 mm</t>
  </si>
  <si>
    <t>1618784479</t>
  </si>
  <si>
    <t>18</t>
  </si>
  <si>
    <t>M</t>
  </si>
  <si>
    <t>28617019</t>
  </si>
  <si>
    <t>trubka kanalizační PP plnostěnná třívrstvá DN 150x6000 mm SN 10</t>
  </si>
  <si>
    <t>1130697770</t>
  </si>
  <si>
    <t>19</t>
  </si>
  <si>
    <t>151811131</t>
  </si>
  <si>
    <t>Zřízení pažicích boxů pro pažení a rozepření stěn rýh podzemního vedení hloubka výkopu do 4 m, šířka do 1,2 m</t>
  </si>
  <si>
    <t>-1406547707</t>
  </si>
  <si>
    <t>20</t>
  </si>
  <si>
    <t>151811231</t>
  </si>
  <si>
    <t>Odstranění pažicích boxů pro pažení a rozepření stěn rýh podzemního vedení hloubka výkopu do 4 m, šířka do 1,2 m</t>
  </si>
  <si>
    <t>932202191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</si>
  <si>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</si>
  <si>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</si>
  <si>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-1316155712</t>
  </si>
  <si>
    <t>22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</si>
  <si>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</si>
  <si>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</si>
  <si>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-619636563</t>
  </si>
  <si>
    <t>23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</si>
  <si>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</si>
  <si>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</si>
  <si>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-1962617392</t>
  </si>
  <si>
    <t>86,612*3 'Přepočtené koeficientem množství</t>
  </si>
  <si>
    <t>24</t>
  </si>
  <si>
    <t>171201201</t>
  </si>
  <si>
    <t>Uložení sypaniny na skládky</t>
  </si>
  <si>
    <t>-574830148</t>
  </si>
  <si>
    <t>25</t>
  </si>
  <si>
    <t>171201211</t>
  </si>
  <si>
    <t>Poplatek za uložení stavebního odpadu na skládce (skládkovné) zeminy a kameniva zatříděného do Katalogu odpadů pod kódem 170 504</t>
  </si>
  <si>
    <t>t</t>
  </si>
  <si>
    <t>554378579</t>
  </si>
  <si>
    <t>86,612*2 'Přepočtené koeficientem množství</t>
  </si>
  <si>
    <t>26</t>
  </si>
  <si>
    <t>174101101</t>
  </si>
  <si>
    <t>Zásyp sypaninou z jakékoliv horniny s uložením výkopku ve vrstvách se zhutněním jam, šachet, rýh nebo kolem objektů v těchto vykopávkách</t>
  </si>
  <si>
    <t>-88633994</t>
  </si>
  <si>
    <t>27</t>
  </si>
  <si>
    <t>58331202</t>
  </si>
  <si>
    <t>štěrkodrť netříděná do 100mm amfibolit</t>
  </si>
  <si>
    <t>1334210146</t>
  </si>
  <si>
    <t>28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</si>
  <si>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</si>
  <si>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</si>
  <si>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871177816</t>
  </si>
  <si>
    <t>29</t>
  </si>
  <si>
    <t>58331200</t>
  </si>
  <si>
    <t>štěrkopísek netříděný zásypový</t>
  </si>
  <si>
    <t>1021907547</t>
  </si>
  <si>
    <t>30</t>
  </si>
  <si>
    <t>181411131</t>
  </si>
  <si>
    <t>Založení trávníku na půdě předem připravené plochy do 1000 m2 výsevem včetně utažení parkového v rovině nebo na svahu do 1:5</t>
  </si>
  <si>
    <t>1736991066</t>
  </si>
  <si>
    <t>31</t>
  </si>
  <si>
    <t>00572410</t>
  </si>
  <si>
    <t>osivo směs travní parková</t>
  </si>
  <si>
    <t>kg</t>
  </si>
  <si>
    <t>897700453</t>
  </si>
  <si>
    <t>210*0,025 'Přepočtené koeficientem množství</t>
  </si>
  <si>
    <t>Zakládání</t>
  </si>
  <si>
    <t>32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</si>
  <si>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</si>
  <si>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</si>
  <si>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1679237876</t>
  </si>
  <si>
    <t>Svislé a kompletní konstrukce</t>
  </si>
  <si>
    <t>33</t>
  </si>
  <si>
    <t>358315114</t>
  </si>
  <si>
    <t>Bourání stoky kompletní nebo vybourání otvorů průřezové plochy do 4 m2 ve stokách ze zdiva z prostého betonu</t>
  </si>
  <si>
    <t>-2021212901</t>
  </si>
  <si>
    <t>34</t>
  </si>
  <si>
    <t>359901111</t>
  </si>
  <si>
    <t>Vyčištění stok jakékoliv výšky</t>
  </si>
  <si>
    <t>-353448251</t>
  </si>
  <si>
    <t>35</t>
  </si>
  <si>
    <t>359901211</t>
  </si>
  <si>
    <t>Monitoring stok (kamerový systém) jakékoli výšky nová kanalizace</t>
  </si>
  <si>
    <t>1870330718</t>
  </si>
  <si>
    <t>Vodorovné konstrukce</t>
  </si>
  <si>
    <t>36</t>
  </si>
  <si>
    <t>451573111</t>
  </si>
  <si>
    <t>Lože pod potrubí, stoky a drobné objekty v otevřeném výkopu z písku a štěrkopísku do 63 mm</t>
  </si>
  <si>
    <t>370360801</t>
  </si>
  <si>
    <t>37</t>
  </si>
  <si>
    <t>452112111</t>
  </si>
  <si>
    <t>Osazení betonových dílců prstenců nebo rámů pod poklopy a mříže, výšky do 100 mm</t>
  </si>
  <si>
    <t>-2083934982</t>
  </si>
  <si>
    <t>38</t>
  </si>
  <si>
    <t>59224185</t>
  </si>
  <si>
    <t>prstenec šachtový vyrovnávací betonový 625x120x60mm</t>
  </si>
  <si>
    <t>-1496708096</t>
  </si>
  <si>
    <t>39</t>
  </si>
  <si>
    <t>59224176</t>
  </si>
  <si>
    <t>prstenec šachtový vyrovnávací betonový 625x120x80mm</t>
  </si>
  <si>
    <t>271221434</t>
  </si>
  <si>
    <t>40</t>
  </si>
  <si>
    <t>59224187</t>
  </si>
  <si>
    <t>prstenec šachtový vyrovnávací betonový 625x120x100mm</t>
  </si>
  <si>
    <t>-1278345828</t>
  </si>
  <si>
    <t>Komunikace pozemní</t>
  </si>
  <si>
    <t>41</t>
  </si>
  <si>
    <t>581124115</t>
  </si>
  <si>
    <t>Kryt z prostého betonu komunikací pro pěší tl. 150 mm</t>
  </si>
  <si>
    <t>2144791208</t>
  </si>
  <si>
    <t>42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</si>
  <si>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</si>
  <si>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</si>
  <si>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634003911</t>
  </si>
  <si>
    <t>43</t>
  </si>
  <si>
    <t>59248005</t>
  </si>
  <si>
    <t>dlažba plošná betonová chodníková 300x300x50mm přírodní</t>
  </si>
  <si>
    <t>878328468</t>
  </si>
  <si>
    <t>44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</si>
  <si>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</si>
  <si>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</si>
  <si>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2016301948</t>
  </si>
  <si>
    <t>P</t>
  </si>
  <si>
    <t>Poznámka k položce:_x000d_
z původního materiálu</t>
  </si>
  <si>
    <t>Trubní vedení</t>
  </si>
  <si>
    <t>45</t>
  </si>
  <si>
    <t>810361111</t>
  </si>
  <si>
    <t>Přeseknutí betonové trouby v rovině kolmé nebo skloněné k ose trouby, se začištěním DN do 250 mm</t>
  </si>
  <si>
    <t>-188839890</t>
  </si>
  <si>
    <t>46</t>
  </si>
  <si>
    <t>810391111</t>
  </si>
  <si>
    <t>Přeseknutí betonové trouby v rovině kolmé nebo skloněné k ose trouby, se začištěním DN přes 250 do 400 mm</t>
  </si>
  <si>
    <t>-1086622679</t>
  </si>
  <si>
    <t>47</t>
  </si>
  <si>
    <t>871350330</t>
  </si>
  <si>
    <t>Montáž kanalizačního potrubí z plastů z polypropylenu PP hladkého plnostěnného SN 16 DN 200</t>
  </si>
  <si>
    <t>-33940421</t>
  </si>
  <si>
    <t>48</t>
  </si>
  <si>
    <t>28617004</t>
  </si>
  <si>
    <t>trubka kanalizační PP plnostěnná třívrstvá DN 200x1000 mm SN 10</t>
  </si>
  <si>
    <t>392261338</t>
  </si>
  <si>
    <t>Potr_150+7</t>
  </si>
  <si>
    <t>49</t>
  </si>
  <si>
    <t>871370330</t>
  </si>
  <si>
    <t>Montáž kanalizačního potrubí z plastů z polypropylenu PP hladkého plnostěnného SN 16 DN 300</t>
  </si>
  <si>
    <t>41489915</t>
  </si>
  <si>
    <t>50</t>
  </si>
  <si>
    <t>28617022</t>
  </si>
  <si>
    <t>trubka kanalizační PP plnostěnná třívrstvá DN 300x6000 mm SN 10</t>
  </si>
  <si>
    <t>772885543</t>
  </si>
  <si>
    <t>51</t>
  </si>
  <si>
    <t>877310310</t>
  </si>
  <si>
    <t>Montáž tvarovek na kanalizačním plastovém potrubí z polypropylenu PP hladkého plnostěnného kolen DN 150</t>
  </si>
  <si>
    <t>201609912</t>
  </si>
  <si>
    <t>52</t>
  </si>
  <si>
    <t>28617173</t>
  </si>
  <si>
    <t>koleno kanalizační PP SN 16 30 ° DN 200</t>
  </si>
  <si>
    <t>1119938997</t>
  </si>
  <si>
    <t>53</t>
  </si>
  <si>
    <t>877370320</t>
  </si>
  <si>
    <t>Montáž tvarovek na kanalizačním plastovém potrubí z polypropylenu PP hladkého plnostěnného odboček DN 300</t>
  </si>
  <si>
    <t>1490483232</t>
  </si>
  <si>
    <t>54</t>
  </si>
  <si>
    <t>28617215</t>
  </si>
  <si>
    <t>odbočka kanalizační PP SN 16 45° DN 300/DN200</t>
  </si>
  <si>
    <t>-470271829</t>
  </si>
  <si>
    <t>55</t>
  </si>
  <si>
    <t>877370330</t>
  </si>
  <si>
    <t>Montáž tvarovek na kanalizačním plastovém potrubí z polypropylenu PP hladkého plnostěnného spojek nebo redukcí DN 300</t>
  </si>
  <si>
    <t>751143524</t>
  </si>
  <si>
    <t>56</t>
  </si>
  <si>
    <t>28617238</t>
  </si>
  <si>
    <t>spojka přesuvná kanalizační PP DN 300</t>
  </si>
  <si>
    <t>-187963186</t>
  </si>
  <si>
    <t>57</t>
  </si>
  <si>
    <t>890211811</t>
  </si>
  <si>
    <t>Bourání šachet a jímek ručně velikosti obestavěného prostoru do 1,5 m3 z prostého betonu</t>
  </si>
  <si>
    <t>1583612478</t>
  </si>
  <si>
    <t>Výš_šach*(0,65*0,65-0,5*0,5)*3,14+5*0,65*0,65*0,2 "šachty"</t>
  </si>
  <si>
    <t>58</t>
  </si>
  <si>
    <t>894411311</t>
  </si>
  <si>
    <t>Osazení betonových nebo železobetonových dílců pro šachty skruží rovných</t>
  </si>
  <si>
    <t>-1254002933</t>
  </si>
  <si>
    <t>59</t>
  </si>
  <si>
    <t>59224050</t>
  </si>
  <si>
    <t>skruž pro kanalizační šachty se zabudovanými stupadly 100 x 25 x 12 cm</t>
  </si>
  <si>
    <t>-1774497983</t>
  </si>
  <si>
    <t>60</t>
  </si>
  <si>
    <t>59224051</t>
  </si>
  <si>
    <t>skruž pro kanalizační šachty se zabudovanými stupadly 100 x 50 x 12 cm</t>
  </si>
  <si>
    <t>1627723472</t>
  </si>
  <si>
    <t>61</t>
  </si>
  <si>
    <t>59224052</t>
  </si>
  <si>
    <t>skruž pro kanalizační šachty se zabudovanými stupadly 100 x 100 x 12 cm</t>
  </si>
  <si>
    <t>829820423</t>
  </si>
  <si>
    <t>62</t>
  </si>
  <si>
    <t>894412411</t>
  </si>
  <si>
    <t>Osazení betonových nebo železobetonových dílců pro šachty skruží přechodových</t>
  </si>
  <si>
    <t>64640694</t>
  </si>
  <si>
    <t>63</t>
  </si>
  <si>
    <t>59224312</t>
  </si>
  <si>
    <t>kónus šachetní betonový kapsové plastové stupadlo 100x62,5x58 cm</t>
  </si>
  <si>
    <t>-1185762214</t>
  </si>
  <si>
    <t>64</t>
  </si>
  <si>
    <t>894414111</t>
  </si>
  <si>
    <t>Osazení betonových nebo železobetonových dílců pro šachty skruží základových (dno)</t>
  </si>
  <si>
    <t>982340048</t>
  </si>
  <si>
    <t>65</t>
  </si>
  <si>
    <t>59224337</t>
  </si>
  <si>
    <t>dno betonové šachty kanalizační přímé 100x60x40 cm</t>
  </si>
  <si>
    <t>1576882336</t>
  </si>
  <si>
    <t>66</t>
  </si>
  <si>
    <t>59224339</t>
  </si>
  <si>
    <t>dno betonové šachty kanalizační přímé 100x100x60 cm</t>
  </si>
  <si>
    <t>453646069</t>
  </si>
  <si>
    <t>67</t>
  </si>
  <si>
    <t>59224348</t>
  </si>
  <si>
    <t>těsnění elastomerové pro spojení šachetních dílů DN 1000</t>
  </si>
  <si>
    <t>-1767219875</t>
  </si>
  <si>
    <t>68</t>
  </si>
  <si>
    <t>899203112</t>
  </si>
  <si>
    <t>Osazení mříží litinových včetně rámů a košů na bahno pro třídu zatížení B125, C250</t>
  </si>
  <si>
    <t>1814615849</t>
  </si>
  <si>
    <t>69</t>
  </si>
  <si>
    <t>28661933</t>
  </si>
  <si>
    <t>poklop šachtový litinový dno DN 600 pro třídu zatížení B125</t>
  </si>
  <si>
    <t>72613276</t>
  </si>
  <si>
    <t>70</t>
  </si>
  <si>
    <t>899302811</t>
  </si>
  <si>
    <t>Demontáž poklopů betonových a železobetonových včetně rámu, hmotnosti jednotlivě přes 50 do 100 kg</t>
  </si>
  <si>
    <t>494645449</t>
  </si>
  <si>
    <t>71</t>
  </si>
  <si>
    <t>R1</t>
  </si>
  <si>
    <t>Napojení stávající přípojky pomocí pryžové spojky pro DN300</t>
  </si>
  <si>
    <t>-1741456918</t>
  </si>
  <si>
    <t>72</t>
  </si>
  <si>
    <t>R3</t>
  </si>
  <si>
    <t>Napojení stávající přípojky pomocí pryžové spojky</t>
  </si>
  <si>
    <t>1957178950</t>
  </si>
  <si>
    <t>Ostatní konstrukce a práce, bourání</t>
  </si>
  <si>
    <t>73</t>
  </si>
  <si>
    <t>916111123</t>
  </si>
  <si>
    <t>Osazení silniční obruby z dlažebních kostek v jedné řadě s ložem tl. přes 50 do 100 mm, s vyplněním a zatřením spár cementovou maltou z drobných kostek s boční opěrou z betonu prostého tř. C 12/15, do lože z betonu prostého téže značky</t>
  </si>
  <si>
    <t>746150883</t>
  </si>
  <si>
    <t>5*0,7*3,14</t>
  </si>
  <si>
    <t>74</t>
  </si>
  <si>
    <t>58381007</t>
  </si>
  <si>
    <t>kostka dlažební žula drobná 8/10</t>
  </si>
  <si>
    <t>1497948343</t>
  </si>
  <si>
    <t>5*0,7*3,14*0,022</t>
  </si>
  <si>
    <t>75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</si>
  <si>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</si>
  <si>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</si>
  <si>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-474133884</t>
  </si>
  <si>
    <t>76</t>
  </si>
  <si>
    <t>59217017</t>
  </si>
  <si>
    <t>obrubník betonový chodníkový 1000x100x250mm</t>
  </si>
  <si>
    <t>-1226891840</t>
  </si>
  <si>
    <t>77</t>
  </si>
  <si>
    <t>919735123</t>
  </si>
  <si>
    <t>Řezání stávajícího betonového krytu nebo podkladu hloubky přes 100 do 150 mm</t>
  </si>
  <si>
    <t>-1280889306</t>
  </si>
  <si>
    <t>(0,6+1,2)*2</t>
  </si>
  <si>
    <t>78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</si>
  <si>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</si>
  <si>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</si>
  <si>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-170324168</t>
  </si>
  <si>
    <t>997</t>
  </si>
  <si>
    <t>Přesun sutě</t>
  </si>
  <si>
    <t>79</t>
  </si>
  <si>
    <t>997221551</t>
  </si>
  <si>
    <t>Vodorovná doprava suti bez naložení, ale se složením a s hrubým urovnáním ze sypkých materiálů, na vzdálenost do 1 km</t>
  </si>
  <si>
    <t>-538036056</t>
  </si>
  <si>
    <t>80</t>
  </si>
  <si>
    <t>997221559</t>
  </si>
  <si>
    <t>Vodorovná doprava suti bez naložení, ale se složením a s hrubým urovnáním Příplatek k ceně za každý další i započatý 1 km přes 1 km</t>
  </si>
  <si>
    <t>-2048259138</t>
  </si>
  <si>
    <t>36,016*12 'Přepočtené koeficientem množství</t>
  </si>
  <si>
    <t>81</t>
  </si>
  <si>
    <t>997221815</t>
  </si>
  <si>
    <t>Poplatek za uložení stavebního odpadu na skládce (skládkovné) z prostého betonu zatříděného do Katalogu odpadů pod kódem 170 101</t>
  </si>
  <si>
    <t>-705407485</t>
  </si>
  <si>
    <t>998</t>
  </si>
  <si>
    <t>Přesun hmot</t>
  </si>
  <si>
    <t>82</t>
  </si>
  <si>
    <t>998274101</t>
  </si>
  <si>
    <t>Přesun hmot pro trubní vedení hloubené z trub betonových nebo železobetonových pro vodovody nebo kanalizace v otevřeném výkopu dopravní vzdálenost do 15 m</t>
  </si>
  <si>
    <t>1754649139</t>
  </si>
  <si>
    <t>83</t>
  </si>
  <si>
    <t>998276101</t>
  </si>
  <si>
    <t>Přesun hmot pro trubní vedení hloubené z trub z plastických hmot nebo sklolaminátových pro vodovody nebo kanalizace v otevřeném výkopu dopravní vzdálenost do 15 m</t>
  </si>
  <si>
    <t>-1658027780</t>
  </si>
  <si>
    <t>PSV</t>
  </si>
  <si>
    <t>Práce a dodávky PSV</t>
  </si>
  <si>
    <t>721</t>
  </si>
  <si>
    <t>Zdravotechnika - vnitřní kanalizace</t>
  </si>
  <si>
    <t>84</t>
  </si>
  <si>
    <t>721211611</t>
  </si>
  <si>
    <t>Podlahové vpusti dvorní vtoky (vpusti) se svislým odtokem a zápachovou klapkou DN 110/160 mříž litina 226x226</t>
  </si>
  <si>
    <t>-1231143834</t>
  </si>
  <si>
    <t>VRN</t>
  </si>
  <si>
    <t>Vedlejší rozpočtové náklady</t>
  </si>
  <si>
    <t>VRN1</t>
  </si>
  <si>
    <t>Průzkumné, geodetické a projektové práce</t>
  </si>
  <si>
    <t>85</t>
  </si>
  <si>
    <t>011503000</t>
  </si>
  <si>
    <t>Stavební průzkum bez rozlišení</t>
  </si>
  <si>
    <t>kplt</t>
  </si>
  <si>
    <t>1024</t>
  </si>
  <si>
    <t>-581754860</t>
  </si>
  <si>
    <t>86</t>
  </si>
  <si>
    <t>012303000</t>
  </si>
  <si>
    <t>Geodetické práce po výstavbě</t>
  </si>
  <si>
    <t>-587007920</t>
  </si>
  <si>
    <t>87</t>
  </si>
  <si>
    <t>013254000</t>
  </si>
  <si>
    <t>Dokumentace skutečného provedení stavby</t>
  </si>
  <si>
    <t>-853048144</t>
  </si>
  <si>
    <t>VRN3</t>
  </si>
  <si>
    <t>Zařízení staveniště</t>
  </si>
  <si>
    <t>88</t>
  </si>
  <si>
    <t>030001000</t>
  </si>
  <si>
    <t>-567014933</t>
  </si>
  <si>
    <t>89</t>
  </si>
  <si>
    <t>034303000</t>
  </si>
  <si>
    <t>Dopravní značení na staveništi</t>
  </si>
  <si>
    <t>-416401750</t>
  </si>
  <si>
    <t>90</t>
  </si>
  <si>
    <t>039203000</t>
  </si>
  <si>
    <t>Úprava terénu po zrušení zařízení staveniště</t>
  </si>
  <si>
    <t>1173946353</t>
  </si>
  <si>
    <t>Poznámka k položce:_x000d_
úprava terénu v trase příjezdových cest, obnovení trávníku, oprava použitých komunikací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</si>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</sst>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8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23" xfId="0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2.67" style="1" customWidth="1"/>
    <col min="5" max="5" width="2.67" style="1" customWidth="1"/>
    <col min="6" max="6" width="2.67" style="1" customWidth="1"/>
    <col min="7" max="7" width="2.67" style="1" customWidth="1"/>
    <col min="8" max="8" width="2.67" style="1" customWidth="1"/>
    <col min="9" max="9" width="2.67" style="1" customWidth="1"/>
    <col min="10" max="10" width="2.67" style="1" customWidth="1"/>
    <col min="11" max="11" width="2.67" style="1" customWidth="1"/>
    <col min="12" max="12" width="2.67" style="1" customWidth="1"/>
    <col min="13" max="13" width="2.67" style="1" customWidth="1"/>
    <col min="14" max="14" width="2.67" style="1" customWidth="1"/>
    <col min="15" max="15" width="2.67" style="1" customWidth="1"/>
    <col min="16" max="16" width="2.67" style="1" customWidth="1"/>
    <col min="17" max="17" width="2.67" style="1" customWidth="1"/>
    <col min="18" max="18" width="2.67" style="1" customWidth="1"/>
    <col min="19" max="19" width="2.67" style="1" customWidth="1"/>
    <col min="20" max="20" width="2.67" style="1" customWidth="1"/>
    <col min="21" max="21" width="2.67" style="1" customWidth="1"/>
    <col min="22" max="22" width="2.67" style="1" customWidth="1"/>
    <col min="23" max="23" width="2.67" style="1" customWidth="1"/>
    <col min="24" max="24" width="2.67" style="1" customWidth="1"/>
    <col min="25" max="25" width="2.67" style="1" customWidth="1"/>
    <col min="26" max="26" width="2.67" style="1" customWidth="1"/>
    <col min="27" max="27" width="2.67" style="1" customWidth="1"/>
    <col min="28" max="28" width="2.67" style="1" customWidth="1"/>
    <col min="29" max="29" width="2.67" style="1" customWidth="1"/>
    <col min="30" max="30" width="2.67" style="1" customWidth="1"/>
    <col min="31" max="31" width="2.67" style="1" customWidth="1"/>
    <col min="32" max="32" width="2.67" style="1" customWidth="1"/>
    <col min="33" max="33" width="2.67" style="1" customWidth="1"/>
    <col min="34" max="34" width="3.33" style="1" customWidth="1"/>
    <col min="35" max="35" width="31.67" style="1" customWidth="1"/>
    <col min="36" max="36" width="2.5" style="1" customWidth="1"/>
    <col min="37" max="37" width="2.5" style="1" customWidth="1"/>
    <col min="38" max="38" width="8.33" style="1" customWidth="1"/>
    <col min="39" max="39" width="3.33" style="1" customWidth="1"/>
    <col min="40" max="40" width="13.33" style="1" customWidth="1"/>
    <col min="41" max="41" width="7.5" style="1" customWidth="1"/>
    <col min="42" max="42" width="4.17" style="1" customWidth="1"/>
    <col min="43" max="43" width="15.67" style="1" customWidth="1"/>
    <col min="44" max="44" width="13.67" style="1" customWidth="1"/>
    <col min="45" max="45" width="25.83" style="1" hidden="1" customWidth="1"/>
    <col min="46" max="46" width="25.83" style="1" hidden="1" customWidth="1"/>
    <col min="47" max="47" width="25.83" style="1" hidden="1" customWidth="1"/>
    <col min="48" max="48" width="21.67" style="1" hidden="1" customWidth="1"/>
    <col min="49" max="49" width="21.67" style="1" hidden="1" customWidth="1"/>
    <col min="50" max="50" width="25" style="1" hidden="1" customWidth="1"/>
    <col min="51" max="51" width="25" style="1" hidden="1" customWidth="1"/>
    <col min="52" max="52" width="21.67" style="1" hidden="1" customWidth="1"/>
    <col min="53" max="53" width="19.17" style="1" hidden="1" customWidth="1"/>
    <col min="54" max="54" width="25" style="1" hidden="1" customWidth="1"/>
    <col min="55" max="55" width="21.67" style="1" hidden="1" customWidth="1"/>
    <col min="56" max="56" width="19.17" style="1" hidden="1" customWidth="1"/>
    <col min="57" max="57" width="66.5" style="1" customWidth="1"/>
    <col min="71" max="71" width="9.33" style="1" hidden="1"/>
    <col min="72" max="72" width="9.33" style="1" hidden="1"/>
    <col min="73" max="73" width="9.33" style="1" hidden="1"/>
    <col min="74" max="74" width="9.33" style="1" hidden="1"/>
    <col min="75" max="75" width="9.33" style="1" hidden="1"/>
    <col min="76" max="76" width="9.33" style="1" hidden="1"/>
    <col min="77" max="77" width="9.33" style="1" hidden="1"/>
    <col min="78" max="78" width="9.33" style="1" hidden="1"/>
    <col min="79" max="79" width="9.33" style="1" hidden="1"/>
    <col min="80" max="80" width="9.33" style="1" hidden="1"/>
    <col min="81" max="81" width="9.33" style="1" hidden="1"/>
    <col min="82" max="82" width="9.33" style="1" hidden="1"/>
    <col min="83" max="83" width="9.33" style="1" hidden="1"/>
    <col min="84" max="84" width="9.33" style="1" hidden="1"/>
    <col min="85" max="85" width="9.33" style="1" hidden="1"/>
    <col min="86" max="86" width="9.33" style="1" hidden="1"/>
    <col min="87" max="87" width="9.33" style="1" hidden="1"/>
    <col min="88" max="88" width="9.33" style="1" hidden="1"/>
    <col min="89" max="89" width="9.33" style="1" hidden="1"/>
    <col min="90" max="90" width="9.33" style="1" hidden="1"/>
    <col min="91" max="91" width="9.33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35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51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Kan_19_49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Hodonín, oprava kanalizace na ulici Křičkova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Hodonín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7. 10. 2019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Hodonín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>Ing. Karel Vaštík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7.9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37</v>
      </c>
      <c r="AJ50" s="40"/>
      <c r="AK50" s="40"/>
      <c r="AL50" s="40"/>
      <c r="AM50" s="73" t="str">
        <f>IF(E20="","",E20)</f>
        <v>Ing. Karel vaštík, Lideřovská 14, 696 61 Vnorovy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74</v>
      </c>
      <c r="BT54" s="109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7" customHeight="1">
      <c r="A55" s="110" t="s">
        <v>78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'Kan_19_49 - Hodonín, opra...'!J28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'Kan_19_49 - Hodonín, opra...'!P88</f>
        <v>0</v>
      </c>
      <c r="AV55" s="119">
        <f>'Kan_19_49 - Hodonín, opra...'!J31</f>
        <v>0</v>
      </c>
      <c r="AW55" s="119">
        <f>'Kan_19_49 - Hodonín, opra...'!J32</f>
        <v>0</v>
      </c>
      <c r="AX55" s="119">
        <f>'Kan_19_49 - Hodonín, opra...'!J33</f>
        <v>0</v>
      </c>
      <c r="AY55" s="119">
        <f>'Kan_19_49 - Hodonín, opra...'!J34</f>
        <v>0</v>
      </c>
      <c r="AZ55" s="119">
        <f>'Kan_19_49 - Hodonín, opra...'!F31</f>
        <v>0</v>
      </c>
      <c r="BA55" s="119">
        <f>'Kan_19_49 - Hodonín, opra...'!F32</f>
        <v>0</v>
      </c>
      <c r="BB55" s="119">
        <f>'Kan_19_49 - Hodonín, opra...'!F33</f>
        <v>0</v>
      </c>
      <c r="BC55" s="119">
        <f>'Kan_19_49 - Hodonín, opra...'!F34</f>
        <v>0</v>
      </c>
      <c r="BD55" s="121">
        <f>'Kan_19_49 - Hodonín, opra...'!F35</f>
        <v>0</v>
      </c>
      <c r="BE55" s="7"/>
      <c r="BT55" s="122" t="s">
        <v>80</v>
      </c>
      <c r="BU55" s="122" t="s">
        <v>81</v>
      </c>
      <c r="BV55" s="122" t="s">
        <v>76</v>
      </c>
      <c r="BW55" s="122" t="s">
        <v>5</v>
      </c>
      <c r="BX55" s="122" t="s">
        <v>77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oKkZvk+eZv+abrzgsVRLds/mfDTbGZbRwqSquePRZLbyPFpwhtVi1bzhNJvzw+qaGjQqSOddEeo1BHI0cn0iBg==" hashValue="qxcYFele8nPBvDcJT7iqIl/NiXg2dMjmJTJjXCuU+efzKynLtWxeKQQ9M1RrL70alXOc3TgveW4V8ZtV4+gK1Q==" algorithmName="SHA-512" password="CC35"/>
  <mergeCells count="42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50:AP50"/>
    <mergeCell ref="L45:AO45"/>
    <mergeCell ref="AM47:AN47"/>
    <mergeCell ref="AM49:AP49"/>
    <mergeCell ref="AS49:AT51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55" location="'Kan_19_49 - Hodonín, opr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100.83" style="1" customWidth="1"/>
    <col min="7" max="7" width="7" style="1" customWidth="1"/>
    <col min="8" max="8" width="11.5" style="1" customWidth="1"/>
    <col min="9" max="9" width="20.17" style="123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2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24" t="s">
        <v>82</v>
      </c>
      <c r="BA2" s="124" t="s">
        <v>83</v>
      </c>
      <c r="BB2" s="124" t="s">
        <v>84</v>
      </c>
      <c r="BC2" s="124" t="s">
        <v>85</v>
      </c>
      <c r="BD2" s="124" t="s">
        <v>86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7"/>
      <c r="J3" s="126"/>
      <c r="K3" s="126"/>
      <c r="L3" s="20"/>
      <c r="AT3" s="17" t="s">
        <v>87</v>
      </c>
      <c r="AZ3" s="124" t="s">
        <v>88</v>
      </c>
      <c r="BA3" s="124" t="s">
        <v>89</v>
      </c>
      <c r="BB3" s="124" t="s">
        <v>90</v>
      </c>
      <c r="BC3" s="124" t="s">
        <v>91</v>
      </c>
      <c r="BD3" s="124" t="s">
        <v>86</v>
      </c>
    </row>
    <row r="4" s="1" customFormat="1" ht="24.96" customHeight="1">
      <c r="B4" s="20"/>
      <c r="D4" s="128" t="s">
        <v>92</v>
      </c>
      <c r="I4" s="123"/>
      <c r="L4" s="20"/>
      <c r="M4" s="129" t="s">
        <v>10</v>
      </c>
      <c r="AT4" s="17" t="s">
        <v>4</v>
      </c>
      <c r="AZ4" s="124" t="s">
        <v>93</v>
      </c>
      <c r="BA4" s="124" t="s">
        <v>94</v>
      </c>
      <c r="BB4" s="124" t="s">
        <v>84</v>
      </c>
      <c r="BC4" s="124" t="s">
        <v>95</v>
      </c>
      <c r="BD4" s="124" t="s">
        <v>86</v>
      </c>
    </row>
    <row r="5" s="1" customFormat="1" ht="6.96" customHeight="1">
      <c r="B5" s="20"/>
      <c r="I5" s="123"/>
      <c r="L5" s="20"/>
      <c r="AZ5" s="124" t="s">
        <v>96</v>
      </c>
      <c r="BA5" s="124" t="s">
        <v>97</v>
      </c>
      <c r="BB5" s="124" t="s">
        <v>90</v>
      </c>
      <c r="BC5" s="124" t="s">
        <v>98</v>
      </c>
      <c r="BD5" s="124" t="s">
        <v>86</v>
      </c>
    </row>
    <row r="6" s="2" customFormat="1" ht="12" customHeight="1">
      <c r="A6" s="38"/>
      <c r="B6" s="44"/>
      <c r="C6" s="38"/>
      <c r="D6" s="130" t="s">
        <v>16</v>
      </c>
      <c r="E6" s="38"/>
      <c r="F6" s="38"/>
      <c r="G6" s="38"/>
      <c r="H6" s="38"/>
      <c r="I6" s="131"/>
      <c r="J6" s="38"/>
      <c r="K6" s="38"/>
      <c r="L6" s="132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Z6" s="124" t="s">
        <v>99</v>
      </c>
      <c r="BA6" s="124" t="s">
        <v>100</v>
      </c>
      <c r="BB6" s="124" t="s">
        <v>90</v>
      </c>
      <c r="BC6" s="124" t="s">
        <v>101</v>
      </c>
      <c r="BD6" s="124" t="s">
        <v>86</v>
      </c>
    </row>
    <row r="7" s="2" customFormat="1" ht="16.5" customHeight="1">
      <c r="A7" s="38"/>
      <c r="B7" s="44"/>
      <c r="C7" s="38"/>
      <c r="D7" s="38"/>
      <c r="E7" s="133" t="s">
        <v>17</v>
      </c>
      <c r="F7" s="38"/>
      <c r="G7" s="38"/>
      <c r="H7" s="38"/>
      <c r="I7" s="131"/>
      <c r="J7" s="38"/>
      <c r="K7" s="38"/>
      <c r="L7" s="132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Z7" s="124" t="s">
        <v>102</v>
      </c>
      <c r="BA7" s="124" t="s">
        <v>103</v>
      </c>
      <c r="BB7" s="124" t="s">
        <v>104</v>
      </c>
      <c r="BC7" s="124" t="s">
        <v>105</v>
      </c>
      <c r="BD7" s="124" t="s">
        <v>86</v>
      </c>
    </row>
    <row r="8" s="2" customFormat="1">
      <c r="A8" s="38"/>
      <c r="B8" s="44"/>
      <c r="C8" s="38"/>
      <c r="D8" s="38"/>
      <c r="E8" s="38"/>
      <c r="F8" s="38"/>
      <c r="G8" s="38"/>
      <c r="H8" s="38"/>
      <c r="I8" s="131"/>
      <c r="J8" s="38"/>
      <c r="K8" s="38"/>
      <c r="L8" s="13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24" t="s">
        <v>106</v>
      </c>
      <c r="BA8" s="124" t="s">
        <v>107</v>
      </c>
      <c r="BB8" s="124" t="s">
        <v>90</v>
      </c>
      <c r="BC8" s="124" t="s">
        <v>108</v>
      </c>
      <c r="BD8" s="124" t="s">
        <v>86</v>
      </c>
    </row>
    <row r="9" s="2" customFormat="1" ht="12" customHeight="1">
      <c r="A9" s="38"/>
      <c r="B9" s="44"/>
      <c r="C9" s="38"/>
      <c r="D9" s="130" t="s">
        <v>18</v>
      </c>
      <c r="E9" s="38"/>
      <c r="F9" s="134" t="s">
        <v>19</v>
      </c>
      <c r="G9" s="38"/>
      <c r="H9" s="38"/>
      <c r="I9" s="135" t="s">
        <v>20</v>
      </c>
      <c r="J9" s="134" t="s">
        <v>19</v>
      </c>
      <c r="K9" s="38"/>
      <c r="L9" s="13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24" t="s">
        <v>109</v>
      </c>
      <c r="BA9" s="124" t="s">
        <v>110</v>
      </c>
      <c r="BB9" s="124" t="s">
        <v>104</v>
      </c>
      <c r="BC9" s="124" t="s">
        <v>111</v>
      </c>
      <c r="BD9" s="124" t="s">
        <v>86</v>
      </c>
    </row>
    <row r="10" s="2" customFormat="1" ht="12" customHeight="1">
      <c r="A10" s="38"/>
      <c r="B10" s="44"/>
      <c r="C10" s="38"/>
      <c r="D10" s="130" t="s">
        <v>21</v>
      </c>
      <c r="E10" s="38"/>
      <c r="F10" s="134" t="s">
        <v>22</v>
      </c>
      <c r="G10" s="38"/>
      <c r="H10" s="38"/>
      <c r="I10" s="135" t="s">
        <v>23</v>
      </c>
      <c r="J10" s="136" t="str">
        <f>'Rekapitulace stavby'!AN8</f>
        <v>7. 10. 2019</v>
      </c>
      <c r="K10" s="38"/>
      <c r="L10" s="13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24" t="s">
        <v>112</v>
      </c>
      <c r="BA10" s="124" t="s">
        <v>113</v>
      </c>
      <c r="BB10" s="124" t="s">
        <v>114</v>
      </c>
      <c r="BC10" s="124" t="s">
        <v>115</v>
      </c>
      <c r="BD10" s="124" t="s">
        <v>86</v>
      </c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131"/>
      <c r="J11" s="38"/>
      <c r="K11" s="38"/>
      <c r="L11" s="13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24" t="s">
        <v>116</v>
      </c>
      <c r="BA11" s="124" t="s">
        <v>117</v>
      </c>
      <c r="BB11" s="124" t="s">
        <v>104</v>
      </c>
      <c r="BC11" s="124" t="s">
        <v>115</v>
      </c>
      <c r="BD11" s="124" t="s">
        <v>86</v>
      </c>
    </row>
    <row r="12" s="2" customFormat="1" ht="12" customHeight="1">
      <c r="A12" s="38"/>
      <c r="B12" s="44"/>
      <c r="C12" s="38"/>
      <c r="D12" s="130" t="s">
        <v>25</v>
      </c>
      <c r="E12" s="38"/>
      <c r="F12" s="38"/>
      <c r="G12" s="38"/>
      <c r="H12" s="38"/>
      <c r="I12" s="135" t="s">
        <v>26</v>
      </c>
      <c r="J12" s="134" t="s">
        <v>27</v>
      </c>
      <c r="K12" s="38"/>
      <c r="L12" s="13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24" t="s">
        <v>118</v>
      </c>
      <c r="BA12" s="124" t="s">
        <v>119</v>
      </c>
      <c r="BB12" s="124" t="s">
        <v>90</v>
      </c>
      <c r="BC12" s="124" t="s">
        <v>120</v>
      </c>
      <c r="BD12" s="124" t="s">
        <v>86</v>
      </c>
    </row>
    <row r="13" s="2" customFormat="1" ht="18" customHeight="1">
      <c r="A13" s="38"/>
      <c r="B13" s="44"/>
      <c r="C13" s="38"/>
      <c r="D13" s="38"/>
      <c r="E13" s="134" t="s">
        <v>28</v>
      </c>
      <c r="F13" s="38"/>
      <c r="G13" s="38"/>
      <c r="H13" s="38"/>
      <c r="I13" s="135" t="s">
        <v>29</v>
      </c>
      <c r="J13" s="134" t="s">
        <v>19</v>
      </c>
      <c r="K13" s="38"/>
      <c r="L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124" t="s">
        <v>121</v>
      </c>
      <c r="BA13" s="124" t="s">
        <v>122</v>
      </c>
      <c r="BB13" s="124" t="s">
        <v>90</v>
      </c>
      <c r="BC13" s="124" t="s">
        <v>123</v>
      </c>
      <c r="BD13" s="124" t="s">
        <v>86</v>
      </c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131"/>
      <c r="J14" s="38"/>
      <c r="K14" s="38"/>
      <c r="L14" s="13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124" t="s">
        <v>124</v>
      </c>
      <c r="BA14" s="124" t="s">
        <v>125</v>
      </c>
      <c r="BB14" s="124" t="s">
        <v>84</v>
      </c>
      <c r="BC14" s="124" t="s">
        <v>126</v>
      </c>
      <c r="BD14" s="124" t="s">
        <v>86</v>
      </c>
    </row>
    <row r="15" s="2" customFormat="1" ht="12" customHeight="1">
      <c r="A15" s="38"/>
      <c r="B15" s="44"/>
      <c r="C15" s="38"/>
      <c r="D15" s="130" t="s">
        <v>30</v>
      </c>
      <c r="E15" s="38"/>
      <c r="F15" s="38"/>
      <c r="G15" s="38"/>
      <c r="H15" s="38"/>
      <c r="I15" s="135" t="s">
        <v>26</v>
      </c>
      <c r="J15" s="33" t="str">
        <f>'Rekapitulace stavby'!AN13</f>
        <v>Vyplň údaj</v>
      </c>
      <c r="K15" s="38"/>
      <c r="L15" s="13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4"/>
      <c r="G16" s="134"/>
      <c r="H16" s="134"/>
      <c r="I16" s="135" t="s">
        <v>29</v>
      </c>
      <c r="J16" s="33" t="str">
        <f>'Rekapitulace stavby'!AN14</f>
        <v>Vyplň údaj</v>
      </c>
      <c r="K16" s="38"/>
      <c r="L16" s="13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131"/>
      <c r="J17" s="38"/>
      <c r="K17" s="38"/>
      <c r="L17" s="13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0" t="s">
        <v>32</v>
      </c>
      <c r="E18" s="38"/>
      <c r="F18" s="38"/>
      <c r="G18" s="38"/>
      <c r="H18" s="38"/>
      <c r="I18" s="135" t="s">
        <v>26</v>
      </c>
      <c r="J18" s="134" t="s">
        <v>33</v>
      </c>
      <c r="K18" s="38"/>
      <c r="L18" s="13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4" t="s">
        <v>34</v>
      </c>
      <c r="F19" s="38"/>
      <c r="G19" s="38"/>
      <c r="H19" s="38"/>
      <c r="I19" s="135" t="s">
        <v>29</v>
      </c>
      <c r="J19" s="134" t="s">
        <v>35</v>
      </c>
      <c r="K19" s="38"/>
      <c r="L19" s="13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131"/>
      <c r="J20" s="38"/>
      <c r="K20" s="38"/>
      <c r="L20" s="13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0" t="s">
        <v>37</v>
      </c>
      <c r="E21" s="38"/>
      <c r="F21" s="38"/>
      <c r="G21" s="38"/>
      <c r="H21" s="38"/>
      <c r="I21" s="135" t="s">
        <v>26</v>
      </c>
      <c r="J21" s="134" t="s">
        <v>33</v>
      </c>
      <c r="K21" s="38"/>
      <c r="L21" s="13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4" t="s">
        <v>38</v>
      </c>
      <c r="F22" s="38"/>
      <c r="G22" s="38"/>
      <c r="H22" s="38"/>
      <c r="I22" s="135" t="s">
        <v>29</v>
      </c>
      <c r="J22" s="134" t="s">
        <v>35</v>
      </c>
      <c r="K22" s="38"/>
      <c r="L22" s="13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131"/>
      <c r="J23" s="38"/>
      <c r="K23" s="38"/>
      <c r="L23" s="13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0" t="s">
        <v>39</v>
      </c>
      <c r="E24" s="38"/>
      <c r="F24" s="38"/>
      <c r="G24" s="38"/>
      <c r="H24" s="38"/>
      <c r="I24" s="131"/>
      <c r="J24" s="38"/>
      <c r="K24" s="38"/>
      <c r="L24" s="13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51" customHeight="1">
      <c r="A25" s="137"/>
      <c r="B25" s="138"/>
      <c r="C25" s="137"/>
      <c r="D25" s="137"/>
      <c r="E25" s="139" t="s">
        <v>40</v>
      </c>
      <c r="F25" s="139"/>
      <c r="G25" s="139"/>
      <c r="H25" s="139"/>
      <c r="I25" s="140"/>
      <c r="J25" s="137"/>
      <c r="K25" s="137"/>
      <c r="L25" s="141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131"/>
      <c r="J26" s="38"/>
      <c r="K26" s="38"/>
      <c r="L26" s="13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2"/>
      <c r="E27" s="142"/>
      <c r="F27" s="142"/>
      <c r="G27" s="142"/>
      <c r="H27" s="142"/>
      <c r="I27" s="143"/>
      <c r="J27" s="142"/>
      <c r="K27" s="142"/>
      <c r="L27" s="132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41</v>
      </c>
      <c r="E28" s="38"/>
      <c r="F28" s="38"/>
      <c r="G28" s="38"/>
      <c r="H28" s="38"/>
      <c r="I28" s="131"/>
      <c r="J28" s="145">
        <f>ROUND(J88, 2)</f>
        <v>0</v>
      </c>
      <c r="K28" s="38"/>
      <c r="L28" s="13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3"/>
      <c r="J29" s="142"/>
      <c r="K29" s="142"/>
      <c r="L29" s="13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43</v>
      </c>
      <c r="G30" s="38"/>
      <c r="H30" s="38"/>
      <c r="I30" s="147" t="s">
        <v>42</v>
      </c>
      <c r="J30" s="146" t="s">
        <v>44</v>
      </c>
      <c r="K30" s="38"/>
      <c r="L30" s="13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8" t="s">
        <v>45</v>
      </c>
      <c r="E31" s="130" t="s">
        <v>46</v>
      </c>
      <c r="F31" s="149">
        <f>ROUND((SUM(BE88:BE248)),  2)</f>
        <v>0</v>
      </c>
      <c r="G31" s="38"/>
      <c r="H31" s="38"/>
      <c r="I31" s="150">
        <v>0.20999999999999999</v>
      </c>
      <c r="J31" s="149">
        <f>ROUND(((SUM(BE88:BE248))*I31),  2)</f>
        <v>0</v>
      </c>
      <c r="K31" s="38"/>
      <c r="L31" s="13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0" t="s">
        <v>47</v>
      </c>
      <c r="F32" s="149">
        <f>ROUND((SUM(BF88:BF248)),  2)</f>
        <v>0</v>
      </c>
      <c r="G32" s="38"/>
      <c r="H32" s="38"/>
      <c r="I32" s="150">
        <v>0.14999999999999999</v>
      </c>
      <c r="J32" s="149">
        <f>ROUND(((SUM(BF88:BF248))*I32),  2)</f>
        <v>0</v>
      </c>
      <c r="K32" s="38"/>
      <c r="L32" s="13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0" t="s">
        <v>48</v>
      </c>
      <c r="F33" s="149">
        <f>ROUND((SUM(BG88:BG248)),  2)</f>
        <v>0</v>
      </c>
      <c r="G33" s="38"/>
      <c r="H33" s="38"/>
      <c r="I33" s="150">
        <v>0.20999999999999999</v>
      </c>
      <c r="J33" s="149">
        <f>0</f>
        <v>0</v>
      </c>
      <c r="K33" s="38"/>
      <c r="L33" s="13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0" t="s">
        <v>49</v>
      </c>
      <c r="F34" s="149">
        <f>ROUND((SUM(BH88:BH248)),  2)</f>
        <v>0</v>
      </c>
      <c r="G34" s="38"/>
      <c r="H34" s="38"/>
      <c r="I34" s="150">
        <v>0.14999999999999999</v>
      </c>
      <c r="J34" s="149">
        <f>0</f>
        <v>0</v>
      </c>
      <c r="K34" s="38"/>
      <c r="L34" s="13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0" t="s">
        <v>50</v>
      </c>
      <c r="F35" s="149">
        <f>ROUND((SUM(BI88:BI248)),  2)</f>
        <v>0</v>
      </c>
      <c r="G35" s="38"/>
      <c r="H35" s="38"/>
      <c r="I35" s="150">
        <v>0</v>
      </c>
      <c r="J35" s="149">
        <f>0</f>
        <v>0</v>
      </c>
      <c r="K35" s="38"/>
      <c r="L35" s="13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131"/>
      <c r="J36" s="38"/>
      <c r="K36" s="38"/>
      <c r="L36" s="13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1"/>
      <c r="D37" s="152" t="s">
        <v>51</v>
      </c>
      <c r="E37" s="153"/>
      <c r="F37" s="153"/>
      <c r="G37" s="154" t="s">
        <v>52</v>
      </c>
      <c r="H37" s="155" t="s">
        <v>53</v>
      </c>
      <c r="I37" s="156"/>
      <c r="J37" s="157">
        <f>SUM(J28:J35)</f>
        <v>0</v>
      </c>
      <c r="K37" s="158"/>
      <c r="L37" s="13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9"/>
      <c r="C38" s="160"/>
      <c r="D38" s="160"/>
      <c r="E38" s="160"/>
      <c r="F38" s="160"/>
      <c r="G38" s="160"/>
      <c r="H38" s="160"/>
      <c r="I38" s="161"/>
      <c r="J38" s="160"/>
      <c r="K38" s="160"/>
      <c r="L38" s="13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62"/>
      <c r="C42" s="163"/>
      <c r="D42" s="163"/>
      <c r="E42" s="163"/>
      <c r="F42" s="163"/>
      <c r="G42" s="163"/>
      <c r="H42" s="163"/>
      <c r="I42" s="164"/>
      <c r="J42" s="163"/>
      <c r="K42" s="163"/>
      <c r="L42" s="132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127</v>
      </c>
      <c r="D43" s="40"/>
      <c r="E43" s="40"/>
      <c r="F43" s="40"/>
      <c r="G43" s="40"/>
      <c r="H43" s="40"/>
      <c r="I43" s="131"/>
      <c r="J43" s="40"/>
      <c r="K43" s="40"/>
      <c r="L43" s="13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131"/>
      <c r="J44" s="40"/>
      <c r="K44" s="40"/>
      <c r="L44" s="13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131"/>
      <c r="J45" s="40"/>
      <c r="K45" s="40"/>
      <c r="L45" s="13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Hodonín, oprava kanalizace na ulici Křičkova</v>
      </c>
      <c r="F46" s="40"/>
      <c r="G46" s="40"/>
      <c r="H46" s="40"/>
      <c r="I46" s="131"/>
      <c r="J46" s="40"/>
      <c r="K46" s="40"/>
      <c r="L46" s="13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131"/>
      <c r="J47" s="40"/>
      <c r="K47" s="40"/>
      <c r="L47" s="13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Hodonín</v>
      </c>
      <c r="G48" s="40"/>
      <c r="H48" s="40"/>
      <c r="I48" s="135" t="s">
        <v>23</v>
      </c>
      <c r="J48" s="72" t="str">
        <f>IF(J10="","",J10)</f>
        <v>7. 10. 2019</v>
      </c>
      <c r="K48" s="40"/>
      <c r="L48" s="13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131"/>
      <c r="J49" s="40"/>
      <c r="K49" s="40"/>
      <c r="L49" s="13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Město Hodonín</v>
      </c>
      <c r="G50" s="40"/>
      <c r="H50" s="40"/>
      <c r="I50" s="135" t="s">
        <v>32</v>
      </c>
      <c r="J50" s="36" t="str">
        <f>E19</f>
        <v>Ing. Karel Vaštík</v>
      </c>
      <c r="K50" s="40"/>
      <c r="L50" s="13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43.05" customHeight="1">
      <c r="A51" s="38"/>
      <c r="B51" s="39"/>
      <c r="C51" s="32" t="s">
        <v>30</v>
      </c>
      <c r="D51" s="40"/>
      <c r="E51" s="40"/>
      <c r="F51" s="27" t="str">
        <f>IF(E16="","",E16)</f>
        <v>Vyplň údaj</v>
      </c>
      <c r="G51" s="40"/>
      <c r="H51" s="40"/>
      <c r="I51" s="135" t="s">
        <v>37</v>
      </c>
      <c r="J51" s="36" t="str">
        <f>E22</f>
        <v>Ing. Karel vaštík, Lideřovská 14, 696 61 Vnorovy</v>
      </c>
      <c r="K51" s="40"/>
      <c r="L51" s="13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131"/>
      <c r="J52" s="40"/>
      <c r="K52" s="40"/>
      <c r="L52" s="13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65" t="s">
        <v>128</v>
      </c>
      <c r="D53" s="166"/>
      <c r="E53" s="166"/>
      <c r="F53" s="166"/>
      <c r="G53" s="166"/>
      <c r="H53" s="166"/>
      <c r="I53" s="167"/>
      <c r="J53" s="168" t="s">
        <v>129</v>
      </c>
      <c r="K53" s="166"/>
      <c r="L53" s="13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131"/>
      <c r="J54" s="40"/>
      <c r="K54" s="40"/>
      <c r="L54" s="13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69" t="s">
        <v>73</v>
      </c>
      <c r="D55" s="40"/>
      <c r="E55" s="40"/>
      <c r="F55" s="40"/>
      <c r="G55" s="40"/>
      <c r="H55" s="40"/>
      <c r="I55" s="131"/>
      <c r="J55" s="102">
        <f>J88</f>
        <v>0</v>
      </c>
      <c r="K55" s="40"/>
      <c r="L55" s="13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130</v>
      </c>
    </row>
    <row r="56" s="9" customFormat="1" ht="24.96" customHeight="1">
      <c r="A56" s="9"/>
      <c r="B56" s="170"/>
      <c r="C56" s="171"/>
      <c r="D56" s="172" t="s">
        <v>131</v>
      </c>
      <c r="E56" s="173"/>
      <c r="F56" s="173"/>
      <c r="G56" s="173"/>
      <c r="H56" s="173"/>
      <c r="I56" s="174"/>
      <c r="J56" s="175">
        <f>J89</f>
        <v>0</v>
      </c>
      <c r="K56" s="171"/>
      <c r="L56" s="17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77"/>
      <c r="C57" s="178"/>
      <c r="D57" s="179" t="s">
        <v>132</v>
      </c>
      <c r="E57" s="180"/>
      <c r="F57" s="180"/>
      <c r="G57" s="180"/>
      <c r="H57" s="180"/>
      <c r="I57" s="181"/>
      <c r="J57" s="182">
        <f>J90</f>
        <v>0</v>
      </c>
      <c r="K57" s="178"/>
      <c r="L57" s="18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77"/>
      <c r="C58" s="178"/>
      <c r="D58" s="179" t="s">
        <v>133</v>
      </c>
      <c r="E58" s="180"/>
      <c r="F58" s="180"/>
      <c r="G58" s="180"/>
      <c r="H58" s="180"/>
      <c r="I58" s="181"/>
      <c r="J58" s="182">
        <f>J152</f>
        <v>0</v>
      </c>
      <c r="K58" s="178"/>
      <c r="L58" s="18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77"/>
      <c r="C59" s="178"/>
      <c r="D59" s="179" t="s">
        <v>134</v>
      </c>
      <c r="E59" s="180"/>
      <c r="F59" s="180"/>
      <c r="G59" s="180"/>
      <c r="H59" s="180"/>
      <c r="I59" s="181"/>
      <c r="J59" s="182">
        <f>J155</f>
        <v>0</v>
      </c>
      <c r="K59" s="178"/>
      <c r="L59" s="183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77"/>
      <c r="C60" s="178"/>
      <c r="D60" s="179" t="s">
        <v>135</v>
      </c>
      <c r="E60" s="180"/>
      <c r="F60" s="180"/>
      <c r="G60" s="180"/>
      <c r="H60" s="180"/>
      <c r="I60" s="181"/>
      <c r="J60" s="182">
        <f>J162</f>
        <v>0</v>
      </c>
      <c r="K60" s="178"/>
      <c r="L60" s="18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77"/>
      <c r="C61" s="178"/>
      <c r="D61" s="179" t="s">
        <v>136</v>
      </c>
      <c r="E61" s="180"/>
      <c r="F61" s="180"/>
      <c r="G61" s="180"/>
      <c r="H61" s="180"/>
      <c r="I61" s="181"/>
      <c r="J61" s="182">
        <f>J169</f>
        <v>0</v>
      </c>
      <c r="K61" s="178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137</v>
      </c>
      <c r="E62" s="180"/>
      <c r="F62" s="180"/>
      <c r="G62" s="180"/>
      <c r="H62" s="180"/>
      <c r="I62" s="181"/>
      <c r="J62" s="182">
        <f>J178</f>
        <v>0</v>
      </c>
      <c r="K62" s="178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138</v>
      </c>
      <c r="E63" s="180"/>
      <c r="F63" s="180"/>
      <c r="G63" s="180"/>
      <c r="H63" s="180"/>
      <c r="I63" s="181"/>
      <c r="J63" s="182">
        <f>J216</f>
        <v>0</v>
      </c>
      <c r="K63" s="178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139</v>
      </c>
      <c r="E64" s="180"/>
      <c r="F64" s="180"/>
      <c r="G64" s="180"/>
      <c r="H64" s="180"/>
      <c r="I64" s="181"/>
      <c r="J64" s="182">
        <f>J228</f>
        <v>0</v>
      </c>
      <c r="K64" s="178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140</v>
      </c>
      <c r="E65" s="180"/>
      <c r="F65" s="180"/>
      <c r="G65" s="180"/>
      <c r="H65" s="180"/>
      <c r="I65" s="181"/>
      <c r="J65" s="182">
        <f>J233</f>
        <v>0</v>
      </c>
      <c r="K65" s="178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0"/>
      <c r="C66" s="171"/>
      <c r="D66" s="172" t="s">
        <v>141</v>
      </c>
      <c r="E66" s="173"/>
      <c r="F66" s="173"/>
      <c r="G66" s="173"/>
      <c r="H66" s="173"/>
      <c r="I66" s="174"/>
      <c r="J66" s="175">
        <f>J236</f>
        <v>0</v>
      </c>
      <c r="K66" s="171"/>
      <c r="L66" s="17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7"/>
      <c r="C67" s="178"/>
      <c r="D67" s="179" t="s">
        <v>142</v>
      </c>
      <c r="E67" s="180"/>
      <c r="F67" s="180"/>
      <c r="G67" s="180"/>
      <c r="H67" s="180"/>
      <c r="I67" s="181"/>
      <c r="J67" s="182">
        <f>J237</f>
        <v>0</v>
      </c>
      <c r="K67" s="178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0"/>
      <c r="C68" s="171"/>
      <c r="D68" s="172" t="s">
        <v>143</v>
      </c>
      <c r="E68" s="173"/>
      <c r="F68" s="173"/>
      <c r="G68" s="173"/>
      <c r="H68" s="173"/>
      <c r="I68" s="174"/>
      <c r="J68" s="175">
        <f>J239</f>
        <v>0</v>
      </c>
      <c r="K68" s="171"/>
      <c r="L68" s="17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7"/>
      <c r="C69" s="178"/>
      <c r="D69" s="179" t="s">
        <v>144</v>
      </c>
      <c r="E69" s="180"/>
      <c r="F69" s="180"/>
      <c r="G69" s="180"/>
      <c r="H69" s="180"/>
      <c r="I69" s="181"/>
      <c r="J69" s="182">
        <f>J240</f>
        <v>0</v>
      </c>
      <c r="K69" s="178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7"/>
      <c r="C70" s="178"/>
      <c r="D70" s="179" t="s">
        <v>145</v>
      </c>
      <c r="E70" s="180"/>
      <c r="F70" s="180"/>
      <c r="G70" s="180"/>
      <c r="H70" s="180"/>
      <c r="I70" s="181"/>
      <c r="J70" s="182">
        <f>J244</f>
        <v>0</v>
      </c>
      <c r="K70" s="178"/>
      <c r="L70" s="18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131"/>
      <c r="J71" s="40"/>
      <c r="K71" s="40"/>
      <c r="L71" s="1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161"/>
      <c r="J72" s="60"/>
      <c r="K72" s="60"/>
      <c r="L72" s="1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164"/>
      <c r="J76" s="62"/>
      <c r="K76" s="62"/>
      <c r="L76" s="1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3" t="s">
        <v>146</v>
      </c>
      <c r="D77" s="40"/>
      <c r="E77" s="40"/>
      <c r="F77" s="40"/>
      <c r="G77" s="40"/>
      <c r="H77" s="40"/>
      <c r="I77" s="131"/>
      <c r="J77" s="40"/>
      <c r="K77" s="40"/>
      <c r="L77" s="1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131"/>
      <c r="J78" s="40"/>
      <c r="K78" s="40"/>
      <c r="L78" s="13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16</v>
      </c>
      <c r="D79" s="40"/>
      <c r="E79" s="40"/>
      <c r="F79" s="40"/>
      <c r="G79" s="40"/>
      <c r="H79" s="40"/>
      <c r="I79" s="131"/>
      <c r="J79" s="40"/>
      <c r="K79" s="40"/>
      <c r="L79" s="132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E7</f>
        <v>Hodonín, oprava kanalizace na ulici Křičkova</v>
      </c>
      <c r="F80" s="40"/>
      <c r="G80" s="40"/>
      <c r="H80" s="40"/>
      <c r="I80" s="131"/>
      <c r="J80" s="40"/>
      <c r="K80" s="40"/>
      <c r="L80" s="132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131"/>
      <c r="J81" s="40"/>
      <c r="K81" s="40"/>
      <c r="L81" s="132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F10</f>
        <v>Hodonín</v>
      </c>
      <c r="G82" s="40"/>
      <c r="H82" s="40"/>
      <c r="I82" s="135" t="s">
        <v>23</v>
      </c>
      <c r="J82" s="72" t="str">
        <f>IF(J10="","",J10)</f>
        <v>7. 10. 2019</v>
      </c>
      <c r="K82" s="40"/>
      <c r="L82" s="132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131"/>
      <c r="J83" s="40"/>
      <c r="K83" s="40"/>
      <c r="L83" s="132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25</v>
      </c>
      <c r="D84" s="40"/>
      <c r="E84" s="40"/>
      <c r="F84" s="27" t="str">
        <f>E13</f>
        <v>Město Hodonín</v>
      </c>
      <c r="G84" s="40"/>
      <c r="H84" s="40"/>
      <c r="I84" s="135" t="s">
        <v>32</v>
      </c>
      <c r="J84" s="36" t="str">
        <f>E19</f>
        <v>Ing. Karel Vaštík</v>
      </c>
      <c r="K84" s="40"/>
      <c r="L84" s="132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43.05" customHeight="1">
      <c r="A85" s="38"/>
      <c r="B85" s="39"/>
      <c r="C85" s="32" t="s">
        <v>30</v>
      </c>
      <c r="D85" s="40"/>
      <c r="E85" s="40"/>
      <c r="F85" s="27" t="str">
        <f>IF(E16="","",E16)</f>
        <v>Vyplň údaj</v>
      </c>
      <c r="G85" s="40"/>
      <c r="H85" s="40"/>
      <c r="I85" s="135" t="s">
        <v>37</v>
      </c>
      <c r="J85" s="36" t="str">
        <f>E22</f>
        <v>Ing. Karel vaštík, Lideřovská 14, 696 61 Vnorovy</v>
      </c>
      <c r="K85" s="40"/>
      <c r="L85" s="132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131"/>
      <c r="J86" s="40"/>
      <c r="K86" s="40"/>
      <c r="L86" s="132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84"/>
      <c r="B87" s="185"/>
      <c r="C87" s="186" t="s">
        <v>147</v>
      </c>
      <c r="D87" s="187" t="s">
        <v>60</v>
      </c>
      <c r="E87" s="187" t="s">
        <v>56</v>
      </c>
      <c r="F87" s="187" t="s">
        <v>57</v>
      </c>
      <c r="G87" s="187" t="s">
        <v>148</v>
      </c>
      <c r="H87" s="187" t="s">
        <v>149</v>
      </c>
      <c r="I87" s="188" t="s">
        <v>150</v>
      </c>
      <c r="J87" s="189" t="s">
        <v>129</v>
      </c>
      <c r="K87" s="190" t="s">
        <v>151</v>
      </c>
      <c r="L87" s="191"/>
      <c r="M87" s="92" t="s">
        <v>19</v>
      </c>
      <c r="N87" s="93" t="s">
        <v>45</v>
      </c>
      <c r="O87" s="93" t="s">
        <v>152</v>
      </c>
      <c r="P87" s="93" t="s">
        <v>153</v>
      </c>
      <c r="Q87" s="93" t="s">
        <v>154</v>
      </c>
      <c r="R87" s="93" t="s">
        <v>155</v>
      </c>
      <c r="S87" s="93" t="s">
        <v>156</v>
      </c>
      <c r="T87" s="94" t="s">
        <v>157</v>
      </c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</row>
    <row r="88" s="2" customFormat="1" ht="22.8" customHeight="1">
      <c r="A88" s="38"/>
      <c r="B88" s="39"/>
      <c r="C88" s="99" t="s">
        <v>158</v>
      </c>
      <c r="D88" s="40"/>
      <c r="E88" s="40"/>
      <c r="F88" s="40"/>
      <c r="G88" s="40"/>
      <c r="H88" s="40"/>
      <c r="I88" s="131"/>
      <c r="J88" s="192">
        <f>BK88</f>
        <v>0</v>
      </c>
      <c r="K88" s="40"/>
      <c r="L88" s="44"/>
      <c r="M88" s="95"/>
      <c r="N88" s="193"/>
      <c r="O88" s="96"/>
      <c r="P88" s="194">
        <f>P89+P236+P239</f>
        <v>0</v>
      </c>
      <c r="Q88" s="96"/>
      <c r="R88" s="194">
        <f>R89+R236+R239</f>
        <v>145.95464157999999</v>
      </c>
      <c r="S88" s="96"/>
      <c r="T88" s="195">
        <f>T89+T236+T239</f>
        <v>37.688919999999996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74</v>
      </c>
      <c r="AU88" s="17" t="s">
        <v>130</v>
      </c>
      <c r="BK88" s="196">
        <f>BK89+BK236+BK239</f>
        <v>0</v>
      </c>
    </row>
    <row r="89" s="12" customFormat="1" ht="25.92" customHeight="1">
      <c r="A89" s="12"/>
      <c r="B89" s="197"/>
      <c r="C89" s="198"/>
      <c r="D89" s="199" t="s">
        <v>74</v>
      </c>
      <c r="E89" s="200" t="s">
        <v>159</v>
      </c>
      <c r="F89" s="200" t="s">
        <v>160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P90+P152+P155+P162+P169+P178+P216+P228+P233</f>
        <v>0</v>
      </c>
      <c r="Q89" s="205"/>
      <c r="R89" s="206">
        <f>R90+R152+R155+R162+R169+R178+R216+R228+R233</f>
        <v>145.94445157999999</v>
      </c>
      <c r="S89" s="205"/>
      <c r="T89" s="207">
        <f>T90+T152+T155+T162+T169+T178+T216+T228+T233</f>
        <v>37.688919999999996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80</v>
      </c>
      <c r="AT89" s="209" t="s">
        <v>74</v>
      </c>
      <c r="AU89" s="209" t="s">
        <v>75</v>
      </c>
      <c r="AY89" s="208" t="s">
        <v>161</v>
      </c>
      <c r="BK89" s="210">
        <f>BK90+BK152+BK155+BK162+BK169+BK178+BK216+BK228+BK233</f>
        <v>0</v>
      </c>
    </row>
    <row r="90" s="12" customFormat="1" ht="22.8" customHeight="1">
      <c r="A90" s="12"/>
      <c r="B90" s="197"/>
      <c r="C90" s="198"/>
      <c r="D90" s="199" t="s">
        <v>74</v>
      </c>
      <c r="E90" s="211" t="s">
        <v>80</v>
      </c>
      <c r="F90" s="211" t="s">
        <v>162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SUM(P91:P151)</f>
        <v>0</v>
      </c>
      <c r="Q90" s="205"/>
      <c r="R90" s="206">
        <f>SUM(R91:R151)</f>
        <v>100.82123008000001</v>
      </c>
      <c r="S90" s="205"/>
      <c r="T90" s="207">
        <f>SUM(T91:T151)</f>
        <v>4.6869999999999994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80</v>
      </c>
      <c r="AT90" s="209" t="s">
        <v>74</v>
      </c>
      <c r="AU90" s="209" t="s">
        <v>80</v>
      </c>
      <c r="AY90" s="208" t="s">
        <v>161</v>
      </c>
      <c r="BK90" s="210">
        <f>SUM(BK91:BK151)</f>
        <v>0</v>
      </c>
    </row>
    <row r="91" s="2" customFormat="1" ht="36" customHeight="1">
      <c r="A91" s="38"/>
      <c r="B91" s="39"/>
      <c r="C91" s="213" t="s">
        <v>80</v>
      </c>
      <c r="D91" s="213" t="s">
        <v>163</v>
      </c>
      <c r="E91" s="214" t="s">
        <v>164</v>
      </c>
      <c r="F91" s="215" t="s">
        <v>165</v>
      </c>
      <c r="G91" s="216" t="s">
        <v>84</v>
      </c>
      <c r="H91" s="217">
        <v>4.5999999999999996</v>
      </c>
      <c r="I91" s="218"/>
      <c r="J91" s="219">
        <f>ROUND(I91*H91,2)</f>
        <v>0</v>
      </c>
      <c r="K91" s="220"/>
      <c r="L91" s="44"/>
      <c r="M91" s="221" t="s">
        <v>19</v>
      </c>
      <c r="N91" s="222" t="s">
        <v>46</v>
      </c>
      <c r="O91" s="84"/>
      <c r="P91" s="223">
        <f>O91*H91</f>
        <v>0</v>
      </c>
      <c r="Q91" s="223">
        <v>0</v>
      </c>
      <c r="R91" s="223">
        <f>Q91*H91</f>
        <v>0</v>
      </c>
      <c r="S91" s="223">
        <v>0.255</v>
      </c>
      <c r="T91" s="224">
        <f>S91*H91</f>
        <v>1.1729999999999998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5" t="s">
        <v>166</v>
      </c>
      <c r="AT91" s="225" t="s">
        <v>163</v>
      </c>
      <c r="AU91" s="225" t="s">
        <v>87</v>
      </c>
      <c r="AY91" s="17" t="s">
        <v>161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7" t="s">
        <v>80</v>
      </c>
      <c r="BK91" s="226">
        <f>ROUND(I91*H91,2)</f>
        <v>0</v>
      </c>
      <c r="BL91" s="17" t="s">
        <v>166</v>
      </c>
      <c r="BM91" s="225" t="s">
        <v>167</v>
      </c>
    </row>
    <row r="92" s="13" customFormat="1">
      <c r="A92" s="13"/>
      <c r="B92" s="227"/>
      <c r="C92" s="228"/>
      <c r="D92" s="229" t="s">
        <v>168</v>
      </c>
      <c r="E92" s="230" t="s">
        <v>19</v>
      </c>
      <c r="F92" s="231" t="s">
        <v>169</v>
      </c>
      <c r="G92" s="228"/>
      <c r="H92" s="232">
        <v>4.5999999999999996</v>
      </c>
      <c r="I92" s="233"/>
      <c r="J92" s="228"/>
      <c r="K92" s="228"/>
      <c r="L92" s="234"/>
      <c r="M92" s="235"/>
      <c r="N92" s="236"/>
      <c r="O92" s="236"/>
      <c r="P92" s="236"/>
      <c r="Q92" s="236"/>
      <c r="R92" s="236"/>
      <c r="S92" s="236"/>
      <c r="T92" s="237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8" t="s">
        <v>168</v>
      </c>
      <c r="AU92" s="238" t="s">
        <v>87</v>
      </c>
      <c r="AV92" s="13" t="s">
        <v>87</v>
      </c>
      <c r="AW92" s="13" t="s">
        <v>36</v>
      </c>
      <c r="AX92" s="13" t="s">
        <v>80</v>
      </c>
      <c r="AY92" s="238" t="s">
        <v>161</v>
      </c>
    </row>
    <row r="93" s="2" customFormat="1" ht="24" customHeight="1">
      <c r="A93" s="38"/>
      <c r="B93" s="39"/>
      <c r="C93" s="213" t="s">
        <v>87</v>
      </c>
      <c r="D93" s="213" t="s">
        <v>163</v>
      </c>
      <c r="E93" s="214" t="s">
        <v>170</v>
      </c>
      <c r="F93" s="215" t="s">
        <v>171</v>
      </c>
      <c r="G93" s="216" t="s">
        <v>84</v>
      </c>
      <c r="H93" s="217">
        <v>0.71999999999999997</v>
      </c>
      <c r="I93" s="218"/>
      <c r="J93" s="219">
        <f>ROUND(I93*H93,2)</f>
        <v>0</v>
      </c>
      <c r="K93" s="220"/>
      <c r="L93" s="44"/>
      <c r="M93" s="221" t="s">
        <v>19</v>
      </c>
      <c r="N93" s="222" t="s">
        <v>46</v>
      </c>
      <c r="O93" s="84"/>
      <c r="P93" s="223">
        <f>O93*H93</f>
        <v>0</v>
      </c>
      <c r="Q93" s="223">
        <v>0</v>
      </c>
      <c r="R93" s="223">
        <f>Q93*H93</f>
        <v>0</v>
      </c>
      <c r="S93" s="223">
        <v>0.32500000000000001</v>
      </c>
      <c r="T93" s="224">
        <f>S93*H93</f>
        <v>0.23399999999999999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5" t="s">
        <v>166</v>
      </c>
      <c r="AT93" s="225" t="s">
        <v>163</v>
      </c>
      <c r="AU93" s="225" t="s">
        <v>87</v>
      </c>
      <c r="AY93" s="17" t="s">
        <v>161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7" t="s">
        <v>80</v>
      </c>
      <c r="BK93" s="226">
        <f>ROUND(I93*H93,2)</f>
        <v>0</v>
      </c>
      <c r="BL93" s="17" t="s">
        <v>166</v>
      </c>
      <c r="BM93" s="225" t="s">
        <v>172</v>
      </c>
    </row>
    <row r="94" s="13" customFormat="1">
      <c r="A94" s="13"/>
      <c r="B94" s="227"/>
      <c r="C94" s="228"/>
      <c r="D94" s="229" t="s">
        <v>168</v>
      </c>
      <c r="E94" s="230" t="s">
        <v>19</v>
      </c>
      <c r="F94" s="231" t="s">
        <v>173</v>
      </c>
      <c r="G94" s="228"/>
      <c r="H94" s="232">
        <v>0.71999999999999997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8" t="s">
        <v>168</v>
      </c>
      <c r="AU94" s="238" t="s">
        <v>87</v>
      </c>
      <c r="AV94" s="13" t="s">
        <v>87</v>
      </c>
      <c r="AW94" s="13" t="s">
        <v>36</v>
      </c>
      <c r="AX94" s="13" t="s">
        <v>80</v>
      </c>
      <c r="AY94" s="238" t="s">
        <v>161</v>
      </c>
    </row>
    <row r="95" s="2" customFormat="1" ht="24" customHeight="1">
      <c r="A95" s="38"/>
      <c r="B95" s="39"/>
      <c r="C95" s="213" t="s">
        <v>86</v>
      </c>
      <c r="D95" s="213" t="s">
        <v>163</v>
      </c>
      <c r="E95" s="214" t="s">
        <v>174</v>
      </c>
      <c r="F95" s="215" t="s">
        <v>175</v>
      </c>
      <c r="G95" s="216" t="s">
        <v>104</v>
      </c>
      <c r="H95" s="217">
        <v>16</v>
      </c>
      <c r="I95" s="218"/>
      <c r="J95" s="219">
        <f>ROUND(I95*H95,2)</f>
        <v>0</v>
      </c>
      <c r="K95" s="220"/>
      <c r="L95" s="44"/>
      <c r="M95" s="221" t="s">
        <v>19</v>
      </c>
      <c r="N95" s="222" t="s">
        <v>46</v>
      </c>
      <c r="O95" s="84"/>
      <c r="P95" s="223">
        <f>O95*H95</f>
        <v>0</v>
      </c>
      <c r="Q95" s="223">
        <v>0</v>
      </c>
      <c r="R95" s="223">
        <f>Q95*H95</f>
        <v>0</v>
      </c>
      <c r="S95" s="223">
        <v>0.20499999999999999</v>
      </c>
      <c r="T95" s="224">
        <f>S95*H95</f>
        <v>3.2799999999999998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5" t="s">
        <v>166</v>
      </c>
      <c r="AT95" s="225" t="s">
        <v>163</v>
      </c>
      <c r="AU95" s="225" t="s">
        <v>87</v>
      </c>
      <c r="AY95" s="17" t="s">
        <v>161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7" t="s">
        <v>80</v>
      </c>
      <c r="BK95" s="226">
        <f>ROUND(I95*H95,2)</f>
        <v>0</v>
      </c>
      <c r="BL95" s="17" t="s">
        <v>166</v>
      </c>
      <c r="BM95" s="225" t="s">
        <v>176</v>
      </c>
    </row>
    <row r="96" s="13" customFormat="1">
      <c r="A96" s="13"/>
      <c r="B96" s="227"/>
      <c r="C96" s="228"/>
      <c r="D96" s="229" t="s">
        <v>168</v>
      </c>
      <c r="E96" s="230" t="s">
        <v>19</v>
      </c>
      <c r="F96" s="231" t="s">
        <v>177</v>
      </c>
      <c r="G96" s="228"/>
      <c r="H96" s="232">
        <v>16</v>
      </c>
      <c r="I96" s="233"/>
      <c r="J96" s="228"/>
      <c r="K96" s="228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168</v>
      </c>
      <c r="AU96" s="238" t="s">
        <v>87</v>
      </c>
      <c r="AV96" s="13" t="s">
        <v>87</v>
      </c>
      <c r="AW96" s="13" t="s">
        <v>36</v>
      </c>
      <c r="AX96" s="13" t="s">
        <v>80</v>
      </c>
      <c r="AY96" s="238" t="s">
        <v>161</v>
      </c>
    </row>
    <row r="97" s="2" customFormat="1" ht="16.5" customHeight="1">
      <c r="A97" s="38"/>
      <c r="B97" s="39"/>
      <c r="C97" s="213" t="s">
        <v>166</v>
      </c>
      <c r="D97" s="213" t="s">
        <v>163</v>
      </c>
      <c r="E97" s="214" t="s">
        <v>178</v>
      </c>
      <c r="F97" s="215" t="s">
        <v>179</v>
      </c>
      <c r="G97" s="216" t="s">
        <v>104</v>
      </c>
      <c r="H97" s="217">
        <v>85.730000000000004</v>
      </c>
      <c r="I97" s="218"/>
      <c r="J97" s="219">
        <f>ROUND(I97*H97,2)</f>
        <v>0</v>
      </c>
      <c r="K97" s="220"/>
      <c r="L97" s="44"/>
      <c r="M97" s="221" t="s">
        <v>19</v>
      </c>
      <c r="N97" s="222" t="s">
        <v>46</v>
      </c>
      <c r="O97" s="84"/>
      <c r="P97" s="223">
        <f>O97*H97</f>
        <v>0</v>
      </c>
      <c r="Q97" s="223">
        <v>0.0078899999999999994</v>
      </c>
      <c r="R97" s="223">
        <f>Q97*H97</f>
        <v>0.6764097</v>
      </c>
      <c r="S97" s="223">
        <v>0</v>
      </c>
      <c r="T97" s="22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5" t="s">
        <v>166</v>
      </c>
      <c r="AT97" s="225" t="s">
        <v>163</v>
      </c>
      <c r="AU97" s="225" t="s">
        <v>87</v>
      </c>
      <c r="AY97" s="17" t="s">
        <v>161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7" t="s">
        <v>80</v>
      </c>
      <c r="BK97" s="226">
        <f>ROUND(I97*H97,2)</f>
        <v>0</v>
      </c>
      <c r="BL97" s="17" t="s">
        <v>166</v>
      </c>
      <c r="BM97" s="225" t="s">
        <v>180</v>
      </c>
    </row>
    <row r="98" s="13" customFormat="1">
      <c r="A98" s="13"/>
      <c r="B98" s="227"/>
      <c r="C98" s="228"/>
      <c r="D98" s="229" t="s">
        <v>168</v>
      </c>
      <c r="E98" s="230" t="s">
        <v>19</v>
      </c>
      <c r="F98" s="231" t="s">
        <v>102</v>
      </c>
      <c r="G98" s="228"/>
      <c r="H98" s="232">
        <v>85.730000000000004</v>
      </c>
      <c r="I98" s="233"/>
      <c r="J98" s="228"/>
      <c r="K98" s="228"/>
      <c r="L98" s="234"/>
      <c r="M98" s="235"/>
      <c r="N98" s="236"/>
      <c r="O98" s="236"/>
      <c r="P98" s="236"/>
      <c r="Q98" s="236"/>
      <c r="R98" s="236"/>
      <c r="S98" s="236"/>
      <c r="T98" s="23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8" t="s">
        <v>168</v>
      </c>
      <c r="AU98" s="238" t="s">
        <v>87</v>
      </c>
      <c r="AV98" s="13" t="s">
        <v>87</v>
      </c>
      <c r="AW98" s="13" t="s">
        <v>36</v>
      </c>
      <c r="AX98" s="13" t="s">
        <v>80</v>
      </c>
      <c r="AY98" s="238" t="s">
        <v>161</v>
      </c>
    </row>
    <row r="99" s="2" customFormat="1" ht="16.5" customHeight="1">
      <c r="A99" s="38"/>
      <c r="B99" s="39"/>
      <c r="C99" s="213" t="s">
        <v>181</v>
      </c>
      <c r="D99" s="213" t="s">
        <v>163</v>
      </c>
      <c r="E99" s="214" t="s">
        <v>182</v>
      </c>
      <c r="F99" s="215" t="s">
        <v>183</v>
      </c>
      <c r="G99" s="216" t="s">
        <v>184</v>
      </c>
      <c r="H99" s="217">
        <v>160</v>
      </c>
      <c r="I99" s="218"/>
      <c r="J99" s="219">
        <f>ROUND(I99*H99,2)</f>
        <v>0</v>
      </c>
      <c r="K99" s="220"/>
      <c r="L99" s="44"/>
      <c r="M99" s="221" t="s">
        <v>19</v>
      </c>
      <c r="N99" s="222" t="s">
        <v>46</v>
      </c>
      <c r="O99" s="84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5" t="s">
        <v>166</v>
      </c>
      <c r="AT99" s="225" t="s">
        <v>163</v>
      </c>
      <c r="AU99" s="225" t="s">
        <v>87</v>
      </c>
      <c r="AY99" s="17" t="s">
        <v>161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7" t="s">
        <v>80</v>
      </c>
      <c r="BK99" s="226">
        <f>ROUND(I99*H99,2)</f>
        <v>0</v>
      </c>
      <c r="BL99" s="17" t="s">
        <v>166</v>
      </c>
      <c r="BM99" s="225" t="s">
        <v>185</v>
      </c>
    </row>
    <row r="100" s="13" customFormat="1">
      <c r="A100" s="13"/>
      <c r="B100" s="227"/>
      <c r="C100" s="228"/>
      <c r="D100" s="229" t="s">
        <v>168</v>
      </c>
      <c r="E100" s="230" t="s">
        <v>19</v>
      </c>
      <c r="F100" s="231" t="s">
        <v>186</v>
      </c>
      <c r="G100" s="228"/>
      <c r="H100" s="232">
        <v>160</v>
      </c>
      <c r="I100" s="233"/>
      <c r="J100" s="228"/>
      <c r="K100" s="228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168</v>
      </c>
      <c r="AU100" s="238" t="s">
        <v>87</v>
      </c>
      <c r="AV100" s="13" t="s">
        <v>87</v>
      </c>
      <c r="AW100" s="13" t="s">
        <v>36</v>
      </c>
      <c r="AX100" s="13" t="s">
        <v>80</v>
      </c>
      <c r="AY100" s="238" t="s">
        <v>161</v>
      </c>
    </row>
    <row r="101" s="2" customFormat="1" ht="48" customHeight="1">
      <c r="A101" s="38"/>
      <c r="B101" s="39"/>
      <c r="C101" s="213" t="s">
        <v>187</v>
      </c>
      <c r="D101" s="213" t="s">
        <v>163</v>
      </c>
      <c r="E101" s="214" t="s">
        <v>188</v>
      </c>
      <c r="F101" s="215" t="s">
        <v>189</v>
      </c>
      <c r="G101" s="216" t="s">
        <v>104</v>
      </c>
      <c r="H101" s="217">
        <v>1.8</v>
      </c>
      <c r="I101" s="218"/>
      <c r="J101" s="219">
        <f>ROUND(I101*H101,2)</f>
        <v>0</v>
      </c>
      <c r="K101" s="220"/>
      <c r="L101" s="44"/>
      <c r="M101" s="221" t="s">
        <v>19</v>
      </c>
      <c r="N101" s="222" t="s">
        <v>46</v>
      </c>
      <c r="O101" s="84"/>
      <c r="P101" s="223">
        <f>O101*H101</f>
        <v>0</v>
      </c>
      <c r="Q101" s="223">
        <v>0.0086800000000000002</v>
      </c>
      <c r="R101" s="223">
        <f>Q101*H101</f>
        <v>0.015624000000000001</v>
      </c>
      <c r="S101" s="223">
        <v>0</v>
      </c>
      <c r="T101" s="22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5" t="s">
        <v>166</v>
      </c>
      <c r="AT101" s="225" t="s">
        <v>163</v>
      </c>
      <c r="AU101" s="225" t="s">
        <v>87</v>
      </c>
      <c r="AY101" s="17" t="s">
        <v>161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7" t="s">
        <v>80</v>
      </c>
      <c r="BK101" s="226">
        <f>ROUND(I101*H101,2)</f>
        <v>0</v>
      </c>
      <c r="BL101" s="17" t="s">
        <v>166</v>
      </c>
      <c r="BM101" s="225" t="s">
        <v>190</v>
      </c>
    </row>
    <row r="102" s="13" customFormat="1">
      <c r="A102" s="13"/>
      <c r="B102" s="227"/>
      <c r="C102" s="228"/>
      <c r="D102" s="229" t="s">
        <v>168</v>
      </c>
      <c r="E102" s="230" t="s">
        <v>19</v>
      </c>
      <c r="F102" s="231" t="s">
        <v>191</v>
      </c>
      <c r="G102" s="228"/>
      <c r="H102" s="232">
        <v>1.8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8" t="s">
        <v>168</v>
      </c>
      <c r="AU102" s="238" t="s">
        <v>87</v>
      </c>
      <c r="AV102" s="13" t="s">
        <v>87</v>
      </c>
      <c r="AW102" s="13" t="s">
        <v>36</v>
      </c>
      <c r="AX102" s="13" t="s">
        <v>80</v>
      </c>
      <c r="AY102" s="238" t="s">
        <v>161</v>
      </c>
    </row>
    <row r="103" s="2" customFormat="1" ht="48" customHeight="1">
      <c r="A103" s="38"/>
      <c r="B103" s="39"/>
      <c r="C103" s="213" t="s">
        <v>192</v>
      </c>
      <c r="D103" s="213" t="s">
        <v>163</v>
      </c>
      <c r="E103" s="214" t="s">
        <v>193</v>
      </c>
      <c r="F103" s="215" t="s">
        <v>194</v>
      </c>
      <c r="G103" s="216" t="s">
        <v>104</v>
      </c>
      <c r="H103" s="217">
        <v>5.7000000000000002</v>
      </c>
      <c r="I103" s="218"/>
      <c r="J103" s="219">
        <f>ROUND(I103*H103,2)</f>
        <v>0</v>
      </c>
      <c r="K103" s="220"/>
      <c r="L103" s="44"/>
      <c r="M103" s="221" t="s">
        <v>19</v>
      </c>
      <c r="N103" s="222" t="s">
        <v>46</v>
      </c>
      <c r="O103" s="84"/>
      <c r="P103" s="223">
        <f>O103*H103</f>
        <v>0</v>
      </c>
      <c r="Q103" s="223">
        <v>0.036900000000000002</v>
      </c>
      <c r="R103" s="223">
        <f>Q103*H103</f>
        <v>0.21033000000000002</v>
      </c>
      <c r="S103" s="223">
        <v>0</v>
      </c>
      <c r="T103" s="22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5" t="s">
        <v>166</v>
      </c>
      <c r="AT103" s="225" t="s">
        <v>163</v>
      </c>
      <c r="AU103" s="225" t="s">
        <v>87</v>
      </c>
      <c r="AY103" s="17" t="s">
        <v>161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7" t="s">
        <v>80</v>
      </c>
      <c r="BK103" s="226">
        <f>ROUND(I103*H103,2)</f>
        <v>0</v>
      </c>
      <c r="BL103" s="17" t="s">
        <v>166</v>
      </c>
      <c r="BM103" s="225" t="s">
        <v>195</v>
      </c>
    </row>
    <row r="104" s="13" customFormat="1">
      <c r="A104" s="13"/>
      <c r="B104" s="227"/>
      <c r="C104" s="228"/>
      <c r="D104" s="229" t="s">
        <v>168</v>
      </c>
      <c r="E104" s="230" t="s">
        <v>19</v>
      </c>
      <c r="F104" s="231" t="s">
        <v>196</v>
      </c>
      <c r="G104" s="228"/>
      <c r="H104" s="232">
        <v>5.7000000000000002</v>
      </c>
      <c r="I104" s="233"/>
      <c r="J104" s="228"/>
      <c r="K104" s="228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168</v>
      </c>
      <c r="AU104" s="238" t="s">
        <v>87</v>
      </c>
      <c r="AV104" s="13" t="s">
        <v>87</v>
      </c>
      <c r="AW104" s="13" t="s">
        <v>36</v>
      </c>
      <c r="AX104" s="13" t="s">
        <v>80</v>
      </c>
      <c r="AY104" s="238" t="s">
        <v>161</v>
      </c>
    </row>
    <row r="105" s="2" customFormat="1" ht="24" customHeight="1">
      <c r="A105" s="38"/>
      <c r="B105" s="39"/>
      <c r="C105" s="213" t="s">
        <v>197</v>
      </c>
      <c r="D105" s="213" t="s">
        <v>163</v>
      </c>
      <c r="E105" s="214" t="s">
        <v>198</v>
      </c>
      <c r="F105" s="215" t="s">
        <v>199</v>
      </c>
      <c r="G105" s="216" t="s">
        <v>114</v>
      </c>
      <c r="H105" s="217">
        <v>3</v>
      </c>
      <c r="I105" s="218"/>
      <c r="J105" s="219">
        <f>ROUND(I105*H105,2)</f>
        <v>0</v>
      </c>
      <c r="K105" s="220"/>
      <c r="L105" s="44"/>
      <c r="M105" s="221" t="s">
        <v>19</v>
      </c>
      <c r="N105" s="222" t="s">
        <v>46</v>
      </c>
      <c r="O105" s="84"/>
      <c r="P105" s="223">
        <f>O105*H105</f>
        <v>0</v>
      </c>
      <c r="Q105" s="223">
        <v>0.00064999999999999997</v>
      </c>
      <c r="R105" s="223">
        <f>Q105*H105</f>
        <v>0.0019499999999999999</v>
      </c>
      <c r="S105" s="223">
        <v>0</v>
      </c>
      <c r="T105" s="22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5" t="s">
        <v>166</v>
      </c>
      <c r="AT105" s="225" t="s">
        <v>163</v>
      </c>
      <c r="AU105" s="225" t="s">
        <v>87</v>
      </c>
      <c r="AY105" s="17" t="s">
        <v>161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7" t="s">
        <v>80</v>
      </c>
      <c r="BK105" s="226">
        <f>ROUND(I105*H105,2)</f>
        <v>0</v>
      </c>
      <c r="BL105" s="17" t="s">
        <v>166</v>
      </c>
      <c r="BM105" s="225" t="s">
        <v>200</v>
      </c>
    </row>
    <row r="106" s="2" customFormat="1" ht="24" customHeight="1">
      <c r="A106" s="38"/>
      <c r="B106" s="39"/>
      <c r="C106" s="213" t="s">
        <v>201</v>
      </c>
      <c r="D106" s="213" t="s">
        <v>163</v>
      </c>
      <c r="E106" s="214" t="s">
        <v>202</v>
      </c>
      <c r="F106" s="215" t="s">
        <v>203</v>
      </c>
      <c r="G106" s="216" t="s">
        <v>114</v>
      </c>
      <c r="H106" s="217">
        <v>3</v>
      </c>
      <c r="I106" s="218"/>
      <c r="J106" s="219">
        <f>ROUND(I106*H106,2)</f>
        <v>0</v>
      </c>
      <c r="K106" s="220"/>
      <c r="L106" s="44"/>
      <c r="M106" s="221" t="s">
        <v>19</v>
      </c>
      <c r="N106" s="222" t="s">
        <v>46</v>
      </c>
      <c r="O106" s="84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5" t="s">
        <v>166</v>
      </c>
      <c r="AT106" s="225" t="s">
        <v>163</v>
      </c>
      <c r="AU106" s="225" t="s">
        <v>87</v>
      </c>
      <c r="AY106" s="17" t="s">
        <v>161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7" t="s">
        <v>80</v>
      </c>
      <c r="BK106" s="226">
        <f>ROUND(I106*H106,2)</f>
        <v>0</v>
      </c>
      <c r="BL106" s="17" t="s">
        <v>166</v>
      </c>
      <c r="BM106" s="225" t="s">
        <v>204</v>
      </c>
    </row>
    <row r="107" s="2" customFormat="1" ht="16.5" customHeight="1">
      <c r="A107" s="38"/>
      <c r="B107" s="39"/>
      <c r="C107" s="213" t="s">
        <v>111</v>
      </c>
      <c r="D107" s="213" t="s">
        <v>163</v>
      </c>
      <c r="E107" s="214" t="s">
        <v>205</v>
      </c>
      <c r="F107" s="215" t="s">
        <v>206</v>
      </c>
      <c r="G107" s="216" t="s">
        <v>104</v>
      </c>
      <c r="H107" s="217">
        <v>134</v>
      </c>
      <c r="I107" s="218"/>
      <c r="J107" s="219">
        <f>ROUND(I107*H107,2)</f>
        <v>0</v>
      </c>
      <c r="K107" s="220"/>
      <c r="L107" s="44"/>
      <c r="M107" s="221" t="s">
        <v>19</v>
      </c>
      <c r="N107" s="222" t="s">
        <v>46</v>
      </c>
      <c r="O107" s="84"/>
      <c r="P107" s="223">
        <f>O107*H107</f>
        <v>0</v>
      </c>
      <c r="Q107" s="223">
        <v>0.00055000000000000003</v>
      </c>
      <c r="R107" s="223">
        <f>Q107*H107</f>
        <v>0.073700000000000002</v>
      </c>
      <c r="S107" s="223">
        <v>0</v>
      </c>
      <c r="T107" s="22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5" t="s">
        <v>166</v>
      </c>
      <c r="AT107" s="225" t="s">
        <v>163</v>
      </c>
      <c r="AU107" s="225" t="s">
        <v>87</v>
      </c>
      <c r="AY107" s="17" t="s">
        <v>161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7" t="s">
        <v>80</v>
      </c>
      <c r="BK107" s="226">
        <f>ROUND(I107*H107,2)</f>
        <v>0</v>
      </c>
      <c r="BL107" s="17" t="s">
        <v>166</v>
      </c>
      <c r="BM107" s="225" t="s">
        <v>207</v>
      </c>
    </row>
    <row r="108" s="13" customFormat="1">
      <c r="A108" s="13"/>
      <c r="B108" s="227"/>
      <c r="C108" s="228"/>
      <c r="D108" s="229" t="s">
        <v>168</v>
      </c>
      <c r="E108" s="230" t="s">
        <v>19</v>
      </c>
      <c r="F108" s="231" t="s">
        <v>208</v>
      </c>
      <c r="G108" s="228"/>
      <c r="H108" s="232">
        <v>134</v>
      </c>
      <c r="I108" s="233"/>
      <c r="J108" s="228"/>
      <c r="K108" s="228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168</v>
      </c>
      <c r="AU108" s="238" t="s">
        <v>87</v>
      </c>
      <c r="AV108" s="13" t="s">
        <v>87</v>
      </c>
      <c r="AW108" s="13" t="s">
        <v>36</v>
      </c>
      <c r="AX108" s="13" t="s">
        <v>80</v>
      </c>
      <c r="AY108" s="238" t="s">
        <v>161</v>
      </c>
    </row>
    <row r="109" s="2" customFormat="1" ht="16.5" customHeight="1">
      <c r="A109" s="38"/>
      <c r="B109" s="39"/>
      <c r="C109" s="213" t="s">
        <v>209</v>
      </c>
      <c r="D109" s="213" t="s">
        <v>163</v>
      </c>
      <c r="E109" s="214" t="s">
        <v>210</v>
      </c>
      <c r="F109" s="215" t="s">
        <v>211</v>
      </c>
      <c r="G109" s="216" t="s">
        <v>104</v>
      </c>
      <c r="H109" s="217">
        <v>134</v>
      </c>
      <c r="I109" s="218"/>
      <c r="J109" s="219">
        <f>ROUND(I109*H109,2)</f>
        <v>0</v>
      </c>
      <c r="K109" s="220"/>
      <c r="L109" s="44"/>
      <c r="M109" s="221" t="s">
        <v>19</v>
      </c>
      <c r="N109" s="222" t="s">
        <v>46</v>
      </c>
      <c r="O109" s="84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5" t="s">
        <v>166</v>
      </c>
      <c r="AT109" s="225" t="s">
        <v>163</v>
      </c>
      <c r="AU109" s="225" t="s">
        <v>87</v>
      </c>
      <c r="AY109" s="17" t="s">
        <v>161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7" t="s">
        <v>80</v>
      </c>
      <c r="BK109" s="226">
        <f>ROUND(I109*H109,2)</f>
        <v>0</v>
      </c>
      <c r="BL109" s="17" t="s">
        <v>166</v>
      </c>
      <c r="BM109" s="225" t="s">
        <v>212</v>
      </c>
    </row>
    <row r="110" s="13" customFormat="1">
      <c r="A110" s="13"/>
      <c r="B110" s="227"/>
      <c r="C110" s="228"/>
      <c r="D110" s="229" t="s">
        <v>168</v>
      </c>
      <c r="E110" s="230" t="s">
        <v>19</v>
      </c>
      <c r="F110" s="231" t="s">
        <v>208</v>
      </c>
      <c r="G110" s="228"/>
      <c r="H110" s="232">
        <v>134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168</v>
      </c>
      <c r="AU110" s="238" t="s">
        <v>87</v>
      </c>
      <c r="AV110" s="13" t="s">
        <v>87</v>
      </c>
      <c r="AW110" s="13" t="s">
        <v>36</v>
      </c>
      <c r="AX110" s="13" t="s">
        <v>80</v>
      </c>
      <c r="AY110" s="238" t="s">
        <v>161</v>
      </c>
    </row>
    <row r="111" s="2" customFormat="1" ht="24" customHeight="1">
      <c r="A111" s="38"/>
      <c r="B111" s="39"/>
      <c r="C111" s="213" t="s">
        <v>115</v>
      </c>
      <c r="D111" s="213" t="s">
        <v>163</v>
      </c>
      <c r="E111" s="214" t="s">
        <v>213</v>
      </c>
      <c r="F111" s="215" t="s">
        <v>214</v>
      </c>
      <c r="G111" s="216" t="s">
        <v>90</v>
      </c>
      <c r="H111" s="217">
        <v>10.800000000000001</v>
      </c>
      <c r="I111" s="218"/>
      <c r="J111" s="219">
        <f>ROUND(I111*H111,2)</f>
        <v>0</v>
      </c>
      <c r="K111" s="220"/>
      <c r="L111" s="44"/>
      <c r="M111" s="221" t="s">
        <v>19</v>
      </c>
      <c r="N111" s="222" t="s">
        <v>46</v>
      </c>
      <c r="O111" s="84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5" t="s">
        <v>166</v>
      </c>
      <c r="AT111" s="225" t="s">
        <v>163</v>
      </c>
      <c r="AU111" s="225" t="s">
        <v>87</v>
      </c>
      <c r="AY111" s="17" t="s">
        <v>161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7" t="s">
        <v>80</v>
      </c>
      <c r="BK111" s="226">
        <f>ROUND(I111*H111,2)</f>
        <v>0</v>
      </c>
      <c r="BL111" s="17" t="s">
        <v>166</v>
      </c>
      <c r="BM111" s="225" t="s">
        <v>215</v>
      </c>
    </row>
    <row r="112" s="13" customFormat="1">
      <c r="A112" s="13"/>
      <c r="B112" s="227"/>
      <c r="C112" s="228"/>
      <c r="D112" s="229" t="s">
        <v>168</v>
      </c>
      <c r="E112" s="230" t="s">
        <v>19</v>
      </c>
      <c r="F112" s="231" t="s">
        <v>216</v>
      </c>
      <c r="G112" s="228"/>
      <c r="H112" s="232">
        <v>8.2080000000000002</v>
      </c>
      <c r="I112" s="233"/>
      <c r="J112" s="228"/>
      <c r="K112" s="228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168</v>
      </c>
      <c r="AU112" s="238" t="s">
        <v>87</v>
      </c>
      <c r="AV112" s="13" t="s">
        <v>87</v>
      </c>
      <c r="AW112" s="13" t="s">
        <v>36</v>
      </c>
      <c r="AX112" s="13" t="s">
        <v>75</v>
      </c>
      <c r="AY112" s="238" t="s">
        <v>161</v>
      </c>
    </row>
    <row r="113" s="13" customFormat="1">
      <c r="A113" s="13"/>
      <c r="B113" s="227"/>
      <c r="C113" s="228"/>
      <c r="D113" s="229" t="s">
        <v>168</v>
      </c>
      <c r="E113" s="230" t="s">
        <v>19</v>
      </c>
      <c r="F113" s="231" t="s">
        <v>217</v>
      </c>
      <c r="G113" s="228"/>
      <c r="H113" s="232">
        <v>2.5920000000000001</v>
      </c>
      <c r="I113" s="233"/>
      <c r="J113" s="228"/>
      <c r="K113" s="228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168</v>
      </c>
      <c r="AU113" s="238" t="s">
        <v>87</v>
      </c>
      <c r="AV113" s="13" t="s">
        <v>87</v>
      </c>
      <c r="AW113" s="13" t="s">
        <v>36</v>
      </c>
      <c r="AX113" s="13" t="s">
        <v>75</v>
      </c>
      <c r="AY113" s="238" t="s">
        <v>161</v>
      </c>
    </row>
    <row r="114" s="14" customFormat="1">
      <c r="A114" s="14"/>
      <c r="B114" s="239"/>
      <c r="C114" s="240"/>
      <c r="D114" s="229" t="s">
        <v>168</v>
      </c>
      <c r="E114" s="241" t="s">
        <v>19</v>
      </c>
      <c r="F114" s="242" t="s">
        <v>218</v>
      </c>
      <c r="G114" s="240"/>
      <c r="H114" s="243">
        <v>10.800000000000001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168</v>
      </c>
      <c r="AU114" s="249" t="s">
        <v>87</v>
      </c>
      <c r="AV114" s="14" t="s">
        <v>166</v>
      </c>
      <c r="AW114" s="14" t="s">
        <v>36</v>
      </c>
      <c r="AX114" s="14" t="s">
        <v>80</v>
      </c>
      <c r="AY114" s="249" t="s">
        <v>161</v>
      </c>
    </row>
    <row r="115" s="2" customFormat="1" ht="24" customHeight="1">
      <c r="A115" s="38"/>
      <c r="B115" s="39"/>
      <c r="C115" s="213" t="s">
        <v>219</v>
      </c>
      <c r="D115" s="213" t="s">
        <v>163</v>
      </c>
      <c r="E115" s="214" t="s">
        <v>220</v>
      </c>
      <c r="F115" s="215" t="s">
        <v>221</v>
      </c>
      <c r="G115" s="216" t="s">
        <v>90</v>
      </c>
      <c r="H115" s="217">
        <v>0.35999999999999999</v>
      </c>
      <c r="I115" s="218"/>
      <c r="J115" s="219">
        <f>ROUND(I115*H115,2)</f>
        <v>0</v>
      </c>
      <c r="K115" s="220"/>
      <c r="L115" s="44"/>
      <c r="M115" s="221" t="s">
        <v>19</v>
      </c>
      <c r="N115" s="222" t="s">
        <v>46</v>
      </c>
      <c r="O115" s="84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5" t="s">
        <v>166</v>
      </c>
      <c r="AT115" s="225" t="s">
        <v>163</v>
      </c>
      <c r="AU115" s="225" t="s">
        <v>87</v>
      </c>
      <c r="AY115" s="17" t="s">
        <v>161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7" t="s">
        <v>80</v>
      </c>
      <c r="BK115" s="226">
        <f>ROUND(I115*H115,2)</f>
        <v>0</v>
      </c>
      <c r="BL115" s="17" t="s">
        <v>166</v>
      </c>
      <c r="BM115" s="225" t="s">
        <v>222</v>
      </c>
    </row>
    <row r="116" s="13" customFormat="1">
      <c r="A116" s="13"/>
      <c r="B116" s="227"/>
      <c r="C116" s="228"/>
      <c r="D116" s="229" t="s">
        <v>168</v>
      </c>
      <c r="E116" s="230" t="s">
        <v>19</v>
      </c>
      <c r="F116" s="231" t="s">
        <v>223</v>
      </c>
      <c r="G116" s="228"/>
      <c r="H116" s="232">
        <v>0.35999999999999999</v>
      </c>
      <c r="I116" s="233"/>
      <c r="J116" s="228"/>
      <c r="K116" s="228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168</v>
      </c>
      <c r="AU116" s="238" t="s">
        <v>87</v>
      </c>
      <c r="AV116" s="13" t="s">
        <v>87</v>
      </c>
      <c r="AW116" s="13" t="s">
        <v>36</v>
      </c>
      <c r="AX116" s="13" t="s">
        <v>80</v>
      </c>
      <c r="AY116" s="238" t="s">
        <v>161</v>
      </c>
    </row>
    <row r="117" s="2" customFormat="1" ht="24" customHeight="1">
      <c r="A117" s="38"/>
      <c r="B117" s="39"/>
      <c r="C117" s="213" t="s">
        <v>224</v>
      </c>
      <c r="D117" s="213" t="s">
        <v>163</v>
      </c>
      <c r="E117" s="214" t="s">
        <v>225</v>
      </c>
      <c r="F117" s="215" t="s">
        <v>226</v>
      </c>
      <c r="G117" s="216" t="s">
        <v>90</v>
      </c>
      <c r="H117" s="217">
        <v>233.05600000000001</v>
      </c>
      <c r="I117" s="218"/>
      <c r="J117" s="219">
        <f>ROUND(I117*H117,2)</f>
        <v>0</v>
      </c>
      <c r="K117" s="220"/>
      <c r="L117" s="44"/>
      <c r="M117" s="221" t="s">
        <v>19</v>
      </c>
      <c r="N117" s="222" t="s">
        <v>46</v>
      </c>
      <c r="O117" s="84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5" t="s">
        <v>166</v>
      </c>
      <c r="AT117" s="225" t="s">
        <v>163</v>
      </c>
      <c r="AU117" s="225" t="s">
        <v>87</v>
      </c>
      <c r="AY117" s="17" t="s">
        <v>161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7" t="s">
        <v>80</v>
      </c>
      <c r="BK117" s="226">
        <f>ROUND(I117*H117,2)</f>
        <v>0</v>
      </c>
      <c r="BL117" s="17" t="s">
        <v>166</v>
      </c>
      <c r="BM117" s="225" t="s">
        <v>227</v>
      </c>
    </row>
    <row r="118" s="13" customFormat="1">
      <c r="A118" s="13"/>
      <c r="B118" s="227"/>
      <c r="C118" s="228"/>
      <c r="D118" s="229" t="s">
        <v>168</v>
      </c>
      <c r="E118" s="230" t="s">
        <v>19</v>
      </c>
      <c r="F118" s="231" t="s">
        <v>88</v>
      </c>
      <c r="G118" s="228"/>
      <c r="H118" s="232">
        <v>233.05600000000001</v>
      </c>
      <c r="I118" s="233"/>
      <c r="J118" s="228"/>
      <c r="K118" s="228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168</v>
      </c>
      <c r="AU118" s="238" t="s">
        <v>87</v>
      </c>
      <c r="AV118" s="13" t="s">
        <v>87</v>
      </c>
      <c r="AW118" s="13" t="s">
        <v>36</v>
      </c>
      <c r="AX118" s="13" t="s">
        <v>80</v>
      </c>
      <c r="AY118" s="238" t="s">
        <v>161</v>
      </c>
    </row>
    <row r="119" s="2" customFormat="1" ht="24" customHeight="1">
      <c r="A119" s="38"/>
      <c r="B119" s="39"/>
      <c r="C119" s="213" t="s">
        <v>8</v>
      </c>
      <c r="D119" s="213" t="s">
        <v>163</v>
      </c>
      <c r="E119" s="214" t="s">
        <v>228</v>
      </c>
      <c r="F119" s="215" t="s">
        <v>229</v>
      </c>
      <c r="G119" s="216" t="s">
        <v>90</v>
      </c>
      <c r="H119" s="217">
        <v>116.52800000000001</v>
      </c>
      <c r="I119" s="218"/>
      <c r="J119" s="219">
        <f>ROUND(I119*H119,2)</f>
        <v>0</v>
      </c>
      <c r="K119" s="220"/>
      <c r="L119" s="44"/>
      <c r="M119" s="221" t="s">
        <v>19</v>
      </c>
      <c r="N119" s="222" t="s">
        <v>46</v>
      </c>
      <c r="O119" s="84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5" t="s">
        <v>166</v>
      </c>
      <c r="AT119" s="225" t="s">
        <v>163</v>
      </c>
      <c r="AU119" s="225" t="s">
        <v>87</v>
      </c>
      <c r="AY119" s="17" t="s">
        <v>161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7" t="s">
        <v>80</v>
      </c>
      <c r="BK119" s="226">
        <f>ROUND(I119*H119,2)</f>
        <v>0</v>
      </c>
      <c r="BL119" s="17" t="s">
        <v>166</v>
      </c>
      <c r="BM119" s="225" t="s">
        <v>230</v>
      </c>
    </row>
    <row r="120" s="13" customFormat="1">
      <c r="A120" s="13"/>
      <c r="B120" s="227"/>
      <c r="C120" s="228"/>
      <c r="D120" s="229" t="s">
        <v>168</v>
      </c>
      <c r="E120" s="230" t="s">
        <v>19</v>
      </c>
      <c r="F120" s="231" t="s">
        <v>231</v>
      </c>
      <c r="G120" s="228"/>
      <c r="H120" s="232">
        <v>116.52800000000001</v>
      </c>
      <c r="I120" s="233"/>
      <c r="J120" s="228"/>
      <c r="K120" s="228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168</v>
      </c>
      <c r="AU120" s="238" t="s">
        <v>87</v>
      </c>
      <c r="AV120" s="13" t="s">
        <v>87</v>
      </c>
      <c r="AW120" s="13" t="s">
        <v>36</v>
      </c>
      <c r="AX120" s="13" t="s">
        <v>80</v>
      </c>
      <c r="AY120" s="238" t="s">
        <v>161</v>
      </c>
    </row>
    <row r="121" s="2" customFormat="1" ht="16.5" customHeight="1">
      <c r="A121" s="38"/>
      <c r="B121" s="39"/>
      <c r="C121" s="213" t="s">
        <v>232</v>
      </c>
      <c r="D121" s="213" t="s">
        <v>163</v>
      </c>
      <c r="E121" s="214" t="s">
        <v>233</v>
      </c>
      <c r="F121" s="215" t="s">
        <v>234</v>
      </c>
      <c r="G121" s="216" t="s">
        <v>90</v>
      </c>
      <c r="H121" s="217">
        <v>3.8879999999999999</v>
      </c>
      <c r="I121" s="218"/>
      <c r="J121" s="219">
        <f>ROUND(I121*H121,2)</f>
        <v>0</v>
      </c>
      <c r="K121" s="220"/>
      <c r="L121" s="44"/>
      <c r="M121" s="221" t="s">
        <v>19</v>
      </c>
      <c r="N121" s="222" t="s">
        <v>46</v>
      </c>
      <c r="O121" s="84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5" t="s">
        <v>166</v>
      </c>
      <c r="AT121" s="225" t="s">
        <v>163</v>
      </c>
      <c r="AU121" s="225" t="s">
        <v>87</v>
      </c>
      <c r="AY121" s="17" t="s">
        <v>161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7" t="s">
        <v>80</v>
      </c>
      <c r="BK121" s="226">
        <f>ROUND(I121*H121,2)</f>
        <v>0</v>
      </c>
      <c r="BL121" s="17" t="s">
        <v>166</v>
      </c>
      <c r="BM121" s="225" t="s">
        <v>235</v>
      </c>
    </row>
    <row r="122" s="13" customFormat="1">
      <c r="A122" s="13"/>
      <c r="B122" s="227"/>
      <c r="C122" s="228"/>
      <c r="D122" s="229" t="s">
        <v>168</v>
      </c>
      <c r="E122" s="230" t="s">
        <v>19</v>
      </c>
      <c r="F122" s="231" t="s">
        <v>236</v>
      </c>
      <c r="G122" s="228"/>
      <c r="H122" s="232">
        <v>3.8879999999999999</v>
      </c>
      <c r="I122" s="233"/>
      <c r="J122" s="228"/>
      <c r="K122" s="228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168</v>
      </c>
      <c r="AU122" s="238" t="s">
        <v>87</v>
      </c>
      <c r="AV122" s="13" t="s">
        <v>87</v>
      </c>
      <c r="AW122" s="13" t="s">
        <v>36</v>
      </c>
      <c r="AX122" s="13" t="s">
        <v>80</v>
      </c>
      <c r="AY122" s="238" t="s">
        <v>161</v>
      </c>
    </row>
    <row r="123" s="2" customFormat="1" ht="16.5" customHeight="1">
      <c r="A123" s="38"/>
      <c r="B123" s="39"/>
      <c r="C123" s="213" t="s">
        <v>237</v>
      </c>
      <c r="D123" s="213" t="s">
        <v>163</v>
      </c>
      <c r="E123" s="214" t="s">
        <v>238</v>
      </c>
      <c r="F123" s="215" t="s">
        <v>239</v>
      </c>
      <c r="G123" s="216" t="s">
        <v>104</v>
      </c>
      <c r="H123" s="217">
        <v>7</v>
      </c>
      <c r="I123" s="218"/>
      <c r="J123" s="219">
        <f>ROUND(I123*H123,2)</f>
        <v>0</v>
      </c>
      <c r="K123" s="220"/>
      <c r="L123" s="44"/>
      <c r="M123" s="221" t="s">
        <v>19</v>
      </c>
      <c r="N123" s="222" t="s">
        <v>46</v>
      </c>
      <c r="O123" s="84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5" t="s">
        <v>166</v>
      </c>
      <c r="AT123" s="225" t="s">
        <v>163</v>
      </c>
      <c r="AU123" s="225" t="s">
        <v>87</v>
      </c>
      <c r="AY123" s="17" t="s">
        <v>161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7" t="s">
        <v>80</v>
      </c>
      <c r="BK123" s="226">
        <f>ROUND(I123*H123,2)</f>
        <v>0</v>
      </c>
      <c r="BL123" s="17" t="s">
        <v>166</v>
      </c>
      <c r="BM123" s="225" t="s">
        <v>240</v>
      </c>
    </row>
    <row r="124" s="2" customFormat="1" ht="16.5" customHeight="1">
      <c r="A124" s="38"/>
      <c r="B124" s="39"/>
      <c r="C124" s="250" t="s">
        <v>241</v>
      </c>
      <c r="D124" s="250" t="s">
        <v>242</v>
      </c>
      <c r="E124" s="251" t="s">
        <v>243</v>
      </c>
      <c r="F124" s="252" t="s">
        <v>244</v>
      </c>
      <c r="G124" s="253" t="s">
        <v>104</v>
      </c>
      <c r="H124" s="254">
        <v>7</v>
      </c>
      <c r="I124" s="255"/>
      <c r="J124" s="256">
        <f>ROUND(I124*H124,2)</f>
        <v>0</v>
      </c>
      <c r="K124" s="257"/>
      <c r="L124" s="258"/>
      <c r="M124" s="259" t="s">
        <v>19</v>
      </c>
      <c r="N124" s="260" t="s">
        <v>46</v>
      </c>
      <c r="O124" s="84"/>
      <c r="P124" s="223">
        <f>O124*H124</f>
        <v>0</v>
      </c>
      <c r="Q124" s="223">
        <v>0.0029099999999999998</v>
      </c>
      <c r="R124" s="223">
        <f>Q124*H124</f>
        <v>0.020369999999999999</v>
      </c>
      <c r="S124" s="223">
        <v>0</v>
      </c>
      <c r="T124" s="22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5" t="s">
        <v>197</v>
      </c>
      <c r="AT124" s="225" t="s">
        <v>242</v>
      </c>
      <c r="AU124" s="225" t="s">
        <v>87</v>
      </c>
      <c r="AY124" s="17" t="s">
        <v>161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7" t="s">
        <v>80</v>
      </c>
      <c r="BK124" s="226">
        <f>ROUND(I124*H124,2)</f>
        <v>0</v>
      </c>
      <c r="BL124" s="17" t="s">
        <v>166</v>
      </c>
      <c r="BM124" s="225" t="s">
        <v>245</v>
      </c>
    </row>
    <row r="125" s="2" customFormat="1" ht="24" customHeight="1">
      <c r="A125" s="38"/>
      <c r="B125" s="39"/>
      <c r="C125" s="213" t="s">
        <v>246</v>
      </c>
      <c r="D125" s="213" t="s">
        <v>163</v>
      </c>
      <c r="E125" s="214" t="s">
        <v>247</v>
      </c>
      <c r="F125" s="215" t="s">
        <v>248</v>
      </c>
      <c r="G125" s="216" t="s">
        <v>84</v>
      </c>
      <c r="H125" s="217">
        <v>85.510999999999996</v>
      </c>
      <c r="I125" s="218"/>
      <c r="J125" s="219">
        <f>ROUND(I125*H125,2)</f>
        <v>0</v>
      </c>
      <c r="K125" s="220"/>
      <c r="L125" s="44"/>
      <c r="M125" s="221" t="s">
        <v>19</v>
      </c>
      <c r="N125" s="222" t="s">
        <v>46</v>
      </c>
      <c r="O125" s="84"/>
      <c r="P125" s="223">
        <f>O125*H125</f>
        <v>0</v>
      </c>
      <c r="Q125" s="223">
        <v>0.00058</v>
      </c>
      <c r="R125" s="223">
        <f>Q125*H125</f>
        <v>0.049596379999999995</v>
      </c>
      <c r="S125" s="223">
        <v>0</v>
      </c>
      <c r="T125" s="22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5" t="s">
        <v>166</v>
      </c>
      <c r="AT125" s="225" t="s">
        <v>163</v>
      </c>
      <c r="AU125" s="225" t="s">
        <v>87</v>
      </c>
      <c r="AY125" s="17" t="s">
        <v>161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7" t="s">
        <v>80</v>
      </c>
      <c r="BK125" s="226">
        <f>ROUND(I125*H125,2)</f>
        <v>0</v>
      </c>
      <c r="BL125" s="17" t="s">
        <v>166</v>
      </c>
      <c r="BM125" s="225" t="s">
        <v>249</v>
      </c>
    </row>
    <row r="126" s="13" customFormat="1">
      <c r="A126" s="13"/>
      <c r="B126" s="227"/>
      <c r="C126" s="228"/>
      <c r="D126" s="229" t="s">
        <v>168</v>
      </c>
      <c r="E126" s="230" t="s">
        <v>19</v>
      </c>
      <c r="F126" s="231" t="s">
        <v>93</v>
      </c>
      <c r="G126" s="228"/>
      <c r="H126" s="232">
        <v>85.510999999999996</v>
      </c>
      <c r="I126" s="233"/>
      <c r="J126" s="228"/>
      <c r="K126" s="228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168</v>
      </c>
      <c r="AU126" s="238" t="s">
        <v>87</v>
      </c>
      <c r="AV126" s="13" t="s">
        <v>87</v>
      </c>
      <c r="AW126" s="13" t="s">
        <v>36</v>
      </c>
      <c r="AX126" s="13" t="s">
        <v>80</v>
      </c>
      <c r="AY126" s="238" t="s">
        <v>161</v>
      </c>
    </row>
    <row r="127" s="2" customFormat="1" ht="24" customHeight="1">
      <c r="A127" s="38"/>
      <c r="B127" s="39"/>
      <c r="C127" s="213" t="s">
        <v>250</v>
      </c>
      <c r="D127" s="213" t="s">
        <v>163</v>
      </c>
      <c r="E127" s="214" t="s">
        <v>251</v>
      </c>
      <c r="F127" s="215" t="s">
        <v>252</v>
      </c>
      <c r="G127" s="216" t="s">
        <v>84</v>
      </c>
      <c r="H127" s="217">
        <v>85.510999999999996</v>
      </c>
      <c r="I127" s="218"/>
      <c r="J127" s="219">
        <f>ROUND(I127*H127,2)</f>
        <v>0</v>
      </c>
      <c r="K127" s="220"/>
      <c r="L127" s="44"/>
      <c r="M127" s="221" t="s">
        <v>19</v>
      </c>
      <c r="N127" s="222" t="s">
        <v>46</v>
      </c>
      <c r="O127" s="84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5" t="s">
        <v>166</v>
      </c>
      <c r="AT127" s="225" t="s">
        <v>163</v>
      </c>
      <c r="AU127" s="225" t="s">
        <v>87</v>
      </c>
      <c r="AY127" s="17" t="s">
        <v>161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7" t="s">
        <v>80</v>
      </c>
      <c r="BK127" s="226">
        <f>ROUND(I127*H127,2)</f>
        <v>0</v>
      </c>
      <c r="BL127" s="17" t="s">
        <v>166</v>
      </c>
      <c r="BM127" s="225" t="s">
        <v>253</v>
      </c>
    </row>
    <row r="128" s="13" customFormat="1">
      <c r="A128" s="13"/>
      <c r="B128" s="227"/>
      <c r="C128" s="228"/>
      <c r="D128" s="229" t="s">
        <v>168</v>
      </c>
      <c r="E128" s="230" t="s">
        <v>19</v>
      </c>
      <c r="F128" s="231" t="s">
        <v>93</v>
      </c>
      <c r="G128" s="228"/>
      <c r="H128" s="232">
        <v>85.510999999999996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168</v>
      </c>
      <c r="AU128" s="238" t="s">
        <v>87</v>
      </c>
      <c r="AV128" s="13" t="s">
        <v>87</v>
      </c>
      <c r="AW128" s="13" t="s">
        <v>36</v>
      </c>
      <c r="AX128" s="13" t="s">
        <v>80</v>
      </c>
      <c r="AY128" s="238" t="s">
        <v>161</v>
      </c>
    </row>
    <row r="129" s="2" customFormat="1" ht="24" customHeight="1">
      <c r="A129" s="38"/>
      <c r="B129" s="39"/>
      <c r="C129" s="213" t="s">
        <v>7</v>
      </c>
      <c r="D129" s="213" t="s">
        <v>163</v>
      </c>
      <c r="E129" s="214" t="s">
        <v>254</v>
      </c>
      <c r="F129" s="215" t="s">
        <v>255</v>
      </c>
      <c r="G129" s="216" t="s">
        <v>90</v>
      </c>
      <c r="H129" s="217">
        <v>233.05600000000001</v>
      </c>
      <c r="I129" s="218"/>
      <c r="J129" s="219">
        <f>ROUND(I129*H129,2)</f>
        <v>0</v>
      </c>
      <c r="K129" s="220"/>
      <c r="L129" s="44"/>
      <c r="M129" s="221" t="s">
        <v>19</v>
      </c>
      <c r="N129" s="222" t="s">
        <v>46</v>
      </c>
      <c r="O129" s="84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5" t="s">
        <v>166</v>
      </c>
      <c r="AT129" s="225" t="s">
        <v>163</v>
      </c>
      <c r="AU129" s="225" t="s">
        <v>87</v>
      </c>
      <c r="AY129" s="17" t="s">
        <v>161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7" t="s">
        <v>80</v>
      </c>
      <c r="BK129" s="226">
        <f>ROUND(I129*H129,2)</f>
        <v>0</v>
      </c>
      <c r="BL129" s="17" t="s">
        <v>166</v>
      </c>
      <c r="BM129" s="225" t="s">
        <v>256</v>
      </c>
    </row>
    <row r="130" s="13" customFormat="1">
      <c r="A130" s="13"/>
      <c r="B130" s="227"/>
      <c r="C130" s="228"/>
      <c r="D130" s="229" t="s">
        <v>168</v>
      </c>
      <c r="E130" s="230" t="s">
        <v>19</v>
      </c>
      <c r="F130" s="231" t="s">
        <v>88</v>
      </c>
      <c r="G130" s="228"/>
      <c r="H130" s="232">
        <v>233.05600000000001</v>
      </c>
      <c r="I130" s="233"/>
      <c r="J130" s="228"/>
      <c r="K130" s="228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168</v>
      </c>
      <c r="AU130" s="238" t="s">
        <v>87</v>
      </c>
      <c r="AV130" s="13" t="s">
        <v>87</v>
      </c>
      <c r="AW130" s="13" t="s">
        <v>36</v>
      </c>
      <c r="AX130" s="13" t="s">
        <v>80</v>
      </c>
      <c r="AY130" s="238" t="s">
        <v>161</v>
      </c>
    </row>
    <row r="131" s="2" customFormat="1" ht="24" customHeight="1">
      <c r="A131" s="38"/>
      <c r="B131" s="39"/>
      <c r="C131" s="213" t="s">
        <v>257</v>
      </c>
      <c r="D131" s="213" t="s">
        <v>163</v>
      </c>
      <c r="E131" s="214" t="s">
        <v>258</v>
      </c>
      <c r="F131" s="215" t="s">
        <v>259</v>
      </c>
      <c r="G131" s="216" t="s">
        <v>90</v>
      </c>
      <c r="H131" s="217">
        <v>86.611999999999995</v>
      </c>
      <c r="I131" s="218"/>
      <c r="J131" s="219">
        <f>ROUND(I131*H131,2)</f>
        <v>0</v>
      </c>
      <c r="K131" s="220"/>
      <c r="L131" s="44"/>
      <c r="M131" s="221" t="s">
        <v>19</v>
      </c>
      <c r="N131" s="222" t="s">
        <v>46</v>
      </c>
      <c r="O131" s="84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5" t="s">
        <v>166</v>
      </c>
      <c r="AT131" s="225" t="s">
        <v>163</v>
      </c>
      <c r="AU131" s="225" t="s">
        <v>87</v>
      </c>
      <c r="AY131" s="17" t="s">
        <v>161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7" t="s">
        <v>80</v>
      </c>
      <c r="BK131" s="226">
        <f>ROUND(I131*H131,2)</f>
        <v>0</v>
      </c>
      <c r="BL131" s="17" t="s">
        <v>166</v>
      </c>
      <c r="BM131" s="225" t="s">
        <v>260</v>
      </c>
    </row>
    <row r="132" s="13" customFormat="1">
      <c r="A132" s="13"/>
      <c r="B132" s="227"/>
      <c r="C132" s="228"/>
      <c r="D132" s="229" t="s">
        <v>168</v>
      </c>
      <c r="E132" s="230" t="s">
        <v>19</v>
      </c>
      <c r="F132" s="231" t="s">
        <v>121</v>
      </c>
      <c r="G132" s="228"/>
      <c r="H132" s="232">
        <v>86.611999999999995</v>
      </c>
      <c r="I132" s="233"/>
      <c r="J132" s="228"/>
      <c r="K132" s="228"/>
      <c r="L132" s="234"/>
      <c r="M132" s="235"/>
      <c r="N132" s="236"/>
      <c r="O132" s="236"/>
      <c r="P132" s="236"/>
      <c r="Q132" s="236"/>
      <c r="R132" s="236"/>
      <c r="S132" s="236"/>
      <c r="T132" s="23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8" t="s">
        <v>168</v>
      </c>
      <c r="AU132" s="238" t="s">
        <v>87</v>
      </c>
      <c r="AV132" s="13" t="s">
        <v>87</v>
      </c>
      <c r="AW132" s="13" t="s">
        <v>36</v>
      </c>
      <c r="AX132" s="13" t="s">
        <v>80</v>
      </c>
      <c r="AY132" s="238" t="s">
        <v>161</v>
      </c>
    </row>
    <row r="133" s="2" customFormat="1" ht="36" customHeight="1">
      <c r="A133" s="38"/>
      <c r="B133" s="39"/>
      <c r="C133" s="213" t="s">
        <v>261</v>
      </c>
      <c r="D133" s="213" t="s">
        <v>163</v>
      </c>
      <c r="E133" s="214" t="s">
        <v>262</v>
      </c>
      <c r="F133" s="215" t="s">
        <v>263</v>
      </c>
      <c r="G133" s="216" t="s">
        <v>90</v>
      </c>
      <c r="H133" s="217">
        <v>259.83600000000001</v>
      </c>
      <c r="I133" s="218"/>
      <c r="J133" s="219">
        <f>ROUND(I133*H133,2)</f>
        <v>0</v>
      </c>
      <c r="K133" s="220"/>
      <c r="L133" s="44"/>
      <c r="M133" s="221" t="s">
        <v>19</v>
      </c>
      <c r="N133" s="222" t="s">
        <v>46</v>
      </c>
      <c r="O133" s="84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5" t="s">
        <v>166</v>
      </c>
      <c r="AT133" s="225" t="s">
        <v>163</v>
      </c>
      <c r="AU133" s="225" t="s">
        <v>87</v>
      </c>
      <c r="AY133" s="17" t="s">
        <v>161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7" t="s">
        <v>80</v>
      </c>
      <c r="BK133" s="226">
        <f>ROUND(I133*H133,2)</f>
        <v>0</v>
      </c>
      <c r="BL133" s="17" t="s">
        <v>166</v>
      </c>
      <c r="BM133" s="225" t="s">
        <v>264</v>
      </c>
    </row>
    <row r="134" s="13" customFormat="1">
      <c r="A134" s="13"/>
      <c r="B134" s="227"/>
      <c r="C134" s="228"/>
      <c r="D134" s="229" t="s">
        <v>168</v>
      </c>
      <c r="E134" s="230" t="s">
        <v>19</v>
      </c>
      <c r="F134" s="231" t="s">
        <v>121</v>
      </c>
      <c r="G134" s="228"/>
      <c r="H134" s="232">
        <v>86.611999999999995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168</v>
      </c>
      <c r="AU134" s="238" t="s">
        <v>87</v>
      </c>
      <c r="AV134" s="13" t="s">
        <v>87</v>
      </c>
      <c r="AW134" s="13" t="s">
        <v>36</v>
      </c>
      <c r="AX134" s="13" t="s">
        <v>80</v>
      </c>
      <c r="AY134" s="238" t="s">
        <v>161</v>
      </c>
    </row>
    <row r="135" s="13" customFormat="1">
      <c r="A135" s="13"/>
      <c r="B135" s="227"/>
      <c r="C135" s="228"/>
      <c r="D135" s="229" t="s">
        <v>168</v>
      </c>
      <c r="E135" s="228"/>
      <c r="F135" s="231" t="s">
        <v>265</v>
      </c>
      <c r="G135" s="228"/>
      <c r="H135" s="232">
        <v>259.83600000000001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168</v>
      </c>
      <c r="AU135" s="238" t="s">
        <v>87</v>
      </c>
      <c r="AV135" s="13" t="s">
        <v>87</v>
      </c>
      <c r="AW135" s="13" t="s">
        <v>4</v>
      </c>
      <c r="AX135" s="13" t="s">
        <v>80</v>
      </c>
      <c r="AY135" s="238" t="s">
        <v>161</v>
      </c>
    </row>
    <row r="136" s="2" customFormat="1" ht="16.5" customHeight="1">
      <c r="A136" s="38"/>
      <c r="B136" s="39"/>
      <c r="C136" s="213" t="s">
        <v>266</v>
      </c>
      <c r="D136" s="213" t="s">
        <v>163</v>
      </c>
      <c r="E136" s="214" t="s">
        <v>267</v>
      </c>
      <c r="F136" s="215" t="s">
        <v>268</v>
      </c>
      <c r="G136" s="216" t="s">
        <v>90</v>
      </c>
      <c r="H136" s="217">
        <v>86.611999999999995</v>
      </c>
      <c r="I136" s="218"/>
      <c r="J136" s="219">
        <f>ROUND(I136*H136,2)</f>
        <v>0</v>
      </c>
      <c r="K136" s="220"/>
      <c r="L136" s="44"/>
      <c r="M136" s="221" t="s">
        <v>19</v>
      </c>
      <c r="N136" s="222" t="s">
        <v>46</v>
      </c>
      <c r="O136" s="84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5" t="s">
        <v>166</v>
      </c>
      <c r="AT136" s="225" t="s">
        <v>163</v>
      </c>
      <c r="AU136" s="225" t="s">
        <v>87</v>
      </c>
      <c r="AY136" s="17" t="s">
        <v>161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7" t="s">
        <v>80</v>
      </c>
      <c r="BK136" s="226">
        <f>ROUND(I136*H136,2)</f>
        <v>0</v>
      </c>
      <c r="BL136" s="17" t="s">
        <v>166</v>
      </c>
      <c r="BM136" s="225" t="s">
        <v>269</v>
      </c>
    </row>
    <row r="137" s="13" customFormat="1">
      <c r="A137" s="13"/>
      <c r="B137" s="227"/>
      <c r="C137" s="228"/>
      <c r="D137" s="229" t="s">
        <v>168</v>
      </c>
      <c r="E137" s="230" t="s">
        <v>19</v>
      </c>
      <c r="F137" s="231" t="s">
        <v>121</v>
      </c>
      <c r="G137" s="228"/>
      <c r="H137" s="232">
        <v>86.611999999999995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168</v>
      </c>
      <c r="AU137" s="238" t="s">
        <v>87</v>
      </c>
      <c r="AV137" s="13" t="s">
        <v>87</v>
      </c>
      <c r="AW137" s="13" t="s">
        <v>36</v>
      </c>
      <c r="AX137" s="13" t="s">
        <v>80</v>
      </c>
      <c r="AY137" s="238" t="s">
        <v>161</v>
      </c>
    </row>
    <row r="138" s="2" customFormat="1" ht="24" customHeight="1">
      <c r="A138" s="38"/>
      <c r="B138" s="39"/>
      <c r="C138" s="213" t="s">
        <v>270</v>
      </c>
      <c r="D138" s="213" t="s">
        <v>163</v>
      </c>
      <c r="E138" s="214" t="s">
        <v>271</v>
      </c>
      <c r="F138" s="215" t="s">
        <v>272</v>
      </c>
      <c r="G138" s="216" t="s">
        <v>273</v>
      </c>
      <c r="H138" s="217">
        <v>173.22399999999999</v>
      </c>
      <c r="I138" s="218"/>
      <c r="J138" s="219">
        <f>ROUND(I138*H138,2)</f>
        <v>0</v>
      </c>
      <c r="K138" s="220"/>
      <c r="L138" s="44"/>
      <c r="M138" s="221" t="s">
        <v>19</v>
      </c>
      <c r="N138" s="222" t="s">
        <v>46</v>
      </c>
      <c r="O138" s="84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5" t="s">
        <v>166</v>
      </c>
      <c r="AT138" s="225" t="s">
        <v>163</v>
      </c>
      <c r="AU138" s="225" t="s">
        <v>87</v>
      </c>
      <c r="AY138" s="17" t="s">
        <v>161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7" t="s">
        <v>80</v>
      </c>
      <c r="BK138" s="226">
        <f>ROUND(I138*H138,2)</f>
        <v>0</v>
      </c>
      <c r="BL138" s="17" t="s">
        <v>166</v>
      </c>
      <c r="BM138" s="225" t="s">
        <v>274</v>
      </c>
    </row>
    <row r="139" s="13" customFormat="1">
      <c r="A139" s="13"/>
      <c r="B139" s="227"/>
      <c r="C139" s="228"/>
      <c r="D139" s="229" t="s">
        <v>168</v>
      </c>
      <c r="E139" s="230" t="s">
        <v>19</v>
      </c>
      <c r="F139" s="231" t="s">
        <v>121</v>
      </c>
      <c r="G139" s="228"/>
      <c r="H139" s="232">
        <v>86.611999999999995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168</v>
      </c>
      <c r="AU139" s="238" t="s">
        <v>87</v>
      </c>
      <c r="AV139" s="13" t="s">
        <v>87</v>
      </c>
      <c r="AW139" s="13" t="s">
        <v>36</v>
      </c>
      <c r="AX139" s="13" t="s">
        <v>80</v>
      </c>
      <c r="AY139" s="238" t="s">
        <v>161</v>
      </c>
    </row>
    <row r="140" s="13" customFormat="1">
      <c r="A140" s="13"/>
      <c r="B140" s="227"/>
      <c r="C140" s="228"/>
      <c r="D140" s="229" t="s">
        <v>168</v>
      </c>
      <c r="E140" s="228"/>
      <c r="F140" s="231" t="s">
        <v>275</v>
      </c>
      <c r="G140" s="228"/>
      <c r="H140" s="232">
        <v>173.22399999999999</v>
      </c>
      <c r="I140" s="233"/>
      <c r="J140" s="228"/>
      <c r="K140" s="228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168</v>
      </c>
      <c r="AU140" s="238" t="s">
        <v>87</v>
      </c>
      <c r="AV140" s="13" t="s">
        <v>87</v>
      </c>
      <c r="AW140" s="13" t="s">
        <v>4</v>
      </c>
      <c r="AX140" s="13" t="s">
        <v>80</v>
      </c>
      <c r="AY140" s="238" t="s">
        <v>161</v>
      </c>
    </row>
    <row r="141" s="2" customFormat="1" ht="24" customHeight="1">
      <c r="A141" s="38"/>
      <c r="B141" s="39"/>
      <c r="C141" s="213" t="s">
        <v>276</v>
      </c>
      <c r="D141" s="213" t="s">
        <v>163</v>
      </c>
      <c r="E141" s="214" t="s">
        <v>277</v>
      </c>
      <c r="F141" s="215" t="s">
        <v>278</v>
      </c>
      <c r="G141" s="216" t="s">
        <v>90</v>
      </c>
      <c r="H141" s="217">
        <v>146.44399999999999</v>
      </c>
      <c r="I141" s="218"/>
      <c r="J141" s="219">
        <f>ROUND(I141*H141,2)</f>
        <v>0</v>
      </c>
      <c r="K141" s="220"/>
      <c r="L141" s="44"/>
      <c r="M141" s="221" t="s">
        <v>19</v>
      </c>
      <c r="N141" s="222" t="s">
        <v>46</v>
      </c>
      <c r="O141" s="84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5" t="s">
        <v>166</v>
      </c>
      <c r="AT141" s="225" t="s">
        <v>163</v>
      </c>
      <c r="AU141" s="225" t="s">
        <v>87</v>
      </c>
      <c r="AY141" s="17" t="s">
        <v>161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7" t="s">
        <v>80</v>
      </c>
      <c r="BK141" s="226">
        <f>ROUND(I141*H141,2)</f>
        <v>0</v>
      </c>
      <c r="BL141" s="17" t="s">
        <v>166</v>
      </c>
      <c r="BM141" s="225" t="s">
        <v>279</v>
      </c>
    </row>
    <row r="142" s="13" customFormat="1">
      <c r="A142" s="13"/>
      <c r="B142" s="227"/>
      <c r="C142" s="228"/>
      <c r="D142" s="229" t="s">
        <v>168</v>
      </c>
      <c r="E142" s="230" t="s">
        <v>19</v>
      </c>
      <c r="F142" s="231" t="s">
        <v>96</v>
      </c>
      <c r="G142" s="228"/>
      <c r="H142" s="232">
        <v>146.44399999999999</v>
      </c>
      <c r="I142" s="233"/>
      <c r="J142" s="228"/>
      <c r="K142" s="228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168</v>
      </c>
      <c r="AU142" s="238" t="s">
        <v>87</v>
      </c>
      <c r="AV142" s="13" t="s">
        <v>87</v>
      </c>
      <c r="AW142" s="13" t="s">
        <v>36</v>
      </c>
      <c r="AX142" s="13" t="s">
        <v>80</v>
      </c>
      <c r="AY142" s="238" t="s">
        <v>161</v>
      </c>
    </row>
    <row r="143" s="2" customFormat="1" ht="16.5" customHeight="1">
      <c r="A143" s="38"/>
      <c r="B143" s="39"/>
      <c r="C143" s="250" t="s">
        <v>280</v>
      </c>
      <c r="D143" s="250" t="s">
        <v>242</v>
      </c>
      <c r="E143" s="251" t="s">
        <v>281</v>
      </c>
      <c r="F143" s="252" t="s">
        <v>282</v>
      </c>
      <c r="G143" s="253" t="s">
        <v>273</v>
      </c>
      <c r="H143" s="254">
        <v>16.105</v>
      </c>
      <c r="I143" s="255"/>
      <c r="J143" s="256">
        <f>ROUND(I143*H143,2)</f>
        <v>0</v>
      </c>
      <c r="K143" s="257"/>
      <c r="L143" s="258"/>
      <c r="M143" s="259" t="s">
        <v>19</v>
      </c>
      <c r="N143" s="260" t="s">
        <v>46</v>
      </c>
      <c r="O143" s="84"/>
      <c r="P143" s="223">
        <f>O143*H143</f>
        <v>0</v>
      </c>
      <c r="Q143" s="223">
        <v>1</v>
      </c>
      <c r="R143" s="223">
        <f>Q143*H143</f>
        <v>16.105</v>
      </c>
      <c r="S143" s="223">
        <v>0</v>
      </c>
      <c r="T143" s="22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5" t="s">
        <v>197</v>
      </c>
      <c r="AT143" s="225" t="s">
        <v>242</v>
      </c>
      <c r="AU143" s="225" t="s">
        <v>87</v>
      </c>
      <c r="AY143" s="17" t="s">
        <v>161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7" t="s">
        <v>80</v>
      </c>
      <c r="BK143" s="226">
        <f>ROUND(I143*H143,2)</f>
        <v>0</v>
      </c>
      <c r="BL143" s="17" t="s">
        <v>166</v>
      </c>
      <c r="BM143" s="225" t="s">
        <v>283</v>
      </c>
    </row>
    <row r="144" s="2" customFormat="1" ht="24" customHeight="1">
      <c r="A144" s="38"/>
      <c r="B144" s="39"/>
      <c r="C144" s="213" t="s">
        <v>284</v>
      </c>
      <c r="D144" s="213" t="s">
        <v>163</v>
      </c>
      <c r="E144" s="214" t="s">
        <v>285</v>
      </c>
      <c r="F144" s="215" t="s">
        <v>286</v>
      </c>
      <c r="G144" s="216" t="s">
        <v>90</v>
      </c>
      <c r="H144" s="217">
        <v>39.759999999999998</v>
      </c>
      <c r="I144" s="218"/>
      <c r="J144" s="219">
        <f>ROUND(I144*H144,2)</f>
        <v>0</v>
      </c>
      <c r="K144" s="220"/>
      <c r="L144" s="44"/>
      <c r="M144" s="221" t="s">
        <v>19</v>
      </c>
      <c r="N144" s="222" t="s">
        <v>46</v>
      </c>
      <c r="O144" s="84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5" t="s">
        <v>166</v>
      </c>
      <c r="AT144" s="225" t="s">
        <v>163</v>
      </c>
      <c r="AU144" s="225" t="s">
        <v>87</v>
      </c>
      <c r="AY144" s="17" t="s">
        <v>161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7" t="s">
        <v>80</v>
      </c>
      <c r="BK144" s="226">
        <f>ROUND(I144*H144,2)</f>
        <v>0</v>
      </c>
      <c r="BL144" s="17" t="s">
        <v>166</v>
      </c>
      <c r="BM144" s="225" t="s">
        <v>287</v>
      </c>
    </row>
    <row r="145" s="13" customFormat="1">
      <c r="A145" s="13"/>
      <c r="B145" s="227"/>
      <c r="C145" s="228"/>
      <c r="D145" s="229" t="s">
        <v>168</v>
      </c>
      <c r="E145" s="230" t="s">
        <v>19</v>
      </c>
      <c r="F145" s="231" t="s">
        <v>99</v>
      </c>
      <c r="G145" s="228"/>
      <c r="H145" s="232">
        <v>39.759999999999998</v>
      </c>
      <c r="I145" s="233"/>
      <c r="J145" s="228"/>
      <c r="K145" s="228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168</v>
      </c>
      <c r="AU145" s="238" t="s">
        <v>87</v>
      </c>
      <c r="AV145" s="13" t="s">
        <v>87</v>
      </c>
      <c r="AW145" s="13" t="s">
        <v>36</v>
      </c>
      <c r="AX145" s="13" t="s">
        <v>80</v>
      </c>
      <c r="AY145" s="238" t="s">
        <v>161</v>
      </c>
    </row>
    <row r="146" s="2" customFormat="1" ht="16.5" customHeight="1">
      <c r="A146" s="38"/>
      <c r="B146" s="39"/>
      <c r="C146" s="250" t="s">
        <v>288</v>
      </c>
      <c r="D146" s="250" t="s">
        <v>242</v>
      </c>
      <c r="E146" s="251" t="s">
        <v>289</v>
      </c>
      <c r="F146" s="252" t="s">
        <v>290</v>
      </c>
      <c r="G146" s="253" t="s">
        <v>273</v>
      </c>
      <c r="H146" s="254">
        <v>83.662999999999997</v>
      </c>
      <c r="I146" s="255"/>
      <c r="J146" s="256">
        <f>ROUND(I146*H146,2)</f>
        <v>0</v>
      </c>
      <c r="K146" s="257"/>
      <c r="L146" s="258"/>
      <c r="M146" s="259" t="s">
        <v>19</v>
      </c>
      <c r="N146" s="260" t="s">
        <v>46</v>
      </c>
      <c r="O146" s="84"/>
      <c r="P146" s="223">
        <f>O146*H146</f>
        <v>0</v>
      </c>
      <c r="Q146" s="223">
        <v>1</v>
      </c>
      <c r="R146" s="223">
        <f>Q146*H146</f>
        <v>83.662999999999997</v>
      </c>
      <c r="S146" s="223">
        <v>0</v>
      </c>
      <c r="T146" s="22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5" t="s">
        <v>197</v>
      </c>
      <c r="AT146" s="225" t="s">
        <v>242</v>
      </c>
      <c r="AU146" s="225" t="s">
        <v>87</v>
      </c>
      <c r="AY146" s="17" t="s">
        <v>161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7" t="s">
        <v>80</v>
      </c>
      <c r="BK146" s="226">
        <f>ROUND(I146*H146,2)</f>
        <v>0</v>
      </c>
      <c r="BL146" s="17" t="s">
        <v>166</v>
      </c>
      <c r="BM146" s="225" t="s">
        <v>291</v>
      </c>
    </row>
    <row r="147" s="2" customFormat="1" ht="24" customHeight="1">
      <c r="A147" s="38"/>
      <c r="B147" s="39"/>
      <c r="C147" s="213" t="s">
        <v>292</v>
      </c>
      <c r="D147" s="213" t="s">
        <v>163</v>
      </c>
      <c r="E147" s="214" t="s">
        <v>293</v>
      </c>
      <c r="F147" s="215" t="s">
        <v>294</v>
      </c>
      <c r="G147" s="216" t="s">
        <v>84</v>
      </c>
      <c r="H147" s="217">
        <v>210</v>
      </c>
      <c r="I147" s="218"/>
      <c r="J147" s="219">
        <f>ROUND(I147*H147,2)</f>
        <v>0</v>
      </c>
      <c r="K147" s="220"/>
      <c r="L147" s="44"/>
      <c r="M147" s="221" t="s">
        <v>19</v>
      </c>
      <c r="N147" s="222" t="s">
        <v>46</v>
      </c>
      <c r="O147" s="84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5" t="s">
        <v>166</v>
      </c>
      <c r="AT147" s="225" t="s">
        <v>163</v>
      </c>
      <c r="AU147" s="225" t="s">
        <v>87</v>
      </c>
      <c r="AY147" s="17" t="s">
        <v>161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7" t="s">
        <v>80</v>
      </c>
      <c r="BK147" s="226">
        <f>ROUND(I147*H147,2)</f>
        <v>0</v>
      </c>
      <c r="BL147" s="17" t="s">
        <v>166</v>
      </c>
      <c r="BM147" s="225" t="s">
        <v>295</v>
      </c>
    </row>
    <row r="148" s="13" customFormat="1">
      <c r="A148" s="13"/>
      <c r="B148" s="227"/>
      <c r="C148" s="228"/>
      <c r="D148" s="229" t="s">
        <v>168</v>
      </c>
      <c r="E148" s="230" t="s">
        <v>19</v>
      </c>
      <c r="F148" s="231" t="s">
        <v>124</v>
      </c>
      <c r="G148" s="228"/>
      <c r="H148" s="232">
        <v>210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168</v>
      </c>
      <c r="AU148" s="238" t="s">
        <v>87</v>
      </c>
      <c r="AV148" s="13" t="s">
        <v>87</v>
      </c>
      <c r="AW148" s="13" t="s">
        <v>36</v>
      </c>
      <c r="AX148" s="13" t="s">
        <v>80</v>
      </c>
      <c r="AY148" s="238" t="s">
        <v>161</v>
      </c>
    </row>
    <row r="149" s="2" customFormat="1" ht="16.5" customHeight="1">
      <c r="A149" s="38"/>
      <c r="B149" s="39"/>
      <c r="C149" s="250" t="s">
        <v>296</v>
      </c>
      <c r="D149" s="250" t="s">
        <v>242</v>
      </c>
      <c r="E149" s="251" t="s">
        <v>297</v>
      </c>
      <c r="F149" s="252" t="s">
        <v>298</v>
      </c>
      <c r="G149" s="253" t="s">
        <v>299</v>
      </c>
      <c r="H149" s="254">
        <v>5.25</v>
      </c>
      <c r="I149" s="255"/>
      <c r="J149" s="256">
        <f>ROUND(I149*H149,2)</f>
        <v>0</v>
      </c>
      <c r="K149" s="257"/>
      <c r="L149" s="258"/>
      <c r="M149" s="259" t="s">
        <v>19</v>
      </c>
      <c r="N149" s="260" t="s">
        <v>46</v>
      </c>
      <c r="O149" s="84"/>
      <c r="P149" s="223">
        <f>O149*H149</f>
        <v>0</v>
      </c>
      <c r="Q149" s="223">
        <v>0.001</v>
      </c>
      <c r="R149" s="223">
        <f>Q149*H149</f>
        <v>0.0052500000000000003</v>
      </c>
      <c r="S149" s="223">
        <v>0</v>
      </c>
      <c r="T149" s="22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5" t="s">
        <v>197</v>
      </c>
      <c r="AT149" s="225" t="s">
        <v>242</v>
      </c>
      <c r="AU149" s="225" t="s">
        <v>87</v>
      </c>
      <c r="AY149" s="17" t="s">
        <v>161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7" t="s">
        <v>80</v>
      </c>
      <c r="BK149" s="226">
        <f>ROUND(I149*H149,2)</f>
        <v>0</v>
      </c>
      <c r="BL149" s="17" t="s">
        <v>166</v>
      </c>
      <c r="BM149" s="225" t="s">
        <v>300</v>
      </c>
    </row>
    <row r="150" s="13" customFormat="1">
      <c r="A150" s="13"/>
      <c r="B150" s="227"/>
      <c r="C150" s="228"/>
      <c r="D150" s="229" t="s">
        <v>168</v>
      </c>
      <c r="E150" s="230" t="s">
        <v>19</v>
      </c>
      <c r="F150" s="231" t="s">
        <v>124</v>
      </c>
      <c r="G150" s="228"/>
      <c r="H150" s="232">
        <v>210</v>
      </c>
      <c r="I150" s="233"/>
      <c r="J150" s="228"/>
      <c r="K150" s="228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168</v>
      </c>
      <c r="AU150" s="238" t="s">
        <v>87</v>
      </c>
      <c r="AV150" s="13" t="s">
        <v>87</v>
      </c>
      <c r="AW150" s="13" t="s">
        <v>36</v>
      </c>
      <c r="AX150" s="13" t="s">
        <v>80</v>
      </c>
      <c r="AY150" s="238" t="s">
        <v>161</v>
      </c>
    </row>
    <row r="151" s="13" customFormat="1">
      <c r="A151" s="13"/>
      <c r="B151" s="227"/>
      <c r="C151" s="228"/>
      <c r="D151" s="229" t="s">
        <v>168</v>
      </c>
      <c r="E151" s="228"/>
      <c r="F151" s="231" t="s">
        <v>301</v>
      </c>
      <c r="G151" s="228"/>
      <c r="H151" s="232">
        <v>5.25</v>
      </c>
      <c r="I151" s="233"/>
      <c r="J151" s="228"/>
      <c r="K151" s="228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168</v>
      </c>
      <c r="AU151" s="238" t="s">
        <v>87</v>
      </c>
      <c r="AV151" s="13" t="s">
        <v>87</v>
      </c>
      <c r="AW151" s="13" t="s">
        <v>4</v>
      </c>
      <c r="AX151" s="13" t="s">
        <v>80</v>
      </c>
      <c r="AY151" s="238" t="s">
        <v>161</v>
      </c>
    </row>
    <row r="152" s="12" customFormat="1" ht="22.8" customHeight="1">
      <c r="A152" s="12"/>
      <c r="B152" s="197"/>
      <c r="C152" s="198"/>
      <c r="D152" s="199" t="s">
        <v>74</v>
      </c>
      <c r="E152" s="211" t="s">
        <v>87</v>
      </c>
      <c r="F152" s="211" t="s">
        <v>302</v>
      </c>
      <c r="G152" s="198"/>
      <c r="H152" s="198"/>
      <c r="I152" s="201"/>
      <c r="J152" s="212">
        <f>BK152</f>
        <v>0</v>
      </c>
      <c r="K152" s="198"/>
      <c r="L152" s="203"/>
      <c r="M152" s="204"/>
      <c r="N152" s="205"/>
      <c r="O152" s="205"/>
      <c r="P152" s="206">
        <f>SUM(P153:P154)</f>
        <v>0</v>
      </c>
      <c r="Q152" s="205"/>
      <c r="R152" s="206">
        <f>SUM(R153:R154)</f>
        <v>19.423846099999999</v>
      </c>
      <c r="S152" s="205"/>
      <c r="T152" s="207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8" t="s">
        <v>80</v>
      </c>
      <c r="AT152" s="209" t="s">
        <v>74</v>
      </c>
      <c r="AU152" s="209" t="s">
        <v>80</v>
      </c>
      <c r="AY152" s="208" t="s">
        <v>161</v>
      </c>
      <c r="BK152" s="210">
        <f>SUM(BK153:BK154)</f>
        <v>0</v>
      </c>
    </row>
    <row r="153" s="2" customFormat="1" ht="24" customHeight="1">
      <c r="A153" s="38"/>
      <c r="B153" s="39"/>
      <c r="C153" s="213" t="s">
        <v>303</v>
      </c>
      <c r="D153" s="213" t="s">
        <v>163</v>
      </c>
      <c r="E153" s="214" t="s">
        <v>304</v>
      </c>
      <c r="F153" s="215" t="s">
        <v>305</v>
      </c>
      <c r="G153" s="216" t="s">
        <v>104</v>
      </c>
      <c r="H153" s="217">
        <v>85.730000000000004</v>
      </c>
      <c r="I153" s="218"/>
      <c r="J153" s="219">
        <f>ROUND(I153*H153,2)</f>
        <v>0</v>
      </c>
      <c r="K153" s="220"/>
      <c r="L153" s="44"/>
      <c r="M153" s="221" t="s">
        <v>19</v>
      </c>
      <c r="N153" s="222" t="s">
        <v>46</v>
      </c>
      <c r="O153" s="84"/>
      <c r="P153" s="223">
        <f>O153*H153</f>
        <v>0</v>
      </c>
      <c r="Q153" s="223">
        <v>0.22656999999999999</v>
      </c>
      <c r="R153" s="223">
        <f>Q153*H153</f>
        <v>19.423846099999999</v>
      </c>
      <c r="S153" s="223">
        <v>0</v>
      </c>
      <c r="T153" s="22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5" t="s">
        <v>166</v>
      </c>
      <c r="AT153" s="225" t="s">
        <v>163</v>
      </c>
      <c r="AU153" s="225" t="s">
        <v>87</v>
      </c>
      <c r="AY153" s="17" t="s">
        <v>161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7" t="s">
        <v>80</v>
      </c>
      <c r="BK153" s="226">
        <f>ROUND(I153*H153,2)</f>
        <v>0</v>
      </c>
      <c r="BL153" s="17" t="s">
        <v>166</v>
      </c>
      <c r="BM153" s="225" t="s">
        <v>306</v>
      </c>
    </row>
    <row r="154" s="13" customFormat="1">
      <c r="A154" s="13"/>
      <c r="B154" s="227"/>
      <c r="C154" s="228"/>
      <c r="D154" s="229" t="s">
        <v>168</v>
      </c>
      <c r="E154" s="230" t="s">
        <v>19</v>
      </c>
      <c r="F154" s="231" t="s">
        <v>102</v>
      </c>
      <c r="G154" s="228"/>
      <c r="H154" s="232">
        <v>85.730000000000004</v>
      </c>
      <c r="I154" s="233"/>
      <c r="J154" s="228"/>
      <c r="K154" s="228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168</v>
      </c>
      <c r="AU154" s="238" t="s">
        <v>87</v>
      </c>
      <c r="AV154" s="13" t="s">
        <v>87</v>
      </c>
      <c r="AW154" s="13" t="s">
        <v>36</v>
      </c>
      <c r="AX154" s="13" t="s">
        <v>80</v>
      </c>
      <c r="AY154" s="238" t="s">
        <v>161</v>
      </c>
    </row>
    <row r="155" s="12" customFormat="1" ht="22.8" customHeight="1">
      <c r="A155" s="12"/>
      <c r="B155" s="197"/>
      <c r="C155" s="198"/>
      <c r="D155" s="199" t="s">
        <v>74</v>
      </c>
      <c r="E155" s="211" t="s">
        <v>86</v>
      </c>
      <c r="F155" s="211" t="s">
        <v>307</v>
      </c>
      <c r="G155" s="198"/>
      <c r="H155" s="198"/>
      <c r="I155" s="201"/>
      <c r="J155" s="212">
        <f>BK155</f>
        <v>0</v>
      </c>
      <c r="K155" s="198"/>
      <c r="L155" s="203"/>
      <c r="M155" s="204"/>
      <c r="N155" s="205"/>
      <c r="O155" s="205"/>
      <c r="P155" s="206">
        <f>SUM(P156:P161)</f>
        <v>0</v>
      </c>
      <c r="Q155" s="205"/>
      <c r="R155" s="206">
        <f>SUM(R156:R161)</f>
        <v>0</v>
      </c>
      <c r="S155" s="205"/>
      <c r="T155" s="207">
        <f>SUM(T156:T161)</f>
        <v>20.319200000000002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8" t="s">
        <v>80</v>
      </c>
      <c r="AT155" s="209" t="s">
        <v>74</v>
      </c>
      <c r="AU155" s="209" t="s">
        <v>80</v>
      </c>
      <c r="AY155" s="208" t="s">
        <v>161</v>
      </c>
      <c r="BK155" s="210">
        <f>SUM(BK156:BK161)</f>
        <v>0</v>
      </c>
    </row>
    <row r="156" s="2" customFormat="1" ht="24" customHeight="1">
      <c r="A156" s="38"/>
      <c r="B156" s="39"/>
      <c r="C156" s="213" t="s">
        <v>308</v>
      </c>
      <c r="D156" s="213" t="s">
        <v>163</v>
      </c>
      <c r="E156" s="214" t="s">
        <v>309</v>
      </c>
      <c r="F156" s="215" t="s">
        <v>310</v>
      </c>
      <c r="G156" s="216" t="s">
        <v>90</v>
      </c>
      <c r="H156" s="217">
        <v>9.2360000000000007</v>
      </c>
      <c r="I156" s="218"/>
      <c r="J156" s="219">
        <f>ROUND(I156*H156,2)</f>
        <v>0</v>
      </c>
      <c r="K156" s="220"/>
      <c r="L156" s="44"/>
      <c r="M156" s="221" t="s">
        <v>19</v>
      </c>
      <c r="N156" s="222" t="s">
        <v>46</v>
      </c>
      <c r="O156" s="84"/>
      <c r="P156" s="223">
        <f>O156*H156</f>
        <v>0</v>
      </c>
      <c r="Q156" s="223">
        <v>0</v>
      </c>
      <c r="R156" s="223">
        <f>Q156*H156</f>
        <v>0</v>
      </c>
      <c r="S156" s="223">
        <v>2.2000000000000002</v>
      </c>
      <c r="T156" s="224">
        <f>S156*H156</f>
        <v>20.319200000000002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5" t="s">
        <v>166</v>
      </c>
      <c r="AT156" s="225" t="s">
        <v>163</v>
      </c>
      <c r="AU156" s="225" t="s">
        <v>87</v>
      </c>
      <c r="AY156" s="17" t="s">
        <v>161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7" t="s">
        <v>80</v>
      </c>
      <c r="BK156" s="226">
        <f>ROUND(I156*H156,2)</f>
        <v>0</v>
      </c>
      <c r="BL156" s="17" t="s">
        <v>166</v>
      </c>
      <c r="BM156" s="225" t="s">
        <v>311</v>
      </c>
    </row>
    <row r="157" s="13" customFormat="1">
      <c r="A157" s="13"/>
      <c r="B157" s="227"/>
      <c r="C157" s="228"/>
      <c r="D157" s="229" t="s">
        <v>168</v>
      </c>
      <c r="E157" s="230" t="s">
        <v>19</v>
      </c>
      <c r="F157" s="231" t="s">
        <v>118</v>
      </c>
      <c r="G157" s="228"/>
      <c r="H157" s="232">
        <v>9.2360000000000007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168</v>
      </c>
      <c r="AU157" s="238" t="s">
        <v>87</v>
      </c>
      <c r="AV157" s="13" t="s">
        <v>87</v>
      </c>
      <c r="AW157" s="13" t="s">
        <v>36</v>
      </c>
      <c r="AX157" s="13" t="s">
        <v>80</v>
      </c>
      <c r="AY157" s="238" t="s">
        <v>161</v>
      </c>
    </row>
    <row r="158" s="2" customFormat="1" ht="16.5" customHeight="1">
      <c r="A158" s="38"/>
      <c r="B158" s="39"/>
      <c r="C158" s="213" t="s">
        <v>312</v>
      </c>
      <c r="D158" s="213" t="s">
        <v>163</v>
      </c>
      <c r="E158" s="214" t="s">
        <v>313</v>
      </c>
      <c r="F158" s="215" t="s">
        <v>314</v>
      </c>
      <c r="G158" s="216" t="s">
        <v>104</v>
      </c>
      <c r="H158" s="217">
        <v>85.730000000000004</v>
      </c>
      <c r="I158" s="218"/>
      <c r="J158" s="219">
        <f>ROUND(I158*H158,2)</f>
        <v>0</v>
      </c>
      <c r="K158" s="220"/>
      <c r="L158" s="44"/>
      <c r="M158" s="221" t="s">
        <v>19</v>
      </c>
      <c r="N158" s="222" t="s">
        <v>46</v>
      </c>
      <c r="O158" s="84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166</v>
      </c>
      <c r="AT158" s="225" t="s">
        <v>163</v>
      </c>
      <c r="AU158" s="225" t="s">
        <v>87</v>
      </c>
      <c r="AY158" s="17" t="s">
        <v>161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80</v>
      </c>
      <c r="BK158" s="226">
        <f>ROUND(I158*H158,2)</f>
        <v>0</v>
      </c>
      <c r="BL158" s="17" t="s">
        <v>166</v>
      </c>
      <c r="BM158" s="225" t="s">
        <v>315</v>
      </c>
    </row>
    <row r="159" s="13" customFormat="1">
      <c r="A159" s="13"/>
      <c r="B159" s="227"/>
      <c r="C159" s="228"/>
      <c r="D159" s="229" t="s">
        <v>168</v>
      </c>
      <c r="E159" s="230" t="s">
        <v>19</v>
      </c>
      <c r="F159" s="231" t="s">
        <v>102</v>
      </c>
      <c r="G159" s="228"/>
      <c r="H159" s="232">
        <v>85.730000000000004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168</v>
      </c>
      <c r="AU159" s="238" t="s">
        <v>87</v>
      </c>
      <c r="AV159" s="13" t="s">
        <v>87</v>
      </c>
      <c r="AW159" s="13" t="s">
        <v>36</v>
      </c>
      <c r="AX159" s="13" t="s">
        <v>80</v>
      </c>
      <c r="AY159" s="238" t="s">
        <v>161</v>
      </c>
    </row>
    <row r="160" s="2" customFormat="1" ht="16.5" customHeight="1">
      <c r="A160" s="38"/>
      <c r="B160" s="39"/>
      <c r="C160" s="213" t="s">
        <v>316</v>
      </c>
      <c r="D160" s="213" t="s">
        <v>163</v>
      </c>
      <c r="E160" s="214" t="s">
        <v>317</v>
      </c>
      <c r="F160" s="215" t="s">
        <v>318</v>
      </c>
      <c r="G160" s="216" t="s">
        <v>104</v>
      </c>
      <c r="H160" s="217">
        <v>85.730000000000004</v>
      </c>
      <c r="I160" s="218"/>
      <c r="J160" s="219">
        <f>ROUND(I160*H160,2)</f>
        <v>0</v>
      </c>
      <c r="K160" s="220"/>
      <c r="L160" s="44"/>
      <c r="M160" s="221" t="s">
        <v>19</v>
      </c>
      <c r="N160" s="222" t="s">
        <v>46</v>
      </c>
      <c r="O160" s="84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5" t="s">
        <v>166</v>
      </c>
      <c r="AT160" s="225" t="s">
        <v>163</v>
      </c>
      <c r="AU160" s="225" t="s">
        <v>87</v>
      </c>
      <c r="AY160" s="17" t="s">
        <v>161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7" t="s">
        <v>80</v>
      </c>
      <c r="BK160" s="226">
        <f>ROUND(I160*H160,2)</f>
        <v>0</v>
      </c>
      <c r="BL160" s="17" t="s">
        <v>166</v>
      </c>
      <c r="BM160" s="225" t="s">
        <v>319</v>
      </c>
    </row>
    <row r="161" s="13" customFormat="1">
      <c r="A161" s="13"/>
      <c r="B161" s="227"/>
      <c r="C161" s="228"/>
      <c r="D161" s="229" t="s">
        <v>168</v>
      </c>
      <c r="E161" s="230" t="s">
        <v>19</v>
      </c>
      <c r="F161" s="231" t="s">
        <v>102</v>
      </c>
      <c r="G161" s="228"/>
      <c r="H161" s="232">
        <v>85.730000000000004</v>
      </c>
      <c r="I161" s="233"/>
      <c r="J161" s="228"/>
      <c r="K161" s="228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168</v>
      </c>
      <c r="AU161" s="238" t="s">
        <v>87</v>
      </c>
      <c r="AV161" s="13" t="s">
        <v>87</v>
      </c>
      <c r="AW161" s="13" t="s">
        <v>36</v>
      </c>
      <c r="AX161" s="13" t="s">
        <v>80</v>
      </c>
      <c r="AY161" s="238" t="s">
        <v>161</v>
      </c>
    </row>
    <row r="162" s="12" customFormat="1" ht="22.8" customHeight="1">
      <c r="A162" s="12"/>
      <c r="B162" s="197"/>
      <c r="C162" s="198"/>
      <c r="D162" s="199" t="s">
        <v>74</v>
      </c>
      <c r="E162" s="211" t="s">
        <v>166</v>
      </c>
      <c r="F162" s="211" t="s">
        <v>320</v>
      </c>
      <c r="G162" s="198"/>
      <c r="H162" s="198"/>
      <c r="I162" s="201"/>
      <c r="J162" s="212">
        <f>BK162</f>
        <v>0</v>
      </c>
      <c r="K162" s="198"/>
      <c r="L162" s="203"/>
      <c r="M162" s="204"/>
      <c r="N162" s="205"/>
      <c r="O162" s="205"/>
      <c r="P162" s="206">
        <f>SUM(P163:P168)</f>
        <v>0</v>
      </c>
      <c r="Q162" s="205"/>
      <c r="R162" s="206">
        <f>SUM(R163:R168)</f>
        <v>0.44320000000000004</v>
      </c>
      <c r="S162" s="205"/>
      <c r="T162" s="207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8" t="s">
        <v>80</v>
      </c>
      <c r="AT162" s="209" t="s">
        <v>74</v>
      </c>
      <c r="AU162" s="209" t="s">
        <v>80</v>
      </c>
      <c r="AY162" s="208" t="s">
        <v>161</v>
      </c>
      <c r="BK162" s="210">
        <f>SUM(BK163:BK168)</f>
        <v>0</v>
      </c>
    </row>
    <row r="163" s="2" customFormat="1" ht="16.5" customHeight="1">
      <c r="A163" s="38"/>
      <c r="B163" s="39"/>
      <c r="C163" s="213" t="s">
        <v>321</v>
      </c>
      <c r="D163" s="213" t="s">
        <v>163</v>
      </c>
      <c r="E163" s="214" t="s">
        <v>322</v>
      </c>
      <c r="F163" s="215" t="s">
        <v>323</v>
      </c>
      <c r="G163" s="216" t="s">
        <v>90</v>
      </c>
      <c r="H163" s="217">
        <v>16.716000000000001</v>
      </c>
      <c r="I163" s="218"/>
      <c r="J163" s="219">
        <f>ROUND(I163*H163,2)</f>
        <v>0</v>
      </c>
      <c r="K163" s="220"/>
      <c r="L163" s="44"/>
      <c r="M163" s="221" t="s">
        <v>19</v>
      </c>
      <c r="N163" s="222" t="s">
        <v>46</v>
      </c>
      <c r="O163" s="84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166</v>
      </c>
      <c r="AT163" s="225" t="s">
        <v>163</v>
      </c>
      <c r="AU163" s="225" t="s">
        <v>87</v>
      </c>
      <c r="AY163" s="17" t="s">
        <v>161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80</v>
      </c>
      <c r="BK163" s="226">
        <f>ROUND(I163*H163,2)</f>
        <v>0</v>
      </c>
      <c r="BL163" s="17" t="s">
        <v>166</v>
      </c>
      <c r="BM163" s="225" t="s">
        <v>324</v>
      </c>
    </row>
    <row r="164" s="13" customFormat="1">
      <c r="A164" s="13"/>
      <c r="B164" s="227"/>
      <c r="C164" s="228"/>
      <c r="D164" s="229" t="s">
        <v>168</v>
      </c>
      <c r="E164" s="230" t="s">
        <v>19</v>
      </c>
      <c r="F164" s="231" t="s">
        <v>106</v>
      </c>
      <c r="G164" s="228"/>
      <c r="H164" s="232">
        <v>16.716000000000001</v>
      </c>
      <c r="I164" s="233"/>
      <c r="J164" s="228"/>
      <c r="K164" s="228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168</v>
      </c>
      <c r="AU164" s="238" t="s">
        <v>87</v>
      </c>
      <c r="AV164" s="13" t="s">
        <v>87</v>
      </c>
      <c r="AW164" s="13" t="s">
        <v>36</v>
      </c>
      <c r="AX164" s="13" t="s">
        <v>80</v>
      </c>
      <c r="AY164" s="238" t="s">
        <v>161</v>
      </c>
    </row>
    <row r="165" s="2" customFormat="1" ht="16.5" customHeight="1">
      <c r="A165" s="38"/>
      <c r="B165" s="39"/>
      <c r="C165" s="213" t="s">
        <v>325</v>
      </c>
      <c r="D165" s="213" t="s">
        <v>163</v>
      </c>
      <c r="E165" s="214" t="s">
        <v>326</v>
      </c>
      <c r="F165" s="215" t="s">
        <v>327</v>
      </c>
      <c r="G165" s="216" t="s">
        <v>114</v>
      </c>
      <c r="H165" s="217">
        <v>7</v>
      </c>
      <c r="I165" s="218"/>
      <c r="J165" s="219">
        <f>ROUND(I165*H165,2)</f>
        <v>0</v>
      </c>
      <c r="K165" s="220"/>
      <c r="L165" s="44"/>
      <c r="M165" s="221" t="s">
        <v>19</v>
      </c>
      <c r="N165" s="222" t="s">
        <v>46</v>
      </c>
      <c r="O165" s="84"/>
      <c r="P165" s="223">
        <f>O165*H165</f>
        <v>0</v>
      </c>
      <c r="Q165" s="223">
        <v>0.0066</v>
      </c>
      <c r="R165" s="223">
        <f>Q165*H165</f>
        <v>0.046199999999999998</v>
      </c>
      <c r="S165" s="223">
        <v>0</v>
      </c>
      <c r="T165" s="22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5" t="s">
        <v>166</v>
      </c>
      <c r="AT165" s="225" t="s">
        <v>163</v>
      </c>
      <c r="AU165" s="225" t="s">
        <v>87</v>
      </c>
      <c r="AY165" s="17" t="s">
        <v>161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7" t="s">
        <v>80</v>
      </c>
      <c r="BK165" s="226">
        <f>ROUND(I165*H165,2)</f>
        <v>0</v>
      </c>
      <c r="BL165" s="17" t="s">
        <v>166</v>
      </c>
      <c r="BM165" s="225" t="s">
        <v>328</v>
      </c>
    </row>
    <row r="166" s="2" customFormat="1" ht="16.5" customHeight="1">
      <c r="A166" s="38"/>
      <c r="B166" s="39"/>
      <c r="C166" s="250" t="s">
        <v>329</v>
      </c>
      <c r="D166" s="250" t="s">
        <v>242</v>
      </c>
      <c r="E166" s="251" t="s">
        <v>330</v>
      </c>
      <c r="F166" s="252" t="s">
        <v>331</v>
      </c>
      <c r="G166" s="253" t="s">
        <v>114</v>
      </c>
      <c r="H166" s="254">
        <v>1</v>
      </c>
      <c r="I166" s="255"/>
      <c r="J166" s="256">
        <f>ROUND(I166*H166,2)</f>
        <v>0</v>
      </c>
      <c r="K166" s="257"/>
      <c r="L166" s="258"/>
      <c r="M166" s="259" t="s">
        <v>19</v>
      </c>
      <c r="N166" s="260" t="s">
        <v>46</v>
      </c>
      <c r="O166" s="84"/>
      <c r="P166" s="223">
        <f>O166*H166</f>
        <v>0</v>
      </c>
      <c r="Q166" s="223">
        <v>0.040000000000000001</v>
      </c>
      <c r="R166" s="223">
        <f>Q166*H166</f>
        <v>0.040000000000000001</v>
      </c>
      <c r="S166" s="223">
        <v>0</v>
      </c>
      <c r="T166" s="22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5" t="s">
        <v>197</v>
      </c>
      <c r="AT166" s="225" t="s">
        <v>242</v>
      </c>
      <c r="AU166" s="225" t="s">
        <v>87</v>
      </c>
      <c r="AY166" s="17" t="s">
        <v>161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7" t="s">
        <v>80</v>
      </c>
      <c r="BK166" s="226">
        <f>ROUND(I166*H166,2)</f>
        <v>0</v>
      </c>
      <c r="BL166" s="17" t="s">
        <v>166</v>
      </c>
      <c r="BM166" s="225" t="s">
        <v>332</v>
      </c>
    </row>
    <row r="167" s="2" customFormat="1" ht="16.5" customHeight="1">
      <c r="A167" s="38"/>
      <c r="B167" s="39"/>
      <c r="C167" s="250" t="s">
        <v>333</v>
      </c>
      <c r="D167" s="250" t="s">
        <v>242</v>
      </c>
      <c r="E167" s="251" t="s">
        <v>334</v>
      </c>
      <c r="F167" s="252" t="s">
        <v>335</v>
      </c>
      <c r="G167" s="253" t="s">
        <v>114</v>
      </c>
      <c r="H167" s="254">
        <v>3</v>
      </c>
      <c r="I167" s="255"/>
      <c r="J167" s="256">
        <f>ROUND(I167*H167,2)</f>
        <v>0</v>
      </c>
      <c r="K167" s="257"/>
      <c r="L167" s="258"/>
      <c r="M167" s="259" t="s">
        <v>19</v>
      </c>
      <c r="N167" s="260" t="s">
        <v>46</v>
      </c>
      <c r="O167" s="84"/>
      <c r="P167" s="223">
        <f>O167*H167</f>
        <v>0</v>
      </c>
      <c r="Q167" s="223">
        <v>0.050999999999999997</v>
      </c>
      <c r="R167" s="223">
        <f>Q167*H167</f>
        <v>0.153</v>
      </c>
      <c r="S167" s="223">
        <v>0</v>
      </c>
      <c r="T167" s="22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5" t="s">
        <v>197</v>
      </c>
      <c r="AT167" s="225" t="s">
        <v>242</v>
      </c>
      <c r="AU167" s="225" t="s">
        <v>87</v>
      </c>
      <c r="AY167" s="17" t="s">
        <v>161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7" t="s">
        <v>80</v>
      </c>
      <c r="BK167" s="226">
        <f>ROUND(I167*H167,2)</f>
        <v>0</v>
      </c>
      <c r="BL167" s="17" t="s">
        <v>166</v>
      </c>
      <c r="BM167" s="225" t="s">
        <v>336</v>
      </c>
    </row>
    <row r="168" s="2" customFormat="1" ht="16.5" customHeight="1">
      <c r="A168" s="38"/>
      <c r="B168" s="39"/>
      <c r="C168" s="250" t="s">
        <v>337</v>
      </c>
      <c r="D168" s="250" t="s">
        <v>242</v>
      </c>
      <c r="E168" s="251" t="s">
        <v>338</v>
      </c>
      <c r="F168" s="252" t="s">
        <v>339</v>
      </c>
      <c r="G168" s="253" t="s">
        <v>114</v>
      </c>
      <c r="H168" s="254">
        <v>3</v>
      </c>
      <c r="I168" s="255"/>
      <c r="J168" s="256">
        <f>ROUND(I168*H168,2)</f>
        <v>0</v>
      </c>
      <c r="K168" s="257"/>
      <c r="L168" s="258"/>
      <c r="M168" s="259" t="s">
        <v>19</v>
      </c>
      <c r="N168" s="260" t="s">
        <v>46</v>
      </c>
      <c r="O168" s="84"/>
      <c r="P168" s="223">
        <f>O168*H168</f>
        <v>0</v>
      </c>
      <c r="Q168" s="223">
        <v>0.068000000000000005</v>
      </c>
      <c r="R168" s="223">
        <f>Q168*H168</f>
        <v>0.20400000000000002</v>
      </c>
      <c r="S168" s="223">
        <v>0</v>
      </c>
      <c r="T168" s="22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5" t="s">
        <v>197</v>
      </c>
      <c r="AT168" s="225" t="s">
        <v>242</v>
      </c>
      <c r="AU168" s="225" t="s">
        <v>87</v>
      </c>
      <c r="AY168" s="17" t="s">
        <v>161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7" t="s">
        <v>80</v>
      </c>
      <c r="BK168" s="226">
        <f>ROUND(I168*H168,2)</f>
        <v>0</v>
      </c>
      <c r="BL168" s="17" t="s">
        <v>166</v>
      </c>
      <c r="BM168" s="225" t="s">
        <v>340</v>
      </c>
    </row>
    <row r="169" s="12" customFormat="1" ht="22.8" customHeight="1">
      <c r="A169" s="12"/>
      <c r="B169" s="197"/>
      <c r="C169" s="198"/>
      <c r="D169" s="199" t="s">
        <v>74</v>
      </c>
      <c r="E169" s="211" t="s">
        <v>181</v>
      </c>
      <c r="F169" s="211" t="s">
        <v>341</v>
      </c>
      <c r="G169" s="198"/>
      <c r="H169" s="198"/>
      <c r="I169" s="201"/>
      <c r="J169" s="212">
        <f>BK169</f>
        <v>0</v>
      </c>
      <c r="K169" s="198"/>
      <c r="L169" s="203"/>
      <c r="M169" s="204"/>
      <c r="N169" s="205"/>
      <c r="O169" s="205"/>
      <c r="P169" s="206">
        <f>SUM(P170:P177)</f>
        <v>0</v>
      </c>
      <c r="Q169" s="205"/>
      <c r="R169" s="206">
        <f>SUM(R170:R177)</f>
        <v>2.1229</v>
      </c>
      <c r="S169" s="205"/>
      <c r="T169" s="207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8" t="s">
        <v>80</v>
      </c>
      <c r="AT169" s="209" t="s">
        <v>74</v>
      </c>
      <c r="AU169" s="209" t="s">
        <v>80</v>
      </c>
      <c r="AY169" s="208" t="s">
        <v>161</v>
      </c>
      <c r="BK169" s="210">
        <f>SUM(BK170:BK177)</f>
        <v>0</v>
      </c>
    </row>
    <row r="170" s="2" customFormat="1" ht="16.5" customHeight="1">
      <c r="A170" s="38"/>
      <c r="B170" s="39"/>
      <c r="C170" s="213" t="s">
        <v>342</v>
      </c>
      <c r="D170" s="213" t="s">
        <v>163</v>
      </c>
      <c r="E170" s="214" t="s">
        <v>343</v>
      </c>
      <c r="F170" s="215" t="s">
        <v>344</v>
      </c>
      <c r="G170" s="216" t="s">
        <v>84</v>
      </c>
      <c r="H170" s="217">
        <v>0.71999999999999997</v>
      </c>
      <c r="I170" s="218"/>
      <c r="J170" s="219">
        <f>ROUND(I170*H170,2)</f>
        <v>0</v>
      </c>
      <c r="K170" s="220"/>
      <c r="L170" s="44"/>
      <c r="M170" s="221" t="s">
        <v>19</v>
      </c>
      <c r="N170" s="222" t="s">
        <v>46</v>
      </c>
      <c r="O170" s="84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5" t="s">
        <v>166</v>
      </c>
      <c r="AT170" s="225" t="s">
        <v>163</v>
      </c>
      <c r="AU170" s="225" t="s">
        <v>87</v>
      </c>
      <c r="AY170" s="17" t="s">
        <v>161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7" t="s">
        <v>80</v>
      </c>
      <c r="BK170" s="226">
        <f>ROUND(I170*H170,2)</f>
        <v>0</v>
      </c>
      <c r="BL170" s="17" t="s">
        <v>166</v>
      </c>
      <c r="BM170" s="225" t="s">
        <v>345</v>
      </c>
    </row>
    <row r="171" s="13" customFormat="1">
      <c r="A171" s="13"/>
      <c r="B171" s="227"/>
      <c r="C171" s="228"/>
      <c r="D171" s="229" t="s">
        <v>168</v>
      </c>
      <c r="E171" s="230" t="s">
        <v>19</v>
      </c>
      <c r="F171" s="231" t="s">
        <v>173</v>
      </c>
      <c r="G171" s="228"/>
      <c r="H171" s="232">
        <v>0.71999999999999997</v>
      </c>
      <c r="I171" s="233"/>
      <c r="J171" s="228"/>
      <c r="K171" s="228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168</v>
      </c>
      <c r="AU171" s="238" t="s">
        <v>87</v>
      </c>
      <c r="AV171" s="13" t="s">
        <v>87</v>
      </c>
      <c r="AW171" s="13" t="s">
        <v>36</v>
      </c>
      <c r="AX171" s="13" t="s">
        <v>80</v>
      </c>
      <c r="AY171" s="238" t="s">
        <v>161</v>
      </c>
    </row>
    <row r="172" s="2" customFormat="1" ht="36" customHeight="1">
      <c r="A172" s="38"/>
      <c r="B172" s="39"/>
      <c r="C172" s="213" t="s">
        <v>346</v>
      </c>
      <c r="D172" s="213" t="s">
        <v>163</v>
      </c>
      <c r="E172" s="214" t="s">
        <v>347</v>
      </c>
      <c r="F172" s="215" t="s">
        <v>348</v>
      </c>
      <c r="G172" s="216" t="s">
        <v>84</v>
      </c>
      <c r="H172" s="217">
        <v>9.1999999999999993</v>
      </c>
      <c r="I172" s="218"/>
      <c r="J172" s="219">
        <f>ROUND(I172*H172,2)</f>
        <v>0</v>
      </c>
      <c r="K172" s="220"/>
      <c r="L172" s="44"/>
      <c r="M172" s="221" t="s">
        <v>19</v>
      </c>
      <c r="N172" s="222" t="s">
        <v>46</v>
      </c>
      <c r="O172" s="84"/>
      <c r="P172" s="223">
        <f>O172*H172</f>
        <v>0</v>
      </c>
      <c r="Q172" s="223">
        <v>0.10100000000000001</v>
      </c>
      <c r="R172" s="223">
        <f>Q172*H172</f>
        <v>0.92920000000000003</v>
      </c>
      <c r="S172" s="223">
        <v>0</v>
      </c>
      <c r="T172" s="22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5" t="s">
        <v>166</v>
      </c>
      <c r="AT172" s="225" t="s">
        <v>163</v>
      </c>
      <c r="AU172" s="225" t="s">
        <v>87</v>
      </c>
      <c r="AY172" s="17" t="s">
        <v>161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7" t="s">
        <v>80</v>
      </c>
      <c r="BK172" s="226">
        <f>ROUND(I172*H172,2)</f>
        <v>0</v>
      </c>
      <c r="BL172" s="17" t="s">
        <v>166</v>
      </c>
      <c r="BM172" s="225" t="s">
        <v>349</v>
      </c>
    </row>
    <row r="173" s="13" customFormat="1">
      <c r="A173" s="13"/>
      <c r="B173" s="227"/>
      <c r="C173" s="228"/>
      <c r="D173" s="229" t="s">
        <v>168</v>
      </c>
      <c r="E173" s="230" t="s">
        <v>19</v>
      </c>
      <c r="F173" s="231" t="s">
        <v>82</v>
      </c>
      <c r="G173" s="228"/>
      <c r="H173" s="232">
        <v>9.1999999999999993</v>
      </c>
      <c r="I173" s="233"/>
      <c r="J173" s="228"/>
      <c r="K173" s="228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168</v>
      </c>
      <c r="AU173" s="238" t="s">
        <v>87</v>
      </c>
      <c r="AV173" s="13" t="s">
        <v>87</v>
      </c>
      <c r="AW173" s="13" t="s">
        <v>36</v>
      </c>
      <c r="AX173" s="13" t="s">
        <v>80</v>
      </c>
      <c r="AY173" s="238" t="s">
        <v>161</v>
      </c>
    </row>
    <row r="174" s="2" customFormat="1" ht="16.5" customHeight="1">
      <c r="A174" s="38"/>
      <c r="B174" s="39"/>
      <c r="C174" s="250" t="s">
        <v>350</v>
      </c>
      <c r="D174" s="250" t="s">
        <v>242</v>
      </c>
      <c r="E174" s="251" t="s">
        <v>351</v>
      </c>
      <c r="F174" s="252" t="s">
        <v>352</v>
      </c>
      <c r="G174" s="253" t="s">
        <v>84</v>
      </c>
      <c r="H174" s="254">
        <v>2.2999999999999998</v>
      </c>
      <c r="I174" s="255"/>
      <c r="J174" s="256">
        <f>ROUND(I174*H174,2)</f>
        <v>0</v>
      </c>
      <c r="K174" s="257"/>
      <c r="L174" s="258"/>
      <c r="M174" s="259" t="s">
        <v>19</v>
      </c>
      <c r="N174" s="260" t="s">
        <v>46</v>
      </c>
      <c r="O174" s="84"/>
      <c r="P174" s="223">
        <f>O174*H174</f>
        <v>0</v>
      </c>
      <c r="Q174" s="223">
        <v>0.11500000000000001</v>
      </c>
      <c r="R174" s="223">
        <f>Q174*H174</f>
        <v>0.26450000000000001</v>
      </c>
      <c r="S174" s="223">
        <v>0</v>
      </c>
      <c r="T174" s="22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5" t="s">
        <v>197</v>
      </c>
      <c r="AT174" s="225" t="s">
        <v>242</v>
      </c>
      <c r="AU174" s="225" t="s">
        <v>87</v>
      </c>
      <c r="AY174" s="17" t="s">
        <v>161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7" t="s">
        <v>80</v>
      </c>
      <c r="BK174" s="226">
        <f>ROUND(I174*H174,2)</f>
        <v>0</v>
      </c>
      <c r="BL174" s="17" t="s">
        <v>166</v>
      </c>
      <c r="BM174" s="225" t="s">
        <v>353</v>
      </c>
    </row>
    <row r="175" s="2" customFormat="1" ht="36" customHeight="1">
      <c r="A175" s="38"/>
      <c r="B175" s="39"/>
      <c r="C175" s="213" t="s">
        <v>354</v>
      </c>
      <c r="D175" s="213" t="s">
        <v>163</v>
      </c>
      <c r="E175" s="214" t="s">
        <v>355</v>
      </c>
      <c r="F175" s="215" t="s">
        <v>356</v>
      </c>
      <c r="G175" s="216" t="s">
        <v>84</v>
      </c>
      <c r="H175" s="217">
        <v>9.1999999999999993</v>
      </c>
      <c r="I175" s="218"/>
      <c r="J175" s="219">
        <f>ROUND(I175*H175,2)</f>
        <v>0</v>
      </c>
      <c r="K175" s="220"/>
      <c r="L175" s="44"/>
      <c r="M175" s="221" t="s">
        <v>19</v>
      </c>
      <c r="N175" s="222" t="s">
        <v>46</v>
      </c>
      <c r="O175" s="84"/>
      <c r="P175" s="223">
        <f>O175*H175</f>
        <v>0</v>
      </c>
      <c r="Q175" s="223">
        <v>0.10100000000000001</v>
      </c>
      <c r="R175" s="223">
        <f>Q175*H175</f>
        <v>0.92920000000000003</v>
      </c>
      <c r="S175" s="223">
        <v>0</v>
      </c>
      <c r="T175" s="22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5" t="s">
        <v>166</v>
      </c>
      <c r="AT175" s="225" t="s">
        <v>163</v>
      </c>
      <c r="AU175" s="225" t="s">
        <v>87</v>
      </c>
      <c r="AY175" s="17" t="s">
        <v>161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7" t="s">
        <v>80</v>
      </c>
      <c r="BK175" s="226">
        <f>ROUND(I175*H175,2)</f>
        <v>0</v>
      </c>
      <c r="BL175" s="17" t="s">
        <v>166</v>
      </c>
      <c r="BM175" s="225" t="s">
        <v>357</v>
      </c>
    </row>
    <row r="176" s="2" customFormat="1">
      <c r="A176" s="38"/>
      <c r="B176" s="39"/>
      <c r="C176" s="40"/>
      <c r="D176" s="229" t="s">
        <v>358</v>
      </c>
      <c r="E176" s="40"/>
      <c r="F176" s="261" t="s">
        <v>359</v>
      </c>
      <c r="G176" s="40"/>
      <c r="H176" s="40"/>
      <c r="I176" s="131"/>
      <c r="J176" s="40"/>
      <c r="K176" s="40"/>
      <c r="L176" s="44"/>
      <c r="M176" s="262"/>
      <c r="N176" s="26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358</v>
      </c>
      <c r="AU176" s="17" t="s">
        <v>87</v>
      </c>
    </row>
    <row r="177" s="13" customFormat="1">
      <c r="A177" s="13"/>
      <c r="B177" s="227"/>
      <c r="C177" s="228"/>
      <c r="D177" s="229" t="s">
        <v>168</v>
      </c>
      <c r="E177" s="230" t="s">
        <v>19</v>
      </c>
      <c r="F177" s="231" t="s">
        <v>82</v>
      </c>
      <c r="G177" s="228"/>
      <c r="H177" s="232">
        <v>9.1999999999999993</v>
      </c>
      <c r="I177" s="233"/>
      <c r="J177" s="228"/>
      <c r="K177" s="228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168</v>
      </c>
      <c r="AU177" s="238" t="s">
        <v>87</v>
      </c>
      <c r="AV177" s="13" t="s">
        <v>87</v>
      </c>
      <c r="AW177" s="13" t="s">
        <v>36</v>
      </c>
      <c r="AX177" s="13" t="s">
        <v>80</v>
      </c>
      <c r="AY177" s="238" t="s">
        <v>161</v>
      </c>
    </row>
    <row r="178" s="12" customFormat="1" ht="22.8" customHeight="1">
      <c r="A178" s="12"/>
      <c r="B178" s="197"/>
      <c r="C178" s="198"/>
      <c r="D178" s="199" t="s">
        <v>74</v>
      </c>
      <c r="E178" s="211" t="s">
        <v>197</v>
      </c>
      <c r="F178" s="211" t="s">
        <v>360</v>
      </c>
      <c r="G178" s="198"/>
      <c r="H178" s="198"/>
      <c r="I178" s="201"/>
      <c r="J178" s="212">
        <f>BK178</f>
        <v>0</v>
      </c>
      <c r="K178" s="198"/>
      <c r="L178" s="203"/>
      <c r="M178" s="204"/>
      <c r="N178" s="205"/>
      <c r="O178" s="205"/>
      <c r="P178" s="206">
        <f>SUM(P179:P215)</f>
        <v>0</v>
      </c>
      <c r="Q178" s="205"/>
      <c r="R178" s="206">
        <f>SUM(R179:R215)</f>
        <v>19.1407612</v>
      </c>
      <c r="S178" s="205"/>
      <c r="T178" s="207">
        <f>SUM(T179:T215)</f>
        <v>12.68272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8" t="s">
        <v>80</v>
      </c>
      <c r="AT178" s="209" t="s">
        <v>74</v>
      </c>
      <c r="AU178" s="209" t="s">
        <v>80</v>
      </c>
      <c r="AY178" s="208" t="s">
        <v>161</v>
      </c>
      <c r="BK178" s="210">
        <f>SUM(BK179:BK215)</f>
        <v>0</v>
      </c>
    </row>
    <row r="179" s="2" customFormat="1" ht="16.5" customHeight="1">
      <c r="A179" s="38"/>
      <c r="B179" s="39"/>
      <c r="C179" s="213" t="s">
        <v>361</v>
      </c>
      <c r="D179" s="213" t="s">
        <v>163</v>
      </c>
      <c r="E179" s="214" t="s">
        <v>362</v>
      </c>
      <c r="F179" s="215" t="s">
        <v>363</v>
      </c>
      <c r="G179" s="216" t="s">
        <v>114</v>
      </c>
      <c r="H179" s="217">
        <v>10</v>
      </c>
      <c r="I179" s="218"/>
      <c r="J179" s="219">
        <f>ROUND(I179*H179,2)</f>
        <v>0</v>
      </c>
      <c r="K179" s="220"/>
      <c r="L179" s="44"/>
      <c r="M179" s="221" t="s">
        <v>19</v>
      </c>
      <c r="N179" s="222" t="s">
        <v>46</v>
      </c>
      <c r="O179" s="84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5" t="s">
        <v>166</v>
      </c>
      <c r="AT179" s="225" t="s">
        <v>163</v>
      </c>
      <c r="AU179" s="225" t="s">
        <v>87</v>
      </c>
      <c r="AY179" s="17" t="s">
        <v>161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7" t="s">
        <v>80</v>
      </c>
      <c r="BK179" s="226">
        <f>ROUND(I179*H179,2)</f>
        <v>0</v>
      </c>
      <c r="BL179" s="17" t="s">
        <v>166</v>
      </c>
      <c r="BM179" s="225" t="s">
        <v>364</v>
      </c>
    </row>
    <row r="180" s="2" customFormat="1" ht="24" customHeight="1">
      <c r="A180" s="38"/>
      <c r="B180" s="39"/>
      <c r="C180" s="213" t="s">
        <v>365</v>
      </c>
      <c r="D180" s="213" t="s">
        <v>163</v>
      </c>
      <c r="E180" s="214" t="s">
        <v>366</v>
      </c>
      <c r="F180" s="215" t="s">
        <v>367</v>
      </c>
      <c r="G180" s="216" t="s">
        <v>114</v>
      </c>
      <c r="H180" s="217">
        <v>1</v>
      </c>
      <c r="I180" s="218"/>
      <c r="J180" s="219">
        <f>ROUND(I180*H180,2)</f>
        <v>0</v>
      </c>
      <c r="K180" s="220"/>
      <c r="L180" s="44"/>
      <c r="M180" s="221" t="s">
        <v>19</v>
      </c>
      <c r="N180" s="222" t="s">
        <v>46</v>
      </c>
      <c r="O180" s="84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5" t="s">
        <v>166</v>
      </c>
      <c r="AT180" s="225" t="s">
        <v>163</v>
      </c>
      <c r="AU180" s="225" t="s">
        <v>87</v>
      </c>
      <c r="AY180" s="17" t="s">
        <v>161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7" t="s">
        <v>80</v>
      </c>
      <c r="BK180" s="226">
        <f>ROUND(I180*H180,2)</f>
        <v>0</v>
      </c>
      <c r="BL180" s="17" t="s">
        <v>166</v>
      </c>
      <c r="BM180" s="225" t="s">
        <v>368</v>
      </c>
    </row>
    <row r="181" s="2" customFormat="1" ht="16.5" customHeight="1">
      <c r="A181" s="38"/>
      <c r="B181" s="39"/>
      <c r="C181" s="213" t="s">
        <v>369</v>
      </c>
      <c r="D181" s="213" t="s">
        <v>163</v>
      </c>
      <c r="E181" s="214" t="s">
        <v>370</v>
      </c>
      <c r="F181" s="215" t="s">
        <v>371</v>
      </c>
      <c r="G181" s="216" t="s">
        <v>104</v>
      </c>
      <c r="H181" s="217">
        <v>10</v>
      </c>
      <c r="I181" s="218"/>
      <c r="J181" s="219">
        <f>ROUND(I181*H181,2)</f>
        <v>0</v>
      </c>
      <c r="K181" s="220"/>
      <c r="L181" s="44"/>
      <c r="M181" s="221" t="s">
        <v>19</v>
      </c>
      <c r="N181" s="222" t="s">
        <v>46</v>
      </c>
      <c r="O181" s="84"/>
      <c r="P181" s="223">
        <f>O181*H181</f>
        <v>0</v>
      </c>
      <c r="Q181" s="223">
        <v>1.0000000000000001E-05</v>
      </c>
      <c r="R181" s="223">
        <f>Q181*H181</f>
        <v>0.00010000000000000001</v>
      </c>
      <c r="S181" s="223">
        <v>0</v>
      </c>
      <c r="T181" s="22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5" t="s">
        <v>166</v>
      </c>
      <c r="AT181" s="225" t="s">
        <v>163</v>
      </c>
      <c r="AU181" s="225" t="s">
        <v>87</v>
      </c>
      <c r="AY181" s="17" t="s">
        <v>161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7" t="s">
        <v>80</v>
      </c>
      <c r="BK181" s="226">
        <f>ROUND(I181*H181,2)</f>
        <v>0</v>
      </c>
      <c r="BL181" s="17" t="s">
        <v>166</v>
      </c>
      <c r="BM181" s="225" t="s">
        <v>372</v>
      </c>
    </row>
    <row r="182" s="13" customFormat="1">
      <c r="A182" s="13"/>
      <c r="B182" s="227"/>
      <c r="C182" s="228"/>
      <c r="D182" s="229" t="s">
        <v>168</v>
      </c>
      <c r="E182" s="230" t="s">
        <v>19</v>
      </c>
      <c r="F182" s="231" t="s">
        <v>109</v>
      </c>
      <c r="G182" s="228"/>
      <c r="H182" s="232">
        <v>10</v>
      </c>
      <c r="I182" s="233"/>
      <c r="J182" s="228"/>
      <c r="K182" s="228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168</v>
      </c>
      <c r="AU182" s="238" t="s">
        <v>87</v>
      </c>
      <c r="AV182" s="13" t="s">
        <v>87</v>
      </c>
      <c r="AW182" s="13" t="s">
        <v>36</v>
      </c>
      <c r="AX182" s="13" t="s">
        <v>80</v>
      </c>
      <c r="AY182" s="238" t="s">
        <v>161</v>
      </c>
    </row>
    <row r="183" s="2" customFormat="1" ht="16.5" customHeight="1">
      <c r="A183" s="38"/>
      <c r="B183" s="39"/>
      <c r="C183" s="250" t="s">
        <v>373</v>
      </c>
      <c r="D183" s="250" t="s">
        <v>242</v>
      </c>
      <c r="E183" s="251" t="s">
        <v>374</v>
      </c>
      <c r="F183" s="252" t="s">
        <v>375</v>
      </c>
      <c r="G183" s="253" t="s">
        <v>104</v>
      </c>
      <c r="H183" s="254">
        <v>17</v>
      </c>
      <c r="I183" s="255"/>
      <c r="J183" s="256">
        <f>ROUND(I183*H183,2)</f>
        <v>0</v>
      </c>
      <c r="K183" s="257"/>
      <c r="L183" s="258"/>
      <c r="M183" s="259" t="s">
        <v>19</v>
      </c>
      <c r="N183" s="260" t="s">
        <v>46</v>
      </c>
      <c r="O183" s="84"/>
      <c r="P183" s="223">
        <f>O183*H183</f>
        <v>0</v>
      </c>
      <c r="Q183" s="223">
        <v>0.0045999999999999999</v>
      </c>
      <c r="R183" s="223">
        <f>Q183*H183</f>
        <v>0.078199999999999992</v>
      </c>
      <c r="S183" s="223">
        <v>0</v>
      </c>
      <c r="T183" s="22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5" t="s">
        <v>197</v>
      </c>
      <c r="AT183" s="225" t="s">
        <v>242</v>
      </c>
      <c r="AU183" s="225" t="s">
        <v>87</v>
      </c>
      <c r="AY183" s="17" t="s">
        <v>161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7" t="s">
        <v>80</v>
      </c>
      <c r="BK183" s="226">
        <f>ROUND(I183*H183,2)</f>
        <v>0</v>
      </c>
      <c r="BL183" s="17" t="s">
        <v>166</v>
      </c>
      <c r="BM183" s="225" t="s">
        <v>376</v>
      </c>
    </row>
    <row r="184" s="13" customFormat="1">
      <c r="A184" s="13"/>
      <c r="B184" s="227"/>
      <c r="C184" s="228"/>
      <c r="D184" s="229" t="s">
        <v>168</v>
      </c>
      <c r="E184" s="230" t="s">
        <v>19</v>
      </c>
      <c r="F184" s="231" t="s">
        <v>377</v>
      </c>
      <c r="G184" s="228"/>
      <c r="H184" s="232">
        <v>17</v>
      </c>
      <c r="I184" s="233"/>
      <c r="J184" s="228"/>
      <c r="K184" s="228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168</v>
      </c>
      <c r="AU184" s="238" t="s">
        <v>87</v>
      </c>
      <c r="AV184" s="13" t="s">
        <v>87</v>
      </c>
      <c r="AW184" s="13" t="s">
        <v>36</v>
      </c>
      <c r="AX184" s="13" t="s">
        <v>80</v>
      </c>
      <c r="AY184" s="238" t="s">
        <v>161</v>
      </c>
    </row>
    <row r="185" s="2" customFormat="1" ht="16.5" customHeight="1">
      <c r="A185" s="38"/>
      <c r="B185" s="39"/>
      <c r="C185" s="213" t="s">
        <v>378</v>
      </c>
      <c r="D185" s="213" t="s">
        <v>163</v>
      </c>
      <c r="E185" s="214" t="s">
        <v>379</v>
      </c>
      <c r="F185" s="215" t="s">
        <v>380</v>
      </c>
      <c r="G185" s="216" t="s">
        <v>104</v>
      </c>
      <c r="H185" s="217">
        <v>85.730000000000004</v>
      </c>
      <c r="I185" s="218"/>
      <c r="J185" s="219">
        <f>ROUND(I185*H185,2)</f>
        <v>0</v>
      </c>
      <c r="K185" s="220"/>
      <c r="L185" s="44"/>
      <c r="M185" s="221" t="s">
        <v>19</v>
      </c>
      <c r="N185" s="222" t="s">
        <v>46</v>
      </c>
      <c r="O185" s="84"/>
      <c r="P185" s="223">
        <f>O185*H185</f>
        <v>0</v>
      </c>
      <c r="Q185" s="223">
        <v>2.0000000000000002E-05</v>
      </c>
      <c r="R185" s="223">
        <f>Q185*H185</f>
        <v>0.0017146000000000002</v>
      </c>
      <c r="S185" s="223">
        <v>0</v>
      </c>
      <c r="T185" s="22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5" t="s">
        <v>166</v>
      </c>
      <c r="AT185" s="225" t="s">
        <v>163</v>
      </c>
      <c r="AU185" s="225" t="s">
        <v>87</v>
      </c>
      <c r="AY185" s="17" t="s">
        <v>161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7" t="s">
        <v>80</v>
      </c>
      <c r="BK185" s="226">
        <f>ROUND(I185*H185,2)</f>
        <v>0</v>
      </c>
      <c r="BL185" s="17" t="s">
        <v>166</v>
      </c>
      <c r="BM185" s="225" t="s">
        <v>381</v>
      </c>
    </row>
    <row r="186" s="13" customFormat="1">
      <c r="A186" s="13"/>
      <c r="B186" s="227"/>
      <c r="C186" s="228"/>
      <c r="D186" s="229" t="s">
        <v>168</v>
      </c>
      <c r="E186" s="230" t="s">
        <v>19</v>
      </c>
      <c r="F186" s="231" t="s">
        <v>102</v>
      </c>
      <c r="G186" s="228"/>
      <c r="H186" s="232">
        <v>85.730000000000004</v>
      </c>
      <c r="I186" s="233"/>
      <c r="J186" s="228"/>
      <c r="K186" s="228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168</v>
      </c>
      <c r="AU186" s="238" t="s">
        <v>87</v>
      </c>
      <c r="AV186" s="13" t="s">
        <v>87</v>
      </c>
      <c r="AW186" s="13" t="s">
        <v>36</v>
      </c>
      <c r="AX186" s="13" t="s">
        <v>80</v>
      </c>
      <c r="AY186" s="238" t="s">
        <v>161</v>
      </c>
    </row>
    <row r="187" s="2" customFormat="1" ht="16.5" customHeight="1">
      <c r="A187" s="38"/>
      <c r="B187" s="39"/>
      <c r="C187" s="250" t="s">
        <v>382</v>
      </c>
      <c r="D187" s="250" t="s">
        <v>242</v>
      </c>
      <c r="E187" s="251" t="s">
        <v>383</v>
      </c>
      <c r="F187" s="252" t="s">
        <v>384</v>
      </c>
      <c r="G187" s="253" t="s">
        <v>104</v>
      </c>
      <c r="H187" s="254">
        <v>85.730000000000004</v>
      </c>
      <c r="I187" s="255"/>
      <c r="J187" s="256">
        <f>ROUND(I187*H187,2)</f>
        <v>0</v>
      </c>
      <c r="K187" s="257"/>
      <c r="L187" s="258"/>
      <c r="M187" s="259" t="s">
        <v>19</v>
      </c>
      <c r="N187" s="260" t="s">
        <v>46</v>
      </c>
      <c r="O187" s="84"/>
      <c r="P187" s="223">
        <f>O187*H187</f>
        <v>0</v>
      </c>
      <c r="Q187" s="223">
        <v>0.01142</v>
      </c>
      <c r="R187" s="223">
        <f>Q187*H187</f>
        <v>0.97903660000000003</v>
      </c>
      <c r="S187" s="223">
        <v>0</v>
      </c>
      <c r="T187" s="22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5" t="s">
        <v>197</v>
      </c>
      <c r="AT187" s="225" t="s">
        <v>242</v>
      </c>
      <c r="AU187" s="225" t="s">
        <v>87</v>
      </c>
      <c r="AY187" s="17" t="s">
        <v>161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7" t="s">
        <v>80</v>
      </c>
      <c r="BK187" s="226">
        <f>ROUND(I187*H187,2)</f>
        <v>0</v>
      </c>
      <c r="BL187" s="17" t="s">
        <v>166</v>
      </c>
      <c r="BM187" s="225" t="s">
        <v>385</v>
      </c>
    </row>
    <row r="188" s="13" customFormat="1">
      <c r="A188" s="13"/>
      <c r="B188" s="227"/>
      <c r="C188" s="228"/>
      <c r="D188" s="229" t="s">
        <v>168</v>
      </c>
      <c r="E188" s="230" t="s">
        <v>19</v>
      </c>
      <c r="F188" s="231" t="s">
        <v>102</v>
      </c>
      <c r="G188" s="228"/>
      <c r="H188" s="232">
        <v>85.730000000000004</v>
      </c>
      <c r="I188" s="233"/>
      <c r="J188" s="228"/>
      <c r="K188" s="228"/>
      <c r="L188" s="234"/>
      <c r="M188" s="235"/>
      <c r="N188" s="236"/>
      <c r="O188" s="236"/>
      <c r="P188" s="236"/>
      <c r="Q188" s="236"/>
      <c r="R188" s="236"/>
      <c r="S188" s="236"/>
      <c r="T188" s="23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8" t="s">
        <v>168</v>
      </c>
      <c r="AU188" s="238" t="s">
        <v>87</v>
      </c>
      <c r="AV188" s="13" t="s">
        <v>87</v>
      </c>
      <c r="AW188" s="13" t="s">
        <v>36</v>
      </c>
      <c r="AX188" s="13" t="s">
        <v>80</v>
      </c>
      <c r="AY188" s="238" t="s">
        <v>161</v>
      </c>
    </row>
    <row r="189" s="2" customFormat="1" ht="16.5" customHeight="1">
      <c r="A189" s="38"/>
      <c r="B189" s="39"/>
      <c r="C189" s="213" t="s">
        <v>386</v>
      </c>
      <c r="D189" s="213" t="s">
        <v>163</v>
      </c>
      <c r="E189" s="214" t="s">
        <v>387</v>
      </c>
      <c r="F189" s="215" t="s">
        <v>388</v>
      </c>
      <c r="G189" s="216" t="s">
        <v>114</v>
      </c>
      <c r="H189" s="217">
        <v>12</v>
      </c>
      <c r="I189" s="218"/>
      <c r="J189" s="219">
        <f>ROUND(I189*H189,2)</f>
        <v>0</v>
      </c>
      <c r="K189" s="220"/>
      <c r="L189" s="44"/>
      <c r="M189" s="221" t="s">
        <v>19</v>
      </c>
      <c r="N189" s="222" t="s">
        <v>46</v>
      </c>
      <c r="O189" s="84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5" t="s">
        <v>166</v>
      </c>
      <c r="AT189" s="225" t="s">
        <v>163</v>
      </c>
      <c r="AU189" s="225" t="s">
        <v>87</v>
      </c>
      <c r="AY189" s="17" t="s">
        <v>161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7" t="s">
        <v>80</v>
      </c>
      <c r="BK189" s="226">
        <f>ROUND(I189*H189,2)</f>
        <v>0</v>
      </c>
      <c r="BL189" s="17" t="s">
        <v>166</v>
      </c>
      <c r="BM189" s="225" t="s">
        <v>389</v>
      </c>
    </row>
    <row r="190" s="2" customFormat="1" ht="16.5" customHeight="1">
      <c r="A190" s="38"/>
      <c r="B190" s="39"/>
      <c r="C190" s="250" t="s">
        <v>390</v>
      </c>
      <c r="D190" s="250" t="s">
        <v>242</v>
      </c>
      <c r="E190" s="251" t="s">
        <v>391</v>
      </c>
      <c r="F190" s="252" t="s">
        <v>392</v>
      </c>
      <c r="G190" s="253" t="s">
        <v>114</v>
      </c>
      <c r="H190" s="254">
        <v>12</v>
      </c>
      <c r="I190" s="255"/>
      <c r="J190" s="256">
        <f>ROUND(I190*H190,2)</f>
        <v>0</v>
      </c>
      <c r="K190" s="257"/>
      <c r="L190" s="258"/>
      <c r="M190" s="259" t="s">
        <v>19</v>
      </c>
      <c r="N190" s="260" t="s">
        <v>46</v>
      </c>
      <c r="O190" s="84"/>
      <c r="P190" s="223">
        <f>O190*H190</f>
        <v>0</v>
      </c>
      <c r="Q190" s="223">
        <v>0.0011999999999999999</v>
      </c>
      <c r="R190" s="223">
        <f>Q190*H190</f>
        <v>0.0144</v>
      </c>
      <c r="S190" s="223">
        <v>0</v>
      </c>
      <c r="T190" s="22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5" t="s">
        <v>197</v>
      </c>
      <c r="AT190" s="225" t="s">
        <v>242</v>
      </c>
      <c r="AU190" s="225" t="s">
        <v>87</v>
      </c>
      <c r="AY190" s="17" t="s">
        <v>161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7" t="s">
        <v>80</v>
      </c>
      <c r="BK190" s="226">
        <f>ROUND(I190*H190,2)</f>
        <v>0</v>
      </c>
      <c r="BL190" s="17" t="s">
        <v>166</v>
      </c>
      <c r="BM190" s="225" t="s">
        <v>393</v>
      </c>
    </row>
    <row r="191" s="13" customFormat="1">
      <c r="A191" s="13"/>
      <c r="B191" s="227"/>
      <c r="C191" s="228"/>
      <c r="D191" s="229" t="s">
        <v>168</v>
      </c>
      <c r="E191" s="230" t="s">
        <v>19</v>
      </c>
      <c r="F191" s="231" t="s">
        <v>112</v>
      </c>
      <c r="G191" s="228"/>
      <c r="H191" s="232">
        <v>12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168</v>
      </c>
      <c r="AU191" s="238" t="s">
        <v>87</v>
      </c>
      <c r="AV191" s="13" t="s">
        <v>87</v>
      </c>
      <c r="AW191" s="13" t="s">
        <v>36</v>
      </c>
      <c r="AX191" s="13" t="s">
        <v>80</v>
      </c>
      <c r="AY191" s="238" t="s">
        <v>161</v>
      </c>
    </row>
    <row r="192" s="2" customFormat="1" ht="24" customHeight="1">
      <c r="A192" s="38"/>
      <c r="B192" s="39"/>
      <c r="C192" s="213" t="s">
        <v>394</v>
      </c>
      <c r="D192" s="213" t="s">
        <v>163</v>
      </c>
      <c r="E192" s="214" t="s">
        <v>395</v>
      </c>
      <c r="F192" s="215" t="s">
        <v>396</v>
      </c>
      <c r="G192" s="216" t="s">
        <v>114</v>
      </c>
      <c r="H192" s="217">
        <v>12</v>
      </c>
      <c r="I192" s="218"/>
      <c r="J192" s="219">
        <f>ROUND(I192*H192,2)</f>
        <v>0</v>
      </c>
      <c r="K192" s="220"/>
      <c r="L192" s="44"/>
      <c r="M192" s="221" t="s">
        <v>19</v>
      </c>
      <c r="N192" s="222" t="s">
        <v>46</v>
      </c>
      <c r="O192" s="84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5" t="s">
        <v>166</v>
      </c>
      <c r="AT192" s="225" t="s">
        <v>163</v>
      </c>
      <c r="AU192" s="225" t="s">
        <v>87</v>
      </c>
      <c r="AY192" s="17" t="s">
        <v>161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7" t="s">
        <v>80</v>
      </c>
      <c r="BK192" s="226">
        <f>ROUND(I192*H192,2)</f>
        <v>0</v>
      </c>
      <c r="BL192" s="17" t="s">
        <v>166</v>
      </c>
      <c r="BM192" s="225" t="s">
        <v>397</v>
      </c>
    </row>
    <row r="193" s="13" customFormat="1">
      <c r="A193" s="13"/>
      <c r="B193" s="227"/>
      <c r="C193" s="228"/>
      <c r="D193" s="229" t="s">
        <v>168</v>
      </c>
      <c r="E193" s="230" t="s">
        <v>19</v>
      </c>
      <c r="F193" s="231" t="s">
        <v>112</v>
      </c>
      <c r="G193" s="228"/>
      <c r="H193" s="232">
        <v>12</v>
      </c>
      <c r="I193" s="233"/>
      <c r="J193" s="228"/>
      <c r="K193" s="228"/>
      <c r="L193" s="234"/>
      <c r="M193" s="235"/>
      <c r="N193" s="236"/>
      <c r="O193" s="236"/>
      <c r="P193" s="236"/>
      <c r="Q193" s="236"/>
      <c r="R193" s="236"/>
      <c r="S193" s="236"/>
      <c r="T193" s="23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8" t="s">
        <v>168</v>
      </c>
      <c r="AU193" s="238" t="s">
        <v>87</v>
      </c>
      <c r="AV193" s="13" t="s">
        <v>87</v>
      </c>
      <c r="AW193" s="13" t="s">
        <v>36</v>
      </c>
      <c r="AX193" s="13" t="s">
        <v>80</v>
      </c>
      <c r="AY193" s="238" t="s">
        <v>161</v>
      </c>
    </row>
    <row r="194" s="2" customFormat="1" ht="16.5" customHeight="1">
      <c r="A194" s="38"/>
      <c r="B194" s="39"/>
      <c r="C194" s="250" t="s">
        <v>398</v>
      </c>
      <c r="D194" s="250" t="s">
        <v>242</v>
      </c>
      <c r="E194" s="251" t="s">
        <v>399</v>
      </c>
      <c r="F194" s="252" t="s">
        <v>400</v>
      </c>
      <c r="G194" s="253" t="s">
        <v>114</v>
      </c>
      <c r="H194" s="254">
        <v>12</v>
      </c>
      <c r="I194" s="255"/>
      <c r="J194" s="256">
        <f>ROUND(I194*H194,2)</f>
        <v>0</v>
      </c>
      <c r="K194" s="257"/>
      <c r="L194" s="258"/>
      <c r="M194" s="259" t="s">
        <v>19</v>
      </c>
      <c r="N194" s="260" t="s">
        <v>46</v>
      </c>
      <c r="O194" s="84"/>
      <c r="P194" s="223">
        <f>O194*H194</f>
        <v>0</v>
      </c>
      <c r="Q194" s="223">
        <v>0.0091999999999999998</v>
      </c>
      <c r="R194" s="223">
        <f>Q194*H194</f>
        <v>0.1104</v>
      </c>
      <c r="S194" s="223">
        <v>0</v>
      </c>
      <c r="T194" s="22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5" t="s">
        <v>197</v>
      </c>
      <c r="AT194" s="225" t="s">
        <v>242</v>
      </c>
      <c r="AU194" s="225" t="s">
        <v>87</v>
      </c>
      <c r="AY194" s="17" t="s">
        <v>161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7" t="s">
        <v>80</v>
      </c>
      <c r="BK194" s="226">
        <f>ROUND(I194*H194,2)</f>
        <v>0</v>
      </c>
      <c r="BL194" s="17" t="s">
        <v>166</v>
      </c>
      <c r="BM194" s="225" t="s">
        <v>401</v>
      </c>
    </row>
    <row r="195" s="2" customFormat="1" ht="24" customHeight="1">
      <c r="A195" s="38"/>
      <c r="B195" s="39"/>
      <c r="C195" s="213" t="s">
        <v>402</v>
      </c>
      <c r="D195" s="213" t="s">
        <v>163</v>
      </c>
      <c r="E195" s="214" t="s">
        <v>403</v>
      </c>
      <c r="F195" s="215" t="s">
        <v>404</v>
      </c>
      <c r="G195" s="216" t="s">
        <v>114</v>
      </c>
      <c r="H195" s="217">
        <v>12</v>
      </c>
      <c r="I195" s="218"/>
      <c r="J195" s="219">
        <f>ROUND(I195*H195,2)</f>
        <v>0</v>
      </c>
      <c r="K195" s="220"/>
      <c r="L195" s="44"/>
      <c r="M195" s="221" t="s">
        <v>19</v>
      </c>
      <c r="N195" s="222" t="s">
        <v>46</v>
      </c>
      <c r="O195" s="84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5" t="s">
        <v>166</v>
      </c>
      <c r="AT195" s="225" t="s">
        <v>163</v>
      </c>
      <c r="AU195" s="225" t="s">
        <v>87</v>
      </c>
      <c r="AY195" s="17" t="s">
        <v>161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7" t="s">
        <v>80</v>
      </c>
      <c r="BK195" s="226">
        <f>ROUND(I195*H195,2)</f>
        <v>0</v>
      </c>
      <c r="BL195" s="17" t="s">
        <v>166</v>
      </c>
      <c r="BM195" s="225" t="s">
        <v>405</v>
      </c>
    </row>
    <row r="196" s="2" customFormat="1" ht="16.5" customHeight="1">
      <c r="A196" s="38"/>
      <c r="B196" s="39"/>
      <c r="C196" s="250" t="s">
        <v>406</v>
      </c>
      <c r="D196" s="250" t="s">
        <v>242</v>
      </c>
      <c r="E196" s="251" t="s">
        <v>407</v>
      </c>
      <c r="F196" s="252" t="s">
        <v>408</v>
      </c>
      <c r="G196" s="253" t="s">
        <v>114</v>
      </c>
      <c r="H196" s="254">
        <v>12</v>
      </c>
      <c r="I196" s="255"/>
      <c r="J196" s="256">
        <f>ROUND(I196*H196,2)</f>
        <v>0</v>
      </c>
      <c r="K196" s="257"/>
      <c r="L196" s="258"/>
      <c r="M196" s="259" t="s">
        <v>19</v>
      </c>
      <c r="N196" s="260" t="s">
        <v>46</v>
      </c>
      <c r="O196" s="84"/>
      <c r="P196" s="223">
        <f>O196*H196</f>
        <v>0</v>
      </c>
      <c r="Q196" s="223">
        <v>0.0041999999999999997</v>
      </c>
      <c r="R196" s="223">
        <f>Q196*H196</f>
        <v>0.0504</v>
      </c>
      <c r="S196" s="223">
        <v>0</v>
      </c>
      <c r="T196" s="22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5" t="s">
        <v>197</v>
      </c>
      <c r="AT196" s="225" t="s">
        <v>242</v>
      </c>
      <c r="AU196" s="225" t="s">
        <v>87</v>
      </c>
      <c r="AY196" s="17" t="s">
        <v>161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7" t="s">
        <v>80</v>
      </c>
      <c r="BK196" s="226">
        <f>ROUND(I196*H196,2)</f>
        <v>0</v>
      </c>
      <c r="BL196" s="17" t="s">
        <v>166</v>
      </c>
      <c r="BM196" s="225" t="s">
        <v>409</v>
      </c>
    </row>
    <row r="197" s="13" customFormat="1">
      <c r="A197" s="13"/>
      <c r="B197" s="227"/>
      <c r="C197" s="228"/>
      <c r="D197" s="229" t="s">
        <v>168</v>
      </c>
      <c r="E197" s="230" t="s">
        <v>19</v>
      </c>
      <c r="F197" s="231" t="s">
        <v>112</v>
      </c>
      <c r="G197" s="228"/>
      <c r="H197" s="232">
        <v>12</v>
      </c>
      <c r="I197" s="233"/>
      <c r="J197" s="228"/>
      <c r="K197" s="228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168</v>
      </c>
      <c r="AU197" s="238" t="s">
        <v>87</v>
      </c>
      <c r="AV197" s="13" t="s">
        <v>87</v>
      </c>
      <c r="AW197" s="13" t="s">
        <v>36</v>
      </c>
      <c r="AX197" s="13" t="s">
        <v>80</v>
      </c>
      <c r="AY197" s="238" t="s">
        <v>161</v>
      </c>
    </row>
    <row r="198" s="2" customFormat="1" ht="16.5" customHeight="1">
      <c r="A198" s="38"/>
      <c r="B198" s="39"/>
      <c r="C198" s="213" t="s">
        <v>410</v>
      </c>
      <c r="D198" s="213" t="s">
        <v>163</v>
      </c>
      <c r="E198" s="214" t="s">
        <v>411</v>
      </c>
      <c r="F198" s="215" t="s">
        <v>412</v>
      </c>
      <c r="G198" s="216" t="s">
        <v>90</v>
      </c>
      <c r="H198" s="217">
        <v>6.9219999999999997</v>
      </c>
      <c r="I198" s="218"/>
      <c r="J198" s="219">
        <f>ROUND(I198*H198,2)</f>
        <v>0</v>
      </c>
      <c r="K198" s="220"/>
      <c r="L198" s="44"/>
      <c r="M198" s="221" t="s">
        <v>19</v>
      </c>
      <c r="N198" s="222" t="s">
        <v>46</v>
      </c>
      <c r="O198" s="84"/>
      <c r="P198" s="223">
        <f>O198*H198</f>
        <v>0</v>
      </c>
      <c r="Q198" s="223">
        <v>0</v>
      </c>
      <c r="R198" s="223">
        <f>Q198*H198</f>
        <v>0</v>
      </c>
      <c r="S198" s="223">
        <v>1.76</v>
      </c>
      <c r="T198" s="224">
        <f>S198*H198</f>
        <v>12.18272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5" t="s">
        <v>166</v>
      </c>
      <c r="AT198" s="225" t="s">
        <v>163</v>
      </c>
      <c r="AU198" s="225" t="s">
        <v>87</v>
      </c>
      <c r="AY198" s="17" t="s">
        <v>161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7" t="s">
        <v>80</v>
      </c>
      <c r="BK198" s="226">
        <f>ROUND(I198*H198,2)</f>
        <v>0</v>
      </c>
      <c r="BL198" s="17" t="s">
        <v>166</v>
      </c>
      <c r="BM198" s="225" t="s">
        <v>413</v>
      </c>
    </row>
    <row r="199" s="13" customFormat="1">
      <c r="A199" s="13"/>
      <c r="B199" s="227"/>
      <c r="C199" s="228"/>
      <c r="D199" s="229" t="s">
        <v>168</v>
      </c>
      <c r="E199" s="230" t="s">
        <v>19</v>
      </c>
      <c r="F199" s="231" t="s">
        <v>414</v>
      </c>
      <c r="G199" s="228"/>
      <c r="H199" s="232">
        <v>6.9219999999999997</v>
      </c>
      <c r="I199" s="233"/>
      <c r="J199" s="228"/>
      <c r="K199" s="228"/>
      <c r="L199" s="234"/>
      <c r="M199" s="235"/>
      <c r="N199" s="236"/>
      <c r="O199" s="236"/>
      <c r="P199" s="236"/>
      <c r="Q199" s="236"/>
      <c r="R199" s="236"/>
      <c r="S199" s="236"/>
      <c r="T199" s="23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8" t="s">
        <v>168</v>
      </c>
      <c r="AU199" s="238" t="s">
        <v>87</v>
      </c>
      <c r="AV199" s="13" t="s">
        <v>87</v>
      </c>
      <c r="AW199" s="13" t="s">
        <v>36</v>
      </c>
      <c r="AX199" s="13" t="s">
        <v>80</v>
      </c>
      <c r="AY199" s="238" t="s">
        <v>161</v>
      </c>
    </row>
    <row r="200" s="2" customFormat="1" ht="16.5" customHeight="1">
      <c r="A200" s="38"/>
      <c r="B200" s="39"/>
      <c r="C200" s="213" t="s">
        <v>415</v>
      </c>
      <c r="D200" s="213" t="s">
        <v>163</v>
      </c>
      <c r="E200" s="214" t="s">
        <v>416</v>
      </c>
      <c r="F200" s="215" t="s">
        <v>417</v>
      </c>
      <c r="G200" s="216" t="s">
        <v>114</v>
      </c>
      <c r="H200" s="217">
        <v>9</v>
      </c>
      <c r="I200" s="218"/>
      <c r="J200" s="219">
        <f>ROUND(I200*H200,2)</f>
        <v>0</v>
      </c>
      <c r="K200" s="220"/>
      <c r="L200" s="44"/>
      <c r="M200" s="221" t="s">
        <v>19</v>
      </c>
      <c r="N200" s="222" t="s">
        <v>46</v>
      </c>
      <c r="O200" s="84"/>
      <c r="P200" s="223">
        <f>O200*H200</f>
        <v>0</v>
      </c>
      <c r="Q200" s="223">
        <v>0.010189999999999999</v>
      </c>
      <c r="R200" s="223">
        <f>Q200*H200</f>
        <v>0.09171</v>
      </c>
      <c r="S200" s="223">
        <v>0</v>
      </c>
      <c r="T200" s="22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5" t="s">
        <v>166</v>
      </c>
      <c r="AT200" s="225" t="s">
        <v>163</v>
      </c>
      <c r="AU200" s="225" t="s">
        <v>87</v>
      </c>
      <c r="AY200" s="17" t="s">
        <v>161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7" t="s">
        <v>80</v>
      </c>
      <c r="BK200" s="226">
        <f>ROUND(I200*H200,2)</f>
        <v>0</v>
      </c>
      <c r="BL200" s="17" t="s">
        <v>166</v>
      </c>
      <c r="BM200" s="225" t="s">
        <v>418</v>
      </c>
    </row>
    <row r="201" s="2" customFormat="1" ht="16.5" customHeight="1">
      <c r="A201" s="38"/>
      <c r="B201" s="39"/>
      <c r="C201" s="250" t="s">
        <v>419</v>
      </c>
      <c r="D201" s="250" t="s">
        <v>242</v>
      </c>
      <c r="E201" s="251" t="s">
        <v>420</v>
      </c>
      <c r="F201" s="252" t="s">
        <v>421</v>
      </c>
      <c r="G201" s="253" t="s">
        <v>114</v>
      </c>
      <c r="H201" s="254">
        <v>4</v>
      </c>
      <c r="I201" s="255"/>
      <c r="J201" s="256">
        <f>ROUND(I201*H201,2)</f>
        <v>0</v>
      </c>
      <c r="K201" s="257"/>
      <c r="L201" s="258"/>
      <c r="M201" s="259" t="s">
        <v>19</v>
      </c>
      <c r="N201" s="260" t="s">
        <v>46</v>
      </c>
      <c r="O201" s="84"/>
      <c r="P201" s="223">
        <f>O201*H201</f>
        <v>0</v>
      </c>
      <c r="Q201" s="223">
        <v>0.254</v>
      </c>
      <c r="R201" s="223">
        <f>Q201*H201</f>
        <v>1.016</v>
      </c>
      <c r="S201" s="223">
        <v>0</v>
      </c>
      <c r="T201" s="22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5" t="s">
        <v>197</v>
      </c>
      <c r="AT201" s="225" t="s">
        <v>242</v>
      </c>
      <c r="AU201" s="225" t="s">
        <v>87</v>
      </c>
      <c r="AY201" s="17" t="s">
        <v>161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7" t="s">
        <v>80</v>
      </c>
      <c r="BK201" s="226">
        <f>ROUND(I201*H201,2)</f>
        <v>0</v>
      </c>
      <c r="BL201" s="17" t="s">
        <v>166</v>
      </c>
      <c r="BM201" s="225" t="s">
        <v>422</v>
      </c>
    </row>
    <row r="202" s="2" customFormat="1" ht="16.5" customHeight="1">
      <c r="A202" s="38"/>
      <c r="B202" s="39"/>
      <c r="C202" s="250" t="s">
        <v>423</v>
      </c>
      <c r="D202" s="250" t="s">
        <v>242</v>
      </c>
      <c r="E202" s="251" t="s">
        <v>424</v>
      </c>
      <c r="F202" s="252" t="s">
        <v>425</v>
      </c>
      <c r="G202" s="253" t="s">
        <v>114</v>
      </c>
      <c r="H202" s="254">
        <v>3</v>
      </c>
      <c r="I202" s="255"/>
      <c r="J202" s="256">
        <f>ROUND(I202*H202,2)</f>
        <v>0</v>
      </c>
      <c r="K202" s="257"/>
      <c r="L202" s="258"/>
      <c r="M202" s="259" t="s">
        <v>19</v>
      </c>
      <c r="N202" s="260" t="s">
        <v>46</v>
      </c>
      <c r="O202" s="84"/>
      <c r="P202" s="223">
        <f>O202*H202</f>
        <v>0</v>
      </c>
      <c r="Q202" s="223">
        <v>0.50600000000000001</v>
      </c>
      <c r="R202" s="223">
        <f>Q202*H202</f>
        <v>1.518</v>
      </c>
      <c r="S202" s="223">
        <v>0</v>
      </c>
      <c r="T202" s="22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5" t="s">
        <v>197</v>
      </c>
      <c r="AT202" s="225" t="s">
        <v>242</v>
      </c>
      <c r="AU202" s="225" t="s">
        <v>87</v>
      </c>
      <c r="AY202" s="17" t="s">
        <v>161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7" t="s">
        <v>80</v>
      </c>
      <c r="BK202" s="226">
        <f>ROUND(I202*H202,2)</f>
        <v>0</v>
      </c>
      <c r="BL202" s="17" t="s">
        <v>166</v>
      </c>
      <c r="BM202" s="225" t="s">
        <v>426</v>
      </c>
    </row>
    <row r="203" s="2" customFormat="1" ht="16.5" customHeight="1">
      <c r="A203" s="38"/>
      <c r="B203" s="39"/>
      <c r="C203" s="250" t="s">
        <v>427</v>
      </c>
      <c r="D203" s="250" t="s">
        <v>242</v>
      </c>
      <c r="E203" s="251" t="s">
        <v>428</v>
      </c>
      <c r="F203" s="252" t="s">
        <v>429</v>
      </c>
      <c r="G203" s="253" t="s">
        <v>114</v>
      </c>
      <c r="H203" s="254">
        <v>2</v>
      </c>
      <c r="I203" s="255"/>
      <c r="J203" s="256">
        <f>ROUND(I203*H203,2)</f>
        <v>0</v>
      </c>
      <c r="K203" s="257"/>
      <c r="L203" s="258"/>
      <c r="M203" s="259" t="s">
        <v>19</v>
      </c>
      <c r="N203" s="260" t="s">
        <v>46</v>
      </c>
      <c r="O203" s="84"/>
      <c r="P203" s="223">
        <f>O203*H203</f>
        <v>0</v>
      </c>
      <c r="Q203" s="223">
        <v>1.0129999999999999</v>
      </c>
      <c r="R203" s="223">
        <f>Q203*H203</f>
        <v>2.0259999999999998</v>
      </c>
      <c r="S203" s="223">
        <v>0</v>
      </c>
      <c r="T203" s="22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5" t="s">
        <v>197</v>
      </c>
      <c r="AT203" s="225" t="s">
        <v>242</v>
      </c>
      <c r="AU203" s="225" t="s">
        <v>87</v>
      </c>
      <c r="AY203" s="17" t="s">
        <v>161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7" t="s">
        <v>80</v>
      </c>
      <c r="BK203" s="226">
        <f>ROUND(I203*H203,2)</f>
        <v>0</v>
      </c>
      <c r="BL203" s="17" t="s">
        <v>166</v>
      </c>
      <c r="BM203" s="225" t="s">
        <v>430</v>
      </c>
    </row>
    <row r="204" s="2" customFormat="1" ht="16.5" customHeight="1">
      <c r="A204" s="38"/>
      <c r="B204" s="39"/>
      <c r="C204" s="213" t="s">
        <v>431</v>
      </c>
      <c r="D204" s="213" t="s">
        <v>163</v>
      </c>
      <c r="E204" s="214" t="s">
        <v>432</v>
      </c>
      <c r="F204" s="215" t="s">
        <v>433</v>
      </c>
      <c r="G204" s="216" t="s">
        <v>114</v>
      </c>
      <c r="H204" s="217">
        <v>5</v>
      </c>
      <c r="I204" s="218"/>
      <c r="J204" s="219">
        <f>ROUND(I204*H204,2)</f>
        <v>0</v>
      </c>
      <c r="K204" s="220"/>
      <c r="L204" s="44"/>
      <c r="M204" s="221" t="s">
        <v>19</v>
      </c>
      <c r="N204" s="222" t="s">
        <v>46</v>
      </c>
      <c r="O204" s="84"/>
      <c r="P204" s="223">
        <f>O204*H204</f>
        <v>0</v>
      </c>
      <c r="Q204" s="223">
        <v>0.01248</v>
      </c>
      <c r="R204" s="223">
        <f>Q204*H204</f>
        <v>0.062399999999999997</v>
      </c>
      <c r="S204" s="223">
        <v>0</v>
      </c>
      <c r="T204" s="22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5" t="s">
        <v>166</v>
      </c>
      <c r="AT204" s="225" t="s">
        <v>163</v>
      </c>
      <c r="AU204" s="225" t="s">
        <v>87</v>
      </c>
      <c r="AY204" s="17" t="s">
        <v>161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7" t="s">
        <v>80</v>
      </c>
      <c r="BK204" s="226">
        <f>ROUND(I204*H204,2)</f>
        <v>0</v>
      </c>
      <c r="BL204" s="17" t="s">
        <v>166</v>
      </c>
      <c r="BM204" s="225" t="s">
        <v>434</v>
      </c>
    </row>
    <row r="205" s="2" customFormat="1" ht="16.5" customHeight="1">
      <c r="A205" s="38"/>
      <c r="B205" s="39"/>
      <c r="C205" s="250" t="s">
        <v>435</v>
      </c>
      <c r="D205" s="250" t="s">
        <v>242</v>
      </c>
      <c r="E205" s="251" t="s">
        <v>436</v>
      </c>
      <c r="F205" s="252" t="s">
        <v>437</v>
      </c>
      <c r="G205" s="253" t="s">
        <v>114</v>
      </c>
      <c r="H205" s="254">
        <v>5</v>
      </c>
      <c r="I205" s="255"/>
      <c r="J205" s="256">
        <f>ROUND(I205*H205,2)</f>
        <v>0</v>
      </c>
      <c r="K205" s="257"/>
      <c r="L205" s="258"/>
      <c r="M205" s="259" t="s">
        <v>19</v>
      </c>
      <c r="N205" s="260" t="s">
        <v>46</v>
      </c>
      <c r="O205" s="84"/>
      <c r="P205" s="223">
        <f>O205*H205</f>
        <v>0</v>
      </c>
      <c r="Q205" s="223">
        <v>0.58499999999999996</v>
      </c>
      <c r="R205" s="223">
        <f>Q205*H205</f>
        <v>2.9249999999999998</v>
      </c>
      <c r="S205" s="223">
        <v>0</v>
      </c>
      <c r="T205" s="22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5" t="s">
        <v>197</v>
      </c>
      <c r="AT205" s="225" t="s">
        <v>242</v>
      </c>
      <c r="AU205" s="225" t="s">
        <v>87</v>
      </c>
      <c r="AY205" s="17" t="s">
        <v>161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7" t="s">
        <v>80</v>
      </c>
      <c r="BK205" s="226">
        <f>ROUND(I205*H205,2)</f>
        <v>0</v>
      </c>
      <c r="BL205" s="17" t="s">
        <v>166</v>
      </c>
      <c r="BM205" s="225" t="s">
        <v>438</v>
      </c>
    </row>
    <row r="206" s="2" customFormat="1" ht="16.5" customHeight="1">
      <c r="A206" s="38"/>
      <c r="B206" s="39"/>
      <c r="C206" s="213" t="s">
        <v>439</v>
      </c>
      <c r="D206" s="213" t="s">
        <v>163</v>
      </c>
      <c r="E206" s="214" t="s">
        <v>440</v>
      </c>
      <c r="F206" s="215" t="s">
        <v>441</v>
      </c>
      <c r="G206" s="216" t="s">
        <v>114</v>
      </c>
      <c r="H206" s="217">
        <v>5</v>
      </c>
      <c r="I206" s="218"/>
      <c r="J206" s="219">
        <f>ROUND(I206*H206,2)</f>
        <v>0</v>
      </c>
      <c r="K206" s="220"/>
      <c r="L206" s="44"/>
      <c r="M206" s="221" t="s">
        <v>19</v>
      </c>
      <c r="N206" s="222" t="s">
        <v>46</v>
      </c>
      <c r="O206" s="84"/>
      <c r="P206" s="223">
        <f>O206*H206</f>
        <v>0</v>
      </c>
      <c r="Q206" s="223">
        <v>0.028539999999999999</v>
      </c>
      <c r="R206" s="223">
        <f>Q206*H206</f>
        <v>0.14269999999999999</v>
      </c>
      <c r="S206" s="223">
        <v>0</v>
      </c>
      <c r="T206" s="22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5" t="s">
        <v>166</v>
      </c>
      <c r="AT206" s="225" t="s">
        <v>163</v>
      </c>
      <c r="AU206" s="225" t="s">
        <v>87</v>
      </c>
      <c r="AY206" s="17" t="s">
        <v>161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7" t="s">
        <v>80</v>
      </c>
      <c r="BK206" s="226">
        <f>ROUND(I206*H206,2)</f>
        <v>0</v>
      </c>
      <c r="BL206" s="17" t="s">
        <v>166</v>
      </c>
      <c r="BM206" s="225" t="s">
        <v>442</v>
      </c>
    </row>
    <row r="207" s="2" customFormat="1" ht="16.5" customHeight="1">
      <c r="A207" s="38"/>
      <c r="B207" s="39"/>
      <c r="C207" s="250" t="s">
        <v>443</v>
      </c>
      <c r="D207" s="250" t="s">
        <v>242</v>
      </c>
      <c r="E207" s="251" t="s">
        <v>444</v>
      </c>
      <c r="F207" s="252" t="s">
        <v>445</v>
      </c>
      <c r="G207" s="253" t="s">
        <v>114</v>
      </c>
      <c r="H207" s="254">
        <v>4</v>
      </c>
      <c r="I207" s="255"/>
      <c r="J207" s="256">
        <f>ROUND(I207*H207,2)</f>
        <v>0</v>
      </c>
      <c r="K207" s="257"/>
      <c r="L207" s="258"/>
      <c r="M207" s="259" t="s">
        <v>19</v>
      </c>
      <c r="N207" s="260" t="s">
        <v>46</v>
      </c>
      <c r="O207" s="84"/>
      <c r="P207" s="223">
        <f>O207*H207</f>
        <v>0</v>
      </c>
      <c r="Q207" s="223">
        <v>1.6000000000000001</v>
      </c>
      <c r="R207" s="223">
        <f>Q207*H207</f>
        <v>6.4000000000000004</v>
      </c>
      <c r="S207" s="223">
        <v>0</v>
      </c>
      <c r="T207" s="22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5" t="s">
        <v>197</v>
      </c>
      <c r="AT207" s="225" t="s">
        <v>242</v>
      </c>
      <c r="AU207" s="225" t="s">
        <v>87</v>
      </c>
      <c r="AY207" s="17" t="s">
        <v>161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7" t="s">
        <v>80</v>
      </c>
      <c r="BK207" s="226">
        <f>ROUND(I207*H207,2)</f>
        <v>0</v>
      </c>
      <c r="BL207" s="17" t="s">
        <v>166</v>
      </c>
      <c r="BM207" s="225" t="s">
        <v>446</v>
      </c>
    </row>
    <row r="208" s="2" customFormat="1" ht="16.5" customHeight="1">
      <c r="A208" s="38"/>
      <c r="B208" s="39"/>
      <c r="C208" s="250" t="s">
        <v>447</v>
      </c>
      <c r="D208" s="250" t="s">
        <v>242</v>
      </c>
      <c r="E208" s="251" t="s">
        <v>448</v>
      </c>
      <c r="F208" s="252" t="s">
        <v>449</v>
      </c>
      <c r="G208" s="253" t="s">
        <v>114</v>
      </c>
      <c r="H208" s="254">
        <v>1</v>
      </c>
      <c r="I208" s="255"/>
      <c r="J208" s="256">
        <f>ROUND(I208*H208,2)</f>
        <v>0</v>
      </c>
      <c r="K208" s="257"/>
      <c r="L208" s="258"/>
      <c r="M208" s="259" t="s">
        <v>19</v>
      </c>
      <c r="N208" s="260" t="s">
        <v>46</v>
      </c>
      <c r="O208" s="84"/>
      <c r="P208" s="223">
        <f>O208*H208</f>
        <v>0</v>
      </c>
      <c r="Q208" s="223">
        <v>2.1000000000000001</v>
      </c>
      <c r="R208" s="223">
        <f>Q208*H208</f>
        <v>2.1000000000000001</v>
      </c>
      <c r="S208" s="223">
        <v>0</v>
      </c>
      <c r="T208" s="22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5" t="s">
        <v>197</v>
      </c>
      <c r="AT208" s="225" t="s">
        <v>242</v>
      </c>
      <c r="AU208" s="225" t="s">
        <v>87</v>
      </c>
      <c r="AY208" s="17" t="s">
        <v>161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7" t="s">
        <v>80</v>
      </c>
      <c r="BK208" s="226">
        <f>ROUND(I208*H208,2)</f>
        <v>0</v>
      </c>
      <c r="BL208" s="17" t="s">
        <v>166</v>
      </c>
      <c r="BM208" s="225" t="s">
        <v>450</v>
      </c>
    </row>
    <row r="209" s="2" customFormat="1" ht="16.5" customHeight="1">
      <c r="A209" s="38"/>
      <c r="B209" s="39"/>
      <c r="C209" s="250" t="s">
        <v>451</v>
      </c>
      <c r="D209" s="250" t="s">
        <v>242</v>
      </c>
      <c r="E209" s="251" t="s">
        <v>452</v>
      </c>
      <c r="F209" s="252" t="s">
        <v>453</v>
      </c>
      <c r="G209" s="253" t="s">
        <v>114</v>
      </c>
      <c r="H209" s="254">
        <v>14</v>
      </c>
      <c r="I209" s="255"/>
      <c r="J209" s="256">
        <f>ROUND(I209*H209,2)</f>
        <v>0</v>
      </c>
      <c r="K209" s="257"/>
      <c r="L209" s="258"/>
      <c r="M209" s="259" t="s">
        <v>19</v>
      </c>
      <c r="N209" s="260" t="s">
        <v>46</v>
      </c>
      <c r="O209" s="84"/>
      <c r="P209" s="223">
        <f>O209*H209</f>
        <v>0</v>
      </c>
      <c r="Q209" s="223">
        <v>0.002</v>
      </c>
      <c r="R209" s="223">
        <f>Q209*H209</f>
        <v>0.028000000000000001</v>
      </c>
      <c r="S209" s="223">
        <v>0</v>
      </c>
      <c r="T209" s="22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5" t="s">
        <v>197</v>
      </c>
      <c r="AT209" s="225" t="s">
        <v>242</v>
      </c>
      <c r="AU209" s="225" t="s">
        <v>87</v>
      </c>
      <c r="AY209" s="17" t="s">
        <v>161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7" t="s">
        <v>80</v>
      </c>
      <c r="BK209" s="226">
        <f>ROUND(I209*H209,2)</f>
        <v>0</v>
      </c>
      <c r="BL209" s="17" t="s">
        <v>166</v>
      </c>
      <c r="BM209" s="225" t="s">
        <v>454</v>
      </c>
    </row>
    <row r="210" s="2" customFormat="1" ht="16.5" customHeight="1">
      <c r="A210" s="38"/>
      <c r="B210" s="39"/>
      <c r="C210" s="213" t="s">
        <v>455</v>
      </c>
      <c r="D210" s="213" t="s">
        <v>163</v>
      </c>
      <c r="E210" s="214" t="s">
        <v>456</v>
      </c>
      <c r="F210" s="215" t="s">
        <v>457</v>
      </c>
      <c r="G210" s="216" t="s">
        <v>114</v>
      </c>
      <c r="H210" s="217">
        <v>5</v>
      </c>
      <c r="I210" s="218"/>
      <c r="J210" s="219">
        <f>ROUND(I210*H210,2)</f>
        <v>0</v>
      </c>
      <c r="K210" s="220"/>
      <c r="L210" s="44"/>
      <c r="M210" s="221" t="s">
        <v>19</v>
      </c>
      <c r="N210" s="222" t="s">
        <v>46</v>
      </c>
      <c r="O210" s="84"/>
      <c r="P210" s="223">
        <f>O210*H210</f>
        <v>0</v>
      </c>
      <c r="Q210" s="223">
        <v>0.21734000000000001</v>
      </c>
      <c r="R210" s="223">
        <f>Q210*H210</f>
        <v>1.0867</v>
      </c>
      <c r="S210" s="223">
        <v>0</v>
      </c>
      <c r="T210" s="22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5" t="s">
        <v>166</v>
      </c>
      <c r="AT210" s="225" t="s">
        <v>163</v>
      </c>
      <c r="AU210" s="225" t="s">
        <v>87</v>
      </c>
      <c r="AY210" s="17" t="s">
        <v>161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7" t="s">
        <v>80</v>
      </c>
      <c r="BK210" s="226">
        <f>ROUND(I210*H210,2)</f>
        <v>0</v>
      </c>
      <c r="BL210" s="17" t="s">
        <v>166</v>
      </c>
      <c r="BM210" s="225" t="s">
        <v>458</v>
      </c>
    </row>
    <row r="211" s="2" customFormat="1" ht="16.5" customHeight="1">
      <c r="A211" s="38"/>
      <c r="B211" s="39"/>
      <c r="C211" s="250" t="s">
        <v>459</v>
      </c>
      <c r="D211" s="250" t="s">
        <v>242</v>
      </c>
      <c r="E211" s="251" t="s">
        <v>460</v>
      </c>
      <c r="F211" s="252" t="s">
        <v>461</v>
      </c>
      <c r="G211" s="253" t="s">
        <v>114</v>
      </c>
      <c r="H211" s="254">
        <v>5</v>
      </c>
      <c r="I211" s="255"/>
      <c r="J211" s="256">
        <f>ROUND(I211*H211,2)</f>
        <v>0</v>
      </c>
      <c r="K211" s="257"/>
      <c r="L211" s="258"/>
      <c r="M211" s="259" t="s">
        <v>19</v>
      </c>
      <c r="N211" s="260" t="s">
        <v>46</v>
      </c>
      <c r="O211" s="84"/>
      <c r="P211" s="223">
        <f>O211*H211</f>
        <v>0</v>
      </c>
      <c r="Q211" s="223">
        <v>0.10199999999999999</v>
      </c>
      <c r="R211" s="223">
        <f>Q211*H211</f>
        <v>0.51000000000000001</v>
      </c>
      <c r="S211" s="223">
        <v>0</v>
      </c>
      <c r="T211" s="22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5" t="s">
        <v>197</v>
      </c>
      <c r="AT211" s="225" t="s">
        <v>242</v>
      </c>
      <c r="AU211" s="225" t="s">
        <v>87</v>
      </c>
      <c r="AY211" s="17" t="s">
        <v>161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7" t="s">
        <v>80</v>
      </c>
      <c r="BK211" s="226">
        <f>ROUND(I211*H211,2)</f>
        <v>0</v>
      </c>
      <c r="BL211" s="17" t="s">
        <v>166</v>
      </c>
      <c r="BM211" s="225" t="s">
        <v>462</v>
      </c>
    </row>
    <row r="212" s="2" customFormat="1" ht="16.5" customHeight="1">
      <c r="A212" s="38"/>
      <c r="B212" s="39"/>
      <c r="C212" s="213" t="s">
        <v>463</v>
      </c>
      <c r="D212" s="213" t="s">
        <v>163</v>
      </c>
      <c r="E212" s="214" t="s">
        <v>464</v>
      </c>
      <c r="F212" s="215" t="s">
        <v>465</v>
      </c>
      <c r="G212" s="216" t="s">
        <v>114</v>
      </c>
      <c r="H212" s="217">
        <v>5</v>
      </c>
      <c r="I212" s="218"/>
      <c r="J212" s="219">
        <f>ROUND(I212*H212,2)</f>
        <v>0</v>
      </c>
      <c r="K212" s="220"/>
      <c r="L212" s="44"/>
      <c r="M212" s="221" t="s">
        <v>19</v>
      </c>
      <c r="N212" s="222" t="s">
        <v>46</v>
      </c>
      <c r="O212" s="84"/>
      <c r="P212" s="223">
        <f>O212*H212</f>
        <v>0</v>
      </c>
      <c r="Q212" s="223">
        <v>0</v>
      </c>
      <c r="R212" s="223">
        <f>Q212*H212</f>
        <v>0</v>
      </c>
      <c r="S212" s="223">
        <v>0.10000000000000001</v>
      </c>
      <c r="T212" s="224">
        <f>S212*H212</f>
        <v>0.5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5" t="s">
        <v>166</v>
      </c>
      <c r="AT212" s="225" t="s">
        <v>163</v>
      </c>
      <c r="AU212" s="225" t="s">
        <v>87</v>
      </c>
      <c r="AY212" s="17" t="s">
        <v>161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7" t="s">
        <v>80</v>
      </c>
      <c r="BK212" s="226">
        <f>ROUND(I212*H212,2)</f>
        <v>0</v>
      </c>
      <c r="BL212" s="17" t="s">
        <v>166</v>
      </c>
      <c r="BM212" s="225" t="s">
        <v>466</v>
      </c>
    </row>
    <row r="213" s="2" customFormat="1" ht="16.5" customHeight="1">
      <c r="A213" s="38"/>
      <c r="B213" s="39"/>
      <c r="C213" s="213" t="s">
        <v>467</v>
      </c>
      <c r="D213" s="213" t="s">
        <v>163</v>
      </c>
      <c r="E213" s="214" t="s">
        <v>468</v>
      </c>
      <c r="F213" s="215" t="s">
        <v>469</v>
      </c>
      <c r="G213" s="216" t="s">
        <v>114</v>
      </c>
      <c r="H213" s="217">
        <v>1</v>
      </c>
      <c r="I213" s="218"/>
      <c r="J213" s="219">
        <f>ROUND(I213*H213,2)</f>
        <v>0</v>
      </c>
      <c r="K213" s="220"/>
      <c r="L213" s="44"/>
      <c r="M213" s="221" t="s">
        <v>19</v>
      </c>
      <c r="N213" s="222" t="s">
        <v>46</v>
      </c>
      <c r="O213" s="84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5" t="s">
        <v>166</v>
      </c>
      <c r="AT213" s="225" t="s">
        <v>163</v>
      </c>
      <c r="AU213" s="225" t="s">
        <v>87</v>
      </c>
      <c r="AY213" s="17" t="s">
        <v>161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7" t="s">
        <v>80</v>
      </c>
      <c r="BK213" s="226">
        <f>ROUND(I213*H213,2)</f>
        <v>0</v>
      </c>
      <c r="BL213" s="17" t="s">
        <v>166</v>
      </c>
      <c r="BM213" s="225" t="s">
        <v>470</v>
      </c>
    </row>
    <row r="214" s="2" customFormat="1" ht="16.5" customHeight="1">
      <c r="A214" s="38"/>
      <c r="B214" s="39"/>
      <c r="C214" s="213" t="s">
        <v>471</v>
      </c>
      <c r="D214" s="213" t="s">
        <v>163</v>
      </c>
      <c r="E214" s="214" t="s">
        <v>472</v>
      </c>
      <c r="F214" s="215" t="s">
        <v>473</v>
      </c>
      <c r="G214" s="216" t="s">
        <v>114</v>
      </c>
      <c r="H214" s="217">
        <v>12</v>
      </c>
      <c r="I214" s="218"/>
      <c r="J214" s="219">
        <f>ROUND(I214*H214,2)</f>
        <v>0</v>
      </c>
      <c r="K214" s="220"/>
      <c r="L214" s="44"/>
      <c r="M214" s="221" t="s">
        <v>19</v>
      </c>
      <c r="N214" s="222" t="s">
        <v>46</v>
      </c>
      <c r="O214" s="84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5" t="s">
        <v>166</v>
      </c>
      <c r="AT214" s="225" t="s">
        <v>163</v>
      </c>
      <c r="AU214" s="225" t="s">
        <v>87</v>
      </c>
      <c r="AY214" s="17" t="s">
        <v>161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7" t="s">
        <v>80</v>
      </c>
      <c r="BK214" s="226">
        <f>ROUND(I214*H214,2)</f>
        <v>0</v>
      </c>
      <c r="BL214" s="17" t="s">
        <v>166</v>
      </c>
      <c r="BM214" s="225" t="s">
        <v>474</v>
      </c>
    </row>
    <row r="215" s="13" customFormat="1">
      <c r="A215" s="13"/>
      <c r="B215" s="227"/>
      <c r="C215" s="228"/>
      <c r="D215" s="229" t="s">
        <v>168</v>
      </c>
      <c r="E215" s="230" t="s">
        <v>19</v>
      </c>
      <c r="F215" s="231" t="s">
        <v>112</v>
      </c>
      <c r="G215" s="228"/>
      <c r="H215" s="232">
        <v>12</v>
      </c>
      <c r="I215" s="233"/>
      <c r="J215" s="228"/>
      <c r="K215" s="228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168</v>
      </c>
      <c r="AU215" s="238" t="s">
        <v>87</v>
      </c>
      <c r="AV215" s="13" t="s">
        <v>87</v>
      </c>
      <c r="AW215" s="13" t="s">
        <v>36</v>
      </c>
      <c r="AX215" s="13" t="s">
        <v>80</v>
      </c>
      <c r="AY215" s="238" t="s">
        <v>161</v>
      </c>
    </row>
    <row r="216" s="12" customFormat="1" ht="22.8" customHeight="1">
      <c r="A216" s="12"/>
      <c r="B216" s="197"/>
      <c r="C216" s="198"/>
      <c r="D216" s="199" t="s">
        <v>74</v>
      </c>
      <c r="E216" s="211" t="s">
        <v>201</v>
      </c>
      <c r="F216" s="211" t="s">
        <v>475</v>
      </c>
      <c r="G216" s="198"/>
      <c r="H216" s="198"/>
      <c r="I216" s="201"/>
      <c r="J216" s="212">
        <f>BK216</f>
        <v>0</v>
      </c>
      <c r="K216" s="198"/>
      <c r="L216" s="203"/>
      <c r="M216" s="204"/>
      <c r="N216" s="205"/>
      <c r="O216" s="205"/>
      <c r="P216" s="206">
        <f>SUM(P217:P227)</f>
        <v>0</v>
      </c>
      <c r="Q216" s="205"/>
      <c r="R216" s="206">
        <f>SUM(R217:R227)</f>
        <v>3.9925142</v>
      </c>
      <c r="S216" s="205"/>
      <c r="T216" s="207">
        <f>SUM(T217:T227)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8" t="s">
        <v>80</v>
      </c>
      <c r="AT216" s="209" t="s">
        <v>74</v>
      </c>
      <c r="AU216" s="209" t="s">
        <v>80</v>
      </c>
      <c r="AY216" s="208" t="s">
        <v>161</v>
      </c>
      <c r="BK216" s="210">
        <f>SUM(BK217:BK227)</f>
        <v>0</v>
      </c>
    </row>
    <row r="217" s="2" customFormat="1" ht="36" customHeight="1">
      <c r="A217" s="38"/>
      <c r="B217" s="39"/>
      <c r="C217" s="213" t="s">
        <v>476</v>
      </c>
      <c r="D217" s="213" t="s">
        <v>163</v>
      </c>
      <c r="E217" s="214" t="s">
        <v>477</v>
      </c>
      <c r="F217" s="215" t="s">
        <v>478</v>
      </c>
      <c r="G217" s="216" t="s">
        <v>104</v>
      </c>
      <c r="H217" s="217">
        <v>10.99</v>
      </c>
      <c r="I217" s="218"/>
      <c r="J217" s="219">
        <f>ROUND(I217*H217,2)</f>
        <v>0</v>
      </c>
      <c r="K217" s="220"/>
      <c r="L217" s="44"/>
      <c r="M217" s="221" t="s">
        <v>19</v>
      </c>
      <c r="N217" s="222" t="s">
        <v>46</v>
      </c>
      <c r="O217" s="84"/>
      <c r="P217" s="223">
        <f>O217*H217</f>
        <v>0</v>
      </c>
      <c r="Q217" s="223">
        <v>0.089779999999999999</v>
      </c>
      <c r="R217" s="223">
        <f>Q217*H217</f>
        <v>0.98668219999999995</v>
      </c>
      <c r="S217" s="223">
        <v>0</v>
      </c>
      <c r="T217" s="22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5" t="s">
        <v>166</v>
      </c>
      <c r="AT217" s="225" t="s">
        <v>163</v>
      </c>
      <c r="AU217" s="225" t="s">
        <v>87</v>
      </c>
      <c r="AY217" s="17" t="s">
        <v>161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7" t="s">
        <v>80</v>
      </c>
      <c r="BK217" s="226">
        <f>ROUND(I217*H217,2)</f>
        <v>0</v>
      </c>
      <c r="BL217" s="17" t="s">
        <v>166</v>
      </c>
      <c r="BM217" s="225" t="s">
        <v>479</v>
      </c>
    </row>
    <row r="218" s="13" customFormat="1">
      <c r="A218" s="13"/>
      <c r="B218" s="227"/>
      <c r="C218" s="228"/>
      <c r="D218" s="229" t="s">
        <v>168</v>
      </c>
      <c r="E218" s="230" t="s">
        <v>19</v>
      </c>
      <c r="F218" s="231" t="s">
        <v>480</v>
      </c>
      <c r="G218" s="228"/>
      <c r="H218" s="232">
        <v>10.99</v>
      </c>
      <c r="I218" s="233"/>
      <c r="J218" s="228"/>
      <c r="K218" s="228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168</v>
      </c>
      <c r="AU218" s="238" t="s">
        <v>87</v>
      </c>
      <c r="AV218" s="13" t="s">
        <v>87</v>
      </c>
      <c r="AW218" s="13" t="s">
        <v>36</v>
      </c>
      <c r="AX218" s="13" t="s">
        <v>80</v>
      </c>
      <c r="AY218" s="238" t="s">
        <v>161</v>
      </c>
    </row>
    <row r="219" s="2" customFormat="1" ht="16.5" customHeight="1">
      <c r="A219" s="38"/>
      <c r="B219" s="39"/>
      <c r="C219" s="250" t="s">
        <v>481</v>
      </c>
      <c r="D219" s="250" t="s">
        <v>242</v>
      </c>
      <c r="E219" s="251" t="s">
        <v>482</v>
      </c>
      <c r="F219" s="252" t="s">
        <v>483</v>
      </c>
      <c r="G219" s="253" t="s">
        <v>84</v>
      </c>
      <c r="H219" s="254">
        <v>0.24199999999999999</v>
      </c>
      <c r="I219" s="255"/>
      <c r="J219" s="256">
        <f>ROUND(I219*H219,2)</f>
        <v>0</v>
      </c>
      <c r="K219" s="257"/>
      <c r="L219" s="258"/>
      <c r="M219" s="259" t="s">
        <v>19</v>
      </c>
      <c r="N219" s="260" t="s">
        <v>46</v>
      </c>
      <c r="O219" s="84"/>
      <c r="P219" s="223">
        <f>O219*H219</f>
        <v>0</v>
      </c>
      <c r="Q219" s="223">
        <v>0.222</v>
      </c>
      <c r="R219" s="223">
        <f>Q219*H219</f>
        <v>0.053724000000000001</v>
      </c>
      <c r="S219" s="223">
        <v>0</v>
      </c>
      <c r="T219" s="22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5" t="s">
        <v>197</v>
      </c>
      <c r="AT219" s="225" t="s">
        <v>242</v>
      </c>
      <c r="AU219" s="225" t="s">
        <v>87</v>
      </c>
      <c r="AY219" s="17" t="s">
        <v>161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7" t="s">
        <v>80</v>
      </c>
      <c r="BK219" s="226">
        <f>ROUND(I219*H219,2)</f>
        <v>0</v>
      </c>
      <c r="BL219" s="17" t="s">
        <v>166</v>
      </c>
      <c r="BM219" s="225" t="s">
        <v>484</v>
      </c>
    </row>
    <row r="220" s="13" customFormat="1">
      <c r="A220" s="13"/>
      <c r="B220" s="227"/>
      <c r="C220" s="228"/>
      <c r="D220" s="229" t="s">
        <v>168</v>
      </c>
      <c r="E220" s="230" t="s">
        <v>19</v>
      </c>
      <c r="F220" s="231" t="s">
        <v>485</v>
      </c>
      <c r="G220" s="228"/>
      <c r="H220" s="232">
        <v>0.24199999999999999</v>
      </c>
      <c r="I220" s="233"/>
      <c r="J220" s="228"/>
      <c r="K220" s="228"/>
      <c r="L220" s="234"/>
      <c r="M220" s="235"/>
      <c r="N220" s="236"/>
      <c r="O220" s="236"/>
      <c r="P220" s="236"/>
      <c r="Q220" s="236"/>
      <c r="R220" s="236"/>
      <c r="S220" s="236"/>
      <c r="T220" s="23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8" t="s">
        <v>168</v>
      </c>
      <c r="AU220" s="238" t="s">
        <v>87</v>
      </c>
      <c r="AV220" s="13" t="s">
        <v>87</v>
      </c>
      <c r="AW220" s="13" t="s">
        <v>36</v>
      </c>
      <c r="AX220" s="13" t="s">
        <v>80</v>
      </c>
      <c r="AY220" s="238" t="s">
        <v>161</v>
      </c>
    </row>
    <row r="221" s="2" customFormat="1" ht="24" customHeight="1">
      <c r="A221" s="38"/>
      <c r="B221" s="39"/>
      <c r="C221" s="213" t="s">
        <v>486</v>
      </c>
      <c r="D221" s="213" t="s">
        <v>163</v>
      </c>
      <c r="E221" s="214" t="s">
        <v>487</v>
      </c>
      <c r="F221" s="215" t="s">
        <v>488</v>
      </c>
      <c r="G221" s="216" t="s">
        <v>104</v>
      </c>
      <c r="H221" s="217">
        <v>16</v>
      </c>
      <c r="I221" s="218"/>
      <c r="J221" s="219">
        <f>ROUND(I221*H221,2)</f>
        <v>0</v>
      </c>
      <c r="K221" s="220"/>
      <c r="L221" s="44"/>
      <c r="M221" s="221" t="s">
        <v>19</v>
      </c>
      <c r="N221" s="222" t="s">
        <v>46</v>
      </c>
      <c r="O221" s="84"/>
      <c r="P221" s="223">
        <f>O221*H221</f>
        <v>0</v>
      </c>
      <c r="Q221" s="223">
        <v>0.1295</v>
      </c>
      <c r="R221" s="223">
        <f>Q221*H221</f>
        <v>2.0720000000000001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166</v>
      </c>
      <c r="AT221" s="225" t="s">
        <v>163</v>
      </c>
      <c r="AU221" s="225" t="s">
        <v>87</v>
      </c>
      <c r="AY221" s="17" t="s">
        <v>161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80</v>
      </c>
      <c r="BK221" s="226">
        <f>ROUND(I221*H221,2)</f>
        <v>0</v>
      </c>
      <c r="BL221" s="17" t="s">
        <v>166</v>
      </c>
      <c r="BM221" s="225" t="s">
        <v>489</v>
      </c>
    </row>
    <row r="222" s="13" customFormat="1">
      <c r="A222" s="13"/>
      <c r="B222" s="227"/>
      <c r="C222" s="228"/>
      <c r="D222" s="229" t="s">
        <v>168</v>
      </c>
      <c r="E222" s="230" t="s">
        <v>19</v>
      </c>
      <c r="F222" s="231" t="s">
        <v>177</v>
      </c>
      <c r="G222" s="228"/>
      <c r="H222" s="232">
        <v>16</v>
      </c>
      <c r="I222" s="233"/>
      <c r="J222" s="228"/>
      <c r="K222" s="228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168</v>
      </c>
      <c r="AU222" s="238" t="s">
        <v>87</v>
      </c>
      <c r="AV222" s="13" t="s">
        <v>87</v>
      </c>
      <c r="AW222" s="13" t="s">
        <v>36</v>
      </c>
      <c r="AX222" s="13" t="s">
        <v>80</v>
      </c>
      <c r="AY222" s="238" t="s">
        <v>161</v>
      </c>
    </row>
    <row r="223" s="2" customFormat="1" ht="16.5" customHeight="1">
      <c r="A223" s="38"/>
      <c r="B223" s="39"/>
      <c r="C223" s="250" t="s">
        <v>490</v>
      </c>
      <c r="D223" s="250" t="s">
        <v>242</v>
      </c>
      <c r="E223" s="251" t="s">
        <v>491</v>
      </c>
      <c r="F223" s="252" t="s">
        <v>492</v>
      </c>
      <c r="G223" s="253" t="s">
        <v>104</v>
      </c>
      <c r="H223" s="254">
        <v>16</v>
      </c>
      <c r="I223" s="255"/>
      <c r="J223" s="256">
        <f>ROUND(I223*H223,2)</f>
        <v>0</v>
      </c>
      <c r="K223" s="257"/>
      <c r="L223" s="258"/>
      <c r="M223" s="259" t="s">
        <v>19</v>
      </c>
      <c r="N223" s="260" t="s">
        <v>46</v>
      </c>
      <c r="O223" s="84"/>
      <c r="P223" s="223">
        <f>O223*H223</f>
        <v>0</v>
      </c>
      <c r="Q223" s="223">
        <v>0.055</v>
      </c>
      <c r="R223" s="223">
        <f>Q223*H223</f>
        <v>0.88</v>
      </c>
      <c r="S223" s="223">
        <v>0</v>
      </c>
      <c r="T223" s="22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5" t="s">
        <v>197</v>
      </c>
      <c r="AT223" s="225" t="s">
        <v>242</v>
      </c>
      <c r="AU223" s="225" t="s">
        <v>87</v>
      </c>
      <c r="AY223" s="17" t="s">
        <v>161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7" t="s">
        <v>80</v>
      </c>
      <c r="BK223" s="226">
        <f>ROUND(I223*H223,2)</f>
        <v>0</v>
      </c>
      <c r="BL223" s="17" t="s">
        <v>166</v>
      </c>
      <c r="BM223" s="225" t="s">
        <v>493</v>
      </c>
    </row>
    <row r="224" s="2" customFormat="1" ht="16.5" customHeight="1">
      <c r="A224" s="38"/>
      <c r="B224" s="39"/>
      <c r="C224" s="213" t="s">
        <v>494</v>
      </c>
      <c r="D224" s="213" t="s">
        <v>163</v>
      </c>
      <c r="E224" s="214" t="s">
        <v>495</v>
      </c>
      <c r="F224" s="215" t="s">
        <v>496</v>
      </c>
      <c r="G224" s="216" t="s">
        <v>104</v>
      </c>
      <c r="H224" s="217">
        <v>3.6000000000000001</v>
      </c>
      <c r="I224" s="218"/>
      <c r="J224" s="219">
        <f>ROUND(I224*H224,2)</f>
        <v>0</v>
      </c>
      <c r="K224" s="220"/>
      <c r="L224" s="44"/>
      <c r="M224" s="221" t="s">
        <v>19</v>
      </c>
      <c r="N224" s="222" t="s">
        <v>46</v>
      </c>
      <c r="O224" s="84"/>
      <c r="P224" s="223">
        <f>O224*H224</f>
        <v>0</v>
      </c>
      <c r="Q224" s="223">
        <v>3.0000000000000001E-05</v>
      </c>
      <c r="R224" s="223">
        <f>Q224*H224</f>
        <v>0.00010800000000000001</v>
      </c>
      <c r="S224" s="223">
        <v>0</v>
      </c>
      <c r="T224" s="22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5" t="s">
        <v>166</v>
      </c>
      <c r="AT224" s="225" t="s">
        <v>163</v>
      </c>
      <c r="AU224" s="225" t="s">
        <v>87</v>
      </c>
      <c r="AY224" s="17" t="s">
        <v>161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7" t="s">
        <v>80</v>
      </c>
      <c r="BK224" s="226">
        <f>ROUND(I224*H224,2)</f>
        <v>0</v>
      </c>
      <c r="BL224" s="17" t="s">
        <v>166</v>
      </c>
      <c r="BM224" s="225" t="s">
        <v>497</v>
      </c>
    </row>
    <row r="225" s="13" customFormat="1">
      <c r="A225" s="13"/>
      <c r="B225" s="227"/>
      <c r="C225" s="228"/>
      <c r="D225" s="229" t="s">
        <v>168</v>
      </c>
      <c r="E225" s="230" t="s">
        <v>19</v>
      </c>
      <c r="F225" s="231" t="s">
        <v>498</v>
      </c>
      <c r="G225" s="228"/>
      <c r="H225" s="232">
        <v>3.6000000000000001</v>
      </c>
      <c r="I225" s="233"/>
      <c r="J225" s="228"/>
      <c r="K225" s="228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168</v>
      </c>
      <c r="AU225" s="238" t="s">
        <v>87</v>
      </c>
      <c r="AV225" s="13" t="s">
        <v>87</v>
      </c>
      <c r="AW225" s="13" t="s">
        <v>36</v>
      </c>
      <c r="AX225" s="13" t="s">
        <v>80</v>
      </c>
      <c r="AY225" s="238" t="s">
        <v>161</v>
      </c>
    </row>
    <row r="226" s="2" customFormat="1" ht="36" customHeight="1">
      <c r="A226" s="38"/>
      <c r="B226" s="39"/>
      <c r="C226" s="213" t="s">
        <v>499</v>
      </c>
      <c r="D226" s="213" t="s">
        <v>163</v>
      </c>
      <c r="E226" s="214" t="s">
        <v>500</v>
      </c>
      <c r="F226" s="215" t="s">
        <v>501</v>
      </c>
      <c r="G226" s="216" t="s">
        <v>84</v>
      </c>
      <c r="H226" s="217">
        <v>9.1999999999999993</v>
      </c>
      <c r="I226" s="218"/>
      <c r="J226" s="219">
        <f>ROUND(I226*H226,2)</f>
        <v>0</v>
      </c>
      <c r="K226" s="220"/>
      <c r="L226" s="44"/>
      <c r="M226" s="221" t="s">
        <v>19</v>
      </c>
      <c r="N226" s="222" t="s">
        <v>46</v>
      </c>
      <c r="O226" s="84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5" t="s">
        <v>166</v>
      </c>
      <c r="AT226" s="225" t="s">
        <v>163</v>
      </c>
      <c r="AU226" s="225" t="s">
        <v>87</v>
      </c>
      <c r="AY226" s="17" t="s">
        <v>161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7" t="s">
        <v>80</v>
      </c>
      <c r="BK226" s="226">
        <f>ROUND(I226*H226,2)</f>
        <v>0</v>
      </c>
      <c r="BL226" s="17" t="s">
        <v>166</v>
      </c>
      <c r="BM226" s="225" t="s">
        <v>502</v>
      </c>
    </row>
    <row r="227" s="13" customFormat="1">
      <c r="A227" s="13"/>
      <c r="B227" s="227"/>
      <c r="C227" s="228"/>
      <c r="D227" s="229" t="s">
        <v>168</v>
      </c>
      <c r="E227" s="230" t="s">
        <v>19</v>
      </c>
      <c r="F227" s="231" t="s">
        <v>82</v>
      </c>
      <c r="G227" s="228"/>
      <c r="H227" s="232">
        <v>9.1999999999999993</v>
      </c>
      <c r="I227" s="233"/>
      <c r="J227" s="228"/>
      <c r="K227" s="228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168</v>
      </c>
      <c r="AU227" s="238" t="s">
        <v>87</v>
      </c>
      <c r="AV227" s="13" t="s">
        <v>87</v>
      </c>
      <c r="AW227" s="13" t="s">
        <v>36</v>
      </c>
      <c r="AX227" s="13" t="s">
        <v>80</v>
      </c>
      <c r="AY227" s="238" t="s">
        <v>161</v>
      </c>
    </row>
    <row r="228" s="12" customFormat="1" ht="22.8" customHeight="1">
      <c r="A228" s="12"/>
      <c r="B228" s="197"/>
      <c r="C228" s="198"/>
      <c r="D228" s="199" t="s">
        <v>74</v>
      </c>
      <c r="E228" s="211" t="s">
        <v>503</v>
      </c>
      <c r="F228" s="211" t="s">
        <v>504</v>
      </c>
      <c r="G228" s="198"/>
      <c r="H228" s="198"/>
      <c r="I228" s="201"/>
      <c r="J228" s="212">
        <f>BK228</f>
        <v>0</v>
      </c>
      <c r="K228" s="198"/>
      <c r="L228" s="203"/>
      <c r="M228" s="204"/>
      <c r="N228" s="205"/>
      <c r="O228" s="205"/>
      <c r="P228" s="206">
        <f>SUM(P229:P232)</f>
        <v>0</v>
      </c>
      <c r="Q228" s="205"/>
      <c r="R228" s="206">
        <f>SUM(R229:R232)</f>
        <v>0</v>
      </c>
      <c r="S228" s="205"/>
      <c r="T228" s="207">
        <f>SUM(T229:T232)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8" t="s">
        <v>80</v>
      </c>
      <c r="AT228" s="209" t="s">
        <v>74</v>
      </c>
      <c r="AU228" s="209" t="s">
        <v>80</v>
      </c>
      <c r="AY228" s="208" t="s">
        <v>161</v>
      </c>
      <c r="BK228" s="210">
        <f>SUM(BK229:BK232)</f>
        <v>0</v>
      </c>
    </row>
    <row r="229" s="2" customFormat="1" ht="24" customHeight="1">
      <c r="A229" s="38"/>
      <c r="B229" s="39"/>
      <c r="C229" s="213" t="s">
        <v>505</v>
      </c>
      <c r="D229" s="213" t="s">
        <v>163</v>
      </c>
      <c r="E229" s="214" t="s">
        <v>506</v>
      </c>
      <c r="F229" s="215" t="s">
        <v>507</v>
      </c>
      <c r="G229" s="216" t="s">
        <v>273</v>
      </c>
      <c r="H229" s="217">
        <v>36.015999999999998</v>
      </c>
      <c r="I229" s="218"/>
      <c r="J229" s="219">
        <f>ROUND(I229*H229,2)</f>
        <v>0</v>
      </c>
      <c r="K229" s="220"/>
      <c r="L229" s="44"/>
      <c r="M229" s="221" t="s">
        <v>19</v>
      </c>
      <c r="N229" s="222" t="s">
        <v>46</v>
      </c>
      <c r="O229" s="84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5" t="s">
        <v>166</v>
      </c>
      <c r="AT229" s="225" t="s">
        <v>163</v>
      </c>
      <c r="AU229" s="225" t="s">
        <v>87</v>
      </c>
      <c r="AY229" s="17" t="s">
        <v>161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7" t="s">
        <v>80</v>
      </c>
      <c r="BK229" s="226">
        <f>ROUND(I229*H229,2)</f>
        <v>0</v>
      </c>
      <c r="BL229" s="17" t="s">
        <v>166</v>
      </c>
      <c r="BM229" s="225" t="s">
        <v>508</v>
      </c>
    </row>
    <row r="230" s="2" customFormat="1" ht="24" customHeight="1">
      <c r="A230" s="38"/>
      <c r="B230" s="39"/>
      <c r="C230" s="213" t="s">
        <v>509</v>
      </c>
      <c r="D230" s="213" t="s">
        <v>163</v>
      </c>
      <c r="E230" s="214" t="s">
        <v>510</v>
      </c>
      <c r="F230" s="215" t="s">
        <v>511</v>
      </c>
      <c r="G230" s="216" t="s">
        <v>273</v>
      </c>
      <c r="H230" s="217">
        <v>432.19200000000001</v>
      </c>
      <c r="I230" s="218"/>
      <c r="J230" s="219">
        <f>ROUND(I230*H230,2)</f>
        <v>0</v>
      </c>
      <c r="K230" s="220"/>
      <c r="L230" s="44"/>
      <c r="M230" s="221" t="s">
        <v>19</v>
      </c>
      <c r="N230" s="222" t="s">
        <v>46</v>
      </c>
      <c r="O230" s="84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5" t="s">
        <v>166</v>
      </c>
      <c r="AT230" s="225" t="s">
        <v>163</v>
      </c>
      <c r="AU230" s="225" t="s">
        <v>87</v>
      </c>
      <c r="AY230" s="17" t="s">
        <v>161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7" t="s">
        <v>80</v>
      </c>
      <c r="BK230" s="226">
        <f>ROUND(I230*H230,2)</f>
        <v>0</v>
      </c>
      <c r="BL230" s="17" t="s">
        <v>166</v>
      </c>
      <c r="BM230" s="225" t="s">
        <v>512</v>
      </c>
    </row>
    <row r="231" s="13" customFormat="1">
      <c r="A231" s="13"/>
      <c r="B231" s="227"/>
      <c r="C231" s="228"/>
      <c r="D231" s="229" t="s">
        <v>168</v>
      </c>
      <c r="E231" s="228"/>
      <c r="F231" s="231" t="s">
        <v>513</v>
      </c>
      <c r="G231" s="228"/>
      <c r="H231" s="232">
        <v>432.19200000000001</v>
      </c>
      <c r="I231" s="233"/>
      <c r="J231" s="228"/>
      <c r="K231" s="228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168</v>
      </c>
      <c r="AU231" s="238" t="s">
        <v>87</v>
      </c>
      <c r="AV231" s="13" t="s">
        <v>87</v>
      </c>
      <c r="AW231" s="13" t="s">
        <v>4</v>
      </c>
      <c r="AX231" s="13" t="s">
        <v>80</v>
      </c>
      <c r="AY231" s="238" t="s">
        <v>161</v>
      </c>
    </row>
    <row r="232" s="2" customFormat="1" ht="24" customHeight="1">
      <c r="A232" s="38"/>
      <c r="B232" s="39"/>
      <c r="C232" s="213" t="s">
        <v>514</v>
      </c>
      <c r="D232" s="213" t="s">
        <v>163</v>
      </c>
      <c r="E232" s="214" t="s">
        <v>515</v>
      </c>
      <c r="F232" s="215" t="s">
        <v>516</v>
      </c>
      <c r="G232" s="216" t="s">
        <v>273</v>
      </c>
      <c r="H232" s="217">
        <v>36.015999999999998</v>
      </c>
      <c r="I232" s="218"/>
      <c r="J232" s="219">
        <f>ROUND(I232*H232,2)</f>
        <v>0</v>
      </c>
      <c r="K232" s="220"/>
      <c r="L232" s="44"/>
      <c r="M232" s="221" t="s">
        <v>19</v>
      </c>
      <c r="N232" s="222" t="s">
        <v>46</v>
      </c>
      <c r="O232" s="84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5" t="s">
        <v>166</v>
      </c>
      <c r="AT232" s="225" t="s">
        <v>163</v>
      </c>
      <c r="AU232" s="225" t="s">
        <v>87</v>
      </c>
      <c r="AY232" s="17" t="s">
        <v>161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7" t="s">
        <v>80</v>
      </c>
      <c r="BK232" s="226">
        <f>ROUND(I232*H232,2)</f>
        <v>0</v>
      </c>
      <c r="BL232" s="17" t="s">
        <v>166</v>
      </c>
      <c r="BM232" s="225" t="s">
        <v>517</v>
      </c>
    </row>
    <row r="233" s="12" customFormat="1" ht="22.8" customHeight="1">
      <c r="A233" s="12"/>
      <c r="B233" s="197"/>
      <c r="C233" s="198"/>
      <c r="D233" s="199" t="s">
        <v>74</v>
      </c>
      <c r="E233" s="211" t="s">
        <v>518</v>
      </c>
      <c r="F233" s="211" t="s">
        <v>519</v>
      </c>
      <c r="G233" s="198"/>
      <c r="H233" s="198"/>
      <c r="I233" s="201"/>
      <c r="J233" s="212">
        <f>BK233</f>
        <v>0</v>
      </c>
      <c r="K233" s="198"/>
      <c r="L233" s="203"/>
      <c r="M233" s="204"/>
      <c r="N233" s="205"/>
      <c r="O233" s="205"/>
      <c r="P233" s="206">
        <f>SUM(P234:P235)</f>
        <v>0</v>
      </c>
      <c r="Q233" s="205"/>
      <c r="R233" s="206">
        <f>SUM(R234:R235)</f>
        <v>0</v>
      </c>
      <c r="S233" s="205"/>
      <c r="T233" s="207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8" t="s">
        <v>80</v>
      </c>
      <c r="AT233" s="209" t="s">
        <v>74</v>
      </c>
      <c r="AU233" s="209" t="s">
        <v>80</v>
      </c>
      <c r="AY233" s="208" t="s">
        <v>161</v>
      </c>
      <c r="BK233" s="210">
        <f>SUM(BK234:BK235)</f>
        <v>0</v>
      </c>
    </row>
    <row r="234" s="2" customFormat="1" ht="24" customHeight="1">
      <c r="A234" s="38"/>
      <c r="B234" s="39"/>
      <c r="C234" s="213" t="s">
        <v>520</v>
      </c>
      <c r="D234" s="213" t="s">
        <v>163</v>
      </c>
      <c r="E234" s="214" t="s">
        <v>521</v>
      </c>
      <c r="F234" s="215" t="s">
        <v>522</v>
      </c>
      <c r="G234" s="216" t="s">
        <v>273</v>
      </c>
      <c r="H234" s="217">
        <v>144.69</v>
      </c>
      <c r="I234" s="218"/>
      <c r="J234" s="219">
        <f>ROUND(I234*H234,2)</f>
        <v>0</v>
      </c>
      <c r="K234" s="220"/>
      <c r="L234" s="44"/>
      <c r="M234" s="221" t="s">
        <v>19</v>
      </c>
      <c r="N234" s="222" t="s">
        <v>46</v>
      </c>
      <c r="O234" s="84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5" t="s">
        <v>166</v>
      </c>
      <c r="AT234" s="225" t="s">
        <v>163</v>
      </c>
      <c r="AU234" s="225" t="s">
        <v>87</v>
      </c>
      <c r="AY234" s="17" t="s">
        <v>161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7" t="s">
        <v>80</v>
      </c>
      <c r="BK234" s="226">
        <f>ROUND(I234*H234,2)</f>
        <v>0</v>
      </c>
      <c r="BL234" s="17" t="s">
        <v>166</v>
      </c>
      <c r="BM234" s="225" t="s">
        <v>523</v>
      </c>
    </row>
    <row r="235" s="2" customFormat="1" ht="24" customHeight="1">
      <c r="A235" s="38"/>
      <c r="B235" s="39"/>
      <c r="C235" s="213" t="s">
        <v>524</v>
      </c>
      <c r="D235" s="213" t="s">
        <v>163</v>
      </c>
      <c r="E235" s="214" t="s">
        <v>525</v>
      </c>
      <c r="F235" s="215" t="s">
        <v>526</v>
      </c>
      <c r="G235" s="216" t="s">
        <v>273</v>
      </c>
      <c r="H235" s="217">
        <v>1.2549999999999999</v>
      </c>
      <c r="I235" s="218"/>
      <c r="J235" s="219">
        <f>ROUND(I235*H235,2)</f>
        <v>0</v>
      </c>
      <c r="K235" s="220"/>
      <c r="L235" s="44"/>
      <c r="M235" s="221" t="s">
        <v>19</v>
      </c>
      <c r="N235" s="222" t="s">
        <v>46</v>
      </c>
      <c r="O235" s="84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5" t="s">
        <v>166</v>
      </c>
      <c r="AT235" s="225" t="s">
        <v>163</v>
      </c>
      <c r="AU235" s="225" t="s">
        <v>87</v>
      </c>
      <c r="AY235" s="17" t="s">
        <v>161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7" t="s">
        <v>80</v>
      </c>
      <c r="BK235" s="226">
        <f>ROUND(I235*H235,2)</f>
        <v>0</v>
      </c>
      <c r="BL235" s="17" t="s">
        <v>166</v>
      </c>
      <c r="BM235" s="225" t="s">
        <v>527</v>
      </c>
    </row>
    <row r="236" s="12" customFormat="1" ht="25.92" customHeight="1">
      <c r="A236" s="12"/>
      <c r="B236" s="197"/>
      <c r="C236" s="198"/>
      <c r="D236" s="199" t="s">
        <v>74</v>
      </c>
      <c r="E236" s="200" t="s">
        <v>528</v>
      </c>
      <c r="F236" s="200" t="s">
        <v>529</v>
      </c>
      <c r="G236" s="198"/>
      <c r="H236" s="198"/>
      <c r="I236" s="201"/>
      <c r="J236" s="202">
        <f>BK236</f>
        <v>0</v>
      </c>
      <c r="K236" s="198"/>
      <c r="L236" s="203"/>
      <c r="M236" s="204"/>
      <c r="N236" s="205"/>
      <c r="O236" s="205"/>
      <c r="P236" s="206">
        <f>P237</f>
        <v>0</v>
      </c>
      <c r="Q236" s="205"/>
      <c r="R236" s="206">
        <f>R237</f>
        <v>0.010189999999999999</v>
      </c>
      <c r="S236" s="205"/>
      <c r="T236" s="207">
        <f>T237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8" t="s">
        <v>87</v>
      </c>
      <c r="AT236" s="209" t="s">
        <v>74</v>
      </c>
      <c r="AU236" s="209" t="s">
        <v>75</v>
      </c>
      <c r="AY236" s="208" t="s">
        <v>161</v>
      </c>
      <c r="BK236" s="210">
        <f>BK237</f>
        <v>0</v>
      </c>
    </row>
    <row r="237" s="12" customFormat="1" ht="22.8" customHeight="1">
      <c r="A237" s="12"/>
      <c r="B237" s="197"/>
      <c r="C237" s="198"/>
      <c r="D237" s="199" t="s">
        <v>74</v>
      </c>
      <c r="E237" s="211" t="s">
        <v>530</v>
      </c>
      <c r="F237" s="211" t="s">
        <v>531</v>
      </c>
      <c r="G237" s="198"/>
      <c r="H237" s="198"/>
      <c r="I237" s="201"/>
      <c r="J237" s="212">
        <f>BK237</f>
        <v>0</v>
      </c>
      <c r="K237" s="198"/>
      <c r="L237" s="203"/>
      <c r="M237" s="204"/>
      <c r="N237" s="205"/>
      <c r="O237" s="205"/>
      <c r="P237" s="206">
        <f>P238</f>
        <v>0</v>
      </c>
      <c r="Q237" s="205"/>
      <c r="R237" s="206">
        <f>R238</f>
        <v>0.010189999999999999</v>
      </c>
      <c r="S237" s="205"/>
      <c r="T237" s="207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8" t="s">
        <v>87</v>
      </c>
      <c r="AT237" s="209" t="s">
        <v>74</v>
      </c>
      <c r="AU237" s="209" t="s">
        <v>80</v>
      </c>
      <c r="AY237" s="208" t="s">
        <v>161</v>
      </c>
      <c r="BK237" s="210">
        <f>BK238</f>
        <v>0</v>
      </c>
    </row>
    <row r="238" s="2" customFormat="1" ht="24" customHeight="1">
      <c r="A238" s="38"/>
      <c r="B238" s="39"/>
      <c r="C238" s="213" t="s">
        <v>532</v>
      </c>
      <c r="D238" s="213" t="s">
        <v>163</v>
      </c>
      <c r="E238" s="214" t="s">
        <v>533</v>
      </c>
      <c r="F238" s="215" t="s">
        <v>534</v>
      </c>
      <c r="G238" s="216" t="s">
        <v>114</v>
      </c>
      <c r="H238" s="217">
        <v>1</v>
      </c>
      <c r="I238" s="218"/>
      <c r="J238" s="219">
        <f>ROUND(I238*H238,2)</f>
        <v>0</v>
      </c>
      <c r="K238" s="220"/>
      <c r="L238" s="44"/>
      <c r="M238" s="221" t="s">
        <v>19</v>
      </c>
      <c r="N238" s="222" t="s">
        <v>46</v>
      </c>
      <c r="O238" s="84"/>
      <c r="P238" s="223">
        <f>O238*H238</f>
        <v>0</v>
      </c>
      <c r="Q238" s="223">
        <v>0.010189999999999999</v>
      </c>
      <c r="R238" s="223">
        <f>Q238*H238</f>
        <v>0.010189999999999999</v>
      </c>
      <c r="S238" s="223">
        <v>0</v>
      </c>
      <c r="T238" s="22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5" t="s">
        <v>232</v>
      </c>
      <c r="AT238" s="225" t="s">
        <v>163</v>
      </c>
      <c r="AU238" s="225" t="s">
        <v>87</v>
      </c>
      <c r="AY238" s="17" t="s">
        <v>161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7" t="s">
        <v>80</v>
      </c>
      <c r="BK238" s="226">
        <f>ROUND(I238*H238,2)</f>
        <v>0</v>
      </c>
      <c r="BL238" s="17" t="s">
        <v>232</v>
      </c>
      <c r="BM238" s="225" t="s">
        <v>535</v>
      </c>
    </row>
    <row r="239" s="12" customFormat="1" ht="25.92" customHeight="1">
      <c r="A239" s="12"/>
      <c r="B239" s="197"/>
      <c r="C239" s="198"/>
      <c r="D239" s="199" t="s">
        <v>74</v>
      </c>
      <c r="E239" s="200" t="s">
        <v>536</v>
      </c>
      <c r="F239" s="200" t="s">
        <v>537</v>
      </c>
      <c r="G239" s="198"/>
      <c r="H239" s="198"/>
      <c r="I239" s="201"/>
      <c r="J239" s="202">
        <f>BK239</f>
        <v>0</v>
      </c>
      <c r="K239" s="198"/>
      <c r="L239" s="203"/>
      <c r="M239" s="204"/>
      <c r="N239" s="205"/>
      <c r="O239" s="205"/>
      <c r="P239" s="206">
        <f>P240+P244</f>
        <v>0</v>
      </c>
      <c r="Q239" s="205"/>
      <c r="R239" s="206">
        <f>R240+R244</f>
        <v>0</v>
      </c>
      <c r="S239" s="205"/>
      <c r="T239" s="207">
        <f>T240+T244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181</v>
      </c>
      <c r="AT239" s="209" t="s">
        <v>74</v>
      </c>
      <c r="AU239" s="209" t="s">
        <v>75</v>
      </c>
      <c r="AY239" s="208" t="s">
        <v>161</v>
      </c>
      <c r="BK239" s="210">
        <f>BK240+BK244</f>
        <v>0</v>
      </c>
    </row>
    <row r="240" s="12" customFormat="1" ht="22.8" customHeight="1">
      <c r="A240" s="12"/>
      <c r="B240" s="197"/>
      <c r="C240" s="198"/>
      <c r="D240" s="199" t="s">
        <v>74</v>
      </c>
      <c r="E240" s="211" t="s">
        <v>538</v>
      </c>
      <c r="F240" s="211" t="s">
        <v>539</v>
      </c>
      <c r="G240" s="198"/>
      <c r="H240" s="198"/>
      <c r="I240" s="201"/>
      <c r="J240" s="212">
        <f>BK240</f>
        <v>0</v>
      </c>
      <c r="K240" s="198"/>
      <c r="L240" s="203"/>
      <c r="M240" s="204"/>
      <c r="N240" s="205"/>
      <c r="O240" s="205"/>
      <c r="P240" s="206">
        <f>SUM(P241:P243)</f>
        <v>0</v>
      </c>
      <c r="Q240" s="205"/>
      <c r="R240" s="206">
        <f>SUM(R241:R243)</f>
        <v>0</v>
      </c>
      <c r="S240" s="205"/>
      <c r="T240" s="207">
        <f>SUM(T241:T243)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8" t="s">
        <v>181</v>
      </c>
      <c r="AT240" s="209" t="s">
        <v>74</v>
      </c>
      <c r="AU240" s="209" t="s">
        <v>80</v>
      </c>
      <c r="AY240" s="208" t="s">
        <v>161</v>
      </c>
      <c r="BK240" s="210">
        <f>SUM(BK241:BK243)</f>
        <v>0</v>
      </c>
    </row>
    <row r="241" s="2" customFormat="1" ht="16.5" customHeight="1">
      <c r="A241" s="38"/>
      <c r="B241" s="39"/>
      <c r="C241" s="213" t="s">
        <v>540</v>
      </c>
      <c r="D241" s="213" t="s">
        <v>163</v>
      </c>
      <c r="E241" s="214" t="s">
        <v>541</v>
      </c>
      <c r="F241" s="215" t="s">
        <v>542</v>
      </c>
      <c r="G241" s="216" t="s">
        <v>543</v>
      </c>
      <c r="H241" s="217">
        <v>1</v>
      </c>
      <c r="I241" s="218"/>
      <c r="J241" s="219">
        <f>ROUND(I241*H241,2)</f>
        <v>0</v>
      </c>
      <c r="K241" s="220"/>
      <c r="L241" s="44"/>
      <c r="M241" s="221" t="s">
        <v>19</v>
      </c>
      <c r="N241" s="222" t="s">
        <v>46</v>
      </c>
      <c r="O241" s="84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5" t="s">
        <v>544</v>
      </c>
      <c r="AT241" s="225" t="s">
        <v>163</v>
      </c>
      <c r="AU241" s="225" t="s">
        <v>87</v>
      </c>
      <c r="AY241" s="17" t="s">
        <v>161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7" t="s">
        <v>80</v>
      </c>
      <c r="BK241" s="226">
        <f>ROUND(I241*H241,2)</f>
        <v>0</v>
      </c>
      <c r="BL241" s="17" t="s">
        <v>544</v>
      </c>
      <c r="BM241" s="225" t="s">
        <v>545</v>
      </c>
    </row>
    <row r="242" s="2" customFormat="1" ht="16.5" customHeight="1">
      <c r="A242" s="38"/>
      <c r="B242" s="39"/>
      <c r="C242" s="213" t="s">
        <v>546</v>
      </c>
      <c r="D242" s="213" t="s">
        <v>163</v>
      </c>
      <c r="E242" s="214" t="s">
        <v>547</v>
      </c>
      <c r="F242" s="215" t="s">
        <v>548</v>
      </c>
      <c r="G242" s="216" t="s">
        <v>543</v>
      </c>
      <c r="H242" s="217">
        <v>1</v>
      </c>
      <c r="I242" s="218"/>
      <c r="J242" s="219">
        <f>ROUND(I242*H242,2)</f>
        <v>0</v>
      </c>
      <c r="K242" s="220"/>
      <c r="L242" s="44"/>
      <c r="M242" s="221" t="s">
        <v>19</v>
      </c>
      <c r="N242" s="222" t="s">
        <v>46</v>
      </c>
      <c r="O242" s="84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5" t="s">
        <v>544</v>
      </c>
      <c r="AT242" s="225" t="s">
        <v>163</v>
      </c>
      <c r="AU242" s="225" t="s">
        <v>87</v>
      </c>
      <c r="AY242" s="17" t="s">
        <v>161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7" t="s">
        <v>80</v>
      </c>
      <c r="BK242" s="226">
        <f>ROUND(I242*H242,2)</f>
        <v>0</v>
      </c>
      <c r="BL242" s="17" t="s">
        <v>544</v>
      </c>
      <c r="BM242" s="225" t="s">
        <v>549</v>
      </c>
    </row>
    <row r="243" s="2" customFormat="1" ht="16.5" customHeight="1">
      <c r="A243" s="38"/>
      <c r="B243" s="39"/>
      <c r="C243" s="213" t="s">
        <v>550</v>
      </c>
      <c r="D243" s="213" t="s">
        <v>163</v>
      </c>
      <c r="E243" s="214" t="s">
        <v>551</v>
      </c>
      <c r="F243" s="215" t="s">
        <v>552</v>
      </c>
      <c r="G243" s="216" t="s">
        <v>543</v>
      </c>
      <c r="H243" s="217">
        <v>1</v>
      </c>
      <c r="I243" s="218"/>
      <c r="J243" s="219">
        <f>ROUND(I243*H243,2)</f>
        <v>0</v>
      </c>
      <c r="K243" s="220"/>
      <c r="L243" s="44"/>
      <c r="M243" s="221" t="s">
        <v>19</v>
      </c>
      <c r="N243" s="222" t="s">
        <v>46</v>
      </c>
      <c r="O243" s="84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5" t="s">
        <v>544</v>
      </c>
      <c r="AT243" s="225" t="s">
        <v>163</v>
      </c>
      <c r="AU243" s="225" t="s">
        <v>87</v>
      </c>
      <c r="AY243" s="17" t="s">
        <v>161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7" t="s">
        <v>80</v>
      </c>
      <c r="BK243" s="226">
        <f>ROUND(I243*H243,2)</f>
        <v>0</v>
      </c>
      <c r="BL243" s="17" t="s">
        <v>544</v>
      </c>
      <c r="BM243" s="225" t="s">
        <v>553</v>
      </c>
    </row>
    <row r="244" s="12" customFormat="1" ht="22.8" customHeight="1">
      <c r="A244" s="12"/>
      <c r="B244" s="197"/>
      <c r="C244" s="198"/>
      <c r="D244" s="199" t="s">
        <v>74</v>
      </c>
      <c r="E244" s="211" t="s">
        <v>554</v>
      </c>
      <c r="F244" s="211" t="s">
        <v>555</v>
      </c>
      <c r="G244" s="198"/>
      <c r="H244" s="198"/>
      <c r="I244" s="201"/>
      <c r="J244" s="212">
        <f>BK244</f>
        <v>0</v>
      </c>
      <c r="K244" s="198"/>
      <c r="L244" s="203"/>
      <c r="M244" s="204"/>
      <c r="N244" s="205"/>
      <c r="O244" s="205"/>
      <c r="P244" s="206">
        <f>SUM(P245:P248)</f>
        <v>0</v>
      </c>
      <c r="Q244" s="205"/>
      <c r="R244" s="206">
        <f>SUM(R245:R248)</f>
        <v>0</v>
      </c>
      <c r="S244" s="205"/>
      <c r="T244" s="207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8" t="s">
        <v>181</v>
      </c>
      <c r="AT244" s="209" t="s">
        <v>74</v>
      </c>
      <c r="AU244" s="209" t="s">
        <v>80</v>
      </c>
      <c r="AY244" s="208" t="s">
        <v>161</v>
      </c>
      <c r="BK244" s="210">
        <f>SUM(BK245:BK248)</f>
        <v>0</v>
      </c>
    </row>
    <row r="245" s="2" customFormat="1" ht="16.5" customHeight="1">
      <c r="A245" s="38"/>
      <c r="B245" s="39"/>
      <c r="C245" s="213" t="s">
        <v>556</v>
      </c>
      <c r="D245" s="213" t="s">
        <v>163</v>
      </c>
      <c r="E245" s="214" t="s">
        <v>557</v>
      </c>
      <c r="F245" s="215" t="s">
        <v>555</v>
      </c>
      <c r="G245" s="216" t="s">
        <v>543</v>
      </c>
      <c r="H245" s="217">
        <v>1</v>
      </c>
      <c r="I245" s="218"/>
      <c r="J245" s="219">
        <f>ROUND(I245*H245,2)</f>
        <v>0</v>
      </c>
      <c r="K245" s="220"/>
      <c r="L245" s="44"/>
      <c r="M245" s="221" t="s">
        <v>19</v>
      </c>
      <c r="N245" s="222" t="s">
        <v>46</v>
      </c>
      <c r="O245" s="84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5" t="s">
        <v>544</v>
      </c>
      <c r="AT245" s="225" t="s">
        <v>163</v>
      </c>
      <c r="AU245" s="225" t="s">
        <v>87</v>
      </c>
      <c r="AY245" s="17" t="s">
        <v>161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7" t="s">
        <v>80</v>
      </c>
      <c r="BK245" s="226">
        <f>ROUND(I245*H245,2)</f>
        <v>0</v>
      </c>
      <c r="BL245" s="17" t="s">
        <v>544</v>
      </c>
      <c r="BM245" s="225" t="s">
        <v>558</v>
      </c>
    </row>
    <row r="246" s="2" customFormat="1" ht="16.5" customHeight="1">
      <c r="A246" s="38"/>
      <c r="B246" s="39"/>
      <c r="C246" s="213" t="s">
        <v>559</v>
      </c>
      <c r="D246" s="213" t="s">
        <v>163</v>
      </c>
      <c r="E246" s="214" t="s">
        <v>560</v>
      </c>
      <c r="F246" s="215" t="s">
        <v>561</v>
      </c>
      <c r="G246" s="216" t="s">
        <v>543</v>
      </c>
      <c r="H246" s="217">
        <v>1</v>
      </c>
      <c r="I246" s="218"/>
      <c r="J246" s="219">
        <f>ROUND(I246*H246,2)</f>
        <v>0</v>
      </c>
      <c r="K246" s="220"/>
      <c r="L246" s="44"/>
      <c r="M246" s="221" t="s">
        <v>19</v>
      </c>
      <c r="N246" s="222" t="s">
        <v>46</v>
      </c>
      <c r="O246" s="84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5" t="s">
        <v>544</v>
      </c>
      <c r="AT246" s="225" t="s">
        <v>163</v>
      </c>
      <c r="AU246" s="225" t="s">
        <v>87</v>
      </c>
      <c r="AY246" s="17" t="s">
        <v>161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7" t="s">
        <v>80</v>
      </c>
      <c r="BK246" s="226">
        <f>ROUND(I246*H246,2)</f>
        <v>0</v>
      </c>
      <c r="BL246" s="17" t="s">
        <v>544</v>
      </c>
      <c r="BM246" s="225" t="s">
        <v>562</v>
      </c>
    </row>
    <row r="247" s="2" customFormat="1" ht="16.5" customHeight="1">
      <c r="A247" s="38"/>
      <c r="B247" s="39"/>
      <c r="C247" s="213" t="s">
        <v>563</v>
      </c>
      <c r="D247" s="213" t="s">
        <v>163</v>
      </c>
      <c r="E247" s="214" t="s">
        <v>564</v>
      </c>
      <c r="F247" s="215" t="s">
        <v>565</v>
      </c>
      <c r="G247" s="216" t="s">
        <v>543</v>
      </c>
      <c r="H247" s="217">
        <v>1</v>
      </c>
      <c r="I247" s="218"/>
      <c r="J247" s="219">
        <f>ROUND(I247*H247,2)</f>
        <v>0</v>
      </c>
      <c r="K247" s="220"/>
      <c r="L247" s="44"/>
      <c r="M247" s="221" t="s">
        <v>19</v>
      </c>
      <c r="N247" s="222" t="s">
        <v>46</v>
      </c>
      <c r="O247" s="84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5" t="s">
        <v>544</v>
      </c>
      <c r="AT247" s="225" t="s">
        <v>163</v>
      </c>
      <c r="AU247" s="225" t="s">
        <v>87</v>
      </c>
      <c r="AY247" s="17" t="s">
        <v>161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7" t="s">
        <v>80</v>
      </c>
      <c r="BK247" s="226">
        <f>ROUND(I247*H247,2)</f>
        <v>0</v>
      </c>
      <c r="BL247" s="17" t="s">
        <v>544</v>
      </c>
      <c r="BM247" s="225" t="s">
        <v>566</v>
      </c>
    </row>
    <row r="248" s="2" customFormat="1">
      <c r="A248" s="38"/>
      <c r="B248" s="39"/>
      <c r="C248" s="40"/>
      <c r="D248" s="229" t="s">
        <v>358</v>
      </c>
      <c r="E248" s="40"/>
      <c r="F248" s="261" t="s">
        <v>567</v>
      </c>
      <c r="G248" s="40"/>
      <c r="H248" s="40"/>
      <c r="I248" s="131"/>
      <c r="J248" s="40"/>
      <c r="K248" s="40"/>
      <c r="L248" s="44"/>
      <c r="M248" s="264"/>
      <c r="N248" s="265"/>
      <c r="O248" s="266"/>
      <c r="P248" s="266"/>
      <c r="Q248" s="266"/>
      <c r="R248" s="266"/>
      <c r="S248" s="266"/>
      <c r="T248" s="267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358</v>
      </c>
      <c r="AU248" s="17" t="s">
        <v>87</v>
      </c>
    </row>
    <row r="249" s="2" customFormat="1" ht="6.96" customHeight="1">
      <c r="A249" s="38"/>
      <c r="B249" s="59"/>
      <c r="C249" s="60"/>
      <c r="D249" s="60"/>
      <c r="E249" s="60"/>
      <c r="F249" s="60"/>
      <c r="G249" s="60"/>
      <c r="H249" s="60"/>
      <c r="I249" s="161"/>
      <c r="J249" s="60"/>
      <c r="K249" s="60"/>
      <c r="L249" s="44"/>
      <c r="M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</row>
  </sheetData>
  <sheetProtection sheet="1" autoFilter="0" formatColumns="0" formatRows="0" objects="1" scenarios="1" spinCount="100000" saltValue="IYXWogz/szYBM8f4y0X40SAQTtxCrZO+0YDgvj0930/ImeNzvzIy07w9R/zcUIw+yVfceSYP+T0VMHPgq0Ld7w==" hashValue="THSfxwHem4O6vQHtQnTno91B24Ecn/ODJlLx9CoyDcpJj0NFLhlCUIb6ehmLq71/0HsWfkQCMgwVbBdbhBA41A==" algorithmName="SHA-512" password="CC35"/>
  <autoFilter ref="C87:K248"/>
  <mergeCells count="6">
    <mergeCell ref="E7:H7"/>
    <mergeCell ref="E16:H16"/>
    <mergeCell ref="E25:H25"/>
    <mergeCell ref="E46:H46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68" customWidth="1"/>
    <col min="2" max="2" width="1.664063" style="268" customWidth="1"/>
    <col min="3" max="4" width="5" style="268" customWidth="1"/>
    <col min="5" max="5" width="11.67" style="268" customWidth="1"/>
    <col min="6" max="6" width="9.17" style="268" customWidth="1"/>
    <col min="7" max="7" width="5" style="268" customWidth="1"/>
    <col min="8" max="8" width="77.83" style="268" customWidth="1"/>
    <col min="9" max="10" width="20" style="268" customWidth="1"/>
    <col min="11" max="11" width="1.664063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5" customFormat="1" ht="45" customHeight="1">
      <c r="B3" s="272"/>
      <c r="C3" s="273" t="s">
        <v>568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569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570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571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572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573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574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575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576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577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578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79</v>
      </c>
      <c r="F18" s="279" t="s">
        <v>579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580</v>
      </c>
      <c r="F19" s="279" t="s">
        <v>581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582</v>
      </c>
      <c r="F20" s="279" t="s">
        <v>583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584</v>
      </c>
      <c r="F21" s="279" t="s">
        <v>585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586</v>
      </c>
      <c r="F22" s="279" t="s">
        <v>587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588</v>
      </c>
      <c r="F23" s="279" t="s">
        <v>589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590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591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592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593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594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595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596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597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598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147</v>
      </c>
      <c r="F36" s="279"/>
      <c r="G36" s="279" t="s">
        <v>599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600</v>
      </c>
      <c r="F37" s="279"/>
      <c r="G37" s="279" t="s">
        <v>601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56</v>
      </c>
      <c r="F38" s="279"/>
      <c r="G38" s="279" t="s">
        <v>602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57</v>
      </c>
      <c r="F39" s="279"/>
      <c r="G39" s="279" t="s">
        <v>603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148</v>
      </c>
      <c r="F40" s="279"/>
      <c r="G40" s="279" t="s">
        <v>604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149</v>
      </c>
      <c r="F41" s="279"/>
      <c r="G41" s="279" t="s">
        <v>605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606</v>
      </c>
      <c r="F42" s="279"/>
      <c r="G42" s="279" t="s">
        <v>607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608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609</v>
      </c>
      <c r="F44" s="279"/>
      <c r="G44" s="279" t="s">
        <v>610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151</v>
      </c>
      <c r="F45" s="279"/>
      <c r="G45" s="279" t="s">
        <v>611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612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613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614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615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616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617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618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619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620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621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622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623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624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625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626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627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628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629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630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631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632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633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634</v>
      </c>
      <c r="D76" s="297"/>
      <c r="E76" s="297"/>
      <c r="F76" s="297" t="s">
        <v>635</v>
      </c>
      <c r="G76" s="298"/>
      <c r="H76" s="297" t="s">
        <v>57</v>
      </c>
      <c r="I76" s="297" t="s">
        <v>60</v>
      </c>
      <c r="J76" s="297" t="s">
        <v>636</v>
      </c>
      <c r="K76" s="296"/>
    </row>
    <row r="77" s="1" customFormat="1" ht="17.25" customHeight="1">
      <c r="B77" s="294"/>
      <c r="C77" s="299" t="s">
        <v>637</v>
      </c>
      <c r="D77" s="299"/>
      <c r="E77" s="299"/>
      <c r="F77" s="300" t="s">
        <v>638</v>
      </c>
      <c r="G77" s="301"/>
      <c r="H77" s="299"/>
      <c r="I77" s="299"/>
      <c r="J77" s="299" t="s">
        <v>639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56</v>
      </c>
      <c r="D79" s="302"/>
      <c r="E79" s="302"/>
      <c r="F79" s="304" t="s">
        <v>640</v>
      </c>
      <c r="G79" s="303"/>
      <c r="H79" s="282" t="s">
        <v>641</v>
      </c>
      <c r="I79" s="282" t="s">
        <v>642</v>
      </c>
      <c r="J79" s="282">
        <v>20</v>
      </c>
      <c r="K79" s="296"/>
    </row>
    <row r="80" s="1" customFormat="1" ht="15" customHeight="1">
      <c r="B80" s="294"/>
      <c r="C80" s="282" t="s">
        <v>643</v>
      </c>
      <c r="D80" s="282"/>
      <c r="E80" s="282"/>
      <c r="F80" s="304" t="s">
        <v>640</v>
      </c>
      <c r="G80" s="303"/>
      <c r="H80" s="282" t="s">
        <v>644</v>
      </c>
      <c r="I80" s="282" t="s">
        <v>642</v>
      </c>
      <c r="J80" s="282">
        <v>120</v>
      </c>
      <c r="K80" s="296"/>
    </row>
    <row r="81" s="1" customFormat="1" ht="15" customHeight="1">
      <c r="B81" s="305"/>
      <c r="C81" s="282" t="s">
        <v>645</v>
      </c>
      <c r="D81" s="282"/>
      <c r="E81" s="282"/>
      <c r="F81" s="304" t="s">
        <v>646</v>
      </c>
      <c r="G81" s="303"/>
      <c r="H81" s="282" t="s">
        <v>647</v>
      </c>
      <c r="I81" s="282" t="s">
        <v>642</v>
      </c>
      <c r="J81" s="282">
        <v>50</v>
      </c>
      <c r="K81" s="296"/>
    </row>
    <row r="82" s="1" customFormat="1" ht="15" customHeight="1">
      <c r="B82" s="305"/>
      <c r="C82" s="282" t="s">
        <v>648</v>
      </c>
      <c r="D82" s="282"/>
      <c r="E82" s="282"/>
      <c r="F82" s="304" t="s">
        <v>640</v>
      </c>
      <c r="G82" s="303"/>
      <c r="H82" s="282" t="s">
        <v>649</v>
      </c>
      <c r="I82" s="282" t="s">
        <v>650</v>
      </c>
      <c r="J82" s="282"/>
      <c r="K82" s="296"/>
    </row>
    <row r="83" s="1" customFormat="1" ht="15" customHeight="1">
      <c r="B83" s="305"/>
      <c r="C83" s="306" t="s">
        <v>651</v>
      </c>
      <c r="D83" s="306"/>
      <c r="E83" s="306"/>
      <c r="F83" s="307" t="s">
        <v>646</v>
      </c>
      <c r="G83" s="306"/>
      <c r="H83" s="306" t="s">
        <v>652</v>
      </c>
      <c r="I83" s="306" t="s">
        <v>642</v>
      </c>
      <c r="J83" s="306">
        <v>15</v>
      </c>
      <c r="K83" s="296"/>
    </row>
    <row r="84" s="1" customFormat="1" ht="15" customHeight="1">
      <c r="B84" s="305"/>
      <c r="C84" s="306" t="s">
        <v>653</v>
      </c>
      <c r="D84" s="306"/>
      <c r="E84" s="306"/>
      <c r="F84" s="307" t="s">
        <v>646</v>
      </c>
      <c r="G84" s="306"/>
      <c r="H84" s="306" t="s">
        <v>654</v>
      </c>
      <c r="I84" s="306" t="s">
        <v>642</v>
      </c>
      <c r="J84" s="306">
        <v>15</v>
      </c>
      <c r="K84" s="296"/>
    </row>
    <row r="85" s="1" customFormat="1" ht="15" customHeight="1">
      <c r="B85" s="305"/>
      <c r="C85" s="306" t="s">
        <v>655</v>
      </c>
      <c r="D85" s="306"/>
      <c r="E85" s="306"/>
      <c r="F85" s="307" t="s">
        <v>646</v>
      </c>
      <c r="G85" s="306"/>
      <c r="H85" s="306" t="s">
        <v>656</v>
      </c>
      <c r="I85" s="306" t="s">
        <v>642</v>
      </c>
      <c r="J85" s="306">
        <v>20</v>
      </c>
      <c r="K85" s="296"/>
    </row>
    <row r="86" s="1" customFormat="1" ht="15" customHeight="1">
      <c r="B86" s="305"/>
      <c r="C86" s="306" t="s">
        <v>657</v>
      </c>
      <c r="D86" s="306"/>
      <c r="E86" s="306"/>
      <c r="F86" s="307" t="s">
        <v>646</v>
      </c>
      <c r="G86" s="306"/>
      <c r="H86" s="306" t="s">
        <v>658</v>
      </c>
      <c r="I86" s="306" t="s">
        <v>642</v>
      </c>
      <c r="J86" s="306">
        <v>20</v>
      </c>
      <c r="K86" s="296"/>
    </row>
    <row r="87" s="1" customFormat="1" ht="15" customHeight="1">
      <c r="B87" s="305"/>
      <c r="C87" s="282" t="s">
        <v>659</v>
      </c>
      <c r="D87" s="282"/>
      <c r="E87" s="282"/>
      <c r="F87" s="304" t="s">
        <v>646</v>
      </c>
      <c r="G87" s="303"/>
      <c r="H87" s="282" t="s">
        <v>660</v>
      </c>
      <c r="I87" s="282" t="s">
        <v>642</v>
      </c>
      <c r="J87" s="282">
        <v>50</v>
      </c>
      <c r="K87" s="296"/>
    </row>
    <row r="88" s="1" customFormat="1" ht="15" customHeight="1">
      <c r="B88" s="305"/>
      <c r="C88" s="282" t="s">
        <v>661</v>
      </c>
      <c r="D88" s="282"/>
      <c r="E88" s="282"/>
      <c r="F88" s="304" t="s">
        <v>646</v>
      </c>
      <c r="G88" s="303"/>
      <c r="H88" s="282" t="s">
        <v>662</v>
      </c>
      <c r="I88" s="282" t="s">
        <v>642</v>
      </c>
      <c r="J88" s="282">
        <v>20</v>
      </c>
      <c r="K88" s="296"/>
    </row>
    <row r="89" s="1" customFormat="1" ht="15" customHeight="1">
      <c r="B89" s="305"/>
      <c r="C89" s="282" t="s">
        <v>663</v>
      </c>
      <c r="D89" s="282"/>
      <c r="E89" s="282"/>
      <c r="F89" s="304" t="s">
        <v>646</v>
      </c>
      <c r="G89" s="303"/>
      <c r="H89" s="282" t="s">
        <v>664</v>
      </c>
      <c r="I89" s="282" t="s">
        <v>642</v>
      </c>
      <c r="J89" s="282">
        <v>20</v>
      </c>
      <c r="K89" s="296"/>
    </row>
    <row r="90" s="1" customFormat="1" ht="15" customHeight="1">
      <c r="B90" s="305"/>
      <c r="C90" s="282" t="s">
        <v>665</v>
      </c>
      <c r="D90" s="282"/>
      <c r="E90" s="282"/>
      <c r="F90" s="304" t="s">
        <v>646</v>
      </c>
      <c r="G90" s="303"/>
      <c r="H90" s="282" t="s">
        <v>666</v>
      </c>
      <c r="I90" s="282" t="s">
        <v>642</v>
      </c>
      <c r="J90" s="282">
        <v>50</v>
      </c>
      <c r="K90" s="296"/>
    </row>
    <row r="91" s="1" customFormat="1" ht="15" customHeight="1">
      <c r="B91" s="305"/>
      <c r="C91" s="282" t="s">
        <v>667</v>
      </c>
      <c r="D91" s="282"/>
      <c r="E91" s="282"/>
      <c r="F91" s="304" t="s">
        <v>646</v>
      </c>
      <c r="G91" s="303"/>
      <c r="H91" s="282" t="s">
        <v>667</v>
      </c>
      <c r="I91" s="282" t="s">
        <v>642</v>
      </c>
      <c r="J91" s="282">
        <v>50</v>
      </c>
      <c r="K91" s="296"/>
    </row>
    <row r="92" s="1" customFormat="1" ht="15" customHeight="1">
      <c r="B92" s="305"/>
      <c r="C92" s="282" t="s">
        <v>668</v>
      </c>
      <c r="D92" s="282"/>
      <c r="E92" s="282"/>
      <c r="F92" s="304" t="s">
        <v>646</v>
      </c>
      <c r="G92" s="303"/>
      <c r="H92" s="282" t="s">
        <v>669</v>
      </c>
      <c r="I92" s="282" t="s">
        <v>642</v>
      </c>
      <c r="J92" s="282">
        <v>255</v>
      </c>
      <c r="K92" s="296"/>
    </row>
    <row r="93" s="1" customFormat="1" ht="15" customHeight="1">
      <c r="B93" s="305"/>
      <c r="C93" s="282" t="s">
        <v>670</v>
      </c>
      <c r="D93" s="282"/>
      <c r="E93" s="282"/>
      <c r="F93" s="304" t="s">
        <v>640</v>
      </c>
      <c r="G93" s="303"/>
      <c r="H93" s="282" t="s">
        <v>671</v>
      </c>
      <c r="I93" s="282" t="s">
        <v>672</v>
      </c>
      <c r="J93" s="282"/>
      <c r="K93" s="296"/>
    </row>
    <row r="94" s="1" customFormat="1" ht="15" customHeight="1">
      <c r="B94" s="305"/>
      <c r="C94" s="282" t="s">
        <v>673</v>
      </c>
      <c r="D94" s="282"/>
      <c r="E94" s="282"/>
      <c r="F94" s="304" t="s">
        <v>640</v>
      </c>
      <c r="G94" s="303"/>
      <c r="H94" s="282" t="s">
        <v>674</v>
      </c>
      <c r="I94" s="282" t="s">
        <v>675</v>
      </c>
      <c r="J94" s="282"/>
      <c r="K94" s="296"/>
    </row>
    <row r="95" s="1" customFormat="1" ht="15" customHeight="1">
      <c r="B95" s="305"/>
      <c r="C95" s="282" t="s">
        <v>676</v>
      </c>
      <c r="D95" s="282"/>
      <c r="E95" s="282"/>
      <c r="F95" s="304" t="s">
        <v>640</v>
      </c>
      <c r="G95" s="303"/>
      <c r="H95" s="282" t="s">
        <v>676</v>
      </c>
      <c r="I95" s="282" t="s">
        <v>675</v>
      </c>
      <c r="J95" s="282"/>
      <c r="K95" s="296"/>
    </row>
    <row r="96" s="1" customFormat="1" ht="15" customHeight="1">
      <c r="B96" s="305"/>
      <c r="C96" s="282" t="s">
        <v>41</v>
      </c>
      <c r="D96" s="282"/>
      <c r="E96" s="282"/>
      <c r="F96" s="304" t="s">
        <v>640</v>
      </c>
      <c r="G96" s="303"/>
      <c r="H96" s="282" t="s">
        <v>677</v>
      </c>
      <c r="I96" s="282" t="s">
        <v>675</v>
      </c>
      <c r="J96" s="282"/>
      <c r="K96" s="296"/>
    </row>
    <row r="97" s="1" customFormat="1" ht="15" customHeight="1">
      <c r="B97" s="305"/>
      <c r="C97" s="282" t="s">
        <v>51</v>
      </c>
      <c r="D97" s="282"/>
      <c r="E97" s="282"/>
      <c r="F97" s="304" t="s">
        <v>640</v>
      </c>
      <c r="G97" s="303"/>
      <c r="H97" s="282" t="s">
        <v>678</v>
      </c>
      <c r="I97" s="282" t="s">
        <v>675</v>
      </c>
      <c r="J97" s="282"/>
      <c r="K97" s="296"/>
    </row>
    <row r="98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679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634</v>
      </c>
      <c r="D103" s="297"/>
      <c r="E103" s="297"/>
      <c r="F103" s="297" t="s">
        <v>635</v>
      </c>
      <c r="G103" s="298"/>
      <c r="H103" s="297" t="s">
        <v>57</v>
      </c>
      <c r="I103" s="297" t="s">
        <v>60</v>
      </c>
      <c r="J103" s="297" t="s">
        <v>636</v>
      </c>
      <c r="K103" s="296"/>
    </row>
    <row r="104" s="1" customFormat="1" ht="17.25" customHeight="1">
      <c r="B104" s="294"/>
      <c r="C104" s="299" t="s">
        <v>637</v>
      </c>
      <c r="D104" s="299"/>
      <c r="E104" s="299"/>
      <c r="F104" s="300" t="s">
        <v>638</v>
      </c>
      <c r="G104" s="301"/>
      <c r="H104" s="299"/>
      <c r="I104" s="299"/>
      <c r="J104" s="299" t="s">
        <v>639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3"/>
      <c r="H105" s="297"/>
      <c r="I105" s="297"/>
      <c r="J105" s="297"/>
      <c r="K105" s="296"/>
    </row>
    <row r="106" s="1" customFormat="1" ht="15" customHeight="1">
      <c r="B106" s="294"/>
      <c r="C106" s="282" t="s">
        <v>56</v>
      </c>
      <c r="D106" s="302"/>
      <c r="E106" s="302"/>
      <c r="F106" s="304" t="s">
        <v>640</v>
      </c>
      <c r="G106" s="313"/>
      <c r="H106" s="282" t="s">
        <v>680</v>
      </c>
      <c r="I106" s="282" t="s">
        <v>642</v>
      </c>
      <c r="J106" s="282">
        <v>20</v>
      </c>
      <c r="K106" s="296"/>
    </row>
    <row r="107" s="1" customFormat="1" ht="15" customHeight="1">
      <c r="B107" s="294"/>
      <c r="C107" s="282" t="s">
        <v>643</v>
      </c>
      <c r="D107" s="282"/>
      <c r="E107" s="282"/>
      <c r="F107" s="304" t="s">
        <v>640</v>
      </c>
      <c r="G107" s="282"/>
      <c r="H107" s="282" t="s">
        <v>680</v>
      </c>
      <c r="I107" s="282" t="s">
        <v>642</v>
      </c>
      <c r="J107" s="282">
        <v>120</v>
      </c>
      <c r="K107" s="296"/>
    </row>
    <row r="108" s="1" customFormat="1" ht="15" customHeight="1">
      <c r="B108" s="305"/>
      <c r="C108" s="282" t="s">
        <v>645</v>
      </c>
      <c r="D108" s="282"/>
      <c r="E108" s="282"/>
      <c r="F108" s="304" t="s">
        <v>646</v>
      </c>
      <c r="G108" s="282"/>
      <c r="H108" s="282" t="s">
        <v>680</v>
      </c>
      <c r="I108" s="282" t="s">
        <v>642</v>
      </c>
      <c r="J108" s="282">
        <v>50</v>
      </c>
      <c r="K108" s="296"/>
    </row>
    <row r="109" s="1" customFormat="1" ht="15" customHeight="1">
      <c r="B109" s="305"/>
      <c r="C109" s="282" t="s">
        <v>648</v>
      </c>
      <c r="D109" s="282"/>
      <c r="E109" s="282"/>
      <c r="F109" s="304" t="s">
        <v>640</v>
      </c>
      <c r="G109" s="282"/>
      <c r="H109" s="282" t="s">
        <v>680</v>
      </c>
      <c r="I109" s="282" t="s">
        <v>650</v>
      </c>
      <c r="J109" s="282"/>
      <c r="K109" s="296"/>
    </row>
    <row r="110" s="1" customFormat="1" ht="15" customHeight="1">
      <c r="B110" s="305"/>
      <c r="C110" s="282" t="s">
        <v>659</v>
      </c>
      <c r="D110" s="282"/>
      <c r="E110" s="282"/>
      <c r="F110" s="304" t="s">
        <v>646</v>
      </c>
      <c r="G110" s="282"/>
      <c r="H110" s="282" t="s">
        <v>680</v>
      </c>
      <c r="I110" s="282" t="s">
        <v>642</v>
      </c>
      <c r="J110" s="282">
        <v>50</v>
      </c>
      <c r="K110" s="296"/>
    </row>
    <row r="111" s="1" customFormat="1" ht="15" customHeight="1">
      <c r="B111" s="305"/>
      <c r="C111" s="282" t="s">
        <v>667</v>
      </c>
      <c r="D111" s="282"/>
      <c r="E111" s="282"/>
      <c r="F111" s="304" t="s">
        <v>646</v>
      </c>
      <c r="G111" s="282"/>
      <c r="H111" s="282" t="s">
        <v>680</v>
      </c>
      <c r="I111" s="282" t="s">
        <v>642</v>
      </c>
      <c r="J111" s="282">
        <v>50</v>
      </c>
      <c r="K111" s="296"/>
    </row>
    <row r="112" s="1" customFormat="1" ht="15" customHeight="1">
      <c r="B112" s="305"/>
      <c r="C112" s="282" t="s">
        <v>665</v>
      </c>
      <c r="D112" s="282"/>
      <c r="E112" s="282"/>
      <c r="F112" s="304" t="s">
        <v>646</v>
      </c>
      <c r="G112" s="282"/>
      <c r="H112" s="282" t="s">
        <v>680</v>
      </c>
      <c r="I112" s="282" t="s">
        <v>642</v>
      </c>
      <c r="J112" s="282">
        <v>50</v>
      </c>
      <c r="K112" s="296"/>
    </row>
    <row r="113" s="1" customFormat="1" ht="15" customHeight="1">
      <c r="B113" s="305"/>
      <c r="C113" s="282" t="s">
        <v>56</v>
      </c>
      <c r="D113" s="282"/>
      <c r="E113" s="282"/>
      <c r="F113" s="304" t="s">
        <v>640</v>
      </c>
      <c r="G113" s="282"/>
      <c r="H113" s="282" t="s">
        <v>681</v>
      </c>
      <c r="I113" s="282" t="s">
        <v>642</v>
      </c>
      <c r="J113" s="282">
        <v>20</v>
      </c>
      <c r="K113" s="296"/>
    </row>
    <row r="114" s="1" customFormat="1" ht="15" customHeight="1">
      <c r="B114" s="305"/>
      <c r="C114" s="282" t="s">
        <v>682</v>
      </c>
      <c r="D114" s="282"/>
      <c r="E114" s="282"/>
      <c r="F114" s="304" t="s">
        <v>640</v>
      </c>
      <c r="G114" s="282"/>
      <c r="H114" s="282" t="s">
        <v>683</v>
      </c>
      <c r="I114" s="282" t="s">
        <v>642</v>
      </c>
      <c r="J114" s="282">
        <v>120</v>
      </c>
      <c r="K114" s="296"/>
    </row>
    <row r="115" s="1" customFormat="1" ht="15" customHeight="1">
      <c r="B115" s="305"/>
      <c r="C115" s="282" t="s">
        <v>41</v>
      </c>
      <c r="D115" s="282"/>
      <c r="E115" s="282"/>
      <c r="F115" s="304" t="s">
        <v>640</v>
      </c>
      <c r="G115" s="282"/>
      <c r="H115" s="282" t="s">
        <v>684</v>
      </c>
      <c r="I115" s="282" t="s">
        <v>675</v>
      </c>
      <c r="J115" s="282"/>
      <c r="K115" s="296"/>
    </row>
    <row r="116" s="1" customFormat="1" ht="15" customHeight="1">
      <c r="B116" s="305"/>
      <c r="C116" s="282" t="s">
        <v>51</v>
      </c>
      <c r="D116" s="282"/>
      <c r="E116" s="282"/>
      <c r="F116" s="304" t="s">
        <v>640</v>
      </c>
      <c r="G116" s="282"/>
      <c r="H116" s="282" t="s">
        <v>685</v>
      </c>
      <c r="I116" s="282" t="s">
        <v>675</v>
      </c>
      <c r="J116" s="282"/>
      <c r="K116" s="296"/>
    </row>
    <row r="117" s="1" customFormat="1" ht="15" customHeight="1">
      <c r="B117" s="305"/>
      <c r="C117" s="282" t="s">
        <v>60</v>
      </c>
      <c r="D117" s="282"/>
      <c r="E117" s="282"/>
      <c r="F117" s="304" t="s">
        <v>640</v>
      </c>
      <c r="G117" s="282"/>
      <c r="H117" s="282" t="s">
        <v>686</v>
      </c>
      <c r="I117" s="282" t="s">
        <v>687</v>
      </c>
      <c r="J117" s="282"/>
      <c r="K117" s="296"/>
    </row>
    <row r="118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="1" customFormat="1" ht="18.75" customHeight="1">
      <c r="B119" s="315"/>
      <c r="C119" s="279"/>
      <c r="D119" s="279"/>
      <c r="E119" s="279"/>
      <c r="F119" s="316"/>
      <c r="G119" s="279"/>
      <c r="H119" s="279"/>
      <c r="I119" s="279"/>
      <c r="J119" s="279"/>
      <c r="K119" s="315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3" t="s">
        <v>688</v>
      </c>
      <c r="D122" s="273"/>
      <c r="E122" s="273"/>
      <c r="F122" s="273"/>
      <c r="G122" s="273"/>
      <c r="H122" s="273"/>
      <c r="I122" s="273"/>
      <c r="J122" s="273"/>
      <c r="K122" s="321"/>
    </row>
    <row r="123" s="1" customFormat="1" ht="17.25" customHeight="1">
      <c r="B123" s="322"/>
      <c r="C123" s="297" t="s">
        <v>634</v>
      </c>
      <c r="D123" s="297"/>
      <c r="E123" s="297"/>
      <c r="F123" s="297" t="s">
        <v>635</v>
      </c>
      <c r="G123" s="298"/>
      <c r="H123" s="297" t="s">
        <v>57</v>
      </c>
      <c r="I123" s="297" t="s">
        <v>60</v>
      </c>
      <c r="J123" s="297" t="s">
        <v>636</v>
      </c>
      <c r="K123" s="323"/>
    </row>
    <row r="124" s="1" customFormat="1" ht="17.25" customHeight="1">
      <c r="B124" s="322"/>
      <c r="C124" s="299" t="s">
        <v>637</v>
      </c>
      <c r="D124" s="299"/>
      <c r="E124" s="299"/>
      <c r="F124" s="300" t="s">
        <v>638</v>
      </c>
      <c r="G124" s="301"/>
      <c r="H124" s="299"/>
      <c r="I124" s="299"/>
      <c r="J124" s="299" t="s">
        <v>639</v>
      </c>
      <c r="K124" s="323"/>
    </row>
    <row r="125" s="1" customFormat="1" ht="5.25" customHeight="1">
      <c r="B125" s="324"/>
      <c r="C125" s="302"/>
      <c r="D125" s="302"/>
      <c r="E125" s="302"/>
      <c r="F125" s="302"/>
      <c r="G125" s="282"/>
      <c r="H125" s="302"/>
      <c r="I125" s="302"/>
      <c r="J125" s="302"/>
      <c r="K125" s="325"/>
    </row>
    <row r="126" s="1" customFormat="1" ht="15" customHeight="1">
      <c r="B126" s="324"/>
      <c r="C126" s="282" t="s">
        <v>643</v>
      </c>
      <c r="D126" s="302"/>
      <c r="E126" s="302"/>
      <c r="F126" s="304" t="s">
        <v>640</v>
      </c>
      <c r="G126" s="282"/>
      <c r="H126" s="282" t="s">
        <v>680</v>
      </c>
      <c r="I126" s="282" t="s">
        <v>642</v>
      </c>
      <c r="J126" s="282">
        <v>120</v>
      </c>
      <c r="K126" s="326"/>
    </row>
    <row r="127" s="1" customFormat="1" ht="15" customHeight="1">
      <c r="B127" s="324"/>
      <c r="C127" s="282" t="s">
        <v>689</v>
      </c>
      <c r="D127" s="282"/>
      <c r="E127" s="282"/>
      <c r="F127" s="304" t="s">
        <v>640</v>
      </c>
      <c r="G127" s="282"/>
      <c r="H127" s="282" t="s">
        <v>690</v>
      </c>
      <c r="I127" s="282" t="s">
        <v>642</v>
      </c>
      <c r="J127" s="282" t="s">
        <v>691</v>
      </c>
      <c r="K127" s="326"/>
    </row>
    <row r="128" s="1" customFormat="1" ht="15" customHeight="1">
      <c r="B128" s="324"/>
      <c r="C128" s="282" t="s">
        <v>588</v>
      </c>
      <c r="D128" s="282"/>
      <c r="E128" s="282"/>
      <c r="F128" s="304" t="s">
        <v>640</v>
      </c>
      <c r="G128" s="282"/>
      <c r="H128" s="282" t="s">
        <v>692</v>
      </c>
      <c r="I128" s="282" t="s">
        <v>642</v>
      </c>
      <c r="J128" s="282" t="s">
        <v>691</v>
      </c>
      <c r="K128" s="326"/>
    </row>
    <row r="129" s="1" customFormat="1" ht="15" customHeight="1">
      <c r="B129" s="324"/>
      <c r="C129" s="282" t="s">
        <v>651</v>
      </c>
      <c r="D129" s="282"/>
      <c r="E129" s="282"/>
      <c r="F129" s="304" t="s">
        <v>646</v>
      </c>
      <c r="G129" s="282"/>
      <c r="H129" s="282" t="s">
        <v>652</v>
      </c>
      <c r="I129" s="282" t="s">
        <v>642</v>
      </c>
      <c r="J129" s="282">
        <v>15</v>
      </c>
      <c r="K129" s="326"/>
    </row>
    <row r="130" s="1" customFormat="1" ht="15" customHeight="1">
      <c r="B130" s="324"/>
      <c r="C130" s="306" t="s">
        <v>653</v>
      </c>
      <c r="D130" s="306"/>
      <c r="E130" s="306"/>
      <c r="F130" s="307" t="s">
        <v>646</v>
      </c>
      <c r="G130" s="306"/>
      <c r="H130" s="306" t="s">
        <v>654</v>
      </c>
      <c r="I130" s="306" t="s">
        <v>642</v>
      </c>
      <c r="J130" s="306">
        <v>15</v>
      </c>
      <c r="K130" s="326"/>
    </row>
    <row r="131" s="1" customFormat="1" ht="15" customHeight="1">
      <c r="B131" s="324"/>
      <c r="C131" s="306" t="s">
        <v>655</v>
      </c>
      <c r="D131" s="306"/>
      <c r="E131" s="306"/>
      <c r="F131" s="307" t="s">
        <v>646</v>
      </c>
      <c r="G131" s="306"/>
      <c r="H131" s="306" t="s">
        <v>656</v>
      </c>
      <c r="I131" s="306" t="s">
        <v>642</v>
      </c>
      <c r="J131" s="306">
        <v>20</v>
      </c>
      <c r="K131" s="326"/>
    </row>
    <row r="132" s="1" customFormat="1" ht="15" customHeight="1">
      <c r="B132" s="324"/>
      <c r="C132" s="306" t="s">
        <v>657</v>
      </c>
      <c r="D132" s="306"/>
      <c r="E132" s="306"/>
      <c r="F132" s="307" t="s">
        <v>646</v>
      </c>
      <c r="G132" s="306"/>
      <c r="H132" s="306" t="s">
        <v>658</v>
      </c>
      <c r="I132" s="306" t="s">
        <v>642</v>
      </c>
      <c r="J132" s="306">
        <v>20</v>
      </c>
      <c r="K132" s="326"/>
    </row>
    <row r="133" s="1" customFormat="1" ht="15" customHeight="1">
      <c r="B133" s="324"/>
      <c r="C133" s="282" t="s">
        <v>645</v>
      </c>
      <c r="D133" s="282"/>
      <c r="E133" s="282"/>
      <c r="F133" s="304" t="s">
        <v>646</v>
      </c>
      <c r="G133" s="282"/>
      <c r="H133" s="282" t="s">
        <v>680</v>
      </c>
      <c r="I133" s="282" t="s">
        <v>642</v>
      </c>
      <c r="J133" s="282">
        <v>50</v>
      </c>
      <c r="K133" s="326"/>
    </row>
    <row r="134" s="1" customFormat="1" ht="15" customHeight="1">
      <c r="B134" s="324"/>
      <c r="C134" s="282" t="s">
        <v>659</v>
      </c>
      <c r="D134" s="282"/>
      <c r="E134" s="282"/>
      <c r="F134" s="304" t="s">
        <v>646</v>
      </c>
      <c r="G134" s="282"/>
      <c r="H134" s="282" t="s">
        <v>680</v>
      </c>
      <c r="I134" s="282" t="s">
        <v>642</v>
      </c>
      <c r="J134" s="282">
        <v>50</v>
      </c>
      <c r="K134" s="326"/>
    </row>
    <row r="135" s="1" customFormat="1" ht="15" customHeight="1">
      <c r="B135" s="324"/>
      <c r="C135" s="282" t="s">
        <v>665</v>
      </c>
      <c r="D135" s="282"/>
      <c r="E135" s="282"/>
      <c r="F135" s="304" t="s">
        <v>646</v>
      </c>
      <c r="G135" s="282"/>
      <c r="H135" s="282" t="s">
        <v>680</v>
      </c>
      <c r="I135" s="282" t="s">
        <v>642</v>
      </c>
      <c r="J135" s="282">
        <v>50</v>
      </c>
      <c r="K135" s="326"/>
    </row>
    <row r="136" s="1" customFormat="1" ht="15" customHeight="1">
      <c r="B136" s="324"/>
      <c r="C136" s="282" t="s">
        <v>667</v>
      </c>
      <c r="D136" s="282"/>
      <c r="E136" s="282"/>
      <c r="F136" s="304" t="s">
        <v>646</v>
      </c>
      <c r="G136" s="282"/>
      <c r="H136" s="282" t="s">
        <v>680</v>
      </c>
      <c r="I136" s="282" t="s">
        <v>642</v>
      </c>
      <c r="J136" s="282">
        <v>50</v>
      </c>
      <c r="K136" s="326"/>
    </row>
    <row r="137" s="1" customFormat="1" ht="15" customHeight="1">
      <c r="B137" s="324"/>
      <c r="C137" s="282" t="s">
        <v>668</v>
      </c>
      <c r="D137" s="282"/>
      <c r="E137" s="282"/>
      <c r="F137" s="304" t="s">
        <v>646</v>
      </c>
      <c r="G137" s="282"/>
      <c r="H137" s="282" t="s">
        <v>693</v>
      </c>
      <c r="I137" s="282" t="s">
        <v>642</v>
      </c>
      <c r="J137" s="282">
        <v>255</v>
      </c>
      <c r="K137" s="326"/>
    </row>
    <row r="138" s="1" customFormat="1" ht="15" customHeight="1">
      <c r="B138" s="324"/>
      <c r="C138" s="282" t="s">
        <v>670</v>
      </c>
      <c r="D138" s="282"/>
      <c r="E138" s="282"/>
      <c r="F138" s="304" t="s">
        <v>640</v>
      </c>
      <c r="G138" s="282"/>
      <c r="H138" s="282" t="s">
        <v>694</v>
      </c>
      <c r="I138" s="282" t="s">
        <v>672</v>
      </c>
      <c r="J138" s="282"/>
      <c r="K138" s="326"/>
    </row>
    <row r="139" s="1" customFormat="1" ht="15" customHeight="1">
      <c r="B139" s="324"/>
      <c r="C139" s="282" t="s">
        <v>673</v>
      </c>
      <c r="D139" s="282"/>
      <c r="E139" s="282"/>
      <c r="F139" s="304" t="s">
        <v>640</v>
      </c>
      <c r="G139" s="282"/>
      <c r="H139" s="282" t="s">
        <v>695</v>
      </c>
      <c r="I139" s="282" t="s">
        <v>675</v>
      </c>
      <c r="J139" s="282"/>
      <c r="K139" s="326"/>
    </row>
    <row r="140" s="1" customFormat="1" ht="15" customHeight="1">
      <c r="B140" s="324"/>
      <c r="C140" s="282" t="s">
        <v>676</v>
      </c>
      <c r="D140" s="282"/>
      <c r="E140" s="282"/>
      <c r="F140" s="304" t="s">
        <v>640</v>
      </c>
      <c r="G140" s="282"/>
      <c r="H140" s="282" t="s">
        <v>676</v>
      </c>
      <c r="I140" s="282" t="s">
        <v>675</v>
      </c>
      <c r="J140" s="282"/>
      <c r="K140" s="326"/>
    </row>
    <row r="141" s="1" customFormat="1" ht="15" customHeight="1">
      <c r="B141" s="324"/>
      <c r="C141" s="282" t="s">
        <v>41</v>
      </c>
      <c r="D141" s="282"/>
      <c r="E141" s="282"/>
      <c r="F141" s="304" t="s">
        <v>640</v>
      </c>
      <c r="G141" s="282"/>
      <c r="H141" s="282" t="s">
        <v>696</v>
      </c>
      <c r="I141" s="282" t="s">
        <v>675</v>
      </c>
      <c r="J141" s="282"/>
      <c r="K141" s="326"/>
    </row>
    <row r="142" s="1" customFormat="1" ht="15" customHeight="1">
      <c r="B142" s="324"/>
      <c r="C142" s="282" t="s">
        <v>697</v>
      </c>
      <c r="D142" s="282"/>
      <c r="E142" s="282"/>
      <c r="F142" s="304" t="s">
        <v>640</v>
      </c>
      <c r="G142" s="282"/>
      <c r="H142" s="282" t="s">
        <v>698</v>
      </c>
      <c r="I142" s="282" t="s">
        <v>675</v>
      </c>
      <c r="J142" s="282"/>
      <c r="K142" s="326"/>
    </row>
    <row r="143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="1" customFormat="1" ht="18.75" customHeight="1">
      <c r="B144" s="279"/>
      <c r="C144" s="279"/>
      <c r="D144" s="279"/>
      <c r="E144" s="279"/>
      <c r="F144" s="316"/>
      <c r="G144" s="279"/>
      <c r="H144" s="279"/>
      <c r="I144" s="279"/>
      <c r="J144" s="279"/>
      <c r="K144" s="279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699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634</v>
      </c>
      <c r="D148" s="297"/>
      <c r="E148" s="297"/>
      <c r="F148" s="297" t="s">
        <v>635</v>
      </c>
      <c r="G148" s="298"/>
      <c r="H148" s="297" t="s">
        <v>57</v>
      </c>
      <c r="I148" s="297" t="s">
        <v>60</v>
      </c>
      <c r="J148" s="297" t="s">
        <v>636</v>
      </c>
      <c r="K148" s="296"/>
    </row>
    <row r="149" s="1" customFormat="1" ht="17.25" customHeight="1">
      <c r="B149" s="294"/>
      <c r="C149" s="299" t="s">
        <v>637</v>
      </c>
      <c r="D149" s="299"/>
      <c r="E149" s="299"/>
      <c r="F149" s="300" t="s">
        <v>638</v>
      </c>
      <c r="G149" s="301"/>
      <c r="H149" s="299"/>
      <c r="I149" s="299"/>
      <c r="J149" s="299" t="s">
        <v>639</v>
      </c>
      <c r="K149" s="296"/>
    </row>
    <row r="150" s="1" customFormat="1" ht="5.25" customHeight="1">
      <c r="B150" s="305"/>
      <c r="C150" s="302"/>
      <c r="D150" s="302"/>
      <c r="E150" s="302"/>
      <c r="F150" s="302"/>
      <c r="G150" s="303"/>
      <c r="H150" s="302"/>
      <c r="I150" s="302"/>
      <c r="J150" s="302"/>
      <c r="K150" s="326"/>
    </row>
    <row r="151" s="1" customFormat="1" ht="15" customHeight="1">
      <c r="B151" s="305"/>
      <c r="C151" s="330" t="s">
        <v>643</v>
      </c>
      <c r="D151" s="282"/>
      <c r="E151" s="282"/>
      <c r="F151" s="331" t="s">
        <v>640</v>
      </c>
      <c r="G151" s="282"/>
      <c r="H151" s="330" t="s">
        <v>680</v>
      </c>
      <c r="I151" s="330" t="s">
        <v>642</v>
      </c>
      <c r="J151" s="330">
        <v>120</v>
      </c>
      <c r="K151" s="326"/>
    </row>
    <row r="152" s="1" customFormat="1" ht="15" customHeight="1">
      <c r="B152" s="305"/>
      <c r="C152" s="330" t="s">
        <v>689</v>
      </c>
      <c r="D152" s="282"/>
      <c r="E152" s="282"/>
      <c r="F152" s="331" t="s">
        <v>640</v>
      </c>
      <c r="G152" s="282"/>
      <c r="H152" s="330" t="s">
        <v>700</v>
      </c>
      <c r="I152" s="330" t="s">
        <v>642</v>
      </c>
      <c r="J152" s="330" t="s">
        <v>691</v>
      </c>
      <c r="K152" s="326"/>
    </row>
    <row r="153" s="1" customFormat="1" ht="15" customHeight="1">
      <c r="B153" s="305"/>
      <c r="C153" s="330" t="s">
        <v>588</v>
      </c>
      <c r="D153" s="282"/>
      <c r="E153" s="282"/>
      <c r="F153" s="331" t="s">
        <v>640</v>
      </c>
      <c r="G153" s="282"/>
      <c r="H153" s="330" t="s">
        <v>701</v>
      </c>
      <c r="I153" s="330" t="s">
        <v>642</v>
      </c>
      <c r="J153" s="330" t="s">
        <v>691</v>
      </c>
      <c r="K153" s="326"/>
    </row>
    <row r="154" s="1" customFormat="1" ht="15" customHeight="1">
      <c r="B154" s="305"/>
      <c r="C154" s="330" t="s">
        <v>645</v>
      </c>
      <c r="D154" s="282"/>
      <c r="E154" s="282"/>
      <c r="F154" s="331" t="s">
        <v>646</v>
      </c>
      <c r="G154" s="282"/>
      <c r="H154" s="330" t="s">
        <v>680</v>
      </c>
      <c r="I154" s="330" t="s">
        <v>642</v>
      </c>
      <c r="J154" s="330">
        <v>50</v>
      </c>
      <c r="K154" s="326"/>
    </row>
    <row r="155" s="1" customFormat="1" ht="15" customHeight="1">
      <c r="B155" s="305"/>
      <c r="C155" s="330" t="s">
        <v>648</v>
      </c>
      <c r="D155" s="282"/>
      <c r="E155" s="282"/>
      <c r="F155" s="331" t="s">
        <v>640</v>
      </c>
      <c r="G155" s="282"/>
      <c r="H155" s="330" t="s">
        <v>680</v>
      </c>
      <c r="I155" s="330" t="s">
        <v>650</v>
      </c>
      <c r="J155" s="330"/>
      <c r="K155" s="326"/>
    </row>
    <row r="156" s="1" customFormat="1" ht="15" customHeight="1">
      <c r="B156" s="305"/>
      <c r="C156" s="330" t="s">
        <v>659</v>
      </c>
      <c r="D156" s="282"/>
      <c r="E156" s="282"/>
      <c r="F156" s="331" t="s">
        <v>646</v>
      </c>
      <c r="G156" s="282"/>
      <c r="H156" s="330" t="s">
        <v>680</v>
      </c>
      <c r="I156" s="330" t="s">
        <v>642</v>
      </c>
      <c r="J156" s="330">
        <v>50</v>
      </c>
      <c r="K156" s="326"/>
    </row>
    <row r="157" s="1" customFormat="1" ht="15" customHeight="1">
      <c r="B157" s="305"/>
      <c r="C157" s="330" t="s">
        <v>667</v>
      </c>
      <c r="D157" s="282"/>
      <c r="E157" s="282"/>
      <c r="F157" s="331" t="s">
        <v>646</v>
      </c>
      <c r="G157" s="282"/>
      <c r="H157" s="330" t="s">
        <v>680</v>
      </c>
      <c r="I157" s="330" t="s">
        <v>642</v>
      </c>
      <c r="J157" s="330">
        <v>50</v>
      </c>
      <c r="K157" s="326"/>
    </row>
    <row r="158" s="1" customFormat="1" ht="15" customHeight="1">
      <c r="B158" s="305"/>
      <c r="C158" s="330" t="s">
        <v>665</v>
      </c>
      <c r="D158" s="282"/>
      <c r="E158" s="282"/>
      <c r="F158" s="331" t="s">
        <v>646</v>
      </c>
      <c r="G158" s="282"/>
      <c r="H158" s="330" t="s">
        <v>680</v>
      </c>
      <c r="I158" s="330" t="s">
        <v>642</v>
      </c>
      <c r="J158" s="330">
        <v>50</v>
      </c>
      <c r="K158" s="326"/>
    </row>
    <row r="159" s="1" customFormat="1" ht="15" customHeight="1">
      <c r="B159" s="305"/>
      <c r="C159" s="330" t="s">
        <v>128</v>
      </c>
      <c r="D159" s="282"/>
      <c r="E159" s="282"/>
      <c r="F159" s="331" t="s">
        <v>640</v>
      </c>
      <c r="G159" s="282"/>
      <c r="H159" s="330" t="s">
        <v>702</v>
      </c>
      <c r="I159" s="330" t="s">
        <v>642</v>
      </c>
      <c r="J159" s="330" t="s">
        <v>703</v>
      </c>
      <c r="K159" s="326"/>
    </row>
    <row r="160" s="1" customFormat="1" ht="15" customHeight="1">
      <c r="B160" s="305"/>
      <c r="C160" s="330" t="s">
        <v>704</v>
      </c>
      <c r="D160" s="282"/>
      <c r="E160" s="282"/>
      <c r="F160" s="331" t="s">
        <v>640</v>
      </c>
      <c r="G160" s="282"/>
      <c r="H160" s="330" t="s">
        <v>705</v>
      </c>
      <c r="I160" s="330" t="s">
        <v>675</v>
      </c>
      <c r="J160" s="330"/>
      <c r="K160" s="326"/>
    </row>
    <row r="161" s="1" customFormat="1" ht="15" customHeight="1">
      <c r="B161" s="332"/>
      <c r="C161" s="314"/>
      <c r="D161" s="314"/>
      <c r="E161" s="314"/>
      <c r="F161" s="314"/>
      <c r="G161" s="314"/>
      <c r="H161" s="314"/>
      <c r="I161" s="314"/>
      <c r="J161" s="314"/>
      <c r="K161" s="333"/>
    </row>
    <row r="162" s="1" customFormat="1" ht="18.75" customHeight="1">
      <c r="B162" s="279"/>
      <c r="C162" s="282"/>
      <c r="D162" s="282"/>
      <c r="E162" s="282"/>
      <c r="F162" s="304"/>
      <c r="G162" s="282"/>
      <c r="H162" s="282"/>
      <c r="I162" s="282"/>
      <c r="J162" s="282"/>
      <c r="K162" s="279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706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634</v>
      </c>
      <c r="D166" s="297"/>
      <c r="E166" s="297"/>
      <c r="F166" s="297" t="s">
        <v>635</v>
      </c>
      <c r="G166" s="334"/>
      <c r="H166" s="335" t="s">
        <v>57</v>
      </c>
      <c r="I166" s="335" t="s">
        <v>60</v>
      </c>
      <c r="J166" s="297" t="s">
        <v>636</v>
      </c>
      <c r="K166" s="274"/>
    </row>
    <row r="167" s="1" customFormat="1" ht="17.25" customHeight="1">
      <c r="B167" s="275"/>
      <c r="C167" s="299" t="s">
        <v>637</v>
      </c>
      <c r="D167" s="299"/>
      <c r="E167" s="299"/>
      <c r="F167" s="300" t="s">
        <v>638</v>
      </c>
      <c r="G167" s="336"/>
      <c r="H167" s="337"/>
      <c r="I167" s="337"/>
      <c r="J167" s="299" t="s">
        <v>639</v>
      </c>
      <c r="K167" s="277"/>
    </row>
    <row r="168" s="1" customFormat="1" ht="5.25" customHeight="1">
      <c r="B168" s="305"/>
      <c r="C168" s="302"/>
      <c r="D168" s="302"/>
      <c r="E168" s="302"/>
      <c r="F168" s="302"/>
      <c r="G168" s="303"/>
      <c r="H168" s="302"/>
      <c r="I168" s="302"/>
      <c r="J168" s="302"/>
      <c r="K168" s="326"/>
    </row>
    <row r="169" s="1" customFormat="1" ht="15" customHeight="1">
      <c r="B169" s="305"/>
      <c r="C169" s="282" t="s">
        <v>643</v>
      </c>
      <c r="D169" s="282"/>
      <c r="E169" s="282"/>
      <c r="F169" s="304" t="s">
        <v>640</v>
      </c>
      <c r="G169" s="282"/>
      <c r="H169" s="282" t="s">
        <v>680</v>
      </c>
      <c r="I169" s="282" t="s">
        <v>642</v>
      </c>
      <c r="J169" s="282">
        <v>120</v>
      </c>
      <c r="K169" s="326"/>
    </row>
    <row r="170" s="1" customFormat="1" ht="15" customHeight="1">
      <c r="B170" s="305"/>
      <c r="C170" s="282" t="s">
        <v>689</v>
      </c>
      <c r="D170" s="282"/>
      <c r="E170" s="282"/>
      <c r="F170" s="304" t="s">
        <v>640</v>
      </c>
      <c r="G170" s="282"/>
      <c r="H170" s="282" t="s">
        <v>690</v>
      </c>
      <c r="I170" s="282" t="s">
        <v>642</v>
      </c>
      <c r="J170" s="282" t="s">
        <v>691</v>
      </c>
      <c r="K170" s="326"/>
    </row>
    <row r="171" s="1" customFormat="1" ht="15" customHeight="1">
      <c r="B171" s="305"/>
      <c r="C171" s="282" t="s">
        <v>588</v>
      </c>
      <c r="D171" s="282"/>
      <c r="E171" s="282"/>
      <c r="F171" s="304" t="s">
        <v>640</v>
      </c>
      <c r="G171" s="282"/>
      <c r="H171" s="282" t="s">
        <v>707</v>
      </c>
      <c r="I171" s="282" t="s">
        <v>642</v>
      </c>
      <c r="J171" s="282" t="s">
        <v>691</v>
      </c>
      <c r="K171" s="326"/>
    </row>
    <row r="172" s="1" customFormat="1" ht="15" customHeight="1">
      <c r="B172" s="305"/>
      <c r="C172" s="282" t="s">
        <v>645</v>
      </c>
      <c r="D172" s="282"/>
      <c r="E172" s="282"/>
      <c r="F172" s="304" t="s">
        <v>646</v>
      </c>
      <c r="G172" s="282"/>
      <c r="H172" s="282" t="s">
        <v>707</v>
      </c>
      <c r="I172" s="282" t="s">
        <v>642</v>
      </c>
      <c r="J172" s="282">
        <v>50</v>
      </c>
      <c r="K172" s="326"/>
    </row>
    <row r="173" s="1" customFormat="1" ht="15" customHeight="1">
      <c r="B173" s="305"/>
      <c r="C173" s="282" t="s">
        <v>648</v>
      </c>
      <c r="D173" s="282"/>
      <c r="E173" s="282"/>
      <c r="F173" s="304" t="s">
        <v>640</v>
      </c>
      <c r="G173" s="282"/>
      <c r="H173" s="282" t="s">
        <v>707</v>
      </c>
      <c r="I173" s="282" t="s">
        <v>650</v>
      </c>
      <c r="J173" s="282"/>
      <c r="K173" s="326"/>
    </row>
    <row r="174" s="1" customFormat="1" ht="15" customHeight="1">
      <c r="B174" s="305"/>
      <c r="C174" s="282" t="s">
        <v>659</v>
      </c>
      <c r="D174" s="282"/>
      <c r="E174" s="282"/>
      <c r="F174" s="304" t="s">
        <v>646</v>
      </c>
      <c r="G174" s="282"/>
      <c r="H174" s="282" t="s">
        <v>707</v>
      </c>
      <c r="I174" s="282" t="s">
        <v>642</v>
      </c>
      <c r="J174" s="282">
        <v>50</v>
      </c>
      <c r="K174" s="326"/>
    </row>
    <row r="175" s="1" customFormat="1" ht="15" customHeight="1">
      <c r="B175" s="305"/>
      <c r="C175" s="282" t="s">
        <v>667</v>
      </c>
      <c r="D175" s="282"/>
      <c r="E175" s="282"/>
      <c r="F175" s="304" t="s">
        <v>646</v>
      </c>
      <c r="G175" s="282"/>
      <c r="H175" s="282" t="s">
        <v>707</v>
      </c>
      <c r="I175" s="282" t="s">
        <v>642</v>
      </c>
      <c r="J175" s="282">
        <v>50</v>
      </c>
      <c r="K175" s="326"/>
    </row>
    <row r="176" s="1" customFormat="1" ht="15" customHeight="1">
      <c r="B176" s="305"/>
      <c r="C176" s="282" t="s">
        <v>665</v>
      </c>
      <c r="D176" s="282"/>
      <c r="E176" s="282"/>
      <c r="F176" s="304" t="s">
        <v>646</v>
      </c>
      <c r="G176" s="282"/>
      <c r="H176" s="282" t="s">
        <v>707</v>
      </c>
      <c r="I176" s="282" t="s">
        <v>642</v>
      </c>
      <c r="J176" s="282">
        <v>50</v>
      </c>
      <c r="K176" s="326"/>
    </row>
    <row r="177" s="1" customFormat="1" ht="15" customHeight="1">
      <c r="B177" s="305"/>
      <c r="C177" s="282" t="s">
        <v>147</v>
      </c>
      <c r="D177" s="282"/>
      <c r="E177" s="282"/>
      <c r="F177" s="304" t="s">
        <v>640</v>
      </c>
      <c r="G177" s="282"/>
      <c r="H177" s="282" t="s">
        <v>708</v>
      </c>
      <c r="I177" s="282" t="s">
        <v>709</v>
      </c>
      <c r="J177" s="282"/>
      <c r="K177" s="326"/>
    </row>
    <row r="178" s="1" customFormat="1" ht="15" customHeight="1">
      <c r="B178" s="305"/>
      <c r="C178" s="282" t="s">
        <v>60</v>
      </c>
      <c r="D178" s="282"/>
      <c r="E178" s="282"/>
      <c r="F178" s="304" t="s">
        <v>640</v>
      </c>
      <c r="G178" s="282"/>
      <c r="H178" s="282" t="s">
        <v>710</v>
      </c>
      <c r="I178" s="282" t="s">
        <v>711</v>
      </c>
      <c r="J178" s="282">
        <v>1</v>
      </c>
      <c r="K178" s="326"/>
    </row>
    <row r="179" s="1" customFormat="1" ht="15" customHeight="1">
      <c r="B179" s="305"/>
      <c r="C179" s="282" t="s">
        <v>56</v>
      </c>
      <c r="D179" s="282"/>
      <c r="E179" s="282"/>
      <c r="F179" s="304" t="s">
        <v>640</v>
      </c>
      <c r="G179" s="282"/>
      <c r="H179" s="282" t="s">
        <v>712</v>
      </c>
      <c r="I179" s="282" t="s">
        <v>642</v>
      </c>
      <c r="J179" s="282">
        <v>20</v>
      </c>
      <c r="K179" s="326"/>
    </row>
    <row r="180" s="1" customFormat="1" ht="15" customHeight="1">
      <c r="B180" s="305"/>
      <c r="C180" s="282" t="s">
        <v>57</v>
      </c>
      <c r="D180" s="282"/>
      <c r="E180" s="282"/>
      <c r="F180" s="304" t="s">
        <v>640</v>
      </c>
      <c r="G180" s="282"/>
      <c r="H180" s="282" t="s">
        <v>713</v>
      </c>
      <c r="I180" s="282" t="s">
        <v>642</v>
      </c>
      <c r="J180" s="282">
        <v>255</v>
      </c>
      <c r="K180" s="326"/>
    </row>
    <row r="181" s="1" customFormat="1" ht="15" customHeight="1">
      <c r="B181" s="305"/>
      <c r="C181" s="282" t="s">
        <v>148</v>
      </c>
      <c r="D181" s="282"/>
      <c r="E181" s="282"/>
      <c r="F181" s="304" t="s">
        <v>640</v>
      </c>
      <c r="G181" s="282"/>
      <c r="H181" s="282" t="s">
        <v>604</v>
      </c>
      <c r="I181" s="282" t="s">
        <v>642</v>
      </c>
      <c r="J181" s="282">
        <v>10</v>
      </c>
      <c r="K181" s="326"/>
    </row>
    <row r="182" s="1" customFormat="1" ht="15" customHeight="1">
      <c r="B182" s="305"/>
      <c r="C182" s="282" t="s">
        <v>149</v>
      </c>
      <c r="D182" s="282"/>
      <c r="E182" s="282"/>
      <c r="F182" s="304" t="s">
        <v>640</v>
      </c>
      <c r="G182" s="282"/>
      <c r="H182" s="282" t="s">
        <v>714</v>
      </c>
      <c r="I182" s="282" t="s">
        <v>675</v>
      </c>
      <c r="J182" s="282"/>
      <c r="K182" s="326"/>
    </row>
    <row r="183" s="1" customFormat="1" ht="15" customHeight="1">
      <c r="B183" s="305"/>
      <c r="C183" s="282" t="s">
        <v>715</v>
      </c>
      <c r="D183" s="282"/>
      <c r="E183" s="282"/>
      <c r="F183" s="304" t="s">
        <v>640</v>
      </c>
      <c r="G183" s="282"/>
      <c r="H183" s="282" t="s">
        <v>716</v>
      </c>
      <c r="I183" s="282" t="s">
        <v>675</v>
      </c>
      <c r="J183" s="282"/>
      <c r="K183" s="326"/>
    </row>
    <row r="184" s="1" customFormat="1" ht="15" customHeight="1">
      <c r="B184" s="305"/>
      <c r="C184" s="282" t="s">
        <v>704</v>
      </c>
      <c r="D184" s="282"/>
      <c r="E184" s="282"/>
      <c r="F184" s="304" t="s">
        <v>640</v>
      </c>
      <c r="G184" s="282"/>
      <c r="H184" s="282" t="s">
        <v>717</v>
      </c>
      <c r="I184" s="282" t="s">
        <v>675</v>
      </c>
      <c r="J184" s="282"/>
      <c r="K184" s="326"/>
    </row>
    <row r="185" s="1" customFormat="1" ht="15" customHeight="1">
      <c r="B185" s="305"/>
      <c r="C185" s="282" t="s">
        <v>151</v>
      </c>
      <c r="D185" s="282"/>
      <c r="E185" s="282"/>
      <c r="F185" s="304" t="s">
        <v>646</v>
      </c>
      <c r="G185" s="282"/>
      <c r="H185" s="282" t="s">
        <v>718</v>
      </c>
      <c r="I185" s="282" t="s">
        <v>642</v>
      </c>
      <c r="J185" s="282">
        <v>50</v>
      </c>
      <c r="K185" s="326"/>
    </row>
    <row r="186" s="1" customFormat="1" ht="15" customHeight="1">
      <c r="B186" s="305"/>
      <c r="C186" s="282" t="s">
        <v>719</v>
      </c>
      <c r="D186" s="282"/>
      <c r="E186" s="282"/>
      <c r="F186" s="304" t="s">
        <v>646</v>
      </c>
      <c r="G186" s="282"/>
      <c r="H186" s="282" t="s">
        <v>720</v>
      </c>
      <c r="I186" s="282" t="s">
        <v>721</v>
      </c>
      <c r="J186" s="282"/>
      <c r="K186" s="326"/>
    </row>
    <row r="187" s="1" customFormat="1" ht="15" customHeight="1">
      <c r="B187" s="305"/>
      <c r="C187" s="282" t="s">
        <v>722</v>
      </c>
      <c r="D187" s="282"/>
      <c r="E187" s="282"/>
      <c r="F187" s="304" t="s">
        <v>646</v>
      </c>
      <c r="G187" s="282"/>
      <c r="H187" s="282" t="s">
        <v>723</v>
      </c>
      <c r="I187" s="282" t="s">
        <v>721</v>
      </c>
      <c r="J187" s="282"/>
      <c r="K187" s="326"/>
    </row>
    <row r="188" s="1" customFormat="1" ht="15" customHeight="1">
      <c r="B188" s="305"/>
      <c r="C188" s="282" t="s">
        <v>724</v>
      </c>
      <c r="D188" s="282"/>
      <c r="E188" s="282"/>
      <c r="F188" s="304" t="s">
        <v>646</v>
      </c>
      <c r="G188" s="282"/>
      <c r="H188" s="282" t="s">
        <v>725</v>
      </c>
      <c r="I188" s="282" t="s">
        <v>721</v>
      </c>
      <c r="J188" s="282"/>
      <c r="K188" s="326"/>
    </row>
    <row r="189" s="1" customFormat="1" ht="15" customHeight="1">
      <c r="B189" s="305"/>
      <c r="C189" s="338" t="s">
        <v>726</v>
      </c>
      <c r="D189" s="282"/>
      <c r="E189" s="282"/>
      <c r="F189" s="304" t="s">
        <v>646</v>
      </c>
      <c r="G189" s="282"/>
      <c r="H189" s="282" t="s">
        <v>727</v>
      </c>
      <c r="I189" s="282" t="s">
        <v>728</v>
      </c>
      <c r="J189" s="339" t="s">
        <v>729</v>
      </c>
      <c r="K189" s="326"/>
    </row>
    <row r="190" s="1" customFormat="1" ht="15" customHeight="1">
      <c r="B190" s="305"/>
      <c r="C190" s="289" t="s">
        <v>45</v>
      </c>
      <c r="D190" s="282"/>
      <c r="E190" s="282"/>
      <c r="F190" s="304" t="s">
        <v>640</v>
      </c>
      <c r="G190" s="282"/>
      <c r="H190" s="279" t="s">
        <v>730</v>
      </c>
      <c r="I190" s="282" t="s">
        <v>731</v>
      </c>
      <c r="J190" s="282"/>
      <c r="K190" s="326"/>
    </row>
    <row r="191" s="1" customFormat="1" ht="15" customHeight="1">
      <c r="B191" s="305"/>
      <c r="C191" s="289" t="s">
        <v>732</v>
      </c>
      <c r="D191" s="282"/>
      <c r="E191" s="282"/>
      <c r="F191" s="304" t="s">
        <v>640</v>
      </c>
      <c r="G191" s="282"/>
      <c r="H191" s="282" t="s">
        <v>733</v>
      </c>
      <c r="I191" s="282" t="s">
        <v>675</v>
      </c>
      <c r="J191" s="282"/>
      <c r="K191" s="326"/>
    </row>
    <row r="192" s="1" customFormat="1" ht="15" customHeight="1">
      <c r="B192" s="305"/>
      <c r="C192" s="289" t="s">
        <v>734</v>
      </c>
      <c r="D192" s="282"/>
      <c r="E192" s="282"/>
      <c r="F192" s="304" t="s">
        <v>640</v>
      </c>
      <c r="G192" s="282"/>
      <c r="H192" s="282" t="s">
        <v>735</v>
      </c>
      <c r="I192" s="282" t="s">
        <v>675</v>
      </c>
      <c r="J192" s="282"/>
      <c r="K192" s="326"/>
    </row>
    <row r="193" s="1" customFormat="1" ht="15" customHeight="1">
      <c r="B193" s="305"/>
      <c r="C193" s="289" t="s">
        <v>736</v>
      </c>
      <c r="D193" s="282"/>
      <c r="E193" s="282"/>
      <c r="F193" s="304" t="s">
        <v>646</v>
      </c>
      <c r="G193" s="282"/>
      <c r="H193" s="282" t="s">
        <v>737</v>
      </c>
      <c r="I193" s="282" t="s">
        <v>675</v>
      </c>
      <c r="J193" s="282"/>
      <c r="K193" s="326"/>
    </row>
    <row r="194" s="1" customFormat="1" ht="15" customHeight="1">
      <c r="B194" s="332"/>
      <c r="C194" s="340"/>
      <c r="D194" s="314"/>
      <c r="E194" s="314"/>
      <c r="F194" s="314"/>
      <c r="G194" s="314"/>
      <c r="H194" s="314"/>
      <c r="I194" s="314"/>
      <c r="J194" s="314"/>
      <c r="K194" s="333"/>
    </row>
    <row r="195" s="1" customFormat="1" ht="18.75" customHeight="1">
      <c r="B195" s="279"/>
      <c r="C195" s="282"/>
      <c r="D195" s="282"/>
      <c r="E195" s="282"/>
      <c r="F195" s="304"/>
      <c r="G195" s="282"/>
      <c r="H195" s="282"/>
      <c r="I195" s="282"/>
      <c r="J195" s="282"/>
      <c r="K195" s="279"/>
    </row>
    <row r="196" s="1" customFormat="1" ht="18.75" customHeight="1">
      <c r="B196" s="279"/>
      <c r="C196" s="282"/>
      <c r="D196" s="282"/>
      <c r="E196" s="282"/>
      <c r="F196" s="304"/>
      <c r="G196" s="282"/>
      <c r="H196" s="282"/>
      <c r="I196" s="282"/>
      <c r="J196" s="282"/>
      <c r="K196" s="279"/>
    </row>
    <row r="197" s="1" customFormat="1" ht="18.75" customHeight="1">
      <c r="B197" s="290"/>
      <c r="C197" s="290"/>
      <c r="D197" s="290"/>
      <c r="E197" s="290"/>
      <c r="F197" s="290"/>
      <c r="G197" s="290"/>
      <c r="H197" s="290"/>
      <c r="I197" s="290"/>
      <c r="J197" s="290"/>
      <c r="K197" s="290"/>
    </row>
    <row r="198" s="1" customFormat="1" ht="13.5">
      <c r="B198" s="269"/>
      <c r="C198" s="270"/>
      <c r="D198" s="270"/>
      <c r="E198" s="270"/>
      <c r="F198" s="270"/>
      <c r="G198" s="270"/>
      <c r="H198" s="270"/>
      <c r="I198" s="270"/>
      <c r="J198" s="270"/>
      <c r="K198" s="271"/>
    </row>
    <row r="199" s="1" customFormat="1" ht="21">
      <c r="B199" s="272"/>
      <c r="C199" s="273" t="s">
        <v>738</v>
      </c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5.5" customHeight="1">
      <c r="B200" s="272"/>
      <c r="C200" s="341" t="s">
        <v>739</v>
      </c>
      <c r="D200" s="341"/>
      <c r="E200" s="341"/>
      <c r="F200" s="341" t="s">
        <v>740</v>
      </c>
      <c r="G200" s="342"/>
      <c r="H200" s="341" t="s">
        <v>741</v>
      </c>
      <c r="I200" s="341"/>
      <c r="J200" s="341"/>
      <c r="K200" s="274"/>
    </row>
    <row r="201" s="1" customFormat="1" ht="5.25" customHeight="1">
      <c r="B201" s="305"/>
      <c r="C201" s="302"/>
      <c r="D201" s="302"/>
      <c r="E201" s="302"/>
      <c r="F201" s="302"/>
      <c r="G201" s="282"/>
      <c r="H201" s="302"/>
      <c r="I201" s="302"/>
      <c r="J201" s="302"/>
      <c r="K201" s="326"/>
    </row>
    <row r="202" s="1" customFormat="1" ht="15" customHeight="1">
      <c r="B202" s="305"/>
      <c r="C202" s="282" t="s">
        <v>731</v>
      </c>
      <c r="D202" s="282"/>
      <c r="E202" s="282"/>
      <c r="F202" s="304" t="s">
        <v>46</v>
      </c>
      <c r="G202" s="282"/>
      <c r="H202" s="282" t="s">
        <v>742</v>
      </c>
      <c r="I202" s="282"/>
      <c r="J202" s="282"/>
      <c r="K202" s="326"/>
    </row>
    <row r="203" s="1" customFormat="1" ht="15" customHeight="1">
      <c r="B203" s="305"/>
      <c r="C203" s="311"/>
      <c r="D203" s="282"/>
      <c r="E203" s="282"/>
      <c r="F203" s="304" t="s">
        <v>47</v>
      </c>
      <c r="G203" s="282"/>
      <c r="H203" s="282" t="s">
        <v>743</v>
      </c>
      <c r="I203" s="282"/>
      <c r="J203" s="282"/>
      <c r="K203" s="326"/>
    </row>
    <row r="204" s="1" customFormat="1" ht="15" customHeight="1">
      <c r="B204" s="305"/>
      <c r="C204" s="311"/>
      <c r="D204" s="282"/>
      <c r="E204" s="282"/>
      <c r="F204" s="304" t="s">
        <v>50</v>
      </c>
      <c r="G204" s="282"/>
      <c r="H204" s="282" t="s">
        <v>744</v>
      </c>
      <c r="I204" s="282"/>
      <c r="J204" s="282"/>
      <c r="K204" s="326"/>
    </row>
    <row r="205" s="1" customFormat="1" ht="15" customHeight="1">
      <c r="B205" s="305"/>
      <c r="C205" s="282"/>
      <c r="D205" s="282"/>
      <c r="E205" s="282"/>
      <c r="F205" s="304" t="s">
        <v>48</v>
      </c>
      <c r="G205" s="282"/>
      <c r="H205" s="282" t="s">
        <v>745</v>
      </c>
      <c r="I205" s="282"/>
      <c r="J205" s="282"/>
      <c r="K205" s="326"/>
    </row>
    <row r="206" s="1" customFormat="1" ht="15" customHeight="1">
      <c r="B206" s="305"/>
      <c r="C206" s="282"/>
      <c r="D206" s="282"/>
      <c r="E206" s="282"/>
      <c r="F206" s="304" t="s">
        <v>49</v>
      </c>
      <c r="G206" s="282"/>
      <c r="H206" s="282" t="s">
        <v>746</v>
      </c>
      <c r="I206" s="282"/>
      <c r="J206" s="282"/>
      <c r="K206" s="326"/>
    </row>
    <row r="207" s="1" customFormat="1" ht="15" customHeight="1">
      <c r="B207" s="305"/>
      <c r="C207" s="282"/>
      <c r="D207" s="282"/>
      <c r="E207" s="282"/>
      <c r="F207" s="304"/>
      <c r="G207" s="282"/>
      <c r="H207" s="282"/>
      <c r="I207" s="282"/>
      <c r="J207" s="282"/>
      <c r="K207" s="326"/>
    </row>
    <row r="208" s="1" customFormat="1" ht="15" customHeight="1">
      <c r="B208" s="305"/>
      <c r="C208" s="282" t="s">
        <v>687</v>
      </c>
      <c r="D208" s="282"/>
      <c r="E208" s="282"/>
      <c r="F208" s="304" t="s">
        <v>79</v>
      </c>
      <c r="G208" s="282"/>
      <c r="H208" s="282" t="s">
        <v>747</v>
      </c>
      <c r="I208" s="282"/>
      <c r="J208" s="282"/>
      <c r="K208" s="326"/>
    </row>
    <row r="209" s="1" customFormat="1" ht="15" customHeight="1">
      <c r="B209" s="305"/>
      <c r="C209" s="311"/>
      <c r="D209" s="282"/>
      <c r="E209" s="282"/>
      <c r="F209" s="304" t="s">
        <v>582</v>
      </c>
      <c r="G209" s="282"/>
      <c r="H209" s="282" t="s">
        <v>583</v>
      </c>
      <c r="I209" s="282"/>
      <c r="J209" s="282"/>
      <c r="K209" s="326"/>
    </row>
    <row r="210" s="1" customFormat="1" ht="15" customHeight="1">
      <c r="B210" s="305"/>
      <c r="C210" s="282"/>
      <c r="D210" s="282"/>
      <c r="E210" s="282"/>
      <c r="F210" s="304" t="s">
        <v>580</v>
      </c>
      <c r="G210" s="282"/>
      <c r="H210" s="282" t="s">
        <v>748</v>
      </c>
      <c r="I210" s="282"/>
      <c r="J210" s="282"/>
      <c r="K210" s="326"/>
    </row>
    <row r="211" s="1" customFormat="1" ht="15" customHeight="1">
      <c r="B211" s="343"/>
      <c r="C211" s="311"/>
      <c r="D211" s="311"/>
      <c r="E211" s="311"/>
      <c r="F211" s="304" t="s">
        <v>584</v>
      </c>
      <c r="G211" s="289"/>
      <c r="H211" s="330" t="s">
        <v>585</v>
      </c>
      <c r="I211" s="330"/>
      <c r="J211" s="330"/>
      <c r="K211" s="344"/>
    </row>
    <row r="212" s="1" customFormat="1" ht="15" customHeight="1">
      <c r="B212" s="343"/>
      <c r="C212" s="311"/>
      <c r="D212" s="311"/>
      <c r="E212" s="311"/>
      <c r="F212" s="304" t="s">
        <v>586</v>
      </c>
      <c r="G212" s="289"/>
      <c r="H212" s="330" t="s">
        <v>749</v>
      </c>
      <c r="I212" s="330"/>
      <c r="J212" s="330"/>
      <c r="K212" s="344"/>
    </row>
    <row r="213" s="1" customFormat="1" ht="15" customHeight="1">
      <c r="B213" s="343"/>
      <c r="C213" s="311"/>
      <c r="D213" s="311"/>
      <c r="E213" s="311"/>
      <c r="F213" s="345"/>
      <c r="G213" s="289"/>
      <c r="H213" s="346"/>
      <c r="I213" s="346"/>
      <c r="J213" s="346"/>
      <c r="K213" s="344"/>
    </row>
    <row r="214" s="1" customFormat="1" ht="15" customHeight="1">
      <c r="B214" s="343"/>
      <c r="C214" s="282" t="s">
        <v>711</v>
      </c>
      <c r="D214" s="311"/>
      <c r="E214" s="311"/>
      <c r="F214" s="304">
        <v>1</v>
      </c>
      <c r="G214" s="289"/>
      <c r="H214" s="330" t="s">
        <v>750</v>
      </c>
      <c r="I214" s="330"/>
      <c r="J214" s="330"/>
      <c r="K214" s="344"/>
    </row>
    <row r="215" s="1" customFormat="1" ht="15" customHeight="1">
      <c r="B215" s="343"/>
      <c r="C215" s="311"/>
      <c r="D215" s="311"/>
      <c r="E215" s="311"/>
      <c r="F215" s="304">
        <v>2</v>
      </c>
      <c r="G215" s="289"/>
      <c r="H215" s="330" t="s">
        <v>751</v>
      </c>
      <c r="I215" s="330"/>
      <c r="J215" s="330"/>
      <c r="K215" s="344"/>
    </row>
    <row r="216" s="1" customFormat="1" ht="15" customHeight="1">
      <c r="B216" s="343"/>
      <c r="C216" s="311"/>
      <c r="D216" s="311"/>
      <c r="E216" s="311"/>
      <c r="F216" s="304">
        <v>3</v>
      </c>
      <c r="G216" s="289"/>
      <c r="H216" s="330" t="s">
        <v>752</v>
      </c>
      <c r="I216" s="330"/>
      <c r="J216" s="330"/>
      <c r="K216" s="344"/>
    </row>
    <row r="217" s="1" customFormat="1" ht="15" customHeight="1">
      <c r="B217" s="343"/>
      <c r="C217" s="311"/>
      <c r="D217" s="311"/>
      <c r="E217" s="311"/>
      <c r="F217" s="304">
        <v>4</v>
      </c>
      <c r="G217" s="289"/>
      <c r="H217" s="330" t="s">
        <v>753</v>
      </c>
      <c r="I217" s="330"/>
      <c r="J217" s="330"/>
      <c r="K217" s="344"/>
    </row>
    <row r="218" s="1" customFormat="1" ht="12.75" customHeight="1">
      <c r="B218" s="347"/>
      <c r="C218" s="348"/>
      <c r="D218" s="348"/>
      <c r="E218" s="348"/>
      <c r="F218" s="348"/>
      <c r="G218" s="348"/>
      <c r="H218" s="348"/>
      <c r="I218" s="348"/>
      <c r="J218" s="348"/>
      <c r="K218" s="349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FIREMNI\Karel-st</dc:creator>
  <cp:lastModifiedBy>FIREMNI\Karel-st</cp:lastModifiedBy>
  <dcterms:created xsi:type="dcterms:W3CDTF">2019-10-29T15:19:02Z</dcterms:created>
  <dcterms:modified xsi:type="dcterms:W3CDTF">2019-10-29T15:19:04Z</dcterms:modified>
</cp:coreProperties>
</file>