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Acadarch\Urbanismus\Dukelská-Sokolovská vnitroblok\PD DPS 2018\PD DPS\Rozpočet\2\"/>
    </mc:Choice>
  </mc:AlternateContent>
  <bookViews>
    <workbookView xWindow="0" yWindow="0" windowWidth="28800" windowHeight="12030"/>
  </bookViews>
  <sheets>
    <sheet name="Rekapitulace stavby" sheetId="1" r:id="rId1"/>
    <sheet name="01.01 - Díl 1 - Účelová k..." sheetId="2" r:id="rId2"/>
    <sheet name="01.02 - Díl 2 - Pěší komu..." sheetId="3" r:id="rId3"/>
    <sheet name="01.03 - Díl 3 - Doplňujíc..." sheetId="4" r:id="rId4"/>
    <sheet name="01.05 - Díl 1.1 - Příprav..." sheetId="5" r:id="rId5"/>
    <sheet name="02 - SO02 - Mobiliář" sheetId="6" r:id="rId6"/>
    <sheet name="03 - SO03 - stanoviště ná..." sheetId="7" r:id="rId7"/>
    <sheet name="04 - SO04 - Veřejné osvět..." sheetId="8" r:id="rId8"/>
    <sheet name="05 - SO05 - Sadové úpravy" sheetId="9" r:id="rId9"/>
    <sheet name="06 - VRN" sheetId="10" r:id="rId10"/>
    <sheet name="Pokyny pro vyplnění" sheetId="11" r:id="rId11"/>
  </sheets>
  <definedNames>
    <definedName name="_xlnm._FilterDatabase" localSheetId="1" hidden="1">'01.01 - Díl 1 - Účelová k...'!$C$86:$K$117</definedName>
    <definedName name="_xlnm._FilterDatabase" localSheetId="2" hidden="1">'01.02 - Díl 2 - Pěší komu...'!$C$87:$K$150</definedName>
    <definedName name="_xlnm._FilterDatabase" localSheetId="3" hidden="1">'01.03 - Díl 3 - Doplňujíc...'!$C$88:$K$156</definedName>
    <definedName name="_xlnm._FilterDatabase" localSheetId="4" hidden="1">'01.05 - Díl 1.1 - Příprav...'!$C$85:$K$126</definedName>
    <definedName name="_xlnm._FilterDatabase" localSheetId="5" hidden="1">'02 - SO02 - Mobiliář'!$C$81:$K$155</definedName>
    <definedName name="_xlnm._FilterDatabase" localSheetId="6" hidden="1">'03 - SO03 - stanoviště ná...'!$C$85:$K$121</definedName>
    <definedName name="_xlnm._FilterDatabase" localSheetId="7" hidden="1">'04 - SO04 - Veřejné osvět...'!$C$86:$K$179</definedName>
    <definedName name="_xlnm._FilterDatabase" localSheetId="8" hidden="1">'05 - SO05 - Sadové úpravy'!$C$82:$K$168</definedName>
    <definedName name="_xlnm._FilterDatabase" localSheetId="9" hidden="1">'06 - VRN'!$C$78:$K$164</definedName>
    <definedName name="_xlnm.Print_Titles" localSheetId="1">'01.01 - Díl 1 - Účelová k...'!$86:$86</definedName>
    <definedName name="_xlnm.Print_Titles" localSheetId="2">'01.02 - Díl 2 - Pěší komu...'!$87:$87</definedName>
    <definedName name="_xlnm.Print_Titles" localSheetId="3">'01.03 - Díl 3 - Doplňujíc...'!$88:$88</definedName>
    <definedName name="_xlnm.Print_Titles" localSheetId="4">'01.05 - Díl 1.1 - Příprav...'!$85:$85</definedName>
    <definedName name="_xlnm.Print_Titles" localSheetId="5">'02 - SO02 - Mobiliář'!$81:$81</definedName>
    <definedName name="_xlnm.Print_Titles" localSheetId="6">'03 - SO03 - stanoviště ná...'!$85:$85</definedName>
    <definedName name="_xlnm.Print_Titles" localSheetId="7">'04 - SO04 - Veřejné osvět...'!$86:$86</definedName>
    <definedName name="_xlnm.Print_Titles" localSheetId="8">'05 - SO05 - Sadové úpravy'!$82:$82</definedName>
    <definedName name="_xlnm.Print_Titles" localSheetId="9">'06 - VRN'!$78:$78</definedName>
    <definedName name="_xlnm.Print_Titles" localSheetId="0">'Rekapitulace stavby'!$49:$49</definedName>
    <definedName name="_xlnm.Print_Area" localSheetId="1">'01.01 - Díl 1 - Účelová k...'!$C$4:$J$38,'01.01 - Díl 1 - Účelová k...'!$C$44:$J$66,'01.01 - Díl 1 - Účelová k...'!$C$72:$K$117</definedName>
    <definedName name="_xlnm.Print_Area" localSheetId="2">'01.02 - Díl 2 - Pěší komu...'!$C$4:$J$38,'01.02 - Díl 2 - Pěší komu...'!$C$44:$J$67,'01.02 - Díl 2 - Pěší komu...'!$C$73:$K$150</definedName>
    <definedName name="_xlnm.Print_Area" localSheetId="3">'01.03 - Díl 3 - Doplňujíc...'!$C$4:$J$38,'01.03 - Díl 3 - Doplňujíc...'!$C$44:$J$68,'01.03 - Díl 3 - Doplňujíc...'!$C$74:$K$156</definedName>
    <definedName name="_xlnm.Print_Area" localSheetId="4">'01.05 - Díl 1.1 - Příprav...'!$C$4:$J$38,'01.05 - Díl 1.1 - Příprav...'!$C$44:$J$65,'01.05 - Díl 1.1 - Příprav...'!$C$71:$K$126</definedName>
    <definedName name="_xlnm.Print_Area" localSheetId="5">'02 - SO02 - Mobiliář'!$C$4:$J$36,'02 - SO02 - Mobiliář'!$C$42:$J$63,'02 - SO02 - Mobiliář'!$C$69:$K$155</definedName>
    <definedName name="_xlnm.Print_Area" localSheetId="6">'03 - SO03 - stanoviště ná...'!$C$4:$J$36,'03 - SO03 - stanoviště ná...'!$C$42:$J$67,'03 - SO03 - stanoviště ná...'!$C$73:$K$121</definedName>
    <definedName name="_xlnm.Print_Area" localSheetId="7">'04 - SO04 - Veřejné osvět...'!$C$4:$J$36,'04 - SO04 - Veřejné osvět...'!$C$42:$J$68,'04 - SO04 - Veřejné osvět...'!$C$74:$K$179</definedName>
    <definedName name="_xlnm.Print_Area" localSheetId="8">'05 - SO05 - Sadové úpravy'!$C$4:$J$36,'05 - SO05 - Sadové úpravy'!$C$42:$J$64,'05 - SO05 - Sadové úpravy'!$C$70:$K$168</definedName>
    <definedName name="_xlnm.Print_Area" localSheetId="9">'06 - VRN'!$C$4:$J$36,'06 - VRN'!$C$42:$J$60,'06 - VRN'!$C$66:$K$164</definedName>
    <definedName name="_xlnm.Print_Area" localSheetId="10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stavby'!$C$39:$AQ$62</definedName>
  </definedNames>
  <calcPr calcId="152511"/>
</workbook>
</file>

<file path=xl/calcChain.xml><?xml version="1.0" encoding="utf-8"?>
<calcChain xmlns="http://schemas.openxmlformats.org/spreadsheetml/2006/main">
  <c r="AY61" i="1" l="1"/>
  <c r="AX61" i="1"/>
  <c r="BI149" i="10"/>
  <c r="BH149" i="10"/>
  <c r="BG149" i="10"/>
  <c r="BF149" i="10"/>
  <c r="T149" i="10"/>
  <c r="R149" i="10"/>
  <c r="R146" i="10" s="1"/>
  <c r="P149" i="10"/>
  <c r="BK149" i="10"/>
  <c r="J149" i="10"/>
  <c r="BE149" i="10"/>
  <c r="BI148" i="10"/>
  <c r="BH148" i="10"/>
  <c r="BG148" i="10"/>
  <c r="BF148" i="10"/>
  <c r="J31" i="10" s="1"/>
  <c r="AW61" i="1" s="1"/>
  <c r="T148" i="10"/>
  <c r="R148" i="10"/>
  <c r="P148" i="10"/>
  <c r="BK148" i="10"/>
  <c r="BK146" i="10" s="1"/>
  <c r="J146" i="10" s="1"/>
  <c r="J59" i="10" s="1"/>
  <c r="J148" i="10"/>
  <c r="BE148" i="10"/>
  <c r="BI147" i="10"/>
  <c r="BH147" i="10"/>
  <c r="BG147" i="10"/>
  <c r="BF147" i="10"/>
  <c r="T147" i="10"/>
  <c r="T146" i="10"/>
  <c r="R147" i="10"/>
  <c r="P147" i="10"/>
  <c r="P146" i="10"/>
  <c r="BK147" i="10"/>
  <c r="J147" i="10"/>
  <c r="BE147" i="10" s="1"/>
  <c r="BI141" i="10"/>
  <c r="BH141" i="10"/>
  <c r="BG141" i="10"/>
  <c r="BF141" i="10"/>
  <c r="T141" i="10"/>
  <c r="R141" i="10"/>
  <c r="P141" i="10"/>
  <c r="BK141" i="10"/>
  <c r="J141" i="10"/>
  <c r="BE141" i="10"/>
  <c r="BI110" i="10"/>
  <c r="BH110" i="10"/>
  <c r="BG110" i="10"/>
  <c r="BF110" i="10"/>
  <c r="T110" i="10"/>
  <c r="R110" i="10"/>
  <c r="P110" i="10"/>
  <c r="BK110" i="10"/>
  <c r="J110" i="10"/>
  <c r="BE110" i="10"/>
  <c r="BI109" i="10"/>
  <c r="BH109" i="10"/>
  <c r="BG109" i="10"/>
  <c r="BF109" i="10"/>
  <c r="T109" i="10"/>
  <c r="R109" i="10"/>
  <c r="P109" i="10"/>
  <c r="BK109" i="10"/>
  <c r="J109" i="10"/>
  <c r="BE109" i="10"/>
  <c r="BI98" i="10"/>
  <c r="BH98" i="10"/>
  <c r="BG98" i="10"/>
  <c r="BF98" i="10"/>
  <c r="T98" i="10"/>
  <c r="R98" i="10"/>
  <c r="P98" i="10"/>
  <c r="P82" i="10" s="1"/>
  <c r="P79" i="10" s="1"/>
  <c r="AU61" i="1" s="1"/>
  <c r="BK98" i="10"/>
  <c r="BK82" i="10" s="1"/>
  <c r="J98" i="10"/>
  <c r="BE98" i="10"/>
  <c r="BI89" i="10"/>
  <c r="F34" i="10" s="1"/>
  <c r="BH89" i="10"/>
  <c r="BG89" i="10"/>
  <c r="BF89" i="10"/>
  <c r="T89" i="10"/>
  <c r="T82" i="10" s="1"/>
  <c r="R89" i="10"/>
  <c r="R82" i="10" s="1"/>
  <c r="P89" i="10"/>
  <c r="BK89" i="10"/>
  <c r="J89" i="10"/>
  <c r="BE89" i="10"/>
  <c r="BI83" i="10"/>
  <c r="BH83" i="10"/>
  <c r="BG83" i="10"/>
  <c r="F32" i="10" s="1"/>
  <c r="BB61" i="1" s="1"/>
  <c r="BF83" i="10"/>
  <c r="T83" i="10"/>
  <c r="R83" i="10"/>
  <c r="P83" i="10"/>
  <c r="BK83" i="10"/>
  <c r="J83" i="10"/>
  <c r="BE83" i="10"/>
  <c r="BI81" i="10"/>
  <c r="BD61" i="1"/>
  <c r="BH81" i="10"/>
  <c r="F33" i="10" s="1"/>
  <c r="BC61" i="1" s="1"/>
  <c r="BG81" i="10"/>
  <c r="BF81" i="10"/>
  <c r="T81" i="10"/>
  <c r="T80" i="10"/>
  <c r="R81" i="10"/>
  <c r="R80" i="10"/>
  <c r="P81" i="10"/>
  <c r="P80" i="10"/>
  <c r="BK81" i="10"/>
  <c r="BK80" i="10"/>
  <c r="J80" i="10"/>
  <c r="J81" i="10"/>
  <c r="BE81" i="10"/>
  <c r="J57" i="10"/>
  <c r="F73" i="10"/>
  <c r="E71" i="10"/>
  <c r="F49" i="10"/>
  <c r="E47" i="10"/>
  <c r="J21" i="10"/>
  <c r="E21" i="10"/>
  <c r="J75" i="10"/>
  <c r="J51" i="10"/>
  <c r="J20" i="10"/>
  <c r="J18" i="10"/>
  <c r="E18" i="10"/>
  <c r="F52" i="10" s="1"/>
  <c r="J17" i="10"/>
  <c r="J15" i="10"/>
  <c r="E15" i="10"/>
  <c r="J14" i="10"/>
  <c r="J12" i="10"/>
  <c r="E7" i="10"/>
  <c r="AY60" i="1"/>
  <c r="AX60" i="1"/>
  <c r="BI168" i="9"/>
  <c r="BH168" i="9"/>
  <c r="BG168" i="9"/>
  <c r="BF168" i="9"/>
  <c r="T168" i="9"/>
  <c r="R168" i="9"/>
  <c r="P168" i="9"/>
  <c r="BK168" i="9"/>
  <c r="J168" i="9"/>
  <c r="BE168" i="9" s="1"/>
  <c r="BI167" i="9"/>
  <c r="BH167" i="9"/>
  <c r="BG167" i="9"/>
  <c r="BF167" i="9"/>
  <c r="T167" i="9"/>
  <c r="R167" i="9"/>
  <c r="P167" i="9"/>
  <c r="BK167" i="9"/>
  <c r="J167" i="9"/>
  <c r="BE167" i="9"/>
  <c r="BI166" i="9"/>
  <c r="BH166" i="9"/>
  <c r="BG166" i="9"/>
  <c r="BF166" i="9"/>
  <c r="T166" i="9"/>
  <c r="R166" i="9"/>
  <c r="R165" i="9"/>
  <c r="P166" i="9"/>
  <c r="BK166" i="9"/>
  <c r="BK165" i="9"/>
  <c r="J165" i="9" s="1"/>
  <c r="J166" i="9"/>
  <c r="BE166" i="9"/>
  <c r="J63" i="9"/>
  <c r="BI164" i="9"/>
  <c r="BH164" i="9"/>
  <c r="BG164" i="9"/>
  <c r="BF164" i="9"/>
  <c r="T164" i="9"/>
  <c r="R164" i="9"/>
  <c r="P164" i="9"/>
  <c r="BK164" i="9"/>
  <c r="J164" i="9"/>
  <c r="BE164" i="9" s="1"/>
  <c r="BI163" i="9"/>
  <c r="BH163" i="9"/>
  <c r="BG163" i="9"/>
  <c r="BF163" i="9"/>
  <c r="T163" i="9"/>
  <c r="R163" i="9"/>
  <c r="P163" i="9"/>
  <c r="BK163" i="9"/>
  <c r="J163" i="9"/>
  <c r="BE163" i="9"/>
  <c r="BI162" i="9"/>
  <c r="BH162" i="9"/>
  <c r="BG162" i="9"/>
  <c r="BF162" i="9"/>
  <c r="T162" i="9"/>
  <c r="R162" i="9"/>
  <c r="P162" i="9"/>
  <c r="BK162" i="9"/>
  <c r="J162" i="9"/>
  <c r="BE162" i="9" s="1"/>
  <c r="BI161" i="9"/>
  <c r="BH161" i="9"/>
  <c r="BG161" i="9"/>
  <c r="BF161" i="9"/>
  <c r="T161" i="9"/>
  <c r="R161" i="9"/>
  <c r="P161" i="9"/>
  <c r="BK161" i="9"/>
  <c r="J161" i="9"/>
  <c r="BE161" i="9"/>
  <c r="BI160" i="9"/>
  <c r="BH160" i="9"/>
  <c r="BG160" i="9"/>
  <c r="BF160" i="9"/>
  <c r="T160" i="9"/>
  <c r="R160" i="9"/>
  <c r="P160" i="9"/>
  <c r="BK160" i="9"/>
  <c r="J160" i="9"/>
  <c r="BE160" i="9" s="1"/>
  <c r="BI159" i="9"/>
  <c r="BH159" i="9"/>
  <c r="BG159" i="9"/>
  <c r="BF159" i="9"/>
  <c r="T159" i="9"/>
  <c r="R159" i="9"/>
  <c r="P159" i="9"/>
  <c r="BK159" i="9"/>
  <c r="J159" i="9"/>
  <c r="BE159" i="9"/>
  <c r="BI158" i="9"/>
  <c r="BH158" i="9"/>
  <c r="BG158" i="9"/>
  <c r="BF158" i="9"/>
  <c r="T158" i="9"/>
  <c r="R158" i="9"/>
  <c r="P158" i="9"/>
  <c r="BK158" i="9"/>
  <c r="J158" i="9"/>
  <c r="BE158" i="9" s="1"/>
  <c r="BI157" i="9"/>
  <c r="BH157" i="9"/>
  <c r="BG157" i="9"/>
  <c r="BF157" i="9"/>
  <c r="T157" i="9"/>
  <c r="R157" i="9"/>
  <c r="P157" i="9"/>
  <c r="BK157" i="9"/>
  <c r="J157" i="9"/>
  <c r="BE157" i="9"/>
  <c r="BI156" i="9"/>
  <c r="BH156" i="9"/>
  <c r="BG156" i="9"/>
  <c r="BF156" i="9"/>
  <c r="T156" i="9"/>
  <c r="R156" i="9"/>
  <c r="P156" i="9"/>
  <c r="BK156" i="9"/>
  <c r="J156" i="9"/>
  <c r="BE156" i="9" s="1"/>
  <c r="BI155" i="9"/>
  <c r="BH155" i="9"/>
  <c r="BG155" i="9"/>
  <c r="BF155" i="9"/>
  <c r="T155" i="9"/>
  <c r="R155" i="9"/>
  <c r="P155" i="9"/>
  <c r="BK155" i="9"/>
  <c r="J155" i="9"/>
  <c r="BE155" i="9"/>
  <c r="BI154" i="9"/>
  <c r="BH154" i="9"/>
  <c r="BG154" i="9"/>
  <c r="BF154" i="9"/>
  <c r="T154" i="9"/>
  <c r="R154" i="9"/>
  <c r="P154" i="9"/>
  <c r="BK154" i="9"/>
  <c r="J154" i="9"/>
  <c r="BE154" i="9" s="1"/>
  <c r="BI153" i="9"/>
  <c r="BH153" i="9"/>
  <c r="BG153" i="9"/>
  <c r="BF153" i="9"/>
  <c r="T153" i="9"/>
  <c r="R153" i="9"/>
  <c r="P153" i="9"/>
  <c r="BK153" i="9"/>
  <c r="J153" i="9"/>
  <c r="BE153" i="9"/>
  <c r="BI152" i="9"/>
  <c r="BH152" i="9"/>
  <c r="BG152" i="9"/>
  <c r="BF152" i="9"/>
  <c r="T152" i="9"/>
  <c r="R152" i="9"/>
  <c r="P152" i="9"/>
  <c r="BK152" i="9"/>
  <c r="J152" i="9"/>
  <c r="BE152" i="9" s="1"/>
  <c r="BI151" i="9"/>
  <c r="BH151" i="9"/>
  <c r="BG151" i="9"/>
  <c r="BF151" i="9"/>
  <c r="T151" i="9"/>
  <c r="R151" i="9"/>
  <c r="P151" i="9"/>
  <c r="BK151" i="9"/>
  <c r="J151" i="9"/>
  <c r="BE151" i="9"/>
  <c r="BI150" i="9"/>
  <c r="BH150" i="9"/>
  <c r="BG150" i="9"/>
  <c r="BF150" i="9"/>
  <c r="T150" i="9"/>
  <c r="R150" i="9"/>
  <c r="P150" i="9"/>
  <c r="BK150" i="9"/>
  <c r="J150" i="9"/>
  <c r="BE150" i="9" s="1"/>
  <c r="BI149" i="9"/>
  <c r="BH149" i="9"/>
  <c r="BG149" i="9"/>
  <c r="BF149" i="9"/>
  <c r="T149" i="9"/>
  <c r="R149" i="9"/>
  <c r="P149" i="9"/>
  <c r="BK149" i="9"/>
  <c r="J149" i="9"/>
  <c r="BE149" i="9"/>
  <c r="BI148" i="9"/>
  <c r="BH148" i="9"/>
  <c r="BG148" i="9"/>
  <c r="BF148" i="9"/>
  <c r="T148" i="9"/>
  <c r="R148" i="9"/>
  <c r="P148" i="9"/>
  <c r="BK148" i="9"/>
  <c r="BK143" i="9" s="1"/>
  <c r="J143" i="9" s="1"/>
  <c r="J62" i="9" s="1"/>
  <c r="J148" i="9"/>
  <c r="BE148" i="9" s="1"/>
  <c r="BI147" i="9"/>
  <c r="BH147" i="9"/>
  <c r="BG147" i="9"/>
  <c r="BF147" i="9"/>
  <c r="T147" i="9"/>
  <c r="R147" i="9"/>
  <c r="P147" i="9"/>
  <c r="BK147" i="9"/>
  <c r="J147" i="9"/>
  <c r="BE147" i="9"/>
  <c r="BI146" i="9"/>
  <c r="BH146" i="9"/>
  <c r="BG146" i="9"/>
  <c r="BF146" i="9"/>
  <c r="T146" i="9"/>
  <c r="R146" i="9"/>
  <c r="P146" i="9"/>
  <c r="BK146" i="9"/>
  <c r="J146" i="9"/>
  <c r="BE146" i="9" s="1"/>
  <c r="BI145" i="9"/>
  <c r="BH145" i="9"/>
  <c r="BG145" i="9"/>
  <c r="BF145" i="9"/>
  <c r="T145" i="9"/>
  <c r="R145" i="9"/>
  <c r="P145" i="9"/>
  <c r="BK145" i="9"/>
  <c r="J145" i="9"/>
  <c r="BE145" i="9"/>
  <c r="BI144" i="9"/>
  <c r="BH144" i="9"/>
  <c r="BG144" i="9"/>
  <c r="BF144" i="9"/>
  <c r="T144" i="9"/>
  <c r="R144" i="9"/>
  <c r="P144" i="9"/>
  <c r="BK144" i="9"/>
  <c r="J144" i="9"/>
  <c r="BE144" i="9" s="1"/>
  <c r="BI142" i="9"/>
  <c r="BH142" i="9"/>
  <c r="BG142" i="9"/>
  <c r="BF142" i="9"/>
  <c r="T142" i="9"/>
  <c r="R142" i="9"/>
  <c r="P142" i="9"/>
  <c r="BK142" i="9"/>
  <c r="J142" i="9"/>
  <c r="BE142" i="9" s="1"/>
  <c r="BI141" i="9"/>
  <c r="BH141" i="9"/>
  <c r="BG141" i="9"/>
  <c r="BF141" i="9"/>
  <c r="T141" i="9"/>
  <c r="R141" i="9"/>
  <c r="P141" i="9"/>
  <c r="BK141" i="9"/>
  <c r="J141" i="9"/>
  <c r="BE141" i="9"/>
  <c r="BI140" i="9"/>
  <c r="BH140" i="9"/>
  <c r="BG140" i="9"/>
  <c r="BF140" i="9"/>
  <c r="T140" i="9"/>
  <c r="R140" i="9"/>
  <c r="P140" i="9"/>
  <c r="BK140" i="9"/>
  <c r="J140" i="9"/>
  <c r="BE140" i="9" s="1"/>
  <c r="BI139" i="9"/>
  <c r="BH139" i="9"/>
  <c r="BG139" i="9"/>
  <c r="BF139" i="9"/>
  <c r="T139" i="9"/>
  <c r="R139" i="9"/>
  <c r="P139" i="9"/>
  <c r="BK139" i="9"/>
  <c r="J139" i="9"/>
  <c r="BE139" i="9"/>
  <c r="BI138" i="9"/>
  <c r="BH138" i="9"/>
  <c r="BG138" i="9"/>
  <c r="BF138" i="9"/>
  <c r="T138" i="9"/>
  <c r="R138" i="9"/>
  <c r="P138" i="9"/>
  <c r="BK138" i="9"/>
  <c r="J138" i="9"/>
  <c r="BE138" i="9" s="1"/>
  <c r="BI137" i="9"/>
  <c r="BH137" i="9"/>
  <c r="BG137" i="9"/>
  <c r="BF137" i="9"/>
  <c r="T137" i="9"/>
  <c r="R137" i="9"/>
  <c r="P137" i="9"/>
  <c r="BK137" i="9"/>
  <c r="J137" i="9"/>
  <c r="BE137" i="9"/>
  <c r="BI136" i="9"/>
  <c r="BH136" i="9"/>
  <c r="BG136" i="9"/>
  <c r="BF136" i="9"/>
  <c r="T136" i="9"/>
  <c r="R136" i="9"/>
  <c r="P136" i="9"/>
  <c r="BK136" i="9"/>
  <c r="J136" i="9"/>
  <c r="BE136" i="9" s="1"/>
  <c r="BI135" i="9"/>
  <c r="BH135" i="9"/>
  <c r="BG135" i="9"/>
  <c r="BF135" i="9"/>
  <c r="T135" i="9"/>
  <c r="R135" i="9"/>
  <c r="P135" i="9"/>
  <c r="BK135" i="9"/>
  <c r="J135" i="9"/>
  <c r="BE135" i="9"/>
  <c r="BI134" i="9"/>
  <c r="BH134" i="9"/>
  <c r="BG134" i="9"/>
  <c r="BF134" i="9"/>
  <c r="T134" i="9"/>
  <c r="R134" i="9"/>
  <c r="P134" i="9"/>
  <c r="BK134" i="9"/>
  <c r="J134" i="9"/>
  <c r="BE134" i="9" s="1"/>
  <c r="BI133" i="9"/>
  <c r="BH133" i="9"/>
  <c r="BG133" i="9"/>
  <c r="BF133" i="9"/>
  <c r="T133" i="9"/>
  <c r="R133" i="9"/>
  <c r="P133" i="9"/>
  <c r="BK133" i="9"/>
  <c r="J133" i="9"/>
  <c r="BE133" i="9"/>
  <c r="BI132" i="9"/>
  <c r="BH132" i="9"/>
  <c r="BG132" i="9"/>
  <c r="BF132" i="9"/>
  <c r="T132" i="9"/>
  <c r="R132" i="9"/>
  <c r="P132" i="9"/>
  <c r="BK132" i="9"/>
  <c r="J132" i="9"/>
  <c r="BE132" i="9" s="1"/>
  <c r="BI131" i="9"/>
  <c r="BH131" i="9"/>
  <c r="BG131" i="9"/>
  <c r="BF131" i="9"/>
  <c r="T131" i="9"/>
  <c r="R131" i="9"/>
  <c r="P131" i="9"/>
  <c r="BK131" i="9"/>
  <c r="J131" i="9"/>
  <c r="BE131" i="9"/>
  <c r="BI130" i="9"/>
  <c r="BH130" i="9"/>
  <c r="BG130" i="9"/>
  <c r="BF130" i="9"/>
  <c r="T130" i="9"/>
  <c r="R130" i="9"/>
  <c r="P130" i="9"/>
  <c r="BK130" i="9"/>
  <c r="J130" i="9"/>
  <c r="BE130" i="9" s="1"/>
  <c r="BI129" i="9"/>
  <c r="BH129" i="9"/>
  <c r="BG129" i="9"/>
  <c r="BF129" i="9"/>
  <c r="T129" i="9"/>
  <c r="R129" i="9"/>
  <c r="P129" i="9"/>
  <c r="BK129" i="9"/>
  <c r="J129" i="9"/>
  <c r="BE129" i="9"/>
  <c r="BI128" i="9"/>
  <c r="BH128" i="9"/>
  <c r="BG128" i="9"/>
  <c r="BF128" i="9"/>
  <c r="T128" i="9"/>
  <c r="R128" i="9"/>
  <c r="P128" i="9"/>
  <c r="BK128" i="9"/>
  <c r="J128" i="9"/>
  <c r="BE128" i="9" s="1"/>
  <c r="BI127" i="9"/>
  <c r="BH127" i="9"/>
  <c r="BG127" i="9"/>
  <c r="BF127" i="9"/>
  <c r="T127" i="9"/>
  <c r="R127" i="9"/>
  <c r="P127" i="9"/>
  <c r="BK127" i="9"/>
  <c r="J127" i="9"/>
  <c r="BE127" i="9"/>
  <c r="BI126" i="9"/>
  <c r="BH126" i="9"/>
  <c r="BG126" i="9"/>
  <c r="BF126" i="9"/>
  <c r="T126" i="9"/>
  <c r="T118" i="9" s="1"/>
  <c r="R126" i="9"/>
  <c r="P126" i="9"/>
  <c r="BK126" i="9"/>
  <c r="J126" i="9"/>
  <c r="BE126" i="9" s="1"/>
  <c r="BI125" i="9"/>
  <c r="BH125" i="9"/>
  <c r="BG125" i="9"/>
  <c r="BF125" i="9"/>
  <c r="T125" i="9"/>
  <c r="R125" i="9"/>
  <c r="P125" i="9"/>
  <c r="P118" i="9" s="1"/>
  <c r="BK125" i="9"/>
  <c r="J125" i="9"/>
  <c r="BE125" i="9"/>
  <c r="BI124" i="9"/>
  <c r="BH124" i="9"/>
  <c r="BG124" i="9"/>
  <c r="BF124" i="9"/>
  <c r="T124" i="9"/>
  <c r="R124" i="9"/>
  <c r="P124" i="9"/>
  <c r="BK124" i="9"/>
  <c r="J124" i="9"/>
  <c r="BE124" i="9" s="1"/>
  <c r="BI123" i="9"/>
  <c r="BH123" i="9"/>
  <c r="BG123" i="9"/>
  <c r="BF123" i="9"/>
  <c r="T123" i="9"/>
  <c r="R123" i="9"/>
  <c r="P123" i="9"/>
  <c r="BK123" i="9"/>
  <c r="J123" i="9"/>
  <c r="BE123" i="9"/>
  <c r="BI122" i="9"/>
  <c r="BH122" i="9"/>
  <c r="BG122" i="9"/>
  <c r="BF122" i="9"/>
  <c r="T122" i="9"/>
  <c r="R122" i="9"/>
  <c r="P122" i="9"/>
  <c r="BK122" i="9"/>
  <c r="J122" i="9"/>
  <c r="BE122" i="9" s="1"/>
  <c r="BI121" i="9"/>
  <c r="BH121" i="9"/>
  <c r="BG121" i="9"/>
  <c r="BF121" i="9"/>
  <c r="T121" i="9"/>
  <c r="R121" i="9"/>
  <c r="P121" i="9"/>
  <c r="BK121" i="9"/>
  <c r="J121" i="9"/>
  <c r="BE121" i="9"/>
  <c r="BI120" i="9"/>
  <c r="BH120" i="9"/>
  <c r="BG120" i="9"/>
  <c r="BF120" i="9"/>
  <c r="T120" i="9"/>
  <c r="R120" i="9"/>
  <c r="P120" i="9"/>
  <c r="BK120" i="9"/>
  <c r="J120" i="9"/>
  <c r="BE120" i="9" s="1"/>
  <c r="BI119" i="9"/>
  <c r="BH119" i="9"/>
  <c r="BG119" i="9"/>
  <c r="BF119" i="9"/>
  <c r="T119" i="9"/>
  <c r="R119" i="9"/>
  <c r="R118" i="9" s="1"/>
  <c r="P119" i="9"/>
  <c r="BK119" i="9"/>
  <c r="J119" i="9"/>
  <c r="BE119" i="9" s="1"/>
  <c r="BI117" i="9"/>
  <c r="BH117" i="9"/>
  <c r="BG117" i="9"/>
  <c r="BF117" i="9"/>
  <c r="T117" i="9"/>
  <c r="R117" i="9"/>
  <c r="P117" i="9"/>
  <c r="BK117" i="9"/>
  <c r="J117" i="9"/>
  <c r="BE117" i="9"/>
  <c r="BI116" i="9"/>
  <c r="BH116" i="9"/>
  <c r="BG116" i="9"/>
  <c r="BF116" i="9"/>
  <c r="T116" i="9"/>
  <c r="R116" i="9"/>
  <c r="P116" i="9"/>
  <c r="BK116" i="9"/>
  <c r="J116" i="9"/>
  <c r="BE116" i="9" s="1"/>
  <c r="BI115" i="9"/>
  <c r="BH115" i="9"/>
  <c r="BG115" i="9"/>
  <c r="BF115" i="9"/>
  <c r="T115" i="9"/>
  <c r="R115" i="9"/>
  <c r="P115" i="9"/>
  <c r="BK115" i="9"/>
  <c r="J115" i="9"/>
  <c r="BE115" i="9"/>
  <c r="BI114" i="9"/>
  <c r="BH114" i="9"/>
  <c r="BG114" i="9"/>
  <c r="BF114" i="9"/>
  <c r="T114" i="9"/>
  <c r="R114" i="9"/>
  <c r="P114" i="9"/>
  <c r="BK114" i="9"/>
  <c r="J114" i="9"/>
  <c r="BE114" i="9" s="1"/>
  <c r="BI113" i="9"/>
  <c r="BH113" i="9"/>
  <c r="BG113" i="9"/>
  <c r="BF113" i="9"/>
  <c r="T113" i="9"/>
  <c r="R113" i="9"/>
  <c r="P113" i="9"/>
  <c r="BK113" i="9"/>
  <c r="J113" i="9"/>
  <c r="BE113" i="9"/>
  <c r="BI112" i="9"/>
  <c r="BH112" i="9"/>
  <c r="BG112" i="9"/>
  <c r="BF112" i="9"/>
  <c r="T112" i="9"/>
  <c r="R112" i="9"/>
  <c r="P112" i="9"/>
  <c r="BK112" i="9"/>
  <c r="J112" i="9"/>
  <c r="BE112" i="9" s="1"/>
  <c r="BI111" i="9"/>
  <c r="BH111" i="9"/>
  <c r="BG111" i="9"/>
  <c r="BF111" i="9"/>
  <c r="T111" i="9"/>
  <c r="R111" i="9"/>
  <c r="P111" i="9"/>
  <c r="BK111" i="9"/>
  <c r="J111" i="9"/>
  <c r="BE111" i="9"/>
  <c r="BI110" i="9"/>
  <c r="BH110" i="9"/>
  <c r="BG110" i="9"/>
  <c r="BF110" i="9"/>
  <c r="T110" i="9"/>
  <c r="R110" i="9"/>
  <c r="P110" i="9"/>
  <c r="BK110" i="9"/>
  <c r="J110" i="9"/>
  <c r="BE110" i="9" s="1"/>
  <c r="BI109" i="9"/>
  <c r="BH109" i="9"/>
  <c r="BG109" i="9"/>
  <c r="BF109" i="9"/>
  <c r="T109" i="9"/>
  <c r="R109" i="9"/>
  <c r="P109" i="9"/>
  <c r="BK109" i="9"/>
  <c r="J109" i="9"/>
  <c r="BE109" i="9"/>
  <c r="BI108" i="9"/>
  <c r="BH108" i="9"/>
  <c r="BG108" i="9"/>
  <c r="BF108" i="9"/>
  <c r="T108" i="9"/>
  <c r="R108" i="9"/>
  <c r="P108" i="9"/>
  <c r="BK108" i="9"/>
  <c r="J108" i="9"/>
  <c r="BE108" i="9" s="1"/>
  <c r="BI107" i="9"/>
  <c r="BH107" i="9"/>
  <c r="BG107" i="9"/>
  <c r="BF107" i="9"/>
  <c r="T107" i="9"/>
  <c r="R107" i="9"/>
  <c r="P107" i="9"/>
  <c r="BK107" i="9"/>
  <c r="J107" i="9"/>
  <c r="BE107" i="9"/>
  <c r="BI106" i="9"/>
  <c r="BH106" i="9"/>
  <c r="BG106" i="9"/>
  <c r="BF106" i="9"/>
  <c r="T106" i="9"/>
  <c r="R106" i="9"/>
  <c r="P106" i="9"/>
  <c r="BK106" i="9"/>
  <c r="J106" i="9"/>
  <c r="BE106" i="9" s="1"/>
  <c r="BI105" i="9"/>
  <c r="BH105" i="9"/>
  <c r="BG105" i="9"/>
  <c r="BF105" i="9"/>
  <c r="T105" i="9"/>
  <c r="R105" i="9"/>
  <c r="P105" i="9"/>
  <c r="BK105" i="9"/>
  <c r="J105" i="9"/>
  <c r="BE105" i="9"/>
  <c r="BI104" i="9"/>
  <c r="BH104" i="9"/>
  <c r="BG104" i="9"/>
  <c r="BF104" i="9"/>
  <c r="T104" i="9"/>
  <c r="R104" i="9"/>
  <c r="P104" i="9"/>
  <c r="BK104" i="9"/>
  <c r="J104" i="9"/>
  <c r="BE104" i="9" s="1"/>
  <c r="BI103" i="9"/>
  <c r="BH103" i="9"/>
  <c r="BG103" i="9"/>
  <c r="BF103" i="9"/>
  <c r="T103" i="9"/>
  <c r="R103" i="9"/>
  <c r="P103" i="9"/>
  <c r="BK103" i="9"/>
  <c r="J103" i="9"/>
  <c r="BE103" i="9"/>
  <c r="BI102" i="9"/>
  <c r="BH102" i="9"/>
  <c r="BG102" i="9"/>
  <c r="BF102" i="9"/>
  <c r="T102" i="9"/>
  <c r="R102" i="9"/>
  <c r="P102" i="9"/>
  <c r="BK102" i="9"/>
  <c r="J102" i="9"/>
  <c r="BE102" i="9" s="1"/>
  <c r="BI101" i="9"/>
  <c r="BH101" i="9"/>
  <c r="BG101" i="9"/>
  <c r="BF101" i="9"/>
  <c r="T101" i="9"/>
  <c r="R101" i="9"/>
  <c r="P101" i="9"/>
  <c r="P98" i="9" s="1"/>
  <c r="BK101" i="9"/>
  <c r="J101" i="9"/>
  <c r="BE101" i="9"/>
  <c r="BI100" i="9"/>
  <c r="BH100" i="9"/>
  <c r="BG100" i="9"/>
  <c r="BF100" i="9"/>
  <c r="T100" i="9"/>
  <c r="T98" i="9" s="1"/>
  <c r="R100" i="9"/>
  <c r="P100" i="9"/>
  <c r="BK100" i="9"/>
  <c r="J100" i="9"/>
  <c r="BE100" i="9" s="1"/>
  <c r="BI99" i="9"/>
  <c r="BH99" i="9"/>
  <c r="BG99" i="9"/>
  <c r="BF99" i="9"/>
  <c r="T99" i="9"/>
  <c r="R99" i="9"/>
  <c r="P99" i="9"/>
  <c r="BK99" i="9"/>
  <c r="J99" i="9"/>
  <c r="BE99" i="9"/>
  <c r="BI97" i="9"/>
  <c r="BH97" i="9"/>
  <c r="BG97" i="9"/>
  <c r="BF97" i="9"/>
  <c r="T97" i="9"/>
  <c r="R97" i="9"/>
  <c r="P97" i="9"/>
  <c r="BK97" i="9"/>
  <c r="J97" i="9"/>
  <c r="BE97" i="9"/>
  <c r="BI96" i="9"/>
  <c r="BH96" i="9"/>
  <c r="BG96" i="9"/>
  <c r="BF96" i="9"/>
  <c r="T96" i="9"/>
  <c r="R96" i="9"/>
  <c r="P96" i="9"/>
  <c r="BK96" i="9"/>
  <c r="J96" i="9"/>
  <c r="BE96" i="9" s="1"/>
  <c r="BI95" i="9"/>
  <c r="BH95" i="9"/>
  <c r="BG95" i="9"/>
  <c r="BF95" i="9"/>
  <c r="T95" i="9"/>
  <c r="R95" i="9"/>
  <c r="P95" i="9"/>
  <c r="BK95" i="9"/>
  <c r="J95" i="9"/>
  <c r="BE95" i="9"/>
  <c r="BI94" i="9"/>
  <c r="BH94" i="9"/>
  <c r="BG94" i="9"/>
  <c r="BF94" i="9"/>
  <c r="T94" i="9"/>
  <c r="R94" i="9"/>
  <c r="P94" i="9"/>
  <c r="BK94" i="9"/>
  <c r="J94" i="9"/>
  <c r="BE94" i="9" s="1"/>
  <c r="BI93" i="9"/>
  <c r="BH93" i="9"/>
  <c r="BG93" i="9"/>
  <c r="BF93" i="9"/>
  <c r="T93" i="9"/>
  <c r="R93" i="9"/>
  <c r="P93" i="9"/>
  <c r="BK93" i="9"/>
  <c r="J93" i="9"/>
  <c r="BE93" i="9"/>
  <c r="BI92" i="9"/>
  <c r="BH92" i="9"/>
  <c r="BG92" i="9"/>
  <c r="BF92" i="9"/>
  <c r="T92" i="9"/>
  <c r="R92" i="9"/>
  <c r="P92" i="9"/>
  <c r="BK92" i="9"/>
  <c r="BK87" i="9" s="1"/>
  <c r="J87" i="9" s="1"/>
  <c r="J59" i="9" s="1"/>
  <c r="J92" i="9"/>
  <c r="BE92" i="9" s="1"/>
  <c r="BI91" i="9"/>
  <c r="BH91" i="9"/>
  <c r="BG91" i="9"/>
  <c r="BF91" i="9"/>
  <c r="T91" i="9"/>
  <c r="R91" i="9"/>
  <c r="P91" i="9"/>
  <c r="BK91" i="9"/>
  <c r="J91" i="9"/>
  <c r="BE91" i="9"/>
  <c r="BI90" i="9"/>
  <c r="BH90" i="9"/>
  <c r="BG90" i="9"/>
  <c r="BF90" i="9"/>
  <c r="T90" i="9"/>
  <c r="R90" i="9"/>
  <c r="P90" i="9"/>
  <c r="BK90" i="9"/>
  <c r="J90" i="9"/>
  <c r="BE90" i="9" s="1"/>
  <c r="BI89" i="9"/>
  <c r="BH89" i="9"/>
  <c r="BG89" i="9"/>
  <c r="BF89" i="9"/>
  <c r="T89" i="9"/>
  <c r="R89" i="9"/>
  <c r="P89" i="9"/>
  <c r="BK89" i="9"/>
  <c r="J89" i="9"/>
  <c r="BE89" i="9"/>
  <c r="BI88" i="9"/>
  <c r="BH88" i="9"/>
  <c r="BG88" i="9"/>
  <c r="BF88" i="9"/>
  <c r="T88" i="9"/>
  <c r="R88" i="9"/>
  <c r="P88" i="9"/>
  <c r="BK88" i="9"/>
  <c r="J88" i="9"/>
  <c r="BE88" i="9" s="1"/>
  <c r="BI86" i="9"/>
  <c r="BH86" i="9"/>
  <c r="BG86" i="9"/>
  <c r="F32" i="9"/>
  <c r="BB60" i="1" s="1"/>
  <c r="BF86" i="9"/>
  <c r="T86" i="9"/>
  <c r="T85" i="9"/>
  <c r="R86" i="9"/>
  <c r="R85" i="9"/>
  <c r="P86" i="9"/>
  <c r="P85" i="9"/>
  <c r="BK86" i="9"/>
  <c r="BK85" i="9"/>
  <c r="J86" i="9"/>
  <c r="BE86" i="9" s="1"/>
  <c r="F77" i="9"/>
  <c r="E75" i="9"/>
  <c r="F49" i="9"/>
  <c r="E47" i="9"/>
  <c r="J21" i="9"/>
  <c r="E21" i="9"/>
  <c r="J51" i="9" s="1"/>
  <c r="J79" i="9"/>
  <c r="J20" i="9"/>
  <c r="J18" i="9"/>
  <c r="E18" i="9"/>
  <c r="J17" i="9"/>
  <c r="J15" i="9"/>
  <c r="E15" i="9"/>
  <c r="F79" i="9" s="1"/>
  <c r="F51" i="9"/>
  <c r="J14" i="9"/>
  <c r="J12" i="9"/>
  <c r="J77" i="9" s="1"/>
  <c r="J49" i="9"/>
  <c r="E7" i="9"/>
  <c r="AY59" i="1"/>
  <c r="AX59" i="1"/>
  <c r="BI179" i="8"/>
  <c r="BH179" i="8"/>
  <c r="BG179" i="8"/>
  <c r="BF179" i="8"/>
  <c r="T179" i="8"/>
  <c r="R179" i="8"/>
  <c r="P179" i="8"/>
  <c r="BK179" i="8"/>
  <c r="J179" i="8"/>
  <c r="BE179" i="8" s="1"/>
  <c r="BI178" i="8"/>
  <c r="BH178" i="8"/>
  <c r="BG178" i="8"/>
  <c r="BF178" i="8"/>
  <c r="T178" i="8"/>
  <c r="R178" i="8"/>
  <c r="P178" i="8"/>
  <c r="BK178" i="8"/>
  <c r="J178" i="8"/>
  <c r="BE178" i="8"/>
  <c r="BI177" i="8"/>
  <c r="BH177" i="8"/>
  <c r="BG177" i="8"/>
  <c r="BF177" i="8"/>
  <c r="T177" i="8"/>
  <c r="R177" i="8"/>
  <c r="P177" i="8"/>
  <c r="BK177" i="8"/>
  <c r="J177" i="8"/>
  <c r="BE177" i="8" s="1"/>
  <c r="BI176" i="8"/>
  <c r="BH176" i="8"/>
  <c r="BG176" i="8"/>
  <c r="BF176" i="8"/>
  <c r="T176" i="8"/>
  <c r="T175" i="8"/>
  <c r="R176" i="8"/>
  <c r="R175" i="8" s="1"/>
  <c r="P176" i="8"/>
  <c r="P175" i="8" s="1"/>
  <c r="BK176" i="8"/>
  <c r="J176" i="8"/>
  <c r="BE176" i="8" s="1"/>
  <c r="BI174" i="8"/>
  <c r="BH174" i="8"/>
  <c r="BG174" i="8"/>
  <c r="BF174" i="8"/>
  <c r="T174" i="8"/>
  <c r="R174" i="8"/>
  <c r="P174" i="8"/>
  <c r="BK174" i="8"/>
  <c r="J174" i="8"/>
  <c r="BE174" i="8"/>
  <c r="BI173" i="8"/>
  <c r="BH173" i="8"/>
  <c r="BG173" i="8"/>
  <c r="BF173" i="8"/>
  <c r="T173" i="8"/>
  <c r="R173" i="8"/>
  <c r="P173" i="8"/>
  <c r="BK173" i="8"/>
  <c r="J173" i="8"/>
  <c r="BE173" i="8"/>
  <c r="BI172" i="8"/>
  <c r="BH172" i="8"/>
  <c r="BG172" i="8"/>
  <c r="BF172" i="8"/>
  <c r="T172" i="8"/>
  <c r="T171" i="8"/>
  <c r="R172" i="8"/>
  <c r="R171" i="8" s="1"/>
  <c r="P172" i="8"/>
  <c r="P171" i="8" s="1"/>
  <c r="BK172" i="8"/>
  <c r="BK171" i="8" s="1"/>
  <c r="J171" i="8"/>
  <c r="J66" i="8" s="1"/>
  <c r="J172" i="8"/>
  <c r="BE172" i="8" s="1"/>
  <c r="BI170" i="8"/>
  <c r="BH170" i="8"/>
  <c r="BG170" i="8"/>
  <c r="BF170" i="8"/>
  <c r="T170" i="8"/>
  <c r="R170" i="8"/>
  <c r="P170" i="8"/>
  <c r="BK170" i="8"/>
  <c r="J170" i="8"/>
  <c r="BE170" i="8"/>
  <c r="BI169" i="8"/>
  <c r="BH169" i="8"/>
  <c r="BG169" i="8"/>
  <c r="BF169" i="8"/>
  <c r="T169" i="8"/>
  <c r="R169" i="8"/>
  <c r="P169" i="8"/>
  <c r="BK169" i="8"/>
  <c r="J169" i="8"/>
  <c r="BE169" i="8"/>
  <c r="BI168" i="8"/>
  <c r="BH168" i="8"/>
  <c r="BG168" i="8"/>
  <c r="BF168" i="8"/>
  <c r="T168" i="8"/>
  <c r="R168" i="8"/>
  <c r="P168" i="8"/>
  <c r="BK168" i="8"/>
  <c r="J168" i="8"/>
  <c r="BE168" i="8"/>
  <c r="BI167" i="8"/>
  <c r="BH167" i="8"/>
  <c r="BG167" i="8"/>
  <c r="BF167" i="8"/>
  <c r="T167" i="8"/>
  <c r="R167" i="8"/>
  <c r="P167" i="8"/>
  <c r="BK167" i="8"/>
  <c r="J167" i="8"/>
  <c r="BE167" i="8"/>
  <c r="BI166" i="8"/>
  <c r="BH166" i="8"/>
  <c r="BG166" i="8"/>
  <c r="BF166" i="8"/>
  <c r="T166" i="8"/>
  <c r="R166" i="8"/>
  <c r="P166" i="8"/>
  <c r="BK166" i="8"/>
  <c r="J166" i="8"/>
  <c r="BE166" i="8"/>
  <c r="BI165" i="8"/>
  <c r="BH165" i="8"/>
  <c r="BG165" i="8"/>
  <c r="BF165" i="8"/>
  <c r="T165" i="8"/>
  <c r="R165" i="8"/>
  <c r="P165" i="8"/>
  <c r="BK165" i="8"/>
  <c r="J165" i="8"/>
  <c r="BE165" i="8"/>
  <c r="BI164" i="8"/>
  <c r="BH164" i="8"/>
  <c r="BG164" i="8"/>
  <c r="BF164" i="8"/>
  <c r="T164" i="8"/>
  <c r="R164" i="8"/>
  <c r="P164" i="8"/>
  <c r="BK164" i="8"/>
  <c r="J164" i="8"/>
  <c r="BE164" i="8"/>
  <c r="BI163" i="8"/>
  <c r="BH163" i="8"/>
  <c r="BG163" i="8"/>
  <c r="BF163" i="8"/>
  <c r="T163" i="8"/>
  <c r="R163" i="8"/>
  <c r="P163" i="8"/>
  <c r="BK163" i="8"/>
  <c r="J163" i="8"/>
  <c r="BE163" i="8"/>
  <c r="BI162" i="8"/>
  <c r="BH162" i="8"/>
  <c r="BG162" i="8"/>
  <c r="BF162" i="8"/>
  <c r="T162" i="8"/>
  <c r="R162" i="8"/>
  <c r="P162" i="8"/>
  <c r="BK162" i="8"/>
  <c r="J162" i="8"/>
  <c r="BE162" i="8"/>
  <c r="BI161" i="8"/>
  <c r="BH161" i="8"/>
  <c r="BG161" i="8"/>
  <c r="BF161" i="8"/>
  <c r="T161" i="8"/>
  <c r="R161" i="8"/>
  <c r="P161" i="8"/>
  <c r="BK161" i="8"/>
  <c r="J161" i="8"/>
  <c r="BE161" i="8"/>
  <c r="BI160" i="8"/>
  <c r="BH160" i="8"/>
  <c r="BG160" i="8"/>
  <c r="BF160" i="8"/>
  <c r="T160" i="8"/>
  <c r="R160" i="8"/>
  <c r="P160" i="8"/>
  <c r="BK160" i="8"/>
  <c r="J160" i="8"/>
  <c r="BE160" i="8"/>
  <c r="BI159" i="8"/>
  <c r="BH159" i="8"/>
  <c r="BG159" i="8"/>
  <c r="BF159" i="8"/>
  <c r="T159" i="8"/>
  <c r="R159" i="8"/>
  <c r="P159" i="8"/>
  <c r="BK159" i="8"/>
  <c r="J159" i="8"/>
  <c r="BE159" i="8"/>
  <c r="BI158" i="8"/>
  <c r="BH158" i="8"/>
  <c r="BG158" i="8"/>
  <c r="BF158" i="8"/>
  <c r="T158" i="8"/>
  <c r="R158" i="8"/>
  <c r="P158" i="8"/>
  <c r="BK158" i="8"/>
  <c r="J158" i="8"/>
  <c r="BE158" i="8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/>
  <c r="BI153" i="8"/>
  <c r="BH153" i="8"/>
  <c r="BG153" i="8"/>
  <c r="BF153" i="8"/>
  <c r="T153" i="8"/>
  <c r="R153" i="8"/>
  <c r="P153" i="8"/>
  <c r="BK153" i="8"/>
  <c r="J153" i="8"/>
  <c r="BE153" i="8"/>
  <c r="BI152" i="8"/>
  <c r="BH152" i="8"/>
  <c r="BG152" i="8"/>
  <c r="BF152" i="8"/>
  <c r="T152" i="8"/>
  <c r="R152" i="8"/>
  <c r="P152" i="8"/>
  <c r="BK152" i="8"/>
  <c r="J152" i="8"/>
  <c r="BE152" i="8"/>
  <c r="BI151" i="8"/>
  <c r="BH151" i="8"/>
  <c r="BG151" i="8"/>
  <c r="BF151" i="8"/>
  <c r="T151" i="8"/>
  <c r="R151" i="8"/>
  <c r="P151" i="8"/>
  <c r="BK151" i="8"/>
  <c r="J151" i="8"/>
  <c r="BE151" i="8"/>
  <c r="BI150" i="8"/>
  <c r="BH150" i="8"/>
  <c r="BG150" i="8"/>
  <c r="BF150" i="8"/>
  <c r="T150" i="8"/>
  <c r="R150" i="8"/>
  <c r="P150" i="8"/>
  <c r="BK150" i="8"/>
  <c r="J150" i="8"/>
  <c r="BE150" i="8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/>
  <c r="BI147" i="8"/>
  <c r="BH147" i="8"/>
  <c r="BG147" i="8"/>
  <c r="BF147" i="8"/>
  <c r="T147" i="8"/>
  <c r="R147" i="8"/>
  <c r="P147" i="8"/>
  <c r="BK147" i="8"/>
  <c r="J147" i="8"/>
  <c r="BE147" i="8"/>
  <c r="BI146" i="8"/>
  <c r="BH146" i="8"/>
  <c r="BG146" i="8"/>
  <c r="BF146" i="8"/>
  <c r="T146" i="8"/>
  <c r="R146" i="8"/>
  <c r="P146" i="8"/>
  <c r="BK146" i="8"/>
  <c r="J146" i="8"/>
  <c r="BE146" i="8"/>
  <c r="BI145" i="8"/>
  <c r="BH145" i="8"/>
  <c r="BG145" i="8"/>
  <c r="BF145" i="8"/>
  <c r="T145" i="8"/>
  <c r="R145" i="8"/>
  <c r="P145" i="8"/>
  <c r="BK145" i="8"/>
  <c r="J145" i="8"/>
  <c r="BE145" i="8"/>
  <c r="BI144" i="8"/>
  <c r="BH144" i="8"/>
  <c r="BG144" i="8"/>
  <c r="BF144" i="8"/>
  <c r="T144" i="8"/>
  <c r="R144" i="8"/>
  <c r="P144" i="8"/>
  <c r="BK144" i="8"/>
  <c r="J144" i="8"/>
  <c r="BE144" i="8"/>
  <c r="BI143" i="8"/>
  <c r="BH143" i="8"/>
  <c r="BG143" i="8"/>
  <c r="BF143" i="8"/>
  <c r="T143" i="8"/>
  <c r="R143" i="8"/>
  <c r="P143" i="8"/>
  <c r="BK143" i="8"/>
  <c r="J143" i="8"/>
  <c r="BE143" i="8"/>
  <c r="BI142" i="8"/>
  <c r="BH142" i="8"/>
  <c r="BG142" i="8"/>
  <c r="BF142" i="8"/>
  <c r="T142" i="8"/>
  <c r="R142" i="8"/>
  <c r="R139" i="8" s="1"/>
  <c r="P142" i="8"/>
  <c r="BK142" i="8"/>
  <c r="J142" i="8"/>
  <c r="BE142" i="8"/>
  <c r="BI141" i="8"/>
  <c r="BH141" i="8"/>
  <c r="BG141" i="8"/>
  <c r="BF141" i="8"/>
  <c r="T141" i="8"/>
  <c r="R141" i="8"/>
  <c r="P141" i="8"/>
  <c r="BK141" i="8"/>
  <c r="BK139" i="8" s="1"/>
  <c r="J141" i="8"/>
  <c r="BE141" i="8"/>
  <c r="BI140" i="8"/>
  <c r="BH140" i="8"/>
  <c r="BG140" i="8"/>
  <c r="BF140" i="8"/>
  <c r="T140" i="8"/>
  <c r="T139" i="8"/>
  <c r="R140" i="8"/>
  <c r="P140" i="8"/>
  <c r="P139" i="8" s="1"/>
  <c r="BK140" i="8"/>
  <c r="J139" i="8"/>
  <c r="J65" i="8" s="1"/>
  <c r="J140" i="8"/>
  <c r="BE140" i="8" s="1"/>
  <c r="BI138" i="8"/>
  <c r="BH138" i="8"/>
  <c r="BG138" i="8"/>
  <c r="BF138" i="8"/>
  <c r="T138" i="8"/>
  <c r="R138" i="8"/>
  <c r="P138" i="8"/>
  <c r="BK138" i="8"/>
  <c r="J138" i="8"/>
  <c r="BE138" i="8"/>
  <c r="BI137" i="8"/>
  <c r="BH137" i="8"/>
  <c r="BG137" i="8"/>
  <c r="BF137" i="8"/>
  <c r="T137" i="8"/>
  <c r="R137" i="8"/>
  <c r="P137" i="8"/>
  <c r="BK137" i="8"/>
  <c r="J137" i="8"/>
  <c r="BE137" i="8"/>
  <c r="BI136" i="8"/>
  <c r="BH136" i="8"/>
  <c r="BG136" i="8"/>
  <c r="BF136" i="8"/>
  <c r="T136" i="8"/>
  <c r="R136" i="8"/>
  <c r="P136" i="8"/>
  <c r="BK136" i="8"/>
  <c r="J136" i="8"/>
  <c r="BE136" i="8"/>
  <c r="BI135" i="8"/>
  <c r="BH135" i="8"/>
  <c r="BG135" i="8"/>
  <c r="BF135" i="8"/>
  <c r="T135" i="8"/>
  <c r="R135" i="8"/>
  <c r="P135" i="8"/>
  <c r="P132" i="8" s="1"/>
  <c r="BK135" i="8"/>
  <c r="J135" i="8"/>
  <c r="BE135" i="8"/>
  <c r="BI134" i="8"/>
  <c r="BH134" i="8"/>
  <c r="BG134" i="8"/>
  <c r="BF134" i="8"/>
  <c r="T134" i="8"/>
  <c r="T132" i="8" s="1"/>
  <c r="R134" i="8"/>
  <c r="P134" i="8"/>
  <c r="BK134" i="8"/>
  <c r="J134" i="8"/>
  <c r="BE134" i="8"/>
  <c r="BI133" i="8"/>
  <c r="BH133" i="8"/>
  <c r="BG133" i="8"/>
  <c r="BF133" i="8"/>
  <c r="T133" i="8"/>
  <c r="R133" i="8"/>
  <c r="R132" i="8" s="1"/>
  <c r="P133" i="8"/>
  <c r="BK133" i="8"/>
  <c r="BK132" i="8"/>
  <c r="J132" i="8" s="1"/>
  <c r="J64" i="8" s="1"/>
  <c r="J133" i="8"/>
  <c r="BE133" i="8"/>
  <c r="BI131" i="8"/>
  <c r="BH131" i="8"/>
  <c r="BG131" i="8"/>
  <c r="BF131" i="8"/>
  <c r="T131" i="8"/>
  <c r="R131" i="8"/>
  <c r="P131" i="8"/>
  <c r="BK131" i="8"/>
  <c r="J131" i="8"/>
  <c r="BE131" i="8"/>
  <c r="BI130" i="8"/>
  <c r="BH130" i="8"/>
  <c r="BG130" i="8"/>
  <c r="BF130" i="8"/>
  <c r="T130" i="8"/>
  <c r="R130" i="8"/>
  <c r="P130" i="8"/>
  <c r="BK130" i="8"/>
  <c r="J130" i="8"/>
  <c r="BE130" i="8"/>
  <c r="BI129" i="8"/>
  <c r="BH129" i="8"/>
  <c r="BG129" i="8"/>
  <c r="BF129" i="8"/>
  <c r="T129" i="8"/>
  <c r="R129" i="8"/>
  <c r="P129" i="8"/>
  <c r="BK129" i="8"/>
  <c r="J129" i="8"/>
  <c r="BE129" i="8"/>
  <c r="BI128" i="8"/>
  <c r="BH128" i="8"/>
  <c r="BG128" i="8"/>
  <c r="BF128" i="8"/>
  <c r="T128" i="8"/>
  <c r="R128" i="8"/>
  <c r="R125" i="8" s="1"/>
  <c r="P128" i="8"/>
  <c r="BK128" i="8"/>
  <c r="J128" i="8"/>
  <c r="BE128" i="8"/>
  <c r="BI127" i="8"/>
  <c r="BH127" i="8"/>
  <c r="BG127" i="8"/>
  <c r="BF127" i="8"/>
  <c r="T127" i="8"/>
  <c r="R127" i="8"/>
  <c r="P127" i="8"/>
  <c r="BK127" i="8"/>
  <c r="BK125" i="8" s="1"/>
  <c r="J127" i="8"/>
  <c r="BE127" i="8"/>
  <c r="BI126" i="8"/>
  <c r="BH126" i="8"/>
  <c r="BG126" i="8"/>
  <c r="BF126" i="8"/>
  <c r="T126" i="8"/>
  <c r="T125" i="8"/>
  <c r="R126" i="8"/>
  <c r="P126" i="8"/>
  <c r="P125" i="8"/>
  <c r="BK126" i="8"/>
  <c r="J125" i="8"/>
  <c r="J63" i="8" s="1"/>
  <c r="J126" i="8"/>
  <c r="BE126" i="8" s="1"/>
  <c r="BI124" i="8"/>
  <c r="BH124" i="8"/>
  <c r="BG124" i="8"/>
  <c r="BF124" i="8"/>
  <c r="T124" i="8"/>
  <c r="R124" i="8"/>
  <c r="P124" i="8"/>
  <c r="BK124" i="8"/>
  <c r="J124" i="8"/>
  <c r="BE124" i="8"/>
  <c r="BI123" i="8"/>
  <c r="BH123" i="8"/>
  <c r="BG123" i="8"/>
  <c r="BF123" i="8"/>
  <c r="T123" i="8"/>
  <c r="R123" i="8"/>
  <c r="P123" i="8"/>
  <c r="BK123" i="8"/>
  <c r="J123" i="8"/>
  <c r="BE123" i="8"/>
  <c r="BI122" i="8"/>
  <c r="BH122" i="8"/>
  <c r="BG122" i="8"/>
  <c r="BF122" i="8"/>
  <c r="T122" i="8"/>
  <c r="R122" i="8"/>
  <c r="P122" i="8"/>
  <c r="BK122" i="8"/>
  <c r="J122" i="8"/>
  <c r="BE122" i="8"/>
  <c r="BI121" i="8"/>
  <c r="BH121" i="8"/>
  <c r="BG121" i="8"/>
  <c r="BF121" i="8"/>
  <c r="T121" i="8"/>
  <c r="R121" i="8"/>
  <c r="P121" i="8"/>
  <c r="BK121" i="8"/>
  <c r="J121" i="8"/>
  <c r="BE121" i="8"/>
  <c r="BI120" i="8"/>
  <c r="BH120" i="8"/>
  <c r="BG120" i="8"/>
  <c r="BF120" i="8"/>
  <c r="T120" i="8"/>
  <c r="R120" i="8"/>
  <c r="P120" i="8"/>
  <c r="BK120" i="8"/>
  <c r="J120" i="8"/>
  <c r="BE120" i="8"/>
  <c r="BI119" i="8"/>
  <c r="BH119" i="8"/>
  <c r="BG119" i="8"/>
  <c r="BF119" i="8"/>
  <c r="T119" i="8"/>
  <c r="R119" i="8"/>
  <c r="P119" i="8"/>
  <c r="BK119" i="8"/>
  <c r="J119" i="8"/>
  <c r="BE119" i="8"/>
  <c r="BI118" i="8"/>
  <c r="BH118" i="8"/>
  <c r="BG118" i="8"/>
  <c r="BF118" i="8"/>
  <c r="T118" i="8"/>
  <c r="R118" i="8"/>
  <c r="P118" i="8"/>
  <c r="BK118" i="8"/>
  <c r="J118" i="8"/>
  <c r="BE118" i="8"/>
  <c r="BI117" i="8"/>
  <c r="BH117" i="8"/>
  <c r="BG117" i="8"/>
  <c r="BF117" i="8"/>
  <c r="T117" i="8"/>
  <c r="R117" i="8"/>
  <c r="P117" i="8"/>
  <c r="BK117" i="8"/>
  <c r="J117" i="8"/>
  <c r="BE117" i="8"/>
  <c r="BI116" i="8"/>
  <c r="BH116" i="8"/>
  <c r="BG116" i="8"/>
  <c r="BF116" i="8"/>
  <c r="T116" i="8"/>
  <c r="R116" i="8"/>
  <c r="P116" i="8"/>
  <c r="BK116" i="8"/>
  <c r="J116" i="8"/>
  <c r="BE116" i="8"/>
  <c r="BI115" i="8"/>
  <c r="BH115" i="8"/>
  <c r="BG115" i="8"/>
  <c r="BF115" i="8"/>
  <c r="T115" i="8"/>
  <c r="R115" i="8"/>
  <c r="P115" i="8"/>
  <c r="P112" i="8" s="1"/>
  <c r="BK115" i="8"/>
  <c r="J115" i="8"/>
  <c r="BE115" i="8"/>
  <c r="BI114" i="8"/>
  <c r="BH114" i="8"/>
  <c r="BG114" i="8"/>
  <c r="BF114" i="8"/>
  <c r="T114" i="8"/>
  <c r="T112" i="8" s="1"/>
  <c r="R114" i="8"/>
  <c r="R112" i="8" s="1"/>
  <c r="P114" i="8"/>
  <c r="BK114" i="8"/>
  <c r="J114" i="8"/>
  <c r="BE114" i="8"/>
  <c r="BI113" i="8"/>
  <c r="BH113" i="8"/>
  <c r="BG113" i="8"/>
  <c r="BF113" i="8"/>
  <c r="T113" i="8"/>
  <c r="R113" i="8"/>
  <c r="P113" i="8"/>
  <c r="BK113" i="8"/>
  <c r="BK112" i="8" s="1"/>
  <c r="J112" i="8" s="1"/>
  <c r="J113" i="8"/>
  <c r="BE113" i="8"/>
  <c r="J62" i="8"/>
  <c r="BI111" i="8"/>
  <c r="BH111" i="8"/>
  <c r="BG111" i="8"/>
  <c r="BF111" i="8"/>
  <c r="T111" i="8"/>
  <c r="R111" i="8"/>
  <c r="P111" i="8"/>
  <c r="P108" i="8" s="1"/>
  <c r="BK111" i="8"/>
  <c r="BK108" i="8" s="1"/>
  <c r="J108" i="8" s="1"/>
  <c r="J61" i="8" s="1"/>
  <c r="J111" i="8"/>
  <c r="BE111" i="8"/>
  <c r="BI110" i="8"/>
  <c r="BH110" i="8"/>
  <c r="BG110" i="8"/>
  <c r="BF110" i="8"/>
  <c r="T110" i="8"/>
  <c r="T108" i="8" s="1"/>
  <c r="R110" i="8"/>
  <c r="R108" i="8" s="1"/>
  <c r="P110" i="8"/>
  <c r="BK110" i="8"/>
  <c r="J110" i="8"/>
  <c r="BE110" i="8"/>
  <c r="BI109" i="8"/>
  <c r="BH109" i="8"/>
  <c r="BG109" i="8"/>
  <c r="BF109" i="8"/>
  <c r="T109" i="8"/>
  <c r="R109" i="8"/>
  <c r="P109" i="8"/>
  <c r="BK109" i="8"/>
  <c r="J109" i="8"/>
  <c r="BE109" i="8"/>
  <c r="BI107" i="8"/>
  <c r="BH107" i="8"/>
  <c r="BG107" i="8"/>
  <c r="BF107" i="8"/>
  <c r="T107" i="8"/>
  <c r="T106" i="8"/>
  <c r="R107" i="8"/>
  <c r="R106" i="8" s="1"/>
  <c r="P107" i="8"/>
  <c r="P106" i="8"/>
  <c r="BK107" i="8"/>
  <c r="BK106" i="8" s="1"/>
  <c r="J106" i="8" s="1"/>
  <c r="J107" i="8"/>
  <c r="BE107" i="8"/>
  <c r="J60" i="8"/>
  <c r="BI105" i="8"/>
  <c r="BH105" i="8"/>
  <c r="BG105" i="8"/>
  <c r="BF105" i="8"/>
  <c r="T105" i="8"/>
  <c r="R105" i="8"/>
  <c r="P105" i="8"/>
  <c r="BK105" i="8"/>
  <c r="J105" i="8"/>
  <c r="BE105" i="8"/>
  <c r="BI104" i="8"/>
  <c r="BH104" i="8"/>
  <c r="BG104" i="8"/>
  <c r="BF104" i="8"/>
  <c r="T104" i="8"/>
  <c r="R104" i="8"/>
  <c r="R101" i="8" s="1"/>
  <c r="P104" i="8"/>
  <c r="BK104" i="8"/>
  <c r="J104" i="8"/>
  <c r="BE104" i="8"/>
  <c r="F30" i="8" s="1"/>
  <c r="AZ59" i="1" s="1"/>
  <c r="BI103" i="8"/>
  <c r="BH103" i="8"/>
  <c r="BG103" i="8"/>
  <c r="BF103" i="8"/>
  <c r="T103" i="8"/>
  <c r="R103" i="8"/>
  <c r="P103" i="8"/>
  <c r="BK103" i="8"/>
  <c r="BK101" i="8" s="1"/>
  <c r="J101" i="8" s="1"/>
  <c r="J59" i="8" s="1"/>
  <c r="J103" i="8"/>
  <c r="BE103" i="8"/>
  <c r="BI102" i="8"/>
  <c r="BH102" i="8"/>
  <c r="BG102" i="8"/>
  <c r="BF102" i="8"/>
  <c r="T102" i="8"/>
  <c r="T101" i="8"/>
  <c r="R102" i="8"/>
  <c r="P102" i="8"/>
  <c r="P101" i="8"/>
  <c r="BK102" i="8"/>
  <c r="J102" i="8"/>
  <c r="BE102" i="8" s="1"/>
  <c r="BI100" i="8"/>
  <c r="BH100" i="8"/>
  <c r="BG100" i="8"/>
  <c r="BF100" i="8"/>
  <c r="T100" i="8"/>
  <c r="R100" i="8"/>
  <c r="P100" i="8"/>
  <c r="BK100" i="8"/>
  <c r="J100" i="8"/>
  <c r="BE100" i="8"/>
  <c r="BI99" i="8"/>
  <c r="BH99" i="8"/>
  <c r="BG99" i="8"/>
  <c r="BF99" i="8"/>
  <c r="T99" i="8"/>
  <c r="R99" i="8"/>
  <c r="P99" i="8"/>
  <c r="BK99" i="8"/>
  <c r="J99" i="8"/>
  <c r="BE99" i="8"/>
  <c r="BI98" i="8"/>
  <c r="BH98" i="8"/>
  <c r="BG98" i="8"/>
  <c r="BF98" i="8"/>
  <c r="T98" i="8"/>
  <c r="R98" i="8"/>
  <c r="P98" i="8"/>
  <c r="BK98" i="8"/>
  <c r="J98" i="8"/>
  <c r="BE98" i="8"/>
  <c r="BI97" i="8"/>
  <c r="BH97" i="8"/>
  <c r="BG97" i="8"/>
  <c r="BF97" i="8"/>
  <c r="T97" i="8"/>
  <c r="R97" i="8"/>
  <c r="P97" i="8"/>
  <c r="BK97" i="8"/>
  <c r="J97" i="8"/>
  <c r="BE97" i="8"/>
  <c r="BI96" i="8"/>
  <c r="BH96" i="8"/>
  <c r="BG96" i="8"/>
  <c r="BF96" i="8"/>
  <c r="T96" i="8"/>
  <c r="R96" i="8"/>
  <c r="P96" i="8"/>
  <c r="BK96" i="8"/>
  <c r="J96" i="8"/>
  <c r="BE96" i="8"/>
  <c r="BI95" i="8"/>
  <c r="BH95" i="8"/>
  <c r="BG95" i="8"/>
  <c r="BF95" i="8"/>
  <c r="T95" i="8"/>
  <c r="R95" i="8"/>
  <c r="P95" i="8"/>
  <c r="BK95" i="8"/>
  <c r="J95" i="8"/>
  <c r="BE95" i="8"/>
  <c r="BI94" i="8"/>
  <c r="BH94" i="8"/>
  <c r="BG94" i="8"/>
  <c r="BF94" i="8"/>
  <c r="T94" i="8"/>
  <c r="R94" i="8"/>
  <c r="P94" i="8"/>
  <c r="BK94" i="8"/>
  <c r="J94" i="8"/>
  <c r="BE94" i="8"/>
  <c r="BI93" i="8"/>
  <c r="BH93" i="8"/>
  <c r="BG93" i="8"/>
  <c r="BF93" i="8"/>
  <c r="T93" i="8"/>
  <c r="R93" i="8"/>
  <c r="P93" i="8"/>
  <c r="BK93" i="8"/>
  <c r="J93" i="8"/>
  <c r="BE93" i="8"/>
  <c r="BI92" i="8"/>
  <c r="BH92" i="8"/>
  <c r="BG92" i="8"/>
  <c r="BF92" i="8"/>
  <c r="T92" i="8"/>
  <c r="T89" i="8" s="1"/>
  <c r="R92" i="8"/>
  <c r="R89" i="8" s="1"/>
  <c r="P92" i="8"/>
  <c r="BK92" i="8"/>
  <c r="J92" i="8"/>
  <c r="BE92" i="8"/>
  <c r="BI91" i="8"/>
  <c r="BH91" i="8"/>
  <c r="BG91" i="8"/>
  <c r="BF91" i="8"/>
  <c r="T91" i="8"/>
  <c r="R91" i="8"/>
  <c r="P91" i="8"/>
  <c r="P89" i="8" s="1"/>
  <c r="BK91" i="8"/>
  <c r="BK89" i="8" s="1"/>
  <c r="J91" i="8"/>
  <c r="BE91" i="8"/>
  <c r="BI90" i="8"/>
  <c r="F34" i="8"/>
  <c r="BD59" i="1" s="1"/>
  <c r="BH90" i="8"/>
  <c r="BG90" i="8"/>
  <c r="BF90" i="8"/>
  <c r="T90" i="8"/>
  <c r="R90" i="8"/>
  <c r="P90" i="8"/>
  <c r="P88" i="8"/>
  <c r="P87" i="8" s="1"/>
  <c r="AU59" i="1" s="1"/>
  <c r="BK90" i="8"/>
  <c r="J89" i="8"/>
  <c r="J58" i="8" s="1"/>
  <c r="J90" i="8"/>
  <c r="BE90" i="8" s="1"/>
  <c r="F81" i="8"/>
  <c r="E79" i="8"/>
  <c r="F49" i="8"/>
  <c r="E47" i="8"/>
  <c r="J21" i="8"/>
  <c r="E21" i="8"/>
  <c r="J83" i="8"/>
  <c r="J51" i="8"/>
  <c r="J20" i="8"/>
  <c r="J18" i="8"/>
  <c r="E18" i="8"/>
  <c r="F52" i="8" s="1"/>
  <c r="F84" i="8"/>
  <c r="J17" i="8"/>
  <c r="J15" i="8"/>
  <c r="E15" i="8"/>
  <c r="J14" i="8"/>
  <c r="J12" i="8"/>
  <c r="E7" i="8"/>
  <c r="E45" i="8" s="1"/>
  <c r="E77" i="8"/>
  <c r="AY58" i="1"/>
  <c r="AX58" i="1"/>
  <c r="BI120" i="7"/>
  <c r="BH120" i="7"/>
  <c r="BG120" i="7"/>
  <c r="BF120" i="7"/>
  <c r="T120" i="7"/>
  <c r="T119" i="7" s="1"/>
  <c r="R120" i="7"/>
  <c r="R119" i="7"/>
  <c r="P120" i="7"/>
  <c r="P119" i="7" s="1"/>
  <c r="BK120" i="7"/>
  <c r="BK119" i="7"/>
  <c r="J119" i="7"/>
  <c r="J66" i="7" s="1"/>
  <c r="J120" i="7"/>
  <c r="BE120" i="7"/>
  <c r="BI118" i="7"/>
  <c r="BH118" i="7"/>
  <c r="BG118" i="7"/>
  <c r="BF118" i="7"/>
  <c r="T118" i="7"/>
  <c r="T115" i="7" s="1"/>
  <c r="T114" i="7" s="1"/>
  <c r="R118" i="7"/>
  <c r="P118" i="7"/>
  <c r="BK118" i="7"/>
  <c r="J118" i="7"/>
  <c r="BE118" i="7" s="1"/>
  <c r="BI116" i="7"/>
  <c r="BH116" i="7"/>
  <c r="BG116" i="7"/>
  <c r="BF116" i="7"/>
  <c r="T116" i="7"/>
  <c r="R116" i="7"/>
  <c r="R115" i="7"/>
  <c r="R114" i="7"/>
  <c r="P116" i="7"/>
  <c r="P115" i="7" s="1"/>
  <c r="P114" i="7" s="1"/>
  <c r="BK116" i="7"/>
  <c r="BK115" i="7"/>
  <c r="J116" i="7"/>
  <c r="BE116" i="7" s="1"/>
  <c r="BI113" i="7"/>
  <c r="BH113" i="7"/>
  <c r="BG113" i="7"/>
  <c r="BF113" i="7"/>
  <c r="T113" i="7"/>
  <c r="T112" i="7" s="1"/>
  <c r="R113" i="7"/>
  <c r="R112" i="7"/>
  <c r="P113" i="7"/>
  <c r="P112" i="7" s="1"/>
  <c r="BK113" i="7"/>
  <c r="BK112" i="7"/>
  <c r="J112" i="7"/>
  <c r="J63" i="7" s="1"/>
  <c r="J113" i="7"/>
  <c r="BE113" i="7"/>
  <c r="BI110" i="7"/>
  <c r="BH110" i="7"/>
  <c r="BG110" i="7"/>
  <c r="BF110" i="7"/>
  <c r="T110" i="7"/>
  <c r="T109" i="7" s="1"/>
  <c r="R110" i="7"/>
  <c r="R109" i="7"/>
  <c r="P110" i="7"/>
  <c r="P109" i="7" s="1"/>
  <c r="BK110" i="7"/>
  <c r="BK109" i="7"/>
  <c r="J109" i="7"/>
  <c r="J62" i="7" s="1"/>
  <c r="J110" i="7"/>
  <c r="BE110" i="7"/>
  <c r="BI108" i="7"/>
  <c r="BH108" i="7"/>
  <c r="BG108" i="7"/>
  <c r="BF108" i="7"/>
  <c r="T108" i="7"/>
  <c r="R108" i="7"/>
  <c r="P108" i="7"/>
  <c r="BK108" i="7"/>
  <c r="J108" i="7"/>
  <c r="BE108" i="7" s="1"/>
  <c r="BI106" i="7"/>
  <c r="BH106" i="7"/>
  <c r="BG106" i="7"/>
  <c r="BF106" i="7"/>
  <c r="T106" i="7"/>
  <c r="R106" i="7"/>
  <c r="P106" i="7"/>
  <c r="BK106" i="7"/>
  <c r="J106" i="7"/>
  <c r="BE106" i="7"/>
  <c r="BI104" i="7"/>
  <c r="BH104" i="7"/>
  <c r="BG104" i="7"/>
  <c r="BF104" i="7"/>
  <c r="T104" i="7"/>
  <c r="R104" i="7"/>
  <c r="R103" i="7"/>
  <c r="P104" i="7"/>
  <c r="BK104" i="7"/>
  <c r="BK103" i="7"/>
  <c r="J103" i="7"/>
  <c r="J61" i="7" s="1"/>
  <c r="J104" i="7"/>
  <c r="BE104" i="7"/>
  <c r="BI101" i="7"/>
  <c r="BH101" i="7"/>
  <c r="BG101" i="7"/>
  <c r="BF101" i="7"/>
  <c r="T101" i="7"/>
  <c r="T100" i="7" s="1"/>
  <c r="R101" i="7"/>
  <c r="R100" i="7"/>
  <c r="P101" i="7"/>
  <c r="P100" i="7" s="1"/>
  <c r="P95" i="7" s="1"/>
  <c r="BK101" i="7"/>
  <c r="BK100" i="7"/>
  <c r="J100" i="7"/>
  <c r="J60" i="7" s="1"/>
  <c r="J101" i="7"/>
  <c r="BE101" i="7"/>
  <c r="BI98" i="7"/>
  <c r="BH98" i="7"/>
  <c r="BG98" i="7"/>
  <c r="BF98" i="7"/>
  <c r="T98" i="7"/>
  <c r="R98" i="7"/>
  <c r="P98" i="7"/>
  <c r="BK98" i="7"/>
  <c r="J98" i="7"/>
  <c r="BE98" i="7" s="1"/>
  <c r="BI96" i="7"/>
  <c r="BH96" i="7"/>
  <c r="BG96" i="7"/>
  <c r="BF96" i="7"/>
  <c r="T96" i="7"/>
  <c r="R96" i="7"/>
  <c r="R95" i="7" s="1"/>
  <c r="P96" i="7"/>
  <c r="BK96" i="7"/>
  <c r="BK95" i="7" s="1"/>
  <c r="J95" i="7" s="1"/>
  <c r="J59" i="7" s="1"/>
  <c r="J96" i="7"/>
  <c r="BE96" i="7"/>
  <c r="BI93" i="7"/>
  <c r="BH93" i="7"/>
  <c r="F33" i="7" s="1"/>
  <c r="BG93" i="7"/>
  <c r="BF93" i="7"/>
  <c r="T93" i="7"/>
  <c r="R93" i="7"/>
  <c r="P93" i="7"/>
  <c r="BK93" i="7"/>
  <c r="J93" i="7"/>
  <c r="BE93" i="7"/>
  <c r="BI91" i="7"/>
  <c r="BH91" i="7"/>
  <c r="BG91" i="7"/>
  <c r="BF91" i="7"/>
  <c r="T91" i="7"/>
  <c r="R91" i="7"/>
  <c r="P91" i="7"/>
  <c r="BK91" i="7"/>
  <c r="BK88" i="7" s="1"/>
  <c r="J91" i="7"/>
  <c r="BE91" i="7" s="1"/>
  <c r="BI89" i="7"/>
  <c r="F34" i="7"/>
  <c r="BD58" i="1" s="1"/>
  <c r="BH89" i="7"/>
  <c r="BC58" i="1"/>
  <c r="BG89" i="7"/>
  <c r="F32" i="7" s="1"/>
  <c r="BB58" i="1" s="1"/>
  <c r="BF89" i="7"/>
  <c r="F31" i="7" s="1"/>
  <c r="BA58" i="1" s="1"/>
  <c r="T89" i="7"/>
  <c r="T88" i="7" s="1"/>
  <c r="R89" i="7"/>
  <c r="P89" i="7"/>
  <c r="P88" i="7" s="1"/>
  <c r="BK89" i="7"/>
  <c r="J88" i="7"/>
  <c r="J58" i="7" s="1"/>
  <c r="BK87" i="7"/>
  <c r="J89" i="7"/>
  <c r="BE89" i="7" s="1"/>
  <c r="F80" i="7"/>
  <c r="E78" i="7"/>
  <c r="F49" i="7"/>
  <c r="E47" i="7"/>
  <c r="J21" i="7"/>
  <c r="E21" i="7"/>
  <c r="J82" i="7"/>
  <c r="J51" i="7"/>
  <c r="J20" i="7"/>
  <c r="J18" i="7"/>
  <c r="E18" i="7"/>
  <c r="F83" i="7"/>
  <c r="F52" i="7"/>
  <c r="J17" i="7"/>
  <c r="J15" i="7"/>
  <c r="E15" i="7"/>
  <c r="J14" i="7"/>
  <c r="J12" i="7"/>
  <c r="J49" i="7" s="1"/>
  <c r="J80" i="7"/>
  <c r="E7" i="7"/>
  <c r="E76" i="7"/>
  <c r="E45" i="7"/>
  <c r="AY57" i="1"/>
  <c r="AX57" i="1"/>
  <c r="BI155" i="6"/>
  <c r="BH155" i="6"/>
  <c r="BG155" i="6"/>
  <c r="BF155" i="6"/>
  <c r="T155" i="6"/>
  <c r="T154" i="6"/>
  <c r="R155" i="6"/>
  <c r="R154" i="6"/>
  <c r="P155" i="6"/>
  <c r="P154" i="6"/>
  <c r="BK155" i="6"/>
  <c r="BK154" i="6"/>
  <c r="J154" i="6"/>
  <c r="J62" i="6" s="1"/>
  <c r="J155" i="6"/>
  <c r="BE155" i="6" s="1"/>
  <c r="BI147" i="6"/>
  <c r="BH147" i="6"/>
  <c r="BG147" i="6"/>
  <c r="BF147" i="6"/>
  <c r="T147" i="6"/>
  <c r="R147" i="6"/>
  <c r="R139" i="6" s="1"/>
  <c r="P147" i="6"/>
  <c r="BK147" i="6"/>
  <c r="J147" i="6"/>
  <c r="BE147" i="6" s="1"/>
  <c r="BI145" i="6"/>
  <c r="BH145" i="6"/>
  <c r="BG145" i="6"/>
  <c r="BF145" i="6"/>
  <c r="T145" i="6"/>
  <c r="R145" i="6"/>
  <c r="P145" i="6"/>
  <c r="BK145" i="6"/>
  <c r="BK139" i="6" s="1"/>
  <c r="J139" i="6" s="1"/>
  <c r="J61" i="6" s="1"/>
  <c r="J145" i="6"/>
  <c r="BE145" i="6"/>
  <c r="BI140" i="6"/>
  <c r="BH140" i="6"/>
  <c r="BG140" i="6"/>
  <c r="BF140" i="6"/>
  <c r="T140" i="6"/>
  <c r="R140" i="6"/>
  <c r="P140" i="6"/>
  <c r="P139" i="6"/>
  <c r="BK140" i="6"/>
  <c r="J140" i="6"/>
  <c r="BE140" i="6" s="1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/>
  <c r="BI136" i="6"/>
  <c r="BH136" i="6"/>
  <c r="BG136" i="6"/>
  <c r="BF136" i="6"/>
  <c r="T136" i="6"/>
  <c r="R136" i="6"/>
  <c r="P136" i="6"/>
  <c r="BK136" i="6"/>
  <c r="J136" i="6"/>
  <c r="BE136" i="6" s="1"/>
  <c r="BI135" i="6"/>
  <c r="BH135" i="6"/>
  <c r="BG135" i="6"/>
  <c r="BF135" i="6"/>
  <c r="T135" i="6"/>
  <c r="R135" i="6"/>
  <c r="P135" i="6"/>
  <c r="BK135" i="6"/>
  <c r="J135" i="6"/>
  <c r="BE135" i="6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BK131" i="6"/>
  <c r="J131" i="6"/>
  <c r="BE131" i="6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R121" i="6" s="1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BK121" i="6" s="1"/>
  <c r="J121" i="6" s="1"/>
  <c r="J60" i="6" s="1"/>
  <c r="J123" i="6"/>
  <c r="BE123" i="6"/>
  <c r="BI122" i="6"/>
  <c r="BH122" i="6"/>
  <c r="BG122" i="6"/>
  <c r="BF122" i="6"/>
  <c r="T122" i="6"/>
  <c r="R122" i="6"/>
  <c r="P122" i="6"/>
  <c r="P121" i="6"/>
  <c r="BK122" i="6"/>
  <c r="J122" i="6"/>
  <c r="BE122" i="6" s="1"/>
  <c r="BI119" i="6"/>
  <c r="BH119" i="6"/>
  <c r="BG119" i="6"/>
  <c r="BF119" i="6"/>
  <c r="T119" i="6"/>
  <c r="R119" i="6"/>
  <c r="P119" i="6"/>
  <c r="BK119" i="6"/>
  <c r="J119" i="6"/>
  <c r="BE119" i="6" s="1"/>
  <c r="BI117" i="6"/>
  <c r="BH117" i="6"/>
  <c r="BG117" i="6"/>
  <c r="BF117" i="6"/>
  <c r="T117" i="6"/>
  <c r="R117" i="6"/>
  <c r="P117" i="6"/>
  <c r="P105" i="6" s="1"/>
  <c r="BK117" i="6"/>
  <c r="BK105" i="6" s="1"/>
  <c r="J117" i="6"/>
  <c r="BE117" i="6"/>
  <c r="BI112" i="6"/>
  <c r="BH112" i="6"/>
  <c r="BG112" i="6"/>
  <c r="BF112" i="6"/>
  <c r="T112" i="6"/>
  <c r="T105" i="6" s="1"/>
  <c r="R112" i="6"/>
  <c r="P112" i="6"/>
  <c r="BK112" i="6"/>
  <c r="J112" i="6"/>
  <c r="BE112" i="6" s="1"/>
  <c r="BI106" i="6"/>
  <c r="BH106" i="6"/>
  <c r="BG106" i="6"/>
  <c r="BF106" i="6"/>
  <c r="T106" i="6"/>
  <c r="R106" i="6"/>
  <c r="R105" i="6"/>
  <c r="P106" i="6"/>
  <c r="BK106" i="6"/>
  <c r="J106" i="6"/>
  <c r="BE106" i="6"/>
  <c r="BI103" i="6"/>
  <c r="BH103" i="6"/>
  <c r="BG103" i="6"/>
  <c r="BF103" i="6"/>
  <c r="T103" i="6"/>
  <c r="R103" i="6"/>
  <c r="P103" i="6"/>
  <c r="BK103" i="6"/>
  <c r="J103" i="6"/>
  <c r="BE103" i="6"/>
  <c r="BI101" i="6"/>
  <c r="BH101" i="6"/>
  <c r="BG101" i="6"/>
  <c r="BF101" i="6"/>
  <c r="T101" i="6"/>
  <c r="R101" i="6"/>
  <c r="P101" i="6"/>
  <c r="BK101" i="6"/>
  <c r="J101" i="6"/>
  <c r="BE101" i="6" s="1"/>
  <c r="BI99" i="6"/>
  <c r="BH99" i="6"/>
  <c r="BG99" i="6"/>
  <c r="BF99" i="6"/>
  <c r="T99" i="6"/>
  <c r="R99" i="6"/>
  <c r="P99" i="6"/>
  <c r="BK99" i="6"/>
  <c r="J99" i="6"/>
  <c r="BE99" i="6"/>
  <c r="BI98" i="6"/>
  <c r="BH98" i="6"/>
  <c r="BG98" i="6"/>
  <c r="BF98" i="6"/>
  <c r="T98" i="6"/>
  <c r="R98" i="6"/>
  <c r="P98" i="6"/>
  <c r="BK98" i="6"/>
  <c r="J98" i="6"/>
  <c r="BE98" i="6" s="1"/>
  <c r="BI85" i="6"/>
  <c r="BH85" i="6"/>
  <c r="F33" i="6" s="1"/>
  <c r="BC57" i="1" s="1"/>
  <c r="BG85" i="6"/>
  <c r="BF85" i="6"/>
  <c r="F31" i="6" s="1"/>
  <c r="BA57" i="1" s="1"/>
  <c r="J31" i="6"/>
  <c r="AW57" i="1" s="1"/>
  <c r="T85" i="6"/>
  <c r="T84" i="6"/>
  <c r="R85" i="6"/>
  <c r="R84" i="6" s="1"/>
  <c r="R83" i="6" s="1"/>
  <c r="R82" i="6" s="1"/>
  <c r="P85" i="6"/>
  <c r="P84" i="6"/>
  <c r="BK85" i="6"/>
  <c r="BK84" i="6" s="1"/>
  <c r="J84" i="6" s="1"/>
  <c r="J85" i="6"/>
  <c r="BE85" i="6"/>
  <c r="J58" i="6"/>
  <c r="F76" i="6"/>
  <c r="E74" i="6"/>
  <c r="F49" i="6"/>
  <c r="E47" i="6"/>
  <c r="J21" i="6"/>
  <c r="E21" i="6"/>
  <c r="J20" i="6"/>
  <c r="J18" i="6"/>
  <c r="E18" i="6"/>
  <c r="F79" i="6"/>
  <c r="F52" i="6"/>
  <c r="J17" i="6"/>
  <c r="J15" i="6"/>
  <c r="E15" i="6"/>
  <c r="F78" i="6"/>
  <c r="F51" i="6"/>
  <c r="J14" i="6"/>
  <c r="J12" i="6"/>
  <c r="J76" i="6"/>
  <c r="J49" i="6"/>
  <c r="E7" i="6"/>
  <c r="E72" i="6"/>
  <c r="E45" i="6"/>
  <c r="AY56" i="1"/>
  <c r="AX56" i="1"/>
  <c r="BI125" i="5"/>
  <c r="BH125" i="5"/>
  <c r="BG125" i="5"/>
  <c r="BF125" i="5"/>
  <c r="T125" i="5"/>
  <c r="R125" i="5"/>
  <c r="P125" i="5"/>
  <c r="BK125" i="5"/>
  <c r="J125" i="5"/>
  <c r="BE125" i="5"/>
  <c r="BI123" i="5"/>
  <c r="BH123" i="5"/>
  <c r="BG123" i="5"/>
  <c r="BF123" i="5"/>
  <c r="T123" i="5"/>
  <c r="R123" i="5"/>
  <c r="P123" i="5"/>
  <c r="BK123" i="5"/>
  <c r="J123" i="5"/>
  <c r="BE123" i="5" s="1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 s="1"/>
  <c r="BI117" i="5"/>
  <c r="BH117" i="5"/>
  <c r="BG117" i="5"/>
  <c r="BF117" i="5"/>
  <c r="T117" i="5"/>
  <c r="R117" i="5"/>
  <c r="P117" i="5"/>
  <c r="BK117" i="5"/>
  <c r="J117" i="5"/>
  <c r="BE117" i="5"/>
  <c r="BI115" i="5"/>
  <c r="BH115" i="5"/>
  <c r="BG115" i="5"/>
  <c r="BF115" i="5"/>
  <c r="T115" i="5"/>
  <c r="R115" i="5"/>
  <c r="P115" i="5"/>
  <c r="BK115" i="5"/>
  <c r="BK110" i="5" s="1"/>
  <c r="J110" i="5" s="1"/>
  <c r="J64" i="5" s="1"/>
  <c r="J115" i="5"/>
  <c r="BE115" i="5" s="1"/>
  <c r="BI113" i="5"/>
  <c r="BH113" i="5"/>
  <c r="BG113" i="5"/>
  <c r="BF113" i="5"/>
  <c r="T113" i="5"/>
  <c r="R113" i="5"/>
  <c r="P113" i="5"/>
  <c r="BK113" i="5"/>
  <c r="J113" i="5"/>
  <c r="BE113" i="5"/>
  <c r="BI111" i="5"/>
  <c r="BH111" i="5"/>
  <c r="BG111" i="5"/>
  <c r="BF111" i="5"/>
  <c r="T111" i="5"/>
  <c r="T110" i="5" s="1"/>
  <c r="R111" i="5"/>
  <c r="P111" i="5"/>
  <c r="BK111" i="5"/>
  <c r="J111" i="5"/>
  <c r="BE111" i="5"/>
  <c r="BI109" i="5"/>
  <c r="BH109" i="5"/>
  <c r="BG109" i="5"/>
  <c r="BF109" i="5"/>
  <c r="T109" i="5"/>
  <c r="R109" i="5"/>
  <c r="P109" i="5"/>
  <c r="BK109" i="5"/>
  <c r="J109" i="5"/>
  <c r="BE109" i="5" s="1"/>
  <c r="BI108" i="5"/>
  <c r="BH108" i="5"/>
  <c r="F35" i="5" s="1"/>
  <c r="BC56" i="1" s="1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BK100" i="5" s="1"/>
  <c r="J100" i="5" s="1"/>
  <c r="J63" i="5" s="1"/>
  <c r="J107" i="5"/>
  <c r="BE107" i="5" s="1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 s="1"/>
  <c r="J32" i="5" s="1"/>
  <c r="AV56" i="1" s="1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 s="1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R100" i="5"/>
  <c r="P101" i="5"/>
  <c r="BK101" i="5"/>
  <c r="J101" i="5"/>
  <c r="BE101" i="5"/>
  <c r="BI98" i="5"/>
  <c r="BH98" i="5"/>
  <c r="BG98" i="5"/>
  <c r="BF98" i="5"/>
  <c r="T98" i="5"/>
  <c r="R98" i="5"/>
  <c r="P98" i="5"/>
  <c r="BK98" i="5"/>
  <c r="J98" i="5"/>
  <c r="BE98" i="5" s="1"/>
  <c r="BI97" i="5"/>
  <c r="BH97" i="5"/>
  <c r="BG97" i="5"/>
  <c r="BF97" i="5"/>
  <c r="T97" i="5"/>
  <c r="R97" i="5"/>
  <c r="P97" i="5"/>
  <c r="P88" i="5" s="1"/>
  <c r="BK97" i="5"/>
  <c r="J97" i="5"/>
  <c r="BE97" i="5"/>
  <c r="BI95" i="5"/>
  <c r="BH95" i="5"/>
  <c r="BG95" i="5"/>
  <c r="BF95" i="5"/>
  <c r="T95" i="5"/>
  <c r="R95" i="5"/>
  <c r="P95" i="5"/>
  <c r="BK95" i="5"/>
  <c r="J95" i="5"/>
  <c r="BE95" i="5" s="1"/>
  <c r="BI93" i="5"/>
  <c r="BH93" i="5"/>
  <c r="BG93" i="5"/>
  <c r="BF93" i="5"/>
  <c r="T93" i="5"/>
  <c r="R93" i="5"/>
  <c r="R88" i="5" s="1"/>
  <c r="P93" i="5"/>
  <c r="BK93" i="5"/>
  <c r="J93" i="5"/>
  <c r="BE93" i="5"/>
  <c r="BI89" i="5"/>
  <c r="BH89" i="5"/>
  <c r="BG89" i="5"/>
  <c r="BF89" i="5"/>
  <c r="T89" i="5"/>
  <c r="T88" i="5"/>
  <c r="R89" i="5"/>
  <c r="P89" i="5"/>
  <c r="BK89" i="5"/>
  <c r="BK88" i="5" s="1"/>
  <c r="J89" i="5"/>
  <c r="BE89" i="5"/>
  <c r="F80" i="5"/>
  <c r="E78" i="5"/>
  <c r="F53" i="5"/>
  <c r="E51" i="5"/>
  <c r="J23" i="5"/>
  <c r="E23" i="5"/>
  <c r="J55" i="5" s="1"/>
  <c r="J22" i="5"/>
  <c r="J20" i="5"/>
  <c r="E20" i="5"/>
  <c r="J19" i="5"/>
  <c r="J17" i="5"/>
  <c r="E17" i="5"/>
  <c r="F82" i="5"/>
  <c r="F55" i="5"/>
  <c r="J16" i="5"/>
  <c r="J14" i="5"/>
  <c r="J80" i="5"/>
  <c r="J53" i="5"/>
  <c r="E7" i="5"/>
  <c r="AY55" i="1"/>
  <c r="AX55" i="1"/>
  <c r="BI156" i="4"/>
  <c r="BH156" i="4"/>
  <c r="BG156" i="4"/>
  <c r="BF156" i="4"/>
  <c r="T156" i="4"/>
  <c r="T155" i="4"/>
  <c r="R156" i="4"/>
  <c r="R155" i="4" s="1"/>
  <c r="P156" i="4"/>
  <c r="P155" i="4"/>
  <c r="BK156" i="4"/>
  <c r="BK155" i="4" s="1"/>
  <c r="J155" i="4" s="1"/>
  <c r="J156" i="4"/>
  <c r="BE156" i="4"/>
  <c r="J67" i="4"/>
  <c r="BI153" i="4"/>
  <c r="BH153" i="4"/>
  <c r="BG153" i="4"/>
  <c r="BF153" i="4"/>
  <c r="T153" i="4"/>
  <c r="R153" i="4"/>
  <c r="P153" i="4"/>
  <c r="P149" i="4" s="1"/>
  <c r="BK153" i="4"/>
  <c r="J153" i="4"/>
  <c r="BE153" i="4"/>
  <c r="BI151" i="4"/>
  <c r="BH151" i="4"/>
  <c r="BG151" i="4"/>
  <c r="BF151" i="4"/>
  <c r="T151" i="4"/>
  <c r="T149" i="4" s="1"/>
  <c r="R151" i="4"/>
  <c r="R149" i="4" s="1"/>
  <c r="P151" i="4"/>
  <c r="BK151" i="4"/>
  <c r="J151" i="4"/>
  <c r="BE151" i="4"/>
  <c r="BI150" i="4"/>
  <c r="BH150" i="4"/>
  <c r="BG150" i="4"/>
  <c r="BF150" i="4"/>
  <c r="J33" i="4" s="1"/>
  <c r="AW55" i="1" s="1"/>
  <c r="T150" i="4"/>
  <c r="R150" i="4"/>
  <c r="P150" i="4"/>
  <c r="BK150" i="4"/>
  <c r="BK149" i="4" s="1"/>
  <c r="J149" i="4" s="1"/>
  <c r="J66" i="4" s="1"/>
  <c r="J150" i="4"/>
  <c r="BE150" i="4"/>
  <c r="BI147" i="4"/>
  <c r="BH147" i="4"/>
  <c r="BG147" i="4"/>
  <c r="BF147" i="4"/>
  <c r="T147" i="4"/>
  <c r="R147" i="4"/>
  <c r="P147" i="4"/>
  <c r="P144" i="4" s="1"/>
  <c r="BK147" i="4"/>
  <c r="BK144" i="4" s="1"/>
  <c r="J144" i="4" s="1"/>
  <c r="J65" i="4" s="1"/>
  <c r="J147" i="4"/>
  <c r="BE147" i="4"/>
  <c r="BI146" i="4"/>
  <c r="BH146" i="4"/>
  <c r="BG146" i="4"/>
  <c r="BF146" i="4"/>
  <c r="T146" i="4"/>
  <c r="T144" i="4" s="1"/>
  <c r="R146" i="4"/>
  <c r="P146" i="4"/>
  <c r="BK146" i="4"/>
  <c r="J146" i="4"/>
  <c r="BE146" i="4" s="1"/>
  <c r="BI145" i="4"/>
  <c r="BH145" i="4"/>
  <c r="BG145" i="4"/>
  <c r="BF145" i="4"/>
  <c r="T145" i="4"/>
  <c r="R145" i="4"/>
  <c r="R144" i="4"/>
  <c r="P145" i="4"/>
  <c r="BK145" i="4"/>
  <c r="J145" i="4"/>
  <c r="BE145" i="4"/>
  <c r="BI139" i="4"/>
  <c r="BH139" i="4"/>
  <c r="BG139" i="4"/>
  <c r="BF139" i="4"/>
  <c r="T139" i="4"/>
  <c r="R139" i="4"/>
  <c r="P139" i="4"/>
  <c r="BK139" i="4"/>
  <c r="J139" i="4"/>
  <c r="BE139" i="4"/>
  <c r="BI136" i="4"/>
  <c r="BH136" i="4"/>
  <c r="BG136" i="4"/>
  <c r="BF136" i="4"/>
  <c r="T136" i="4"/>
  <c r="R136" i="4"/>
  <c r="P136" i="4"/>
  <c r="BK136" i="4"/>
  <c r="J136" i="4"/>
  <c r="BE136" i="4" s="1"/>
  <c r="BI134" i="4"/>
  <c r="BH134" i="4"/>
  <c r="BG134" i="4"/>
  <c r="BF134" i="4"/>
  <c r="T134" i="4"/>
  <c r="R134" i="4"/>
  <c r="P134" i="4"/>
  <c r="BK134" i="4"/>
  <c r="J134" i="4"/>
  <c r="BE134" i="4"/>
  <c r="BI133" i="4"/>
  <c r="BH133" i="4"/>
  <c r="BG133" i="4"/>
  <c r="BF133" i="4"/>
  <c r="T133" i="4"/>
  <c r="R133" i="4"/>
  <c r="R130" i="4" s="1"/>
  <c r="P133" i="4"/>
  <c r="BK133" i="4"/>
  <c r="J133" i="4"/>
  <c r="BE133" i="4" s="1"/>
  <c r="BI132" i="4"/>
  <c r="BH132" i="4"/>
  <c r="BG132" i="4"/>
  <c r="BF132" i="4"/>
  <c r="T132" i="4"/>
  <c r="R132" i="4"/>
  <c r="P132" i="4"/>
  <c r="BK132" i="4"/>
  <c r="BK130" i="4" s="1"/>
  <c r="J132" i="4"/>
  <c r="BE132" i="4"/>
  <c r="BI131" i="4"/>
  <c r="BH131" i="4"/>
  <c r="BG131" i="4"/>
  <c r="BF131" i="4"/>
  <c r="T131" i="4"/>
  <c r="T130" i="4" s="1"/>
  <c r="R131" i="4"/>
  <c r="P131" i="4"/>
  <c r="P130" i="4" s="1"/>
  <c r="BK131" i="4"/>
  <c r="J130" i="4"/>
  <c r="J64" i="4" s="1"/>
  <c r="J131" i="4"/>
  <c r="BE131" i="4" s="1"/>
  <c r="BI129" i="4"/>
  <c r="BH129" i="4"/>
  <c r="BG129" i="4"/>
  <c r="BF129" i="4"/>
  <c r="T129" i="4"/>
  <c r="R129" i="4"/>
  <c r="P129" i="4"/>
  <c r="BK129" i="4"/>
  <c r="J129" i="4"/>
  <c r="BE129" i="4" s="1"/>
  <c r="BI127" i="4"/>
  <c r="BH127" i="4"/>
  <c r="BG127" i="4"/>
  <c r="BF127" i="4"/>
  <c r="T127" i="4"/>
  <c r="R127" i="4"/>
  <c r="P127" i="4"/>
  <c r="P118" i="4" s="1"/>
  <c r="BK127" i="4"/>
  <c r="J127" i="4"/>
  <c r="BE127" i="4"/>
  <c r="BI123" i="4"/>
  <c r="BH123" i="4"/>
  <c r="BG123" i="4"/>
  <c r="BF123" i="4"/>
  <c r="T123" i="4"/>
  <c r="T118" i="4" s="1"/>
  <c r="R123" i="4"/>
  <c r="P123" i="4"/>
  <c r="BK123" i="4"/>
  <c r="J123" i="4"/>
  <c r="BE123" i="4" s="1"/>
  <c r="BI119" i="4"/>
  <c r="BH119" i="4"/>
  <c r="BG119" i="4"/>
  <c r="BF119" i="4"/>
  <c r="T119" i="4"/>
  <c r="R119" i="4"/>
  <c r="R118" i="4" s="1"/>
  <c r="P119" i="4"/>
  <c r="BK119" i="4"/>
  <c r="BK118" i="4"/>
  <c r="J118" i="4" s="1"/>
  <c r="J63" i="4" s="1"/>
  <c r="J119" i="4"/>
  <c r="BE119" i="4" s="1"/>
  <c r="BI116" i="4"/>
  <c r="BH116" i="4"/>
  <c r="BG116" i="4"/>
  <c r="BF116" i="4"/>
  <c r="T116" i="4"/>
  <c r="R116" i="4"/>
  <c r="P116" i="4"/>
  <c r="BK116" i="4"/>
  <c r="J116" i="4"/>
  <c r="BE116" i="4"/>
  <c r="BI112" i="4"/>
  <c r="BH112" i="4"/>
  <c r="BG112" i="4"/>
  <c r="BF112" i="4"/>
  <c r="T112" i="4"/>
  <c r="R112" i="4"/>
  <c r="P112" i="4"/>
  <c r="BK112" i="4"/>
  <c r="J112" i="4"/>
  <c r="BE112" i="4" s="1"/>
  <c r="BI110" i="4"/>
  <c r="BH110" i="4"/>
  <c r="BG110" i="4"/>
  <c r="BF110" i="4"/>
  <c r="T110" i="4"/>
  <c r="R110" i="4"/>
  <c r="P110" i="4"/>
  <c r="BK110" i="4"/>
  <c r="J110" i="4"/>
  <c r="BE110" i="4"/>
  <c r="BI108" i="4"/>
  <c r="BH108" i="4"/>
  <c r="BG108" i="4"/>
  <c r="BF108" i="4"/>
  <c r="T108" i="4"/>
  <c r="R108" i="4"/>
  <c r="P108" i="4"/>
  <c r="BK108" i="4"/>
  <c r="J108" i="4"/>
  <c r="BE108" i="4" s="1"/>
  <c r="BI106" i="4"/>
  <c r="BH106" i="4"/>
  <c r="BG106" i="4"/>
  <c r="BF106" i="4"/>
  <c r="T106" i="4"/>
  <c r="R106" i="4"/>
  <c r="P106" i="4"/>
  <c r="BK106" i="4"/>
  <c r="J106" i="4"/>
  <c r="BE106" i="4" s="1"/>
  <c r="BI104" i="4"/>
  <c r="BH104" i="4"/>
  <c r="BG104" i="4"/>
  <c r="BF104" i="4"/>
  <c r="T104" i="4"/>
  <c r="R104" i="4"/>
  <c r="P104" i="4"/>
  <c r="BK104" i="4"/>
  <c r="J104" i="4"/>
  <c r="BE104" i="4" s="1"/>
  <c r="BI100" i="4"/>
  <c r="BH100" i="4"/>
  <c r="BG100" i="4"/>
  <c r="BF100" i="4"/>
  <c r="T100" i="4"/>
  <c r="R100" i="4"/>
  <c r="P100" i="4"/>
  <c r="BK100" i="4"/>
  <c r="J100" i="4"/>
  <c r="BE100" i="4" s="1"/>
  <c r="BI96" i="4"/>
  <c r="BH96" i="4"/>
  <c r="BG96" i="4"/>
  <c r="BF96" i="4"/>
  <c r="T96" i="4"/>
  <c r="R96" i="4"/>
  <c r="P96" i="4"/>
  <c r="BK96" i="4"/>
  <c r="J96" i="4"/>
  <c r="BE96" i="4"/>
  <c r="BI94" i="4"/>
  <c r="F36" i="4" s="1"/>
  <c r="BD55" i="1" s="1"/>
  <c r="BH94" i="4"/>
  <c r="BG94" i="4"/>
  <c r="BF94" i="4"/>
  <c r="T94" i="4"/>
  <c r="R94" i="4"/>
  <c r="P94" i="4"/>
  <c r="BK94" i="4"/>
  <c r="J94" i="4"/>
  <c r="BE94" i="4" s="1"/>
  <c r="BI92" i="4"/>
  <c r="BH92" i="4"/>
  <c r="BG92" i="4"/>
  <c r="F34" i="4" s="1"/>
  <c r="BB55" i="1" s="1"/>
  <c r="BF92" i="4"/>
  <c r="T92" i="4"/>
  <c r="R92" i="4"/>
  <c r="R91" i="4" s="1"/>
  <c r="R90" i="4" s="1"/>
  <c r="R89" i="4" s="1"/>
  <c r="P92" i="4"/>
  <c r="BK92" i="4"/>
  <c r="BK91" i="4" s="1"/>
  <c r="J91" i="4" s="1"/>
  <c r="J62" i="4" s="1"/>
  <c r="BK90" i="4"/>
  <c r="J92" i="4"/>
  <c r="BE92" i="4"/>
  <c r="F83" i="4"/>
  <c r="E81" i="4"/>
  <c r="F53" i="4"/>
  <c r="E51" i="4"/>
  <c r="J23" i="4"/>
  <c r="E23" i="4"/>
  <c r="J85" i="4" s="1"/>
  <c r="J22" i="4"/>
  <c r="J20" i="4"/>
  <c r="E20" i="4"/>
  <c r="F86" i="4" s="1"/>
  <c r="F56" i="4"/>
  <c r="J19" i="4"/>
  <c r="J17" i="4"/>
  <c r="E17" i="4"/>
  <c r="F85" i="4"/>
  <c r="F55" i="4"/>
  <c r="J16" i="4"/>
  <c r="J14" i="4"/>
  <c r="J83" i="4"/>
  <c r="J53" i="4"/>
  <c r="E7" i="4"/>
  <c r="E77" i="4" s="1"/>
  <c r="E47" i="4"/>
  <c r="AY54" i="1"/>
  <c r="AX54" i="1"/>
  <c r="BI150" i="3"/>
  <c r="BH150" i="3"/>
  <c r="BG150" i="3"/>
  <c r="BF150" i="3"/>
  <c r="T150" i="3"/>
  <c r="T149" i="3"/>
  <c r="R150" i="3"/>
  <c r="R149" i="3" s="1"/>
  <c r="P150" i="3"/>
  <c r="P149" i="3"/>
  <c r="BK150" i="3"/>
  <c r="BK149" i="3" s="1"/>
  <c r="J149" i="3" s="1"/>
  <c r="J66" i="3" s="1"/>
  <c r="J150" i="3"/>
  <c r="BE150" i="3" s="1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 s="1"/>
  <c r="BI143" i="3"/>
  <c r="BH143" i="3"/>
  <c r="BG143" i="3"/>
  <c r="BF143" i="3"/>
  <c r="T143" i="3"/>
  <c r="R143" i="3"/>
  <c r="P143" i="3"/>
  <c r="BK143" i="3"/>
  <c r="J143" i="3"/>
  <c r="BE143" i="3"/>
  <c r="BI141" i="3"/>
  <c r="BH141" i="3"/>
  <c r="BG141" i="3"/>
  <c r="BF141" i="3"/>
  <c r="T141" i="3"/>
  <c r="R141" i="3"/>
  <c r="P141" i="3"/>
  <c r="BK141" i="3"/>
  <c r="J141" i="3"/>
  <c r="BE141" i="3" s="1"/>
  <c r="BI139" i="3"/>
  <c r="BH139" i="3"/>
  <c r="BG139" i="3"/>
  <c r="BF139" i="3"/>
  <c r="T139" i="3"/>
  <c r="R139" i="3"/>
  <c r="P139" i="3"/>
  <c r="BK139" i="3"/>
  <c r="J139" i="3"/>
  <c r="BE139" i="3"/>
  <c r="BI137" i="3"/>
  <c r="BH137" i="3"/>
  <c r="BG137" i="3"/>
  <c r="BF137" i="3"/>
  <c r="T137" i="3"/>
  <c r="R137" i="3"/>
  <c r="P137" i="3"/>
  <c r="BK137" i="3"/>
  <c r="J137" i="3"/>
  <c r="BE137" i="3" s="1"/>
  <c r="BI136" i="3"/>
  <c r="BH136" i="3"/>
  <c r="BG136" i="3"/>
  <c r="BF136" i="3"/>
  <c r="T136" i="3"/>
  <c r="T135" i="3"/>
  <c r="R136" i="3"/>
  <c r="P136" i="3"/>
  <c r="P135" i="3"/>
  <c r="BK136" i="3"/>
  <c r="J136" i="3"/>
  <c r="BE136" i="3" s="1"/>
  <c r="BI133" i="3"/>
  <c r="BH133" i="3"/>
  <c r="BG133" i="3"/>
  <c r="BF133" i="3"/>
  <c r="T133" i="3"/>
  <c r="R133" i="3"/>
  <c r="P133" i="3"/>
  <c r="BK133" i="3"/>
  <c r="J133" i="3"/>
  <c r="BE133" i="3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E129" i="3"/>
  <c r="BI127" i="3"/>
  <c r="BH127" i="3"/>
  <c r="BG127" i="3"/>
  <c r="BF127" i="3"/>
  <c r="T127" i="3"/>
  <c r="R127" i="3"/>
  <c r="P127" i="3"/>
  <c r="BK127" i="3"/>
  <c r="J127" i="3"/>
  <c r="BE127" i="3" s="1"/>
  <c r="BI125" i="3"/>
  <c r="BH125" i="3"/>
  <c r="BG125" i="3"/>
  <c r="BF125" i="3"/>
  <c r="T125" i="3"/>
  <c r="R125" i="3"/>
  <c r="P125" i="3"/>
  <c r="BK125" i="3"/>
  <c r="J125" i="3"/>
  <c r="BE125" i="3"/>
  <c r="BI123" i="3"/>
  <c r="BH123" i="3"/>
  <c r="BG123" i="3"/>
  <c r="BF123" i="3"/>
  <c r="T123" i="3"/>
  <c r="R123" i="3"/>
  <c r="P123" i="3"/>
  <c r="BK123" i="3"/>
  <c r="J123" i="3"/>
  <c r="BE123" i="3" s="1"/>
  <c r="BI121" i="3"/>
  <c r="BH121" i="3"/>
  <c r="BG121" i="3"/>
  <c r="BF121" i="3"/>
  <c r="T121" i="3"/>
  <c r="R121" i="3"/>
  <c r="P121" i="3"/>
  <c r="BK121" i="3"/>
  <c r="J121" i="3"/>
  <c r="BE121" i="3"/>
  <c r="BI119" i="3"/>
  <c r="BH119" i="3"/>
  <c r="BG119" i="3"/>
  <c r="BF119" i="3"/>
  <c r="T119" i="3"/>
  <c r="R119" i="3"/>
  <c r="P119" i="3"/>
  <c r="BK119" i="3"/>
  <c r="J119" i="3"/>
  <c r="BE119" i="3" s="1"/>
  <c r="BI117" i="3"/>
  <c r="BH117" i="3"/>
  <c r="BG117" i="3"/>
  <c r="BF117" i="3"/>
  <c r="T117" i="3"/>
  <c r="R117" i="3"/>
  <c r="P117" i="3"/>
  <c r="BK117" i="3"/>
  <c r="J117" i="3"/>
  <c r="BE117" i="3"/>
  <c r="BI115" i="3"/>
  <c r="BH115" i="3"/>
  <c r="BG115" i="3"/>
  <c r="BF115" i="3"/>
  <c r="T115" i="3"/>
  <c r="T109" i="3" s="1"/>
  <c r="R115" i="3"/>
  <c r="P115" i="3"/>
  <c r="BK115" i="3"/>
  <c r="J115" i="3"/>
  <c r="BE115" i="3" s="1"/>
  <c r="BI110" i="3"/>
  <c r="BH110" i="3"/>
  <c r="BG110" i="3"/>
  <c r="BF110" i="3"/>
  <c r="T110" i="3"/>
  <c r="R110" i="3"/>
  <c r="R109" i="3" s="1"/>
  <c r="P110" i="3"/>
  <c r="P109" i="3"/>
  <c r="BK110" i="3"/>
  <c r="J110" i="3"/>
  <c r="BE110" i="3" s="1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T105" i="3" s="1"/>
  <c r="R106" i="3"/>
  <c r="R105" i="3"/>
  <c r="P106" i="3"/>
  <c r="BK106" i="3"/>
  <c r="BK105" i="3"/>
  <c r="J105" i="3"/>
  <c r="J63" i="3" s="1"/>
  <c r="J106" i="3"/>
  <c r="BE106" i="3"/>
  <c r="BI100" i="3"/>
  <c r="BH100" i="3"/>
  <c r="BG100" i="3"/>
  <c r="BF100" i="3"/>
  <c r="T100" i="3"/>
  <c r="R100" i="3"/>
  <c r="P100" i="3"/>
  <c r="BK100" i="3"/>
  <c r="J100" i="3"/>
  <c r="BE100" i="3" s="1"/>
  <c r="BI98" i="3"/>
  <c r="BH98" i="3"/>
  <c r="BG98" i="3"/>
  <c r="BF98" i="3"/>
  <c r="T98" i="3"/>
  <c r="R98" i="3"/>
  <c r="P98" i="3"/>
  <c r="BK98" i="3"/>
  <c r="J98" i="3"/>
  <c r="BE98" i="3"/>
  <c r="BI97" i="3"/>
  <c r="F36" i="3" s="1"/>
  <c r="BD54" i="1" s="1"/>
  <c r="BH97" i="3"/>
  <c r="BG97" i="3"/>
  <c r="BF97" i="3"/>
  <c r="T97" i="3"/>
  <c r="R97" i="3"/>
  <c r="P97" i="3"/>
  <c r="BK97" i="3"/>
  <c r="J97" i="3"/>
  <c r="BE97" i="3" s="1"/>
  <c r="BI91" i="3"/>
  <c r="BH91" i="3"/>
  <c r="BG91" i="3"/>
  <c r="BF91" i="3"/>
  <c r="F33" i="3" s="1"/>
  <c r="BA54" i="1" s="1"/>
  <c r="T91" i="3"/>
  <c r="R91" i="3"/>
  <c r="P91" i="3"/>
  <c r="BK91" i="3"/>
  <c r="J91" i="3"/>
  <c r="BE91" i="3"/>
  <c r="F82" i="3"/>
  <c r="E80" i="3"/>
  <c r="F53" i="3"/>
  <c r="E51" i="3"/>
  <c r="J23" i="3"/>
  <c r="E23" i="3"/>
  <c r="J84" i="3" s="1"/>
  <c r="J55" i="3"/>
  <c r="J22" i="3"/>
  <c r="J20" i="3"/>
  <c r="E20" i="3"/>
  <c r="F85" i="3"/>
  <c r="F56" i="3"/>
  <c r="J19" i="3"/>
  <c r="J17" i="3"/>
  <c r="E17" i="3"/>
  <c r="F55" i="3" s="1"/>
  <c r="J16" i="3"/>
  <c r="J14" i="3"/>
  <c r="J53" i="3" s="1"/>
  <c r="E7" i="3"/>
  <c r="E76" i="3"/>
  <c r="E47" i="3"/>
  <c r="AY53" i="1"/>
  <c r="AX53" i="1"/>
  <c r="BI117" i="2"/>
  <c r="BH117" i="2"/>
  <c r="BG117" i="2"/>
  <c r="BF117" i="2"/>
  <c r="T117" i="2"/>
  <c r="T116" i="2" s="1"/>
  <c r="R117" i="2"/>
  <c r="R116" i="2" s="1"/>
  <c r="P117" i="2"/>
  <c r="P116" i="2"/>
  <c r="BK117" i="2"/>
  <c r="BK116" i="2" s="1"/>
  <c r="J116" i="2" s="1"/>
  <c r="J65" i="2" s="1"/>
  <c r="J117" i="2"/>
  <c r="BE117" i="2" s="1"/>
  <c r="BI114" i="2"/>
  <c r="BH114" i="2"/>
  <c r="BG114" i="2"/>
  <c r="BF114" i="2"/>
  <c r="T114" i="2"/>
  <c r="R114" i="2"/>
  <c r="R110" i="2" s="1"/>
  <c r="P114" i="2"/>
  <c r="BK114" i="2"/>
  <c r="J114" i="2"/>
  <c r="BE114" i="2" s="1"/>
  <c r="BI112" i="2"/>
  <c r="BH112" i="2"/>
  <c r="BG112" i="2"/>
  <c r="BF112" i="2"/>
  <c r="T112" i="2"/>
  <c r="R112" i="2"/>
  <c r="P112" i="2"/>
  <c r="BK112" i="2"/>
  <c r="BK110" i="2" s="1"/>
  <c r="J110" i="2" s="1"/>
  <c r="J64" i="2" s="1"/>
  <c r="J112" i="2"/>
  <c r="BE112" i="2"/>
  <c r="BI111" i="2"/>
  <c r="BH111" i="2"/>
  <c r="BG111" i="2"/>
  <c r="BF111" i="2"/>
  <c r="T111" i="2"/>
  <c r="T110" i="2" s="1"/>
  <c r="R111" i="2"/>
  <c r="P111" i="2"/>
  <c r="P110" i="2"/>
  <c r="BK111" i="2"/>
  <c r="J111" i="2"/>
  <c r="BE111" i="2" s="1"/>
  <c r="BI109" i="2"/>
  <c r="BH109" i="2"/>
  <c r="BG109" i="2"/>
  <c r="BF109" i="2"/>
  <c r="T109" i="2"/>
  <c r="R109" i="2"/>
  <c r="P109" i="2"/>
  <c r="BK109" i="2"/>
  <c r="J109" i="2"/>
  <c r="BE109" i="2" s="1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R101" i="2" s="1"/>
  <c r="P107" i="2"/>
  <c r="BK107" i="2"/>
  <c r="J107" i="2"/>
  <c r="BE107" i="2" s="1"/>
  <c r="BI103" i="2"/>
  <c r="BH103" i="2"/>
  <c r="BG103" i="2"/>
  <c r="BF103" i="2"/>
  <c r="T103" i="2"/>
  <c r="R103" i="2"/>
  <c r="P103" i="2"/>
  <c r="BK103" i="2"/>
  <c r="BK101" i="2" s="1"/>
  <c r="J101" i="2" s="1"/>
  <c r="J63" i="2" s="1"/>
  <c r="J103" i="2"/>
  <c r="BE103" i="2"/>
  <c r="BI102" i="2"/>
  <c r="BH102" i="2"/>
  <c r="BG102" i="2"/>
  <c r="BF102" i="2"/>
  <c r="T102" i="2"/>
  <c r="T101" i="2" s="1"/>
  <c r="R102" i="2"/>
  <c r="P102" i="2"/>
  <c r="P101" i="2"/>
  <c r="BK102" i="2"/>
  <c r="J102" i="2"/>
  <c r="BE102" i="2" s="1"/>
  <c r="BI97" i="2"/>
  <c r="BH97" i="2"/>
  <c r="BG97" i="2"/>
  <c r="BF97" i="2"/>
  <c r="T97" i="2"/>
  <c r="R97" i="2"/>
  <c r="P97" i="2"/>
  <c r="BK97" i="2"/>
  <c r="J97" i="2"/>
  <c r="BE97" i="2" s="1"/>
  <c r="BI95" i="2"/>
  <c r="BH95" i="2"/>
  <c r="BG95" i="2"/>
  <c r="BF95" i="2"/>
  <c r="T95" i="2"/>
  <c r="R95" i="2"/>
  <c r="P95" i="2"/>
  <c r="BK95" i="2"/>
  <c r="J95" i="2"/>
  <c r="BE95" i="2"/>
  <c r="BI94" i="2"/>
  <c r="F36" i="2" s="1"/>
  <c r="BD53" i="1" s="1"/>
  <c r="BH94" i="2"/>
  <c r="BG94" i="2"/>
  <c r="BF94" i="2"/>
  <c r="T94" i="2"/>
  <c r="R94" i="2"/>
  <c r="P94" i="2"/>
  <c r="BK94" i="2"/>
  <c r="J94" i="2"/>
  <c r="BE94" i="2" s="1"/>
  <c r="J32" i="2" s="1"/>
  <c r="AV53" i="1" s="1"/>
  <c r="AT53" i="1" s="1"/>
  <c r="BI90" i="2"/>
  <c r="BH90" i="2"/>
  <c r="F35" i="2" s="1"/>
  <c r="BC53" i="1" s="1"/>
  <c r="BG90" i="2"/>
  <c r="F34" i="2" s="1"/>
  <c r="BB53" i="1" s="1"/>
  <c r="BF90" i="2"/>
  <c r="J33" i="2"/>
  <c r="AW53" i="1" s="1"/>
  <c r="T90" i="2"/>
  <c r="T89" i="2" s="1"/>
  <c r="T88" i="2" s="1"/>
  <c r="T87" i="2" s="1"/>
  <c r="R90" i="2"/>
  <c r="R89" i="2" s="1"/>
  <c r="R88" i="2" s="1"/>
  <c r="R87" i="2" s="1"/>
  <c r="P90" i="2"/>
  <c r="P89" i="2" s="1"/>
  <c r="P88" i="2" s="1"/>
  <c r="P87" i="2" s="1"/>
  <c r="AU53" i="1" s="1"/>
  <c r="BK90" i="2"/>
  <c r="BK89" i="2" s="1"/>
  <c r="J89" i="2" s="1"/>
  <c r="J62" i="2" s="1"/>
  <c r="J90" i="2"/>
  <c r="BE90" i="2"/>
  <c r="F81" i="2"/>
  <c r="E79" i="2"/>
  <c r="F53" i="2"/>
  <c r="E51" i="2"/>
  <c r="J23" i="2"/>
  <c r="E23" i="2"/>
  <c r="J22" i="2"/>
  <c r="J20" i="2"/>
  <c r="E20" i="2"/>
  <c r="F84" i="2"/>
  <c r="F56" i="2"/>
  <c r="J19" i="2"/>
  <c r="J17" i="2"/>
  <c r="E17" i="2"/>
  <c r="F83" i="2" s="1"/>
  <c r="J16" i="2"/>
  <c r="J14" i="2"/>
  <c r="J81" i="2" s="1"/>
  <c r="E7" i="2"/>
  <c r="E75" i="2"/>
  <c r="E47" i="2"/>
  <c r="AS52" i="1"/>
  <c r="AS51" i="1"/>
  <c r="L47" i="1"/>
  <c r="AM46" i="1"/>
  <c r="L46" i="1"/>
  <c r="AM44" i="1"/>
  <c r="L44" i="1"/>
  <c r="L42" i="1"/>
  <c r="L41" i="1"/>
  <c r="BD52" i="1" l="1"/>
  <c r="F32" i="2"/>
  <c r="AZ53" i="1" s="1"/>
  <c r="F33" i="2"/>
  <c r="BA53" i="1" s="1"/>
  <c r="F84" i="3"/>
  <c r="P90" i="3"/>
  <c r="T90" i="3"/>
  <c r="T89" i="3" s="1"/>
  <c r="T88" i="3" s="1"/>
  <c r="F34" i="3"/>
  <c r="BB54" i="1" s="1"/>
  <c r="BB52" i="1" s="1"/>
  <c r="P105" i="3"/>
  <c r="BK109" i="3"/>
  <c r="J109" i="3" s="1"/>
  <c r="J64" i="3" s="1"/>
  <c r="J32" i="4"/>
  <c r="AV55" i="1" s="1"/>
  <c r="AT55" i="1" s="1"/>
  <c r="F32" i="4"/>
  <c r="AZ55" i="1" s="1"/>
  <c r="T91" i="4"/>
  <c r="T90" i="4" s="1"/>
  <c r="T89" i="4" s="1"/>
  <c r="F35" i="4"/>
  <c r="BC55" i="1" s="1"/>
  <c r="R110" i="5"/>
  <c r="R87" i="5" s="1"/>
  <c r="R86" i="5" s="1"/>
  <c r="F32" i="6"/>
  <c r="BB57" i="1" s="1"/>
  <c r="J105" i="6"/>
  <c r="J59" i="6" s="1"/>
  <c r="BK83" i="6"/>
  <c r="T139" i="6"/>
  <c r="J30" i="7"/>
  <c r="AV58" i="1" s="1"/>
  <c r="F30" i="7"/>
  <c r="AZ58" i="1" s="1"/>
  <c r="J53" i="2"/>
  <c r="F55" i="2"/>
  <c r="BK88" i="2"/>
  <c r="J82" i="3"/>
  <c r="BK90" i="3"/>
  <c r="R135" i="3"/>
  <c r="J88" i="5"/>
  <c r="J62" i="5" s="1"/>
  <c r="BK87" i="5"/>
  <c r="T87" i="5"/>
  <c r="T86" i="5" s="1"/>
  <c r="F30" i="6"/>
  <c r="AZ57" i="1" s="1"/>
  <c r="J30" i="6"/>
  <c r="AV57" i="1" s="1"/>
  <c r="AT57" i="1" s="1"/>
  <c r="P83" i="6"/>
  <c r="P82" i="6" s="1"/>
  <c r="AU57" i="1" s="1"/>
  <c r="T87" i="7"/>
  <c r="T86" i="7" s="1"/>
  <c r="F83" i="8"/>
  <c r="F51" i="8"/>
  <c r="F30" i="9"/>
  <c r="AZ60" i="1" s="1"/>
  <c r="J30" i="9"/>
  <c r="AV60" i="1" s="1"/>
  <c r="J83" i="2"/>
  <c r="J55" i="2"/>
  <c r="J32" i="3"/>
  <c r="AV54" i="1" s="1"/>
  <c r="J90" i="4"/>
  <c r="J61" i="4" s="1"/>
  <c r="BK89" i="4"/>
  <c r="J89" i="4" s="1"/>
  <c r="F32" i="3"/>
  <c r="AZ54" i="1" s="1"/>
  <c r="R90" i="3"/>
  <c r="R89" i="3" s="1"/>
  <c r="R88" i="3" s="1"/>
  <c r="J33" i="3"/>
  <c r="AW54" i="1" s="1"/>
  <c r="F35" i="3"/>
  <c r="BC54" i="1" s="1"/>
  <c r="BC52" i="1" s="1"/>
  <c r="BK135" i="3"/>
  <c r="J135" i="3" s="1"/>
  <c r="J65" i="3" s="1"/>
  <c r="P91" i="4"/>
  <c r="P90" i="4" s="1"/>
  <c r="P89" i="4" s="1"/>
  <c r="AU55" i="1" s="1"/>
  <c r="F33" i="4"/>
  <c r="BA55" i="1" s="1"/>
  <c r="F34" i="5"/>
  <c r="BB56" i="1" s="1"/>
  <c r="F33" i="5"/>
  <c r="BA56" i="1" s="1"/>
  <c r="T121" i="6"/>
  <c r="T83" i="6" s="1"/>
  <c r="T82" i="6" s="1"/>
  <c r="F51" i="7"/>
  <c r="F82" i="7"/>
  <c r="J115" i="7"/>
  <c r="J65" i="7" s="1"/>
  <c r="BK114" i="7"/>
  <c r="J114" i="7" s="1"/>
  <c r="J64" i="7" s="1"/>
  <c r="F31" i="9"/>
  <c r="BA60" i="1" s="1"/>
  <c r="J55" i="4"/>
  <c r="E74" i="5"/>
  <c r="E47" i="5"/>
  <c r="F32" i="5"/>
  <c r="AZ56" i="1" s="1"/>
  <c r="P110" i="5"/>
  <c r="T103" i="7"/>
  <c r="J30" i="8"/>
  <c r="AV59" i="1" s="1"/>
  <c r="AT59" i="1" s="1"/>
  <c r="F31" i="8"/>
  <c r="BA59" i="1" s="1"/>
  <c r="R88" i="8"/>
  <c r="R87" i="8" s="1"/>
  <c r="F33" i="8"/>
  <c r="BC59" i="1" s="1"/>
  <c r="F33" i="9"/>
  <c r="BC60" i="1" s="1"/>
  <c r="R143" i="9"/>
  <c r="R79" i="10"/>
  <c r="J82" i="10"/>
  <c r="J58" i="10" s="1"/>
  <c r="BK79" i="10"/>
  <c r="J79" i="10" s="1"/>
  <c r="J82" i="5"/>
  <c r="F36" i="5"/>
  <c r="BD56" i="1" s="1"/>
  <c r="J33" i="5"/>
  <c r="AW56" i="1" s="1"/>
  <c r="AT56" i="1" s="1"/>
  <c r="T100" i="5"/>
  <c r="R88" i="7"/>
  <c r="R87" i="7" s="1"/>
  <c r="R86" i="7" s="1"/>
  <c r="J31" i="7"/>
  <c r="AW58" i="1" s="1"/>
  <c r="P103" i="7"/>
  <c r="P87" i="7" s="1"/>
  <c r="P86" i="7" s="1"/>
  <c r="AU58" i="1" s="1"/>
  <c r="J81" i="8"/>
  <c r="J49" i="8"/>
  <c r="T88" i="8"/>
  <c r="T87" i="8" s="1"/>
  <c r="R87" i="9"/>
  <c r="R84" i="9" s="1"/>
  <c r="R83" i="9" s="1"/>
  <c r="E45" i="10"/>
  <c r="E69" i="10"/>
  <c r="F83" i="5"/>
  <c r="F56" i="5"/>
  <c r="P100" i="5"/>
  <c r="P87" i="5" s="1"/>
  <c r="P86" i="5" s="1"/>
  <c r="AU56" i="1" s="1"/>
  <c r="J78" i="6"/>
  <c r="J51" i="6"/>
  <c r="F34" i="6"/>
  <c r="BD57" i="1" s="1"/>
  <c r="J87" i="7"/>
  <c r="J57" i="7" s="1"/>
  <c r="T95" i="7"/>
  <c r="F34" i="9"/>
  <c r="BD60" i="1" s="1"/>
  <c r="J30" i="10"/>
  <c r="AV61" i="1" s="1"/>
  <c r="AT61" i="1" s="1"/>
  <c r="F32" i="8"/>
  <c r="BB59" i="1" s="1"/>
  <c r="J85" i="9"/>
  <c r="J58" i="9" s="1"/>
  <c r="BK84" i="9"/>
  <c r="T87" i="9"/>
  <c r="R98" i="9"/>
  <c r="BK118" i="9"/>
  <c r="J118" i="9" s="1"/>
  <c r="J61" i="9" s="1"/>
  <c r="T143" i="9"/>
  <c r="T165" i="9"/>
  <c r="J73" i="10"/>
  <c r="J49" i="10"/>
  <c r="T79" i="10"/>
  <c r="F31" i="10"/>
  <c r="BA61" i="1" s="1"/>
  <c r="J31" i="8"/>
  <c r="AW59" i="1" s="1"/>
  <c r="BK175" i="8"/>
  <c r="J175" i="8" s="1"/>
  <c r="J67" i="8" s="1"/>
  <c r="E73" i="9"/>
  <c r="E45" i="9"/>
  <c r="F80" i="9"/>
  <c r="F52" i="9"/>
  <c r="J31" i="9"/>
  <c r="AW60" i="1" s="1"/>
  <c r="P87" i="9"/>
  <c r="P84" i="9" s="1"/>
  <c r="P83" i="9" s="1"/>
  <c r="AU60" i="1" s="1"/>
  <c r="BK98" i="9"/>
  <c r="J98" i="9" s="1"/>
  <c r="J60" i="9" s="1"/>
  <c r="P143" i="9"/>
  <c r="P165" i="9"/>
  <c r="F76" i="10"/>
  <c r="F30" i="10"/>
  <c r="AZ61" i="1" s="1"/>
  <c r="F75" i="10"/>
  <c r="F51" i="10"/>
  <c r="AX52" i="1" l="1"/>
  <c r="BB51" i="1"/>
  <c r="BC51" i="1"/>
  <c r="AY52" i="1"/>
  <c r="AT60" i="1"/>
  <c r="BK89" i="3"/>
  <c r="J90" i="3"/>
  <c r="J62" i="3" s="1"/>
  <c r="BD51" i="1"/>
  <c r="W30" i="1" s="1"/>
  <c r="AT54" i="1"/>
  <c r="J87" i="5"/>
  <c r="J61" i="5" s="1"/>
  <c r="BK86" i="5"/>
  <c r="J86" i="5" s="1"/>
  <c r="BA52" i="1"/>
  <c r="BK83" i="9"/>
  <c r="J83" i="9" s="1"/>
  <c r="J84" i="9"/>
  <c r="J57" i="9" s="1"/>
  <c r="BK86" i="7"/>
  <c r="J86" i="7" s="1"/>
  <c r="BK87" i="2"/>
  <c r="J87" i="2" s="1"/>
  <c r="J88" i="2"/>
  <c r="J61" i="2" s="1"/>
  <c r="BK82" i="6"/>
  <c r="J82" i="6" s="1"/>
  <c r="J83" i="6"/>
  <c r="J57" i="6" s="1"/>
  <c r="AZ52" i="1"/>
  <c r="T84" i="9"/>
  <c r="T83" i="9" s="1"/>
  <c r="J56" i="10"/>
  <c r="J27" i="10"/>
  <c r="BK88" i="8"/>
  <c r="J29" i="4"/>
  <c r="J60" i="4"/>
  <c r="AT58" i="1"/>
  <c r="P89" i="3"/>
  <c r="P88" i="3" s="1"/>
  <c r="AU54" i="1" s="1"/>
  <c r="AU52" i="1" s="1"/>
  <c r="AU51" i="1" s="1"/>
  <c r="J27" i="7" l="1"/>
  <c r="J56" i="7"/>
  <c r="J60" i="5"/>
  <c r="J29" i="5"/>
  <c r="AY51" i="1"/>
  <c r="W29" i="1"/>
  <c r="AV52" i="1"/>
  <c r="AZ51" i="1"/>
  <c r="J56" i="6"/>
  <c r="J27" i="6"/>
  <c r="AX51" i="1"/>
  <c r="W28" i="1"/>
  <c r="J88" i="8"/>
  <c r="J57" i="8" s="1"/>
  <c r="BK87" i="8"/>
  <c r="J87" i="8" s="1"/>
  <c r="J29" i="2"/>
  <c r="J60" i="2"/>
  <c r="AW52" i="1"/>
  <c r="BA51" i="1"/>
  <c r="J36" i="10"/>
  <c r="AG61" i="1"/>
  <c r="AN61" i="1" s="1"/>
  <c r="J89" i="3"/>
  <c r="J61" i="3" s="1"/>
  <c r="BK88" i="3"/>
  <c r="J88" i="3" s="1"/>
  <c r="AG55" i="1"/>
  <c r="AN55" i="1" s="1"/>
  <c r="J38" i="4"/>
  <c r="J56" i="9"/>
  <c r="J27" i="9"/>
  <c r="AG53" i="1" l="1"/>
  <c r="J38" i="2"/>
  <c r="AT52" i="1"/>
  <c r="AV51" i="1"/>
  <c r="W26" i="1"/>
  <c r="J36" i="9"/>
  <c r="AG60" i="1"/>
  <c r="AN60" i="1" s="1"/>
  <c r="W27" i="1"/>
  <c r="AW51" i="1"/>
  <c r="AK27" i="1" s="1"/>
  <c r="J56" i="8"/>
  <c r="J27" i="8"/>
  <c r="AG57" i="1"/>
  <c r="AN57" i="1" s="1"/>
  <c r="J36" i="6"/>
  <c r="J38" i="5"/>
  <c r="AG56" i="1"/>
  <c r="AN56" i="1" s="1"/>
  <c r="J29" i="3"/>
  <c r="J60" i="3"/>
  <c r="AG58" i="1"/>
  <c r="AN58" i="1" s="1"/>
  <c r="J36" i="7"/>
  <c r="AK26" i="1" l="1"/>
  <c r="AT51" i="1"/>
  <c r="AG59" i="1"/>
  <c r="AN59" i="1" s="1"/>
  <c r="J36" i="8"/>
  <c r="AG54" i="1"/>
  <c r="AN54" i="1" s="1"/>
  <c r="J38" i="3"/>
  <c r="AN53" i="1"/>
  <c r="AG52" i="1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<sst xmlns="http://schemas.openxmlformats.org/spreadsheetml/2006/main" count="8418" uniqueCount="1326">
  <si>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</si>
  <si>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</si>
  <si>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</si>
  <si>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</si>
  <si>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</si>
  <si>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</si>
  <si>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</si>
  <si>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{5d896636-ec8b-45f4-bef2-54151d33e04f}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</si>
  <si>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</si>
  <si>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</si>
  <si>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</si>
  <si>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</si>
  <si>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</si>
  <si>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</si>
  <si>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</si>
  <si>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</si>
  <si>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</si>
  <si>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Holan003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</si>
  <si>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</si>
  <si>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</si>
  <si>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Vnitroblok ulic Dukelských Bojovníků a Sokolská, Znojmo</t>
  </si>
  <si>
    <t>KSO:</t>
  </si>
  <si>
    <t>CC-CZ:</t>
  </si>
  <si>
    <t>Místo:</t>
  </si>
  <si>
    <t xml:space="preserve"> </t>
  </si>
  <si>
    <t>Datum:</t>
  </si>
  <si>
    <t>25. 10. 2018</t>
  </si>
  <si>
    <t>Zadavatel:</t>
  </si>
  <si>
    <t>IČ: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</si>
  <si>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</si>
  <si>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</si>
  <si>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</si>
  <si>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</si>
  <si>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</si>
  <si>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</si>
  <si>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</si>
  <si>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</si>
  <si>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</si>
  <si>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</si>
  <si>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</si>
  <si>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</si>
  <si>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</si>
  <si>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</si>
  <si>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</si>
  <si>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</si>
  <si>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</si>
  <si>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</si>
  <si>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</si>
  <si>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</si>
  <si>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</si>
  <si>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</si>
  <si>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</si>
  <si>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</si>
  <si>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</si>
  <si>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</si>
  <si>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</si>
  <si>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</si>
  <si>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</si>
  <si>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</si>
  <si>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</si>
  <si>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</si>
  <si>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</si>
  <si>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</si>
  <si>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</si>
  <si>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</si>
  <si>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</si>
  <si>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</si>
  <si>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</si>
  <si>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</si>
  <si>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</si>
  <si>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</si>
  <si>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</si>
  <si>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</si>
  <si>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</si>
  <si>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 xml:space="preserve">SO01 - Zpevněné plochy a komunikace </t>
  </si>
  <si>
    <t>STA</t>
  </si>
  <si>
    <t>1</t>
  </si>
  <si>
    <t>{fd5bdb71-8440-4c6a-8d40-003beff45f8a}</t>
  </si>
  <si>
    <t>2</t>
  </si>
  <si>
    <t>/</t>
  </si>
  <si>
    <t>01.01</t>
  </si>
  <si>
    <t>Díl 1 - Účelová komunikace</t>
  </si>
  <si>
    <t>Soupis</t>
  </si>
  <si>
    <t>{28c413d4-2b30-4981-a51f-4036e50495a3}</t>
  </si>
  <si>
    <t>01.02</t>
  </si>
  <si>
    <t>Díl 2 - Pěší komunikace</t>
  </si>
  <si>
    <t>{87ceab8f-8d52-4dbb-a506-ef0f24823cf6}</t>
  </si>
  <si>
    <t>01.03</t>
  </si>
  <si>
    <t xml:space="preserve">Díl 3 - Doplňující zpevněné plochy </t>
  </si>
  <si>
    <t>{1b73d50c-e3c5-4cd9-9330-72a27d292db8}</t>
  </si>
  <si>
    <t>01.05</t>
  </si>
  <si>
    <t>Díl 1.1 - Příprava území</t>
  </si>
  <si>
    <t>{6ae828fc-5cf5-4312-9698-3905c0ac2441}</t>
  </si>
  <si>
    <t>02</t>
  </si>
  <si>
    <t>SO02 - Mobiliář</t>
  </si>
  <si>
    <t>{38a993a8-b87d-4998-9939-72e62cfffd6e}</t>
  </si>
  <si>
    <t>03</t>
  </si>
  <si>
    <t>SO03 - stanoviště nádob na odpady</t>
  </si>
  <si>
    <t>{2080d500-f92b-4b35-9610-e8612f22f0e6}</t>
  </si>
  <si>
    <t>04</t>
  </si>
  <si>
    <t>SO04 - Veřejné osvětlení</t>
  </si>
  <si>
    <t>{afa0a229-0deb-4c87-b278-8c1e52796806}</t>
  </si>
  <si>
    <t>05</t>
  </si>
  <si>
    <t>SO05 - Sadové úpravy</t>
  </si>
  <si>
    <t>{ab5ee551-f5ce-4163-9b73-995cb4292063}</t>
  </si>
  <si>
    <t>06</t>
  </si>
  <si>
    <t>VRN</t>
  </si>
  <si>
    <t>{539248c1-5ca5-4280-8c46-4b41e6e62937}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</si>
  <si>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</si>
  <si>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</si>
  <si>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</si>
  <si>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</si>
  <si>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</si>
  <si>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</si>
  <si>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</si>
  <si>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 xml:space="preserve">01 - SO01 - Zpevněné plochy a komunikace </t>
  </si>
  <si>
    <t>Soupis:</t>
  </si>
  <si>
    <t>01.01 - Díl 1 - Účelová komunikace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</si>
  <si>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</si>
  <si>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</si>
  <si>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</si>
  <si>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</si>
  <si>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</si>
  <si>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</si>
  <si>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</si>
  <si>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</si>
  <si>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</si>
  <si>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</si>
  <si>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</si>
  <si>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</si>
  <si>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</si>
  <si>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</si>
  <si>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</si>
  <si>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</si>
  <si>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</si>
  <si>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</si>
  <si>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</si>
  <si>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</si>
  <si>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</si>
  <si>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</si>
  <si>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</si>
  <si>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</si>
  <si>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</si>
  <si>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</si>
  <si>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</si>
  <si>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</si>
  <si>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</si>
  <si>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122202202</t>
  </si>
  <si>
    <t>Odkopávky a prokopávky nezapažené pro silnice  s přemístěním výkopku v příčných profilech na vzdálenost do 15 m nebo s naložením na dopravní prostředek v hornině tř. 3 přes 100 do 1 000 m3</t>
  </si>
  <si>
    <t>m3</t>
  </si>
  <si>
    <t>CS ÚRS 2018 02</t>
  </si>
  <si>
    <t>4</t>
  </si>
  <si>
    <t>-398431068</t>
  </si>
  <si>
    <t>VV</t>
  </si>
  <si>
    <t>"pod komunikací" 614*0,48</t>
  </si>
  <si>
    <t>"pod obrubníkem" 281*0,2*0,48</t>
  </si>
  <si>
    <t>Součet</t>
  </si>
  <si>
    <t>162701105</t>
  </si>
  <si>
    <t>Vodorovné přemístění výkopku nebo sypaniny po suchu  na obvyklém dopravním prostředku, bez naložení výkopku, avšak se složením bez rozhrnutí z horniny tř. 1 až 4 na vzdálenost přes 9 000 do 10 000 m</t>
  </si>
  <si>
    <t>-1960054057</t>
  </si>
  <si>
    <t>3</t>
  </si>
  <si>
    <t>171201211</t>
  </si>
  <si>
    <t>Poplatek za uložení stavebního odpadu na skládce (skládkovné) zeminy a kameniva zatříděného do Katalogu odpadů pod kódem 170 504</t>
  </si>
  <si>
    <t>t</t>
  </si>
  <si>
    <t>-1287458924</t>
  </si>
  <si>
    <t>321,696*1,8</t>
  </si>
  <si>
    <t>181951102</t>
  </si>
  <si>
    <t>Úprava pláně vyrovnáním výškových rozdílů  v hornině tř. 1 až 4 se zhutněním</t>
  </si>
  <si>
    <t>m2</t>
  </si>
  <si>
    <t>916781192</t>
  </si>
  <si>
    <t>"pod komunikací" 614</t>
  </si>
  <si>
    <t>"pod obrubníkem" 281*0,2</t>
  </si>
  <si>
    <t>5</t>
  </si>
  <si>
    <t>Komunikace pozemní</t>
  </si>
  <si>
    <t>564851114.1</t>
  </si>
  <si>
    <t>Podklad ze štěrkodrti ŠD  s rozprostřením a zhutněním, po zhutnění tl. 180 mm fr. 0/32</t>
  </si>
  <si>
    <t>254447009</t>
  </si>
  <si>
    <t>6</t>
  </si>
  <si>
    <t>564851114.2</t>
  </si>
  <si>
    <t>Podklad ze štěrkodrti ŠD  s rozprostřením a zhutněním, po zhutnění tl. 180 mm fr. 0/63</t>
  </si>
  <si>
    <t>-2113404677</t>
  </si>
  <si>
    <t>7</t>
  </si>
  <si>
    <t>573231108</t>
  </si>
  <si>
    <t>Postřik spojovací PS bez posypu kamenivem ze silniční emulze, v množství 0,50 kg/m2</t>
  </si>
  <si>
    <t>-584640837</t>
  </si>
  <si>
    <t>8</t>
  </si>
  <si>
    <t>577144131</t>
  </si>
  <si>
    <t>Asfaltový beton vrstva obrusná ACO 11 (ABS)  s rozprostřením a se zhutněním z modifikovaného asfaltu v pruhu šířky do 3 m, po zhutnění tl. 50 mm</t>
  </si>
  <si>
    <t>-285215336</t>
  </si>
  <si>
    <t>9</t>
  </si>
  <si>
    <t>577165132</t>
  </si>
  <si>
    <t>Asfaltový beton vrstva ložní ACL 16 (ABH)  s rozprostřením a zhutněním z modifikovaného asfaltu v pruhu šířky do 3 m, po zhutnění tl. 70 mm</t>
  </si>
  <si>
    <t>-1494652684</t>
  </si>
  <si>
    <t>Ostatní konstrukce a práce, bourání</t>
  </si>
  <si>
    <t>10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</si>
  <si>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</si>
  <si>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</si>
  <si>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</si>
  <si>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-1313730441</t>
  </si>
  <si>
    <t>11</t>
  </si>
  <si>
    <t>M</t>
  </si>
  <si>
    <t>59217016</t>
  </si>
  <si>
    <t>obrubník betonový chodníkový 100x8x25 cm</t>
  </si>
  <si>
    <t>-2075130276</t>
  </si>
  <si>
    <t>281*1,01</t>
  </si>
  <si>
    <t>12</t>
  </si>
  <si>
    <t>916991121</t>
  </si>
  <si>
    <t>Lože pod obrubníky, krajníky nebo obruby z dlažebních kostek  z betonu prostého tř. C 16/20</t>
  </si>
  <si>
    <t>-1632869123</t>
  </si>
  <si>
    <t>281*0,3*0,15</t>
  </si>
  <si>
    <t>998</t>
  </si>
  <si>
    <t>Přesun hmot</t>
  </si>
  <si>
    <t>13</t>
  </si>
  <si>
    <t>998225111</t>
  </si>
  <si>
    <t>Přesun hmot pro komunikace s krytem z kameniva, monolitickým betonovým nebo živičným  dopravní vzdálenost do 200 m jakékoliv délky objektu</t>
  </si>
  <si>
    <t>1860352396</t>
  </si>
  <si>
    <t>01.02 - Díl 2 - Pěší komunikace</t>
  </si>
  <si>
    <t xml:space="preserve">    4 - Vodorovné konstrukce</t>
  </si>
  <si>
    <t>793969201</t>
  </si>
  <si>
    <t>"pod dlažbami" (2320+13)*0,25+(32+6+8)*0,48</t>
  </si>
  <si>
    <t>"pod obrubníky" (405+16+28)*0,2*0,25</t>
  </si>
  <si>
    <t>"přídlažba" 410*0,25*0,25</t>
  </si>
  <si>
    <t>"odečet kubatury z přípravy území" -(2090*0,05+82*0,1+1040*0,15+890*0,15)</t>
  </si>
  <si>
    <t>-1540160894</t>
  </si>
  <si>
    <t>1501413223</t>
  </si>
  <si>
    <t>251,205*1,8</t>
  </si>
  <si>
    <t>-303596979</t>
  </si>
  <si>
    <t>"pod dlažbami" 32+2320+6+13+8</t>
  </si>
  <si>
    <t>"pod obrubníky" (405+16+28)*0,2</t>
  </si>
  <si>
    <t>"přídlažba" 410*0,25</t>
  </si>
  <si>
    <t>Vodorovné konstrukce</t>
  </si>
  <si>
    <t>434121416.1</t>
  </si>
  <si>
    <t>Osazování schodišťových stupňů železobetonových  s vyspárováním styčných spár, s provizorním dřevěným zábradlím a dočasným zakrytím stupnic prkny na schodnice, stupňů drsných</t>
  </si>
  <si>
    <t>-1898005121</t>
  </si>
  <si>
    <t>59373789.1</t>
  </si>
  <si>
    <t>stupeň schodišťový betonový 1000/350/150mm</t>
  </si>
  <si>
    <t>kus</t>
  </si>
  <si>
    <t>-137144775</t>
  </si>
  <si>
    <t>2*3*1,01</t>
  </si>
  <si>
    <t>564750011</t>
  </si>
  <si>
    <t>Podklad nebo kryt z kameniva hrubého drceného  vel. 8-16 mm s rozprostřením a zhutněním, po zhutnění tl. 150 mm</t>
  </si>
  <si>
    <t>-1114865188</t>
  </si>
  <si>
    <t>"pod dlažbami" 2320+13</t>
  </si>
  <si>
    <t>564861112</t>
  </si>
  <si>
    <t>Podklad ze štěrkodrti ŠD  s rozprostřením a zhutněním, po zhutnění tl. 210 mm fr.0-63</t>
  </si>
  <si>
    <t>1628031921</t>
  </si>
  <si>
    <t>32+6+8</t>
  </si>
  <si>
    <t>567122114</t>
  </si>
  <si>
    <t>Podklad ze směsi stmelené cementem SC bez dilatačních spár, s rozprostřením a zhutněním SC C 8/10 (KSC I), po zhutnění tl. 150 mm</t>
  </si>
  <si>
    <t>-2111671525</t>
  </si>
  <si>
    <t>596211113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</si>
  <si>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přes 300 m2</t>
  </si>
  <si>
    <t>-1189843560</t>
  </si>
  <si>
    <t>"bet.dlažba 200/200/60" 2320+13</t>
  </si>
  <si>
    <t>59245021</t>
  </si>
  <si>
    <t>dlažba skladebná betonová 20x20x6 cm přírodní</t>
  </si>
  <si>
    <t>-830837917</t>
  </si>
  <si>
    <t>2320*1,02</t>
  </si>
  <si>
    <t>59245263.1</t>
  </si>
  <si>
    <t>dlažba skladebná betonová 20x20x6 cm červená slepecká</t>
  </si>
  <si>
    <t>1861978103</t>
  </si>
  <si>
    <t>13*1,02</t>
  </si>
  <si>
    <t>596211210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</si>
  <si>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do 50 m2</t>
  </si>
  <si>
    <t>-393981984</t>
  </si>
  <si>
    <t>14</t>
  </si>
  <si>
    <t>59245030</t>
  </si>
  <si>
    <t>dlažba skladebná betonová 20x20x8 cm přírodní</t>
  </si>
  <si>
    <t>-914528579</t>
  </si>
  <si>
    <t>32*1,02</t>
  </si>
  <si>
    <t>59245003.1</t>
  </si>
  <si>
    <t>dlažba skladebná betonová 20x20x8 cm červená vodící linie</t>
  </si>
  <si>
    <t>-2001697859</t>
  </si>
  <si>
    <t>8*1,02</t>
  </si>
  <si>
    <t>16</t>
  </si>
  <si>
    <t>59245004.1</t>
  </si>
  <si>
    <t>dlažba skladebná betonová 20x20x8 cm červená slepecká</t>
  </si>
  <si>
    <t>-617103440</t>
  </si>
  <si>
    <t>6*1,02</t>
  </si>
  <si>
    <t>17</t>
  </si>
  <si>
    <t>599141110</t>
  </si>
  <si>
    <t>Vyplnění spár mezi silničními dílci jakékoliv tloušťky cementovou zálivkou</t>
  </si>
  <si>
    <t>-171166108</t>
  </si>
  <si>
    <t>"styk krajník-asfalt" 410</t>
  </si>
  <si>
    <t>18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</si>
  <si>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</si>
  <si>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</si>
  <si>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733330766</t>
  </si>
  <si>
    <t>19</t>
  </si>
  <si>
    <t>59218002</t>
  </si>
  <si>
    <t>Silniční přídlažba - krajník silniční betonový 100x25x8cm</t>
  </si>
  <si>
    <t>1397392531</t>
  </si>
  <si>
    <t>410*1,01</t>
  </si>
  <si>
    <t>20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</si>
  <si>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</si>
  <si>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</si>
  <si>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-543636314</t>
  </si>
  <si>
    <t>405+16+28</t>
  </si>
  <si>
    <t>59217031</t>
  </si>
  <si>
    <t>obrubník betonový silniční 100 x 15 x 25 cm</t>
  </si>
  <si>
    <t>-1486131316</t>
  </si>
  <si>
    <t>405*1,01</t>
  </si>
  <si>
    <t>22</t>
  </si>
  <si>
    <t>59217030</t>
  </si>
  <si>
    <t>obrubník betonový silniční přechodový 100x15x15-25 cm</t>
  </si>
  <si>
    <t>778529915</t>
  </si>
  <si>
    <t>16*1,01</t>
  </si>
  <si>
    <t>23</t>
  </si>
  <si>
    <t>59217029</t>
  </si>
  <si>
    <t>obrubník betonový silniční nájezdový 100x15x15 cm</t>
  </si>
  <si>
    <t>1532595249</t>
  </si>
  <si>
    <t>28*1,01</t>
  </si>
  <si>
    <t>24</t>
  </si>
  <si>
    <t>844152181</t>
  </si>
  <si>
    <t>(405+16+28)*0,3*0,15</t>
  </si>
  <si>
    <t>25</t>
  </si>
  <si>
    <t>998223011</t>
  </si>
  <si>
    <t>Přesun hmot pro pozemní komunikace s krytem dlážděným  dopravní vzdálenost do 200 m jakékoliv délky objektu</t>
  </si>
  <si>
    <t>1301305335</t>
  </si>
  <si>
    <t xml:space="preserve">01.03 - Díl 3 - Doplňující zpevněné plochy </t>
  </si>
  <si>
    <t xml:space="preserve">    2 - Zakládání</t>
  </si>
  <si>
    <t xml:space="preserve">    70 - Sportovní povrchy</t>
  </si>
  <si>
    <t>131201101</t>
  </si>
  <si>
    <t>Hloubení nezapažených jam a zářezů s urovnáním dna do předepsaného profilu a spádu v hornině tř. 3 do 100 m3</t>
  </si>
  <si>
    <t>579307791</t>
  </si>
  <si>
    <t>"vsakovací jáma" 1,5*1,5*1,7*5</t>
  </si>
  <si>
    <t>132201101</t>
  </si>
  <si>
    <t>Hloubení zapažených i nezapažených rýh šířky do 600 mm  s urovnáním dna do předepsaného profilu a spádu v hornině tř. 3 do 100 m3</t>
  </si>
  <si>
    <t>460954612</t>
  </si>
  <si>
    <t>"drenáž" 160*0,6*0,8</t>
  </si>
  <si>
    <t>162301101</t>
  </si>
  <si>
    <t>Vodorovné přemístění výkopku nebo sypaniny po suchu  na obvyklém dopravním prostředku, bez naložení výkopku, avšak se složením bez rozhrnutí z horniny tř. 1 až 4 na vzdálenost přes 50 do 500 m</t>
  </si>
  <si>
    <t>-1821413524</t>
  </si>
  <si>
    <t>"na meziskládku" 40,65</t>
  </si>
  <si>
    <t>"pro zásyp" 40,65</t>
  </si>
  <si>
    <t>-2073751353</t>
  </si>
  <si>
    <t>"výkopek" 19,125+76,8</t>
  </si>
  <si>
    <t>"ponecháno pro zásyp" -40,65</t>
  </si>
  <si>
    <t>167101101</t>
  </si>
  <si>
    <t>Nakládání, skládání a překládání neulehlého výkopku nebo sypaniny  nakládání, množství do 100 m3, z hornin tř. 1 až 4</t>
  </si>
  <si>
    <t>-1257946136</t>
  </si>
  <si>
    <t>171201101</t>
  </si>
  <si>
    <t>Uložení sypaniny do násypů  s rozprostřením sypaniny ve vrstvách a s hrubým urovnáním nezhutněných z jakýchkoliv hornin</t>
  </si>
  <si>
    <t>-727867011</t>
  </si>
  <si>
    <t>"mísy stromu" 12*0,25</t>
  </si>
  <si>
    <t>58337403</t>
  </si>
  <si>
    <t>kamenivo dekorační (kačírek) frakce 16/32</t>
  </si>
  <si>
    <t>2106922667</t>
  </si>
  <si>
    <t>3*2</t>
  </si>
  <si>
    <t>-1615130566</t>
  </si>
  <si>
    <t>55,275*1,8</t>
  </si>
  <si>
    <t>174101101</t>
  </si>
  <si>
    <t>Zásyp sypaninou z jakékoliv horniny  s uložením výkopku ve vrstvách se zhutněním jam, šachet, rýh nebo kolem objektů v těchto vykopávkách</t>
  </si>
  <si>
    <t>-1548643178</t>
  </si>
  <si>
    <t>"vsakovací jáma" 1,5*1,5*0,2*5</t>
  </si>
  <si>
    <t>"rýha po drenáži" 160*0,6*0,4</t>
  </si>
  <si>
    <t>211469342</t>
  </si>
  <si>
    <t>380+305+685</t>
  </si>
  <si>
    <t>Zakládání</t>
  </si>
  <si>
    <t>211531111</t>
  </si>
  <si>
    <t>Výplň kamenivem do rýh odvodňovacích žeber nebo trativodů  bez zhutnění, s úpravou povrchu výplně kamenivem hrubým drceným frakce 16 až 63 mm</t>
  </si>
  <si>
    <t>1168028321</t>
  </si>
  <si>
    <t>"vsakovací šachta" 1,5*1,5*1,5*5</t>
  </si>
  <si>
    <t>"drenáž" 160*0,6*0,4</t>
  </si>
  <si>
    <t>211971110</t>
  </si>
  <si>
    <t>Zřízení opláštění výplně z geotextilie odvodňovacích žeber nebo trativodů  v rýze nebo zářezu se stěnami šikmými o sklonu do 1:2</t>
  </si>
  <si>
    <t>-1987639395</t>
  </si>
  <si>
    <t>"vsakovací šachta" 1,5*1,5*6*5</t>
  </si>
  <si>
    <t>"drenáž" 160*(0,4+0,6)*2</t>
  </si>
  <si>
    <t>69311172</t>
  </si>
  <si>
    <t xml:space="preserve">geotextilie 300g/m2 </t>
  </si>
  <si>
    <t>-772265837</t>
  </si>
  <si>
    <t>387,5*1,15</t>
  </si>
  <si>
    <t>212755214</t>
  </si>
  <si>
    <t>Trativody bez lože z drenážních trubek  plastových flexibilních D 100 mm</t>
  </si>
  <si>
    <t>2128999454</t>
  </si>
  <si>
    <t>564831111</t>
  </si>
  <si>
    <t>Podklad ze štěrkodrti ŠD  s rozprostřením a zhutněním, po zhutnění tl. 100 mm</t>
  </si>
  <si>
    <t>1858973935</t>
  </si>
  <si>
    <t>564841112</t>
  </si>
  <si>
    <t>Podklad ze štěrkodrti ŠD  s rozprostřením a zhutněním, po zhutnění tl. 130 mm</t>
  </si>
  <si>
    <t>-1496253011</t>
  </si>
  <si>
    <t>564851114</t>
  </si>
  <si>
    <t>Podklad ze štěrkodrti ŠD  s rozprostřením a zhutněním, po zhutnění tl. 180 mm</t>
  </si>
  <si>
    <t>-445511321</t>
  </si>
  <si>
    <t>596911111</t>
  </si>
  <si>
    <t>Kladení šlapáků z jednotlivých kusů  do lože ze štěrkopísku nebo z prohozené zeminy v rovině nebo na svahu do 1:5</t>
  </si>
  <si>
    <t>1681221197</t>
  </si>
  <si>
    <t>380+240</t>
  </si>
  <si>
    <t>-20509811</t>
  </si>
  <si>
    <t>(1520+960)*1,01</t>
  </si>
  <si>
    <t>596920000</t>
  </si>
  <si>
    <t>Vyplnění spár mezi obrubníky směsí zeminy a šěrkodrti fr 4-8mm ( 50%/50%)</t>
  </si>
  <si>
    <t>-511274402</t>
  </si>
  <si>
    <t>1*0,015*0,08*1520</t>
  </si>
  <si>
    <t>(1*0,015*0,08)*960</t>
  </si>
  <si>
    <t>65*0,08</t>
  </si>
  <si>
    <t>70</t>
  </si>
  <si>
    <t>Sportovní povrchy</t>
  </si>
  <si>
    <t>70000-001</t>
  </si>
  <si>
    <t>M+D bezpečnostní dopadová plocha - polyuretanový (pryžový) povrch tl.11mm PU-EDPM granulát barevný</t>
  </si>
  <si>
    <t>-1260204499</t>
  </si>
  <si>
    <t>70000-002</t>
  </si>
  <si>
    <t>M+D bezpečnostní dopadová plocha - podkladový granulát Pu SBR tl. 24mm</t>
  </si>
  <si>
    <t>325380786</t>
  </si>
  <si>
    <t>271562211</t>
  </si>
  <si>
    <t>Podsyp pod základové se zhutněním a urovnáním povrchu z kameniva drobného, frakce 0 - 4 mm</t>
  </si>
  <si>
    <t>-1584150722</t>
  </si>
  <si>
    <t>685*0,035</t>
  </si>
  <si>
    <t>148658710</t>
  </si>
  <si>
    <t>59217002</t>
  </si>
  <si>
    <t>obrubník betonový zahradní  šedý 100 x 5 x 20 cm</t>
  </si>
  <si>
    <t>-2146109849</t>
  </si>
  <si>
    <t>280*1,01</t>
  </si>
  <si>
    <t>26</t>
  </si>
  <si>
    <t>-1832493678</t>
  </si>
  <si>
    <t>280*0,3*0,1</t>
  </si>
  <si>
    <t>27</t>
  </si>
  <si>
    <t>56352358</t>
  </si>
  <si>
    <t>01.05 - Díl 1.1 - Příprava území</t>
  </si>
  <si>
    <t xml:space="preserve">    997 - Přesun sutě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</si>
  <si>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</si>
  <si>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</si>
  <si>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714699425</t>
  </si>
  <si>
    <t>"dlažba" 2085</t>
  </si>
  <si>
    <t>"okapový chodník" 5</t>
  </si>
  <si>
    <t>113106151</t>
  </si>
  <si>
    <t>Rozebrání dlažeb a dílců vozovek a ploch s přemístěním hmot na skládku na vzdálenost do 3 m nebo s naložením na dopravní prostředek, s jakoukoliv výplní spár ručně z velkých kostek s ložem z kameniva</t>
  </si>
  <si>
    <t>-187328381</t>
  </si>
  <si>
    <t>"dvojřádek" 410*0,2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</si>
  <si>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</si>
  <si>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</si>
  <si>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1823835304</t>
  </si>
  <si>
    <t>"sportovní dvorce" 1040</t>
  </si>
  <si>
    <t>113107232</t>
  </si>
  <si>
    <t>Odstranění podkladů nebo krytů strojně plochy jednotlivě přes 200 m2 s přemístěním hmot na skládku na vzdálenost do 20 m nebo s naložením na dopravní prostředek z betonu prostého, o tl. vrstvy přes 150 do 300 mm</t>
  </si>
  <si>
    <t>-718908677</t>
  </si>
  <si>
    <t>113202111</t>
  </si>
  <si>
    <t>Vytrhání obrub  s vybouráním lože, s přemístěním hmot na skládku na vzdálenost do 3 m nebo s naložením na dopravní prostředek z krajníků nebo obrubníků stojatých</t>
  </si>
  <si>
    <t>13975208</t>
  </si>
  <si>
    <t>410+1550</t>
  </si>
  <si>
    <t>97300-001</t>
  </si>
  <si>
    <t>Demontáž odpadkového koše se stojanem, vč. odvozu do depozitu pro následnou instalaci</t>
  </si>
  <si>
    <t>1331713893</t>
  </si>
  <si>
    <t>97300-002</t>
  </si>
  <si>
    <t>Demontáž prefabrikované mobilní nádoby vč. likvidace</t>
  </si>
  <si>
    <t>-1425005249</t>
  </si>
  <si>
    <t>97300-003</t>
  </si>
  <si>
    <t>Demontáž prefabrikované stěny stanovišť na kontejnery, 3600/1490/1515m (4,1tun, objem žb 1,71m3) pro následné osazení do nového umístění</t>
  </si>
  <si>
    <t>-1198178018</t>
  </si>
  <si>
    <t>97300-004</t>
  </si>
  <si>
    <t>Demontáž parkové lavičky (beton.podnož, dřev.obložení), vč. odvozu do depozitu pro následnou instalaci</t>
  </si>
  <si>
    <t>-1441903006</t>
  </si>
  <si>
    <t>97300-005</t>
  </si>
  <si>
    <t>Demontáž - herní mobiliář -sestava, vč. odvozu do depozitu pro následnou instalaci</t>
  </si>
  <si>
    <t>-1704546735</t>
  </si>
  <si>
    <t>97300-006</t>
  </si>
  <si>
    <t>Demontáž - herní mobiliář -pružinové houpadlo, vč. odvozu do depozitu pro následnou instalaci</t>
  </si>
  <si>
    <t>1945108098</t>
  </si>
  <si>
    <t>97300-007</t>
  </si>
  <si>
    <t xml:space="preserve">Demontáž - sportovní mobiliář - branka, vč. odvozu do depozitu </t>
  </si>
  <si>
    <t>1531064268</t>
  </si>
  <si>
    <t>97300-008</t>
  </si>
  <si>
    <t>Demontáž - sportovní mobiliář - sloupy na síť, vč. odvozu do depozitu pro následnou instalaci</t>
  </si>
  <si>
    <t>-519447555</t>
  </si>
  <si>
    <t>97300-009</t>
  </si>
  <si>
    <t>Demontáž klepadla na koberce, vč. likvidace</t>
  </si>
  <si>
    <t>-231608715</t>
  </si>
  <si>
    <t>997</t>
  </si>
  <si>
    <t>Přesun sutě</t>
  </si>
  <si>
    <t>997221551</t>
  </si>
  <si>
    <t>Vodorovná doprava suti  bez naložení, ale se složením a s hrubým urovnáním ze sypkých materiálů, na vzdálenost do 1 km</t>
  </si>
  <si>
    <t>18304714</t>
  </si>
  <si>
    <t>1040*0,3+890*0,625</t>
  </si>
  <si>
    <t>997221559</t>
  </si>
  <si>
    <t>Vodorovná doprava suti  bez naložení, ale se složením a s hrubým urovnáním Příplatek k ceně za každý další i započatý 1 km přes 1 km</t>
  </si>
  <si>
    <t>-2083472840</t>
  </si>
  <si>
    <t>868,25*9</t>
  </si>
  <si>
    <t>997221571</t>
  </si>
  <si>
    <t>Vodorovná doprava vybouraných hmot  bez naložení, ale se složením a s hrubým urovnáním na vzdálenost do 1 km</t>
  </si>
  <si>
    <t>-1915439998</t>
  </si>
  <si>
    <t>1837,194-868,25</t>
  </si>
  <si>
    <t>997221579</t>
  </si>
  <si>
    <t>Vodorovná doprava vybouraných hmot  bez naložení, ale se složením a s hrubým urovnáním na vzdálenost Příplatek k ceně za každý další i započatý 1 km přes 1 km</t>
  </si>
  <si>
    <t>-29785213</t>
  </si>
  <si>
    <t>968,944*9</t>
  </si>
  <si>
    <t>8720,496*9 'Přepočtené koeficientem množství</t>
  </si>
  <si>
    <t>997221611</t>
  </si>
  <si>
    <t>Nakládání na dopravní prostředky  pro vodorovnou dopravu suti</t>
  </si>
  <si>
    <t>-1338930097</t>
  </si>
  <si>
    <t>997221612</t>
  </si>
  <si>
    <t>Nakládání na dopravní prostředky  pro vodorovnou dopravu vybouraných hmot</t>
  </si>
  <si>
    <t>1704971207</t>
  </si>
  <si>
    <t>997221815</t>
  </si>
  <si>
    <t>Poplatek za uložení stavebního odpadu na skládce (skládkovné) z prostého betonu zatříděného do Katalogu odpadů pod kódem 170 101</t>
  </si>
  <si>
    <t>1636815499</t>
  </si>
  <si>
    <t>1837,194-312</t>
  </si>
  <si>
    <t>997221855</t>
  </si>
  <si>
    <t>1568726918</t>
  </si>
  <si>
    <t>1040*0,3</t>
  </si>
  <si>
    <t>02 - SO02 - Mobiliář</t>
  </si>
  <si>
    <t xml:space="preserve">    850 - Mobiliář</t>
  </si>
  <si>
    <t>133201101</t>
  </si>
  <si>
    <t>Hloubení zapažených i nezapažených patek  s případným nutným přemístěním výkopku ve výkopišti v hornině tř. 3 do 100 m3</t>
  </si>
  <si>
    <t>498403113</t>
  </si>
  <si>
    <t>"lavičky M1" 0,7*0,3*0,35*2*10</t>
  </si>
  <si>
    <t>"lavičky M2" 0,7*0,3*0,35*2*4</t>
  </si>
  <si>
    <t>"lavičky M3" 1*0,25*0,25*2*9</t>
  </si>
  <si>
    <t>"lavičky M4" 1*0,3*0,25*3*2</t>
  </si>
  <si>
    <t>"odpadkový koš M5+M6" 0,4*0,6*0,6*(7+3)</t>
  </si>
  <si>
    <t>"závěsná houpačka M7" 0,7*0,7*1,1*2*2</t>
  </si>
  <si>
    <t>"závěsná houpačka M9" 0,8*0,6*0,9*2*1</t>
  </si>
  <si>
    <t>"lanový prvek M8" 1,2*1,2*0,9*4+1*1*0,9*1</t>
  </si>
  <si>
    <t>"pískoviště M10" 0,45*0,45*0,55*10</t>
  </si>
  <si>
    <t>"sloup se streetball.košem M11" 1*1*1,1</t>
  </si>
  <si>
    <t xml:space="preserve">"pro obrubníky -stojan na kola M12" 1*0,25*0,15*2 </t>
  </si>
  <si>
    <t>1797232039</t>
  </si>
  <si>
    <t>1930036618</t>
  </si>
  <si>
    <t>"do pískoviště" 2</t>
  </si>
  <si>
    <t>58331351</t>
  </si>
  <si>
    <t>kamenivo těžené drobné frakce 0-4</t>
  </si>
  <si>
    <t>1277176726</t>
  </si>
  <si>
    <t>2*1,8</t>
  </si>
  <si>
    <t>678510592</t>
  </si>
  <si>
    <t>16,466*1,8</t>
  </si>
  <si>
    <t>275313511</t>
  </si>
  <si>
    <t>Základy z betonu prostého patky a bloky z betonu kamenem neprokládaného tř. C 12/15</t>
  </si>
  <si>
    <t>-927004880</t>
  </si>
  <si>
    <t>"lavičky M1" 0,7*0,3*0,25*2*10</t>
  </si>
  <si>
    <t>"lavičky M2" 0,7*0,3*0,25*2*4</t>
  </si>
  <si>
    <t>"odpadkový koš M5+M6" 0,4*0,6*0,5*(7+3)</t>
  </si>
  <si>
    <t>"pískoviště M10" 0,45*0,45*0,45*10</t>
  </si>
  <si>
    <t>275313611</t>
  </si>
  <si>
    <t>Základy z betonu prostého patky a bloky z betonu kamenem neprokládaného tř. C 16/20</t>
  </si>
  <si>
    <t>-1978991084</t>
  </si>
  <si>
    <t>"závěsná houpačka M7" 0,7*0,7*1*2*2</t>
  </si>
  <si>
    <t>"závěsná houpačka M9" 0,8*0,6*0,8*2*1</t>
  </si>
  <si>
    <t>"lanový prvek M8" 1,2*1,2*0,8*4+1*1*0,8*1</t>
  </si>
  <si>
    <t>275321311</t>
  </si>
  <si>
    <t>Základy z betonu železového (bez výztuže) patky z betonu bez zvláštních nároků na prostředí tř. C 16/20</t>
  </si>
  <si>
    <t>654511041</t>
  </si>
  <si>
    <t>"sloup se streetball.košem M11" 1*1*1</t>
  </si>
  <si>
    <t>275362021</t>
  </si>
  <si>
    <t>Výztuž základů patek ze svařovaných sítí z drátů typu KARI</t>
  </si>
  <si>
    <t>-356671323</t>
  </si>
  <si>
    <t>"sloup se streetball.košem M11" (1*1*6)*1,2*4,44/1000</t>
  </si>
  <si>
    <t>850</t>
  </si>
  <si>
    <t>Mobiliář</t>
  </si>
  <si>
    <t>R85100001</t>
  </si>
  <si>
    <t>M1  M+D Roštová lavička bez opěradla 420/530/3000mm, vč. kotvení, povrchové úpravy, doplňků, kompletní provedení dle PD</t>
  </si>
  <si>
    <t>283017741</t>
  </si>
  <si>
    <t>R85100002</t>
  </si>
  <si>
    <t>M2  M+D Roštová lavička s opěradlem 583/530/3000mm, vč. kotvení, povrchové úpravy, doplňků, kompletní provedení dle PD</t>
  </si>
  <si>
    <t>-1414908736</t>
  </si>
  <si>
    <t>R85100003</t>
  </si>
  <si>
    <t>M3  M+D Opěradlová lavička 772/646/1600mm (dřevo, kov), s područkami, vč. kotvení, povrchové úpravy, doplňků, kompletní provedení dle PD</t>
  </si>
  <si>
    <t>-1755083464</t>
  </si>
  <si>
    <t>R85100004</t>
  </si>
  <si>
    <t>M4  M+D Opěradlová lavička 772/646/600mm (dřevo, kov), s područkami, vč. kotvení, povrchové úpravy, doplňků, kompletní provedení dle PD</t>
  </si>
  <si>
    <t>787271856</t>
  </si>
  <si>
    <t>R85100005</t>
  </si>
  <si>
    <t>M5  M+D Odpadkový koš z PVC, vč. kotvení, povrchové úpravy, doplňků, kompletní provedení dle PD</t>
  </si>
  <si>
    <t>-418790664</t>
  </si>
  <si>
    <t>R85100006</t>
  </si>
  <si>
    <t>M6  M+D Odpadkový koš z PVC se sáčky, vč. kotvení, povrchové úpravy, doplňků, kompletní provedení dle PD</t>
  </si>
  <si>
    <t>261330757</t>
  </si>
  <si>
    <t>R85100007</t>
  </si>
  <si>
    <t>M7  M+D závěsná dvojhoupačka, vč. kotvení, povrchové úpravy, doplňků, kompletní provedení dle PD</t>
  </si>
  <si>
    <t>-1796681734</t>
  </si>
  <si>
    <t>R85100008</t>
  </si>
  <si>
    <t>M8  M+D Lanový herní prvek - pyramida, vč. kotvení, povrchové úpravy, doplňků, kompletní provedení dle PD</t>
  </si>
  <si>
    <t>-1867177156</t>
  </si>
  <si>
    <t>R85100009</t>
  </si>
  <si>
    <t>M9  M+D závěsná dvojhoupačka s hnízdem, vč. kotvení, povrchové úpravy, doplňků, kompletní provedení dle PD</t>
  </si>
  <si>
    <t>-1873109171</t>
  </si>
  <si>
    <t>R85100010</t>
  </si>
  <si>
    <t>M10  M+D pískoviště s plachtou, vč. kotvení, povrchové úpravy, doplňků, kompletní provedení dle PD</t>
  </si>
  <si>
    <t>-218893170</t>
  </si>
  <si>
    <t>605-01</t>
  </si>
  <si>
    <t>pracovaný trám 400/300/2250mm, dub, hoblovaný, stržené hrany, ošetřen bezbarvým napouštěcím olejemm kompletní provedení dle PD</t>
  </si>
  <si>
    <t>646602172</t>
  </si>
  <si>
    <t>605-02</t>
  </si>
  <si>
    <t>opracovaný trám 400/300/3000mm, dub, hoblovaný, stržené hrany, ošetřen bezbarvým napouštěcím olejemm kompletní provedení dle PD</t>
  </si>
  <si>
    <t>-2046235352</t>
  </si>
  <si>
    <t>605-03</t>
  </si>
  <si>
    <t>opracovaný trám 400/300/3650mm, dub, hoblovaný, stržené hrany, ošetřen bezbarvým napouštěcím olejemm kompletní provedení dle PD</t>
  </si>
  <si>
    <t>407175709</t>
  </si>
  <si>
    <t>605-04</t>
  </si>
  <si>
    <t>opracovaný trám 400/300/4000mm, dub, hoblovaný, stržené hrany, ošetřen bezbarvým napouštěcím olejemm kompletní provedení dle PD</t>
  </si>
  <si>
    <t>-250027246</t>
  </si>
  <si>
    <t>553-01</t>
  </si>
  <si>
    <t>ocelový svorníkový pás vč. kotvící roxorové tyče a vrutů s 6-ti hran.hlavou</t>
  </si>
  <si>
    <t>kg</t>
  </si>
  <si>
    <t>883830557</t>
  </si>
  <si>
    <t>R85100011</t>
  </si>
  <si>
    <t>M11  M+D Sloup se streetballovým košem, vč. kotvení, povrchové úpravy, doplňků, kompletní provedení dle PD</t>
  </si>
  <si>
    <t>-711050179</t>
  </si>
  <si>
    <t>R85100012</t>
  </si>
  <si>
    <t>M12  M+D Stojan na kola 1035/434/798mm, vč. kotvení, povrchové úpravy, doplňků, kompletní provedení dle PD</t>
  </si>
  <si>
    <t>-209467055</t>
  </si>
  <si>
    <t>916131111</t>
  </si>
  <si>
    <t>Osazení silničního obrubníku betonového se zřízením lože, s vyplněním a zatřením spár cementovou maltou ležatého bez boční opěry, do lože z kameniva těženého</t>
  </si>
  <si>
    <t>-147821221</t>
  </si>
  <si>
    <t>"pro osazení stojanu na kola" 3*2</t>
  </si>
  <si>
    <t>"lavička M3" 2*9</t>
  </si>
  <si>
    <t>"lavička M4" 2*2</t>
  </si>
  <si>
    <t>28</t>
  </si>
  <si>
    <t>59217017</t>
  </si>
  <si>
    <t>obrubník betonový chodníkový 100x10x25 cm</t>
  </si>
  <si>
    <t>-1024033403</t>
  </si>
  <si>
    <t>26*1,01</t>
  </si>
  <si>
    <t>29</t>
  </si>
  <si>
    <t>953961112</t>
  </si>
  <si>
    <t>Kotvy chemické s vyvrtáním otvoru  do betonu, železobetonu nebo tvrdého kamene tmel, velikost M 10, hloubka 90 mm</t>
  </si>
  <si>
    <t>-1064731936</t>
  </si>
  <si>
    <t>"osazení stojanu na kola" 4</t>
  </si>
  <si>
    <t>"lavička M1" 4*10</t>
  </si>
  <si>
    <t>"lavička M2" 4*4</t>
  </si>
  <si>
    <t>"lavičky M3"4*9</t>
  </si>
  <si>
    <t>"lavičky M4" 4*2</t>
  </si>
  <si>
    <t>30</t>
  </si>
  <si>
    <t>998222012</t>
  </si>
  <si>
    <t>Přesun hmot pro tělovýchovné plochy  dopravní vzdálenost do 200 m</t>
  </si>
  <si>
    <t>566415086</t>
  </si>
  <si>
    <t>03 - SO03 - stanoviště nádob na odpady</t>
  </si>
  <si>
    <t xml:space="preserve">      29 - Sanace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</si>
  <si>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</si>
  <si>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</si>
  <si>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</si>
  <si>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767 - Konstrukce zámečnické</t>
  </si>
  <si>
    <t xml:space="preserve">    783 - Dokončovací práce - nátěry</t>
  </si>
  <si>
    <t>1289421286</t>
  </si>
  <si>
    <t>"patky pro OK" 0,6*0,6*0,9*8*3</t>
  </si>
  <si>
    <t>1592157660</t>
  </si>
  <si>
    <t>2,592*3</t>
  </si>
  <si>
    <t>-1158869717</t>
  </si>
  <si>
    <t>2,592*1,8*3</t>
  </si>
  <si>
    <t>271532212</t>
  </si>
  <si>
    <t>Podsyp pod základové konstrukce se zhutněním a urovnáním povrchu z kameniva hrubého, frakce 16 - 32 mm</t>
  </si>
  <si>
    <t>1970820969</t>
  </si>
  <si>
    <t>3,6*1,5*0,2*2*3</t>
  </si>
  <si>
    <t>275313711</t>
  </si>
  <si>
    <t>Základy z betonu prostého patky a bloky z betonu kamenem neprokládaného tř. C 20/25</t>
  </si>
  <si>
    <t>-535049144</t>
  </si>
  <si>
    <t>0,6*0,6*0,9*8*3</t>
  </si>
  <si>
    <t>Sanace</t>
  </si>
  <si>
    <t>29000-001</t>
  </si>
  <si>
    <t>Sanční stěrka - lokálně</t>
  </si>
  <si>
    <t>-1924282563</t>
  </si>
  <si>
    <t>"25%" 25*0,25*3</t>
  </si>
  <si>
    <t>Svislé a kompletní konstrukce</t>
  </si>
  <si>
    <t>342123913.R</t>
  </si>
  <si>
    <t>Montáž dílců obvodových stěn ze železobetonu s nesvařovanými spoji, v budovách výšky do 18 m, hmotnosti přes 3 do 5 t</t>
  </si>
  <si>
    <t>-405574514</t>
  </si>
  <si>
    <t>2*3</t>
  </si>
  <si>
    <t>342123913</t>
  </si>
  <si>
    <t>-1075114009</t>
  </si>
  <si>
    <t>59200-00</t>
  </si>
  <si>
    <t>ŽB zástěna - stávající - neoceňovat</t>
  </si>
  <si>
    <t>-1711578269</t>
  </si>
  <si>
    <t>Úpravy povrchů, podlahy a osazování výplní</t>
  </si>
  <si>
    <t>629995101</t>
  </si>
  <si>
    <t>Očištění vnějších ploch tlakovou vodou omytím</t>
  </si>
  <si>
    <t>1530027355</t>
  </si>
  <si>
    <t>25*6</t>
  </si>
  <si>
    <t>998012021</t>
  </si>
  <si>
    <t>Přesun hmot pro budovy občanské výstavby, bydlení, výrobu a služby  s nosnou svislou konstrukcí monolitickou betonovou tyčovou nebo plošnou s jakýkoliv obvodovým pláštěm kromě vyzdívaného vodorovná dopravní vzdálenost do 100 m pro budovy výšky do 6 m</t>
  </si>
  <si>
    <t>-245572077</t>
  </si>
  <si>
    <t>PSV</t>
  </si>
  <si>
    <t>Práce a dodávky PSV</t>
  </si>
  <si>
    <t>767</t>
  </si>
  <si>
    <t>Konstrukce zámečnické</t>
  </si>
  <si>
    <t>76700-001</t>
  </si>
  <si>
    <t>M+D ocelová konstrukce vč. kotvení a povrchové úpravy, kompletní provedení dle PD</t>
  </si>
  <si>
    <t>-779496907</t>
  </si>
  <si>
    <t>(506,7+24,69+524,9)*6</t>
  </si>
  <si>
    <t>998767101</t>
  </si>
  <si>
    <t>Přesun hmot pro zámečnické konstrukce  stanovený z hmotnosti přesunovaného materiálu vodorovná dopravní vzdálenost do 50 m v objektech výšky do 6 m</t>
  </si>
  <si>
    <t>-1444234045</t>
  </si>
  <si>
    <t>783</t>
  </si>
  <si>
    <t>Dokončovací práce - nátěry</t>
  </si>
  <si>
    <t>783827423</t>
  </si>
  <si>
    <t>Krycí (ochranný ) nátěr omítek dvojnásobný hladkých omítek hladkých, zrnitých tenkovrstvých nebo štukových stupně členitosti 1 a 2 silikátový</t>
  </si>
  <si>
    <t>-406085399</t>
  </si>
  <si>
    <t>04 - SO04 - Veřejné osvětlení</t>
  </si>
  <si>
    <t>D1 - I. VEŘEJNÉ OSVĚTLENÍ</t>
  </si>
  <si>
    <t xml:space="preserve">    101 - STOŽÁRY, VÝLOŽNÍKY A PŘÍSLUŠENSTVÍ :</t>
  </si>
  <si>
    <t xml:space="preserve">    102 - ROZVÁDĚČ RVO - DODÁVKA :</t>
  </si>
  <si>
    <t xml:space="preserve">    103 - ROZPOJOVACÍ SKŘÍŇ R1 - DODÁVKA :</t>
  </si>
  <si>
    <t xml:space="preserve">    104 - ROZPOJOVACÍ SKŘÍŇ R2 - DODÁVKA :</t>
  </si>
  <si>
    <t xml:space="preserve">    105 - ROZVODY :</t>
  </si>
  <si>
    <t xml:space="preserve">    106 - UZEMNĚNÍ:</t>
  </si>
  <si>
    <t xml:space="preserve">    107 - SVÍTIDLA A PŘISLUŠENSTVÍ :</t>
  </si>
  <si>
    <t xml:space="preserve">    108 - III. ZEMNÍ PRÁCE</t>
  </si>
  <si>
    <t xml:space="preserve">    109 - IV. VEDLEJŠÍ ROZPOČTOVÉ NÁKLADY</t>
  </si>
  <si>
    <t xml:space="preserve">    110 - V. OSTATNÍ NÁKLADY</t>
  </si>
  <si>
    <t>D1</t>
  </si>
  <si>
    <t>I. VEŘEJNÉ OSVĚTLENÍ</t>
  </si>
  <si>
    <t>101</t>
  </si>
  <si>
    <t>STOŽÁRY, VÝLOŽNÍKY A PŘÍSLUŠENSTVÍ :</t>
  </si>
  <si>
    <t>kuželový osvětlovací stožár 6,0m, pozink. úprava - pro výložníky do 1500mm</t>
  </si>
  <si>
    <t>ks</t>
  </si>
  <si>
    <t>kuželový osvětlovací stožár 4,0m, pozink. úprava - pro výložníky do 1000mm</t>
  </si>
  <si>
    <t>rovný výložník jednoramenný, délka 1500mm</t>
  </si>
  <si>
    <t>rovný výložník jednoramenný, délka 1000mm</t>
  </si>
  <si>
    <t>rovný výložník jednoramenný, délka 500mm</t>
  </si>
  <si>
    <t>rovný výložník jednoramenný, délka 1000mm, úhel sevření 180°</t>
  </si>
  <si>
    <t>rovný výložník jednoramenný, délka 300mm, úhel sevření 180°</t>
  </si>
  <si>
    <t>stožárová rozvodnice dvojpojisková IP 44, kabel 2x CYKY 4x16, E27, s přep. ochranou TYP II</t>
  </si>
  <si>
    <t>dtto, s úpravou pro napojení vývodu kabelu 1x 6mm2</t>
  </si>
  <si>
    <t>závitová pojistka E14, 6A</t>
  </si>
  <si>
    <t>izolace spodní části stožárů smršťovací trubkou 160/55</t>
  </si>
  <si>
    <t>102</t>
  </si>
  <si>
    <t>ROZVÁDĚČ RVO - DODÁVKA :</t>
  </si>
  <si>
    <t>rozváděč RVO S1/NKP8P S0C18V E-ON - jištění dle výkresu č. 2</t>
  </si>
  <si>
    <t>jistič 3x32A, char. "B"</t>
  </si>
  <si>
    <t>doplňkový materiál (propojovací vodiče, upevňovací materiál atd.)</t>
  </si>
  <si>
    <t>sada</t>
  </si>
  <si>
    <t>pojistka výkonová PNgG 50A (do nápojného bodu) – rozvaděč NN trafostanice</t>
  </si>
  <si>
    <t>103</t>
  </si>
  <si>
    <t>ROZPOJOVACÍ SKŘÍŇ R1 - DODÁVKA :</t>
  </si>
  <si>
    <t>rozpojovací skříň pilířová SR400/NKV2, IP 44</t>
  </si>
  <si>
    <t>32</t>
  </si>
  <si>
    <t>104</t>
  </si>
  <si>
    <t>ROZPOJOVACÍ SKŘÍŇ R2 - DODÁVKA :</t>
  </si>
  <si>
    <t>rozpojovací skříň pilířová SR600/NKV2, IP 44</t>
  </si>
  <si>
    <t>34</t>
  </si>
  <si>
    <t>pojistka výkonová PN000gG 20A</t>
  </si>
  <si>
    <t>36</t>
  </si>
  <si>
    <t>pojistka výkonová PN000gG 16A</t>
  </si>
  <si>
    <t>38</t>
  </si>
  <si>
    <t>105</t>
  </si>
  <si>
    <t>ROZVODY :</t>
  </si>
  <si>
    <t>kabel CYKY-J 3x1,5 - volně - v osvětlovacím stožáru (45 x 10m)</t>
  </si>
  <si>
    <t>40</t>
  </si>
  <si>
    <t>dtto, CYKY-J 4x10 - kabelová trasa + vývody ke stožárům a skříním (1050m + 71 x 2,5m)</t>
  </si>
  <si>
    <t>42</t>
  </si>
  <si>
    <t>kabelová rezerva 20%</t>
  </si>
  <si>
    <t>44</t>
  </si>
  <si>
    <t>dtto, CYKY-J 4x16 - kabelová trasa + vývody ke stožárům a skříním (430m + 22 x 2,5m)</t>
  </si>
  <si>
    <t>46</t>
  </si>
  <si>
    <t>48</t>
  </si>
  <si>
    <t>dtto, AYKY-J 4x25 - kabelová trasa + vývody ke stožárům a skříním (135m + 4 x 2,5m)</t>
  </si>
  <si>
    <t>50</t>
  </si>
  <si>
    <t>52</t>
  </si>
  <si>
    <t>kabelová spojka pro AYKY 4x25</t>
  </si>
  <si>
    <t>54</t>
  </si>
  <si>
    <t>smršťovací hlavice rozdělovací 6-50mm2</t>
  </si>
  <si>
    <t>56</t>
  </si>
  <si>
    <t>ukončení kabelů do 3x2,5 mm2</t>
  </si>
  <si>
    <t>58</t>
  </si>
  <si>
    <t>dtto, do 4x25 mm2</t>
  </si>
  <si>
    <t>60</t>
  </si>
  <si>
    <t>31</t>
  </si>
  <si>
    <t>značení kabelů ve skříních a ve stožárech VO - kabelový štítek</t>
  </si>
  <si>
    <t>62</t>
  </si>
  <si>
    <t>106</t>
  </si>
  <si>
    <t>UZEMNĚNÍ:</t>
  </si>
  <si>
    <t>zemnicí pásek FeZn 30 x 4 - trasa mezi stožáry 600 m (1,0 m =&gt; 0,95kg)</t>
  </si>
  <si>
    <t>64</t>
  </si>
  <si>
    <t>33</t>
  </si>
  <si>
    <t>66</t>
  </si>
  <si>
    <t>kulatina FeZn pr. 10 - vývody ke stožárům a ke skříním (44 x 2,0) = 88,0m (1,0 m =&gt; 0,62kg)</t>
  </si>
  <si>
    <t>68</t>
  </si>
  <si>
    <t>35</t>
  </si>
  <si>
    <t>svorka zkušební SZ, příp SP1, SR02 (na spodní části stožáru)</t>
  </si>
  <si>
    <t>svařovaný spoj nebo svorka spojovací 2xSR 03</t>
  </si>
  <si>
    <t>72</t>
  </si>
  <si>
    <t>37</t>
  </si>
  <si>
    <t>antikorozní ochrana – izolace spojů a přechodů země - vzduch</t>
  </si>
  <si>
    <t>74</t>
  </si>
  <si>
    <t>107</t>
  </si>
  <si>
    <t>SVÍTIDLA A PŘISLUŠENSTVÍ :</t>
  </si>
  <si>
    <t>VO1 - LED se speciální  směr. char., 45W, 4950lm, IP65 - např. typ dle přílohy</t>
  </si>
  <si>
    <t>76</t>
  </si>
  <si>
    <t>39</t>
  </si>
  <si>
    <t>VO2 - LED se speciální  směr. char., 27W, 2950lm, IP65 - např. typ dle přílohy</t>
  </si>
  <si>
    <t>78</t>
  </si>
  <si>
    <t>VO3 - LED se speciální  směr. char., 27W, 2950lm, IP65 - např. typ dle přílohy</t>
  </si>
  <si>
    <t>80</t>
  </si>
  <si>
    <t>41</t>
  </si>
  <si>
    <t>VO4 - LED se speciální  směr. char., 27W, 2950lm, IP65 - např. typ dle přílohy</t>
  </si>
  <si>
    <t>82</t>
  </si>
  <si>
    <t>podružný materiál (z materiálu p.č. 1 - p.č.37)</t>
  </si>
  <si>
    <t>Kč</t>
  </si>
  <si>
    <t>84</t>
  </si>
  <si>
    <t>43</t>
  </si>
  <si>
    <t>933262307</t>
  </si>
  <si>
    <t>108</t>
  </si>
  <si>
    <t>III. ZEMNÍ PRÁCE</t>
  </si>
  <si>
    <t>náklady na vytyčení stávajících podzemních vedení</t>
  </si>
  <si>
    <t>soubor</t>
  </si>
  <si>
    <t>86</t>
  </si>
  <si>
    <t>45</t>
  </si>
  <si>
    <t>vytyčení trati kabel. vedení v zastavěném terénu</t>
  </si>
  <si>
    <t>88</t>
  </si>
  <si>
    <t>výkop + zához kabel. rýhy 35 x 50 cm ručně</t>
  </si>
  <si>
    <t>90</t>
  </si>
  <si>
    <t>47</t>
  </si>
  <si>
    <t>trasová rezerva 10%</t>
  </si>
  <si>
    <t>92</t>
  </si>
  <si>
    <t>dtto, 35 x 80 cm ručně</t>
  </si>
  <si>
    <t>94</t>
  </si>
  <si>
    <t>49</t>
  </si>
  <si>
    <t>96</t>
  </si>
  <si>
    <t>dtto, 50 x 120 cm ručně</t>
  </si>
  <si>
    <t>98</t>
  </si>
  <si>
    <t>51</t>
  </si>
  <si>
    <t>100</t>
  </si>
  <si>
    <t>zřízení kabel. lože z kopaného písku š. 35cm, tl. vrstvy 20cm</t>
  </si>
  <si>
    <t>53</t>
  </si>
  <si>
    <t>dtto, š. 50cm, tl. vrstvy 20cm</t>
  </si>
  <si>
    <t>55</t>
  </si>
  <si>
    <t>prohloubení výkopu pro zemnicí pásku 20 x 20cm</t>
  </si>
  <si>
    <t>110</t>
  </si>
  <si>
    <t>57</t>
  </si>
  <si>
    <t>112</t>
  </si>
  <si>
    <t>výkopové práce (vč. záhrnu) ke kab. spojce</t>
  </si>
  <si>
    <t>114</t>
  </si>
  <si>
    <t>59</t>
  </si>
  <si>
    <t>výstražná folie š. 33 cm</t>
  </si>
  <si>
    <t>116</t>
  </si>
  <si>
    <t>118</t>
  </si>
  <si>
    <t>61</t>
  </si>
  <si>
    <t>kabelová krycí deska š. 300 (nápis: POZOR EL. KABEL)</t>
  </si>
  <si>
    <t>120</t>
  </si>
  <si>
    <t>122</t>
  </si>
  <si>
    <t>63</t>
  </si>
  <si>
    <t>chránička pr. 75, vč. rezerv pod komunikací</t>
  </si>
  <si>
    <t>124</t>
  </si>
  <si>
    <t>126</t>
  </si>
  <si>
    <t>65</t>
  </si>
  <si>
    <t>betonový žlab, vč. víka (křížení plynovodu)</t>
  </si>
  <si>
    <t>128</t>
  </si>
  <si>
    <t>provizorní úprava terénu - délka x šířka výkopu (945m x 0,35m + 35m x 0,5m)</t>
  </si>
  <si>
    <t>130</t>
  </si>
  <si>
    <t>67</t>
  </si>
  <si>
    <t>132</t>
  </si>
  <si>
    <t>odvoz zeminy, vč. uložení na skládce - délka x šířka výkopu x pískové lože (945m x 0,35m x 0,2m + 35m x 0,5m x 0,2m)</t>
  </si>
  <si>
    <t>134</t>
  </si>
  <si>
    <t>69</t>
  </si>
  <si>
    <t>136</t>
  </si>
  <si>
    <t>odvoz sutě (betonu), vč uložení na skládce (rekultivace pískovny apod.)</t>
  </si>
  <si>
    <t>138</t>
  </si>
  <si>
    <t>71</t>
  </si>
  <si>
    <t>140</t>
  </si>
  <si>
    <t>základ pro stožár 6,0m, vč. výkopových prací - dle doporučení výrobce a soudržnosti zeminy</t>
  </si>
  <si>
    <t>142</t>
  </si>
  <si>
    <t>73</t>
  </si>
  <si>
    <t>základ pro stožár 4,0m, vč. výkopových prací - dle doporučení výrobce a soudržnosti zeminy</t>
  </si>
  <si>
    <t>144</t>
  </si>
  <si>
    <t>zemní práce k pilířovým skříním, vč. základu</t>
  </si>
  <si>
    <t>146</t>
  </si>
  <si>
    <t>109</t>
  </si>
  <si>
    <t>IV. VEDLEJŠÍ ROZPOČTOVÉ NÁKLADY</t>
  </si>
  <si>
    <t>75</t>
  </si>
  <si>
    <t>demontáže (rozváděč RVO, 2x kabelová zděná skříň, 25x stožár s výbojkovým svítidlem atd.)</t>
  </si>
  <si>
    <t>h</t>
  </si>
  <si>
    <t>148</t>
  </si>
  <si>
    <t>výchozí revize</t>
  </si>
  <si>
    <t>150</t>
  </si>
  <si>
    <t>77</t>
  </si>
  <si>
    <t>zařízení staveniště (z položky I. VEŘEJNÉ OSVĚTLENÍ)</t>
  </si>
  <si>
    <t>152</t>
  </si>
  <si>
    <t>V. OSTATNÍ NÁKLADY</t>
  </si>
  <si>
    <t>geodetické zaměření kabelové trasy a nadzemní trasy</t>
  </si>
  <si>
    <t>154</t>
  </si>
  <si>
    <t>79</t>
  </si>
  <si>
    <t>156</t>
  </si>
  <si>
    <t>geodetické zaměření nových osvětlovacích bodů, vč. kabelových skříní a spojky</t>
  </si>
  <si>
    <t>158</t>
  </si>
  <si>
    <t>81</t>
  </si>
  <si>
    <t>dokumentace stávajícího stavu ( náklady na vyhotovení dokumentace skutečného provedení stavby a předání</t>
  </si>
  <si>
    <t>160</t>
  </si>
  <si>
    <t>05 - SO05 - Sadové úpravy</t>
  </si>
  <si>
    <t xml:space="preserve">    0 - Přípravné a pomocné práce</t>
  </si>
  <si>
    <t xml:space="preserve">    17 - Keře</t>
  </si>
  <si>
    <t xml:space="preserve">    18 - Stromy</t>
  </si>
  <si>
    <t xml:space="preserve">    181 - Sadové úpravy</t>
  </si>
  <si>
    <t xml:space="preserve">    19 - Trávníky</t>
  </si>
  <si>
    <t>Přípravné a pomocné práce</t>
  </si>
  <si>
    <t>110001111U0S</t>
  </si>
  <si>
    <t>Vytyčení sítí před započetím prací</t>
  </si>
  <si>
    <t>kpl</t>
  </si>
  <si>
    <t>122201102</t>
  </si>
  <si>
    <t>Odkopávky nezapažené v hornině tř. 3 přes 100 do1000 m3 (0,1m * 4284m2)</t>
  </si>
  <si>
    <t>122201109</t>
  </si>
  <si>
    <t>Příplatek k cenám za lepivost horniny tř.3</t>
  </si>
  <si>
    <t>122301104</t>
  </si>
  <si>
    <t>Odkopávky nezapažené v hornině tř. 4 přes 100 do1000 m3 (0,1m * 4284m2)</t>
  </si>
  <si>
    <t>162701104R00</t>
  </si>
  <si>
    <t>Vodorovné přemístění výkopku z hor.1-4 do 3000 m</t>
  </si>
  <si>
    <t>171201201RT1</t>
  </si>
  <si>
    <t>Uložení sypaniny na skládku včetně poplatku za skládku</t>
  </si>
  <si>
    <t>183402111R00</t>
  </si>
  <si>
    <t>Rozrušení půdy do 15 cm v rovině/svah 1:5</t>
  </si>
  <si>
    <t>181301112</t>
  </si>
  <si>
    <t>Rozprostření zeminy, rovina, tl. 10-15 cm, přes 500m2</t>
  </si>
  <si>
    <t>184802111</t>
  </si>
  <si>
    <t>Chemické odplevelení půdy před založením kultury v rovině</t>
  </si>
  <si>
    <t>25234008.A</t>
  </si>
  <si>
    <t>herbicid totální po 1 litru ) 0,05l / 100m2</t>
  </si>
  <si>
    <t>l</t>
  </si>
  <si>
    <t>10364200</t>
  </si>
  <si>
    <t>Ornice pro pozemkové úpravy 8568 * 0,10</t>
  </si>
  <si>
    <t>Keře</t>
  </si>
  <si>
    <t>183101214R00</t>
  </si>
  <si>
    <t>Hloub. jamek s výměnou půdy 50% do 0,125 m3, svah 1:5 rovina</t>
  </si>
  <si>
    <t>183104232R00</t>
  </si>
  <si>
    <t>Hloubení rýh 50% výměny půdy š.80 hl. 60cm</t>
  </si>
  <si>
    <t>MAT</t>
  </si>
  <si>
    <t>Zemina pro výsadbu (habrové linie 22m + 3ks Spirea)</t>
  </si>
  <si>
    <t>184102111R00</t>
  </si>
  <si>
    <t>Výsadba dřevin s balem D do 20 cm, v rovině a svahu 1:5 se zalitím</t>
  </si>
  <si>
    <t>184202112R0T</t>
  </si>
  <si>
    <t>Ukotvení dřeviny kůly D do 10 cm, dl. do 2 m v linii</t>
  </si>
  <si>
    <t>184921094R0T</t>
  </si>
  <si>
    <t>Mulčování rostlin tl. do 0,1 m,rovina, svah do 1:5 štěpka z sanací</t>
  </si>
  <si>
    <t>185804311R00</t>
  </si>
  <si>
    <t>Zalití rostlin vodou plochy do 20 m2</t>
  </si>
  <si>
    <t>185851111R00</t>
  </si>
  <si>
    <t>Dovoz vody pro zálivku rostlin do 6 km</t>
  </si>
  <si>
    <t>767912150U00</t>
  </si>
  <si>
    <t>Mtž napínací lanko,uchycení očka</t>
  </si>
  <si>
    <t>05217108TT</t>
  </si>
  <si>
    <t>Kůl  D 60 mm  délky 2,0 m</t>
  </si>
  <si>
    <t>184004722R00</t>
  </si>
  <si>
    <t>Dodávka hnojivé tablety k výsadbě</t>
  </si>
  <si>
    <t>184004724R00</t>
  </si>
  <si>
    <t>půdní kondicioner  keře</t>
  </si>
  <si>
    <t>290-01</t>
  </si>
  <si>
    <t>Parthenocissus quinquefolia Engelannii</t>
  </si>
  <si>
    <t>290-02</t>
  </si>
  <si>
    <t>Carpinus betulus /výška 125 - 150 cm/</t>
  </si>
  <si>
    <t>290-03</t>
  </si>
  <si>
    <t>Spiraea arguta 40 - 60 cm/</t>
  </si>
  <si>
    <t>103911012</t>
  </si>
  <si>
    <t>Štěpka z asan.dřevin-borka</t>
  </si>
  <si>
    <t>31118112020</t>
  </si>
  <si>
    <t>Napínací prvky - očka Pzn D 2,5 mm</t>
  </si>
  <si>
    <t>314520511</t>
  </si>
  <si>
    <t>Lanko ocelové D 2,5 mm Pzn</t>
  </si>
  <si>
    <t>301-01</t>
  </si>
  <si>
    <t>Údržba dřevin po dobu 24 měsíců</t>
  </si>
  <si>
    <t>Stromy</t>
  </si>
  <si>
    <t>183101215R00</t>
  </si>
  <si>
    <t>Hloub. jamek s výměnou 50% půdy od 1 do 2m3 v rovině</t>
  </si>
  <si>
    <t>184102115</t>
  </si>
  <si>
    <t>Výsadba dřevin s balem do předem vyhloubené jamky se zalitím  D do 500 mm, na svahu 1:5 +rovina (60l / strom)</t>
  </si>
  <si>
    <t>184202112R00</t>
  </si>
  <si>
    <t>Ukotvení dřeviny kůly D do 10 cm, dl. do 3 m</t>
  </si>
  <si>
    <t>184004723R00</t>
  </si>
  <si>
    <t>Dodávka zeolitu frakce 2/4,  0,1 kg/ ks</t>
  </si>
  <si>
    <t>185804311R00.1</t>
  </si>
  <si>
    <t>Zalití  rostlin vodou jednotlivě 60l / ks</t>
  </si>
  <si>
    <t>184804111R00</t>
  </si>
  <si>
    <t>Ochrana dřevin před okusem zvěří z rákosu v rovině a svahu</t>
  </si>
  <si>
    <t>184921094R00</t>
  </si>
  <si>
    <t>Mulčování rostlin tl. do 0,1 m,rovina, svah do 1:5 kůra</t>
  </si>
  <si>
    <t>10364200.1</t>
  </si>
  <si>
    <t>Zemina pro výsadbu 0,2m3/strom</t>
  </si>
  <si>
    <t>05217108TT.1</t>
  </si>
  <si>
    <t>Kůl  D 60 mm  délky 2,5 m 3 ks/strom:102*3</t>
  </si>
  <si>
    <t>Dodávka hnojivé tablety k výsadbě  15ks/strom:102*15</t>
  </si>
  <si>
    <t>184004724R00.1</t>
  </si>
  <si>
    <t>půdní kondicioner  stromy 0,5kg/strom:102*0,5</t>
  </si>
  <si>
    <t>673905261</t>
  </si>
  <si>
    <t>Geotextilie-300 g/m2,100% syntetika nadělené ke kořenům 1,5m2/strom:102*1,5</t>
  </si>
  <si>
    <t>709213401</t>
  </si>
  <si>
    <t>chránička z bambusu</t>
  </si>
  <si>
    <t>1975426332</t>
  </si>
  <si>
    <t>103911012S</t>
  </si>
  <si>
    <t>Štěpka z asan.dřevin</t>
  </si>
  <si>
    <t>-1321188710</t>
  </si>
  <si>
    <t>103-102</t>
  </si>
  <si>
    <t>Acer campestre OK 14-16 cm</t>
  </si>
  <si>
    <t>103-103</t>
  </si>
  <si>
    <t>Acer platanoides OK 14-16 cm ´Deborah´</t>
  </si>
  <si>
    <t>-544630053</t>
  </si>
  <si>
    <t>103-104</t>
  </si>
  <si>
    <t>Carpinus betulus OK 14 - 16 cm</t>
  </si>
  <si>
    <t>-756665690</t>
  </si>
  <si>
    <t>103-105</t>
  </si>
  <si>
    <t>Celtis occidentalis OK 14 - 16 cm</t>
  </si>
  <si>
    <t>103-106</t>
  </si>
  <si>
    <t>Prunus avium ´Plena´  OK 14 - 16 cm</t>
  </si>
  <si>
    <t>103-107</t>
  </si>
  <si>
    <t>Platanus x acerifolia OK 14 - 16 cm</t>
  </si>
  <si>
    <t>103-108</t>
  </si>
  <si>
    <t>Quercus robur</t>
  </si>
  <si>
    <t>103-109</t>
  </si>
  <si>
    <t>Tilia platyphyllos</t>
  </si>
  <si>
    <t>103-110</t>
  </si>
  <si>
    <t>181</t>
  </si>
  <si>
    <t>Sadové úpravy</t>
  </si>
  <si>
    <t>111212131R00</t>
  </si>
  <si>
    <t>Odstranění dřevin výš.nad 1m, svah 1:5, s pařezem</t>
  </si>
  <si>
    <t>111251111R00</t>
  </si>
  <si>
    <t>Drcení ořezaných větví průměru do 10 cm a keřů</t>
  </si>
  <si>
    <t>112101101R00</t>
  </si>
  <si>
    <t>Kácení stromů listnatých o průměru kmene 10-30 cm</t>
  </si>
  <si>
    <t>112101121R00</t>
  </si>
  <si>
    <t>Kácení stromů jehličnatých o průměru kmene 10-30cm</t>
  </si>
  <si>
    <t>112101115</t>
  </si>
  <si>
    <t>Pokácení stromu listnatého o průměru 500 - 600 mm s rozřezáním a odstraněím větví a kmene v rovině nebo na svahu do 1:5</t>
  </si>
  <si>
    <t>112101116</t>
  </si>
  <si>
    <t>Pokácení stromu listnatého o průměru 600 - 700 mm s rozřezáním a odstraněím větví a kmene v rovině nebo na svahu do 1:5</t>
  </si>
  <si>
    <t>112101119</t>
  </si>
  <si>
    <t>Pokácení stromu listnatého o průměru 900 -1000+ mm s rozřezáním a odstraněím větví a kmene v rovině nebo na svahu do 1:5</t>
  </si>
  <si>
    <t>112201115</t>
  </si>
  <si>
    <t>Odstranění pařezů pod úrovní s odklizením dřeva do 20m se složením na hromady, nebo naložením na dopr. prostředek, o průměru pařezu 500 - 600 mm s úpravou terénu</t>
  </si>
  <si>
    <t>112201116</t>
  </si>
  <si>
    <t>Odstranění pařezů pod úrovní s odklizením dřeva do 20m se složením na hromady, nebo naložením na dopr. prostředek, o průměru pařezu 600 - 700 mm s úpravou terenu</t>
  </si>
  <si>
    <t>112201120R00</t>
  </si>
  <si>
    <t>Odstranění pařezů pod úrovní s odklizením dřeva do 20m se složením na hromady, nebo naložením na dopr. prostředek, o průměru pařezu 800 - 1200 mm s úpravou terénu</t>
  </si>
  <si>
    <t>161201398U0R</t>
  </si>
  <si>
    <t>Přemístění dřevin do místa zpracování štěpkováním do 100m</t>
  </si>
  <si>
    <t>162301415R00</t>
  </si>
  <si>
    <t>Vod.přemístění kmenů jehlič., D 30cm  do 5000 m</t>
  </si>
  <si>
    <t>162301411R00</t>
  </si>
  <si>
    <t>Vod.přemístění kmenů listnatých., D 30cm  do 5000 m</t>
  </si>
  <si>
    <t>162301412R00</t>
  </si>
  <si>
    <t>Vod.přemístění kmenů listnatých., D 50cm  do 5000 m</t>
  </si>
  <si>
    <t>162301413R00</t>
  </si>
  <si>
    <t>Vod.přemístění kmenů listnatých., D 70cm  do 5000 m</t>
  </si>
  <si>
    <t>162301414R00</t>
  </si>
  <si>
    <t>Vod.přemístění kmenů listnatých., D 90cm  do 5000 m</t>
  </si>
  <si>
    <t>184805312U0A</t>
  </si>
  <si>
    <t>Řez stromu zdravotní-úprava stávajících dřevin</t>
  </si>
  <si>
    <t>184805312U0A.1</t>
  </si>
  <si>
    <t>Řez stromu vyvětvení-úprava stávajících dřevin</t>
  </si>
  <si>
    <t>184805312U0A.2</t>
  </si>
  <si>
    <t>Řez stromu lokální redukce/odlehčení-úprava stávajících dřevin</t>
  </si>
  <si>
    <t>184807111R00</t>
  </si>
  <si>
    <t>Ochrana stromu bedněním - zřízení</t>
  </si>
  <si>
    <t>184807112R00</t>
  </si>
  <si>
    <t>Ochrana stromu bedněním - odstranění</t>
  </si>
  <si>
    <t>Trávníky</t>
  </si>
  <si>
    <t>111104211R00</t>
  </si>
  <si>
    <t>Pokosení trávníku park. svah do 1:5, odvoz 20 km</t>
  </si>
  <si>
    <t>-1358864409</t>
  </si>
  <si>
    <t>180407111</t>
  </si>
  <si>
    <t>Založení parkového trávníku strojně, včetně přípravy půdy osetí, zapravení a urovnání povrchu hladkým válcem v rovině</t>
  </si>
  <si>
    <t>00572440gfd</t>
  </si>
  <si>
    <t>Směs travobylinná pro suchá stanoviště (15g/m2)</t>
  </si>
  <si>
    <t>06 - VRN</t>
  </si>
  <si>
    <t>00 - Poznámka</t>
  </si>
  <si>
    <t>ON - Ostatní náklady</t>
  </si>
  <si>
    <t>VN - Vedlejší náklady</t>
  </si>
  <si>
    <t>00</t>
  </si>
  <si>
    <t>00001</t>
  </si>
  <si>
    <t>nic</t>
  </si>
  <si>
    <t>340847814</t>
  </si>
  <si>
    <t>ON</t>
  </si>
  <si>
    <t>Ostatní náklady</t>
  </si>
  <si>
    <t>005211020R</t>
  </si>
  <si>
    <t>Ochrana stávajících inženýrských sítí na staveništ</t>
  </si>
  <si>
    <t>-1870574565</t>
  </si>
  <si>
    <t xml:space="preserve">ověření a vytýčení polohy stávajících inženýrských sítí před : </t>
  </si>
  <si>
    <t xml:space="preserve">zahájením prací, provedení dopravně-inženýrských opatření vč. : </t>
  </si>
  <si>
    <t xml:space="preserve">dopravního značení : </t>
  </si>
  <si>
    <t>005211080R</t>
  </si>
  <si>
    <t>Bezpečnostní a hygienická opatření na staveništi</t>
  </si>
  <si>
    <t>1864577975</t>
  </si>
  <si>
    <t xml:space="preserve">zpracování a předání objednateli před zahájením prací na : </t>
  </si>
  <si>
    <t xml:space="preserve">staveništi plánu bezpečnosti a ochrany zdraví při práci na : </t>
  </si>
  <si>
    <t xml:space="preserve">staveništi dle požadavků stanovených v § 15 odst. 2 zákona č. : </t>
  </si>
  <si>
    <t xml:space="preserve">309/2006 Sb., pokud je podle tohoto zákona pro danou stavbu : </t>
  </si>
  <si>
    <t xml:space="preserve">vyžadován : </t>
  </si>
  <si>
    <t xml:space="preserve">pruběžná kontrola během výstavby : </t>
  </si>
  <si>
    <t>005241010R</t>
  </si>
  <si>
    <t>Dokumentace skutečného provedení</t>
  </si>
  <si>
    <t>868500506</t>
  </si>
  <si>
    <t xml:space="preserve">zhotovení dokumentace skutečného provedení díla a její : </t>
  </si>
  <si>
    <t xml:space="preserve">předání objednateli ve 3 tištěných vyhotoveních a v 1 datovém : </t>
  </si>
  <si>
    <t xml:space="preserve">vyhotovení (na CD) : </t>
  </si>
  <si>
    <t xml:space="preserve">Dokumentace skutečného provedení musí mít takovou : </t>
  </si>
  <si>
    <t xml:space="preserve">podrobnost a vypovídací schopnost, aby umožnila budoucímu : </t>
  </si>
  <si>
    <t xml:space="preserve">uživateli zjistit jednoznačně povahu stavebních konstrukcí, : </t>
  </si>
  <si>
    <t xml:space="preserve">polohu a trasy instalací a průběhy inženýrských sítí  v případě : </t>
  </si>
  <si>
    <t xml:space="preserve">potřeby provádění případných rekonstrukcí a oprav : </t>
  </si>
  <si>
    <t>005241020R</t>
  </si>
  <si>
    <t>Geodetické zaměření skutečného provedení</t>
  </si>
  <si>
    <t>Soubor</t>
  </si>
  <si>
    <t>-1288268191</t>
  </si>
  <si>
    <t>00524R</t>
  </si>
  <si>
    <t>Předání a převzetí díla</t>
  </si>
  <si>
    <t>-1799603281</t>
  </si>
  <si>
    <t xml:space="preserve">zajištění a provedení všech nutných zkoušek dle ČSN : </t>
  </si>
  <si>
    <t xml:space="preserve">(případně jiných norem vztahujících se k prováděnému dílu včetně : </t>
  </si>
  <si>
    <t xml:space="preserve">pořízení protokolů) : </t>
  </si>
  <si>
    <t xml:space="preserve">provedení veškerých předepsaných zkoušek včetně vystavení : </t>
  </si>
  <si>
    <t xml:space="preserve">dokladů o jejich provedení, doložení atestů a dokladů o : </t>
  </si>
  <si>
    <t xml:space="preserve">požadovaných vlastnostech výrobků (i dle zákona č. 22/1997 Sb., o : </t>
  </si>
  <si>
    <t xml:space="preserve">technických požadavcích na výrobky – prohlášení o shodě) a revizí : </t>
  </si>
  <si>
    <t xml:space="preserve">veškerých elektrických zařízení s případným odstraněním uvedených : </t>
  </si>
  <si>
    <t xml:space="preserve">závad, certifikátů, prohlášení o shodě apod. a jejich předání : </t>
  </si>
  <si>
    <t xml:space="preserve">zadavateli ve 3 vyhotoveních : </t>
  </si>
  <si>
    <t xml:space="preserve">Doklady o provedení předepsaných zkoušek, atesty, : </t>
  </si>
  <si>
    <t xml:space="preserve">certifikáty, prohlášení o shodě bude zhotovitel dokládat v : </t>
  </si>
  <si>
    <t xml:space="preserve">průběhu realizace díla a to vždy k termínu vystavení faktury. : </t>
  </si>
  <si>
    <t xml:space="preserve">Faktura za provedené práce nebude bez doložení těchto dokladů : </t>
  </si>
  <si>
    <t xml:space="preserve">uhrazena. Doklady bude archivovat technický dozor investora : </t>
  </si>
  <si>
    <t xml:space="preserve">(TDI), který provede jejich kompletaci před předáním a převzetím : </t>
  </si>
  <si>
    <t xml:space="preserve">díla a kolaudací : </t>
  </si>
  <si>
    <t xml:space="preserve">provedení individuálního vyzkoušení všech prvků a zařízení : </t>
  </si>
  <si>
    <t xml:space="preserve">tvořících předmět plnění včetně vyhotovení protokolu v českém : </t>
  </si>
  <si>
    <t xml:space="preserve">jazyce ve 3 vyhotoveních : </t>
  </si>
  <si>
    <t xml:space="preserve">Každý prvek díla bude individuálně vyzkoušen po : </t>
  </si>
  <si>
    <t xml:space="preserve">zabudování. O provedení individuálního vyzkoušení každého prvku : </t>
  </si>
  <si>
    <t xml:space="preserve">bude zhotovitelem sepsán protokol o individuálním vyzkoušení. : </t>
  </si>
  <si>
    <t xml:space="preserve">Tyto protokoly bude zhotovitel předávat průběžně, při každé : </t>
  </si>
  <si>
    <t xml:space="preserve">fakturaci provedených prací, TDI : </t>
  </si>
  <si>
    <t xml:space="preserve">zajištění a provedení všech opatření organizačního a : </t>
  </si>
  <si>
    <t xml:space="preserve">stavebně technologického charakteru k řádnému provedení díla, a : </t>
  </si>
  <si>
    <t xml:space="preserve">to na základě ověření stávajícího stavu : </t>
  </si>
  <si>
    <t>005281010R2</t>
  </si>
  <si>
    <t>Propagace - informační panel</t>
  </si>
  <si>
    <t>-1261985236</t>
  </si>
  <si>
    <t xml:space="preserve">dle požadavků : </t>
  </si>
  <si>
    <t xml:space="preserve">uvedených v návrhu smlouvy o dílo : </t>
  </si>
  <si>
    <t>VN</t>
  </si>
  <si>
    <t>Vedlejší náklady</t>
  </si>
  <si>
    <t>005121010R</t>
  </si>
  <si>
    <t>Vybudování zařízení staveniště</t>
  </si>
  <si>
    <t>1817157341</t>
  </si>
  <si>
    <t>005121020R</t>
  </si>
  <si>
    <t>Provoz zařízení staveniště</t>
  </si>
  <si>
    <t>-167937697</t>
  </si>
  <si>
    <t>005121030R</t>
  </si>
  <si>
    <t>Odstranění zařízení staveniště</t>
  </si>
  <si>
    <t>818061692</t>
  </si>
  <si>
    <t xml:space="preserve">včetně: : </t>
  </si>
  <si>
    <t xml:space="preserve">celkový úklid stavby, staveniště a okolí staveniště před : </t>
  </si>
  <si>
    <t xml:space="preserve">předáním a převzetím : </t>
  </si>
  <si>
    <t xml:space="preserve">Celkový úklid před předáním díla zahrnuje kompletní a : </t>
  </si>
  <si>
    <t xml:space="preserve">úplné vyčistění stavby, staveniště a okolí před předáním a : </t>
  </si>
  <si>
    <t xml:space="preserve">převzetím a to v takovém rozsahu, který umožní okamžité užívání : </t>
  </si>
  <si>
    <t xml:space="preserve">bez provádění jakéhokoliv dalšího úklidu ze strany objednatele. : </t>
  </si>
  <si>
    <t xml:space="preserve">Součástí úklidu je i úklid okolních ploch a komunikací, uvedení : </t>
  </si>
  <si>
    <t xml:space="preserve">okolí stavby do stavu podle projektu (pokud je okolí stavby : </t>
  </si>
  <si>
    <t xml:space="preserve">projektem řešeno) nebo do stavu před zahájením realizace (u ploch : </t>
  </si>
  <si>
    <t xml:space="preserve">a komunikací, které nejsou projektem řešeny). : </t>
  </si>
  <si>
    <t xml:space="preserve">uvedení všech povrchů dotčených stavbou do původního stavu : </t>
  </si>
  <si>
    <t xml:space="preserve">(komunikace, chodníky, zeleň, příkopy, propustky apod.), :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</si>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</sst>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18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5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5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24" xfId="0" applyFont="1" applyBorder="1" applyAlignment="1">
      <alignment horizontal="left" vertical="center"/>
    </xf>
    <xf numFmtId="0" fontId="7" fillId="0" borderId="24" xfId="0" applyFont="1" applyBorder="1" applyAlignment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5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8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9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7" fillId="0" borderId="28" xfId="0" applyFont="1" applyBorder="1" applyAlignment="1" applyProtection="1">
      <alignment horizontal="center" vertical="center"/>
      <protection locked="0"/>
    </xf>
    <xf numFmtId="49" fontId="37" fillId="0" borderId="28" xfId="0" applyNumberFormat="1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left" vertical="center" wrapText="1"/>
      <protection locked="0"/>
    </xf>
    <xf numFmtId="0" fontId="37" fillId="0" borderId="28" xfId="0" applyFont="1" applyBorder="1" applyAlignment="1" applyProtection="1">
      <alignment horizontal="center" vertical="center" wrapText="1"/>
      <protection locked="0"/>
    </xf>
    <xf numFmtId="167" fontId="37" fillId="0" borderId="28" xfId="0" applyNumberFormat="1" applyFont="1" applyBorder="1" applyAlignment="1" applyProtection="1">
      <alignment vertical="center"/>
      <protection locked="0"/>
    </xf>
    <xf numFmtId="4" fontId="37" fillId="4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  <protection locked="0"/>
    </xf>
    <xf numFmtId="0" fontId="37" fillId="0" borderId="5" xfId="0" applyFont="1" applyBorder="1" applyAlignment="1">
      <alignment vertical="center"/>
    </xf>
    <xf numFmtId="0" fontId="37" fillId="4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8" fillId="0" borderId="29" xfId="0" applyFont="1" applyBorder="1" applyAlignment="1" applyProtection="1">
      <alignment vertical="center" wrapText="1"/>
      <protection locked="0"/>
    </xf>
    <xf numFmtId="0" fontId="38" fillId="0" borderId="30" xfId="0" applyFont="1" applyBorder="1" applyAlignment="1" applyProtection="1">
      <alignment vertical="center" wrapText="1"/>
      <protection locked="0"/>
    </xf>
    <xf numFmtId="0" fontId="38" fillId="0" borderId="31" xfId="0" applyFont="1" applyBorder="1" applyAlignment="1" applyProtection="1">
      <alignment vertical="center" wrapText="1"/>
      <protection locked="0"/>
    </xf>
    <xf numFmtId="0" fontId="38" fillId="0" borderId="32" xfId="0" applyFont="1" applyBorder="1" applyAlignment="1" applyProtection="1">
      <alignment horizontal="center" vertical="center" wrapText="1"/>
      <protection locked="0"/>
    </xf>
    <xf numFmtId="0" fontId="38" fillId="0" borderId="33" xfId="0" applyFont="1" applyBorder="1" applyAlignment="1" applyProtection="1">
      <alignment horizontal="center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33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49" fontId="41" fillId="0" borderId="1" xfId="0" applyNumberFormat="1" applyFont="1" applyBorder="1" applyAlignment="1" applyProtection="1">
      <alignment vertical="center" wrapText="1"/>
      <protection locked="0"/>
    </xf>
    <xf numFmtId="0" fontId="38" fillId="0" borderId="35" xfId="0" applyFont="1" applyBorder="1" applyAlignment="1" applyProtection="1">
      <alignment vertical="center" wrapText="1"/>
      <protection locked="0"/>
    </xf>
    <xf numFmtId="0" fontId="42" fillId="0" borderId="34" xfId="0" applyFont="1" applyBorder="1" applyAlignment="1" applyProtection="1">
      <alignment vertical="center" wrapText="1"/>
      <protection locked="0"/>
    </xf>
    <xf numFmtId="0" fontId="38" fillId="0" borderId="36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top"/>
      <protection locked="0"/>
    </xf>
    <xf numFmtId="0" fontId="38" fillId="0" borderId="0" xfId="0" applyFont="1" applyAlignment="1" applyProtection="1">
      <alignment vertical="top"/>
      <protection locked="0"/>
    </xf>
    <xf numFmtId="0" fontId="38" fillId="0" borderId="29" xfId="0" applyFont="1" applyBorder="1" applyAlignment="1" applyProtection="1">
      <alignment horizontal="left" vertical="center"/>
      <protection locked="0"/>
    </xf>
    <xf numFmtId="0" fontId="38" fillId="0" borderId="30" xfId="0" applyFont="1" applyBorder="1" applyAlignment="1" applyProtection="1">
      <alignment horizontal="left" vertical="center"/>
      <protection locked="0"/>
    </xf>
    <xf numFmtId="0" fontId="38" fillId="0" borderId="31" xfId="0" applyFont="1" applyBorder="1" applyAlignment="1" applyProtection="1">
      <alignment horizontal="left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left" vertical="center"/>
      <protection locked="0"/>
    </xf>
    <xf numFmtId="0" fontId="41" fillId="0" borderId="1" xfId="0" applyFont="1" applyFill="1" applyBorder="1" applyAlignment="1" applyProtection="1">
      <alignment horizontal="center" vertical="center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center" vertical="center" wrapText="1"/>
      <protection locked="0"/>
    </xf>
    <xf numFmtId="0" fontId="38" fillId="0" borderId="29" xfId="0" applyFont="1" applyBorder="1" applyAlignment="1" applyProtection="1">
      <alignment horizontal="left" vertical="center" wrapText="1"/>
      <protection locked="0"/>
    </xf>
    <xf numFmtId="0" fontId="38" fillId="0" borderId="30" xfId="0" applyFont="1" applyBorder="1" applyAlignment="1" applyProtection="1">
      <alignment horizontal="left" vertical="center" wrapText="1"/>
      <protection locked="0"/>
    </xf>
    <xf numFmtId="0" fontId="38" fillId="0" borderId="3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1" fillId="0" borderId="35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vertical="center" wrapText="1"/>
      <protection locked="0"/>
    </xf>
    <xf numFmtId="0" fontId="41" fillId="0" borderId="36" xfId="0" applyFont="1" applyBorder="1" applyAlignment="1" applyProtection="1">
      <alignment horizontal="left" vertical="center" wrapText="1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center" vertical="top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3" fillId="0" borderId="0" xfId="0" applyFont="1" applyAlignment="1" applyProtection="1">
      <alignment vertical="center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1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43" fillId="0" borderId="34" xfId="0" applyFont="1" applyBorder="1" applyAlignment="1" applyProtection="1">
      <protection locked="0"/>
    </xf>
    <xf numFmtId="0" fontId="38" fillId="0" borderId="32" xfId="0" applyFont="1" applyBorder="1" applyAlignment="1" applyProtection="1">
      <alignment vertical="top"/>
      <protection locked="0"/>
    </xf>
    <xf numFmtId="0" fontId="38" fillId="0" borderId="33" xfId="0" applyFont="1" applyBorder="1" applyAlignment="1" applyProtection="1">
      <alignment vertical="top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35" xfId="0" applyFont="1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vertical="top"/>
      <protection locked="0"/>
    </xf>
    <xf numFmtId="0" fontId="38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25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30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6" borderId="10" xfId="0" applyFont="1" applyFill="1" applyBorder="1" applyAlignment="1">
      <alignment horizontal="right" vertical="center"/>
    </xf>
    <xf numFmtId="4" fontId="26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2" borderId="0" xfId="1" applyFont="1" applyFill="1" applyAlignment="1">
      <alignment vertical="center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49" fontId="41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pane ySplit="1" topLeftCell="A2" activePane="bottomLeft" state="frozen"/>
      <selection pane="bottomLeft" activeCell="BE4" sqref="BE4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24" t="s">
        <v>8</v>
      </c>
      <c r="AS2" s="325"/>
      <c r="AT2" s="325"/>
      <c r="AU2" s="325"/>
      <c r="AV2" s="325"/>
      <c r="AW2" s="325"/>
      <c r="AX2" s="325"/>
      <c r="AY2" s="325"/>
      <c r="AZ2" s="325"/>
      <c r="BA2" s="325"/>
      <c r="BB2" s="325"/>
      <c r="BC2" s="325"/>
      <c r="BD2" s="325"/>
      <c r="BE2" s="325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26" t="s">
        <v>17</v>
      </c>
      <c r="L5" s="327"/>
      <c r="M5" s="327"/>
      <c r="N5" s="327"/>
      <c r="O5" s="327"/>
      <c r="P5" s="327"/>
      <c r="Q5" s="327"/>
      <c r="R5" s="327"/>
      <c r="S5" s="327"/>
      <c r="T5" s="327"/>
      <c r="U5" s="327"/>
      <c r="V5" s="327"/>
      <c r="W5" s="327"/>
      <c r="X5" s="327"/>
      <c r="Y5" s="327"/>
      <c r="Z5" s="327"/>
      <c r="AA5" s="327"/>
      <c r="AB5" s="327"/>
      <c r="AC5" s="327"/>
      <c r="AD5" s="327"/>
      <c r="AE5" s="327"/>
      <c r="AF5" s="327"/>
      <c r="AG5" s="327"/>
      <c r="AH5" s="327"/>
      <c r="AI5" s="327"/>
      <c r="AJ5" s="327"/>
      <c r="AK5" s="327"/>
      <c r="AL5" s="327"/>
      <c r="AM5" s="327"/>
      <c r="AN5" s="327"/>
      <c r="AO5" s="327"/>
      <c r="AP5" s="29"/>
      <c r="AQ5" s="31"/>
      <c r="BE5" s="316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39" t="s">
        <v>20</v>
      </c>
      <c r="L6" s="327"/>
      <c r="M6" s="327"/>
      <c r="N6" s="327"/>
      <c r="O6" s="327"/>
      <c r="P6" s="327"/>
      <c r="Q6" s="327"/>
      <c r="R6" s="327"/>
      <c r="S6" s="327"/>
      <c r="T6" s="327"/>
      <c r="U6" s="327"/>
      <c r="V6" s="327"/>
      <c r="W6" s="327"/>
      <c r="X6" s="327"/>
      <c r="Y6" s="327"/>
      <c r="Z6" s="327"/>
      <c r="AA6" s="327"/>
      <c r="AB6" s="327"/>
      <c r="AC6" s="327"/>
      <c r="AD6" s="327"/>
      <c r="AE6" s="327"/>
      <c r="AF6" s="327"/>
      <c r="AG6" s="327"/>
      <c r="AH6" s="327"/>
      <c r="AI6" s="327"/>
      <c r="AJ6" s="327"/>
      <c r="AK6" s="327"/>
      <c r="AL6" s="327"/>
      <c r="AM6" s="327"/>
      <c r="AN6" s="327"/>
      <c r="AO6" s="327"/>
      <c r="AP6" s="29"/>
      <c r="AQ6" s="31"/>
      <c r="BE6" s="317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17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17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17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17"/>
      <c r="BS10" s="24" t="s">
        <v>9</v>
      </c>
    </row>
    <row r="11" spans="1:74" ht="18.399999999999999" customHeight="1">
      <c r="B11" s="28"/>
      <c r="C11" s="29"/>
      <c r="D11" s="29"/>
      <c r="E11" s="35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29</v>
      </c>
      <c r="AL11" s="29"/>
      <c r="AM11" s="29"/>
      <c r="AN11" s="35" t="s">
        <v>5</v>
      </c>
      <c r="AO11" s="29"/>
      <c r="AP11" s="29"/>
      <c r="AQ11" s="31"/>
      <c r="BE11" s="317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17"/>
      <c r="BS12" s="24" t="s">
        <v>9</v>
      </c>
    </row>
    <row r="13" spans="1:74" ht="14.45" customHeight="1">
      <c r="B13" s="28"/>
      <c r="C13" s="29"/>
      <c r="D13" s="37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31</v>
      </c>
      <c r="AO13" s="29"/>
      <c r="AP13" s="29"/>
      <c r="AQ13" s="31"/>
      <c r="BE13" s="317"/>
      <c r="BS13" s="24" t="s">
        <v>9</v>
      </c>
    </row>
    <row r="14" spans="1:74">
      <c r="B14" s="28"/>
      <c r="C14" s="29"/>
      <c r="D14" s="29"/>
      <c r="E14" s="333" t="s">
        <v>31</v>
      </c>
      <c r="F14" s="334"/>
      <c r="G14" s="334"/>
      <c r="H14" s="334"/>
      <c r="I14" s="334"/>
      <c r="J14" s="334"/>
      <c r="K14" s="334"/>
      <c r="L14" s="334"/>
      <c r="M14" s="334"/>
      <c r="N14" s="334"/>
      <c r="O14" s="334"/>
      <c r="P14" s="334"/>
      <c r="Q14" s="334"/>
      <c r="R14" s="334"/>
      <c r="S14" s="334"/>
      <c r="T14" s="334"/>
      <c r="U14" s="334"/>
      <c r="V14" s="334"/>
      <c r="W14" s="334"/>
      <c r="X14" s="334"/>
      <c r="Y14" s="334"/>
      <c r="Z14" s="334"/>
      <c r="AA14" s="334"/>
      <c r="AB14" s="334"/>
      <c r="AC14" s="334"/>
      <c r="AD14" s="334"/>
      <c r="AE14" s="334"/>
      <c r="AF14" s="334"/>
      <c r="AG14" s="334"/>
      <c r="AH14" s="334"/>
      <c r="AI14" s="334"/>
      <c r="AJ14" s="334"/>
      <c r="AK14" s="37" t="s">
        <v>29</v>
      </c>
      <c r="AL14" s="29"/>
      <c r="AM14" s="29"/>
      <c r="AN14" s="39" t="s">
        <v>31</v>
      </c>
      <c r="AO14" s="29"/>
      <c r="AP14" s="29"/>
      <c r="AQ14" s="31"/>
      <c r="BE14" s="317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17"/>
      <c r="BS15" s="24" t="s">
        <v>6</v>
      </c>
    </row>
    <row r="16" spans="1:74" ht="14.45" customHeight="1">
      <c r="B16" s="28"/>
      <c r="C16" s="29"/>
      <c r="D16" s="37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17"/>
      <c r="BS16" s="24" t="s">
        <v>6</v>
      </c>
    </row>
    <row r="17" spans="2:71" ht="18.399999999999999" customHeight="1">
      <c r="B17" s="28"/>
      <c r="C17" s="29"/>
      <c r="D17" s="29"/>
      <c r="E17" s="35" t="s">
        <v>24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29</v>
      </c>
      <c r="AL17" s="29"/>
      <c r="AM17" s="29"/>
      <c r="AN17" s="35" t="s">
        <v>5</v>
      </c>
      <c r="AO17" s="29"/>
      <c r="AP17" s="29"/>
      <c r="AQ17" s="31"/>
      <c r="BE17" s="317"/>
      <c r="BS17" s="24" t="s">
        <v>33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17"/>
      <c r="BS18" s="24" t="s">
        <v>9</v>
      </c>
    </row>
    <row r="19" spans="2:71" ht="14.45" customHeight="1">
      <c r="B19" s="28"/>
      <c r="C19" s="29"/>
      <c r="D19" s="37" t="s">
        <v>34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17"/>
      <c r="BS19" s="24" t="s">
        <v>9</v>
      </c>
    </row>
    <row r="20" spans="2:71" ht="14.45" customHeight="1">
      <c r="B20" s="28"/>
      <c r="C20" s="29"/>
      <c r="D20" s="29"/>
      <c r="E20" s="335" t="s">
        <v>5</v>
      </c>
      <c r="F20" s="335"/>
      <c r="G20" s="335"/>
      <c r="H20" s="335"/>
      <c r="I20" s="335"/>
      <c r="J20" s="335"/>
      <c r="K20" s="335"/>
      <c r="L20" s="335"/>
      <c r="M20" s="335"/>
      <c r="N20" s="335"/>
      <c r="O20" s="335"/>
      <c r="P20" s="335"/>
      <c r="Q20" s="335"/>
      <c r="R20" s="335"/>
      <c r="S20" s="335"/>
      <c r="T20" s="335"/>
      <c r="U20" s="335"/>
      <c r="V20" s="335"/>
      <c r="W20" s="335"/>
      <c r="X20" s="335"/>
      <c r="Y20" s="335"/>
      <c r="Z20" s="335"/>
      <c r="AA20" s="335"/>
      <c r="AB20" s="335"/>
      <c r="AC20" s="335"/>
      <c r="AD20" s="335"/>
      <c r="AE20" s="335"/>
      <c r="AF20" s="335"/>
      <c r="AG20" s="335"/>
      <c r="AH20" s="335"/>
      <c r="AI20" s="335"/>
      <c r="AJ20" s="335"/>
      <c r="AK20" s="335"/>
      <c r="AL20" s="335"/>
      <c r="AM20" s="335"/>
      <c r="AN20" s="335"/>
      <c r="AO20" s="29"/>
      <c r="AP20" s="29"/>
      <c r="AQ20" s="31"/>
      <c r="BE20" s="317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1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17"/>
    </row>
    <row r="23" spans="2:71" s="1" customFormat="1" ht="25.9" customHeight="1">
      <c r="B23" s="41"/>
      <c r="C23" s="42"/>
      <c r="D23" s="43" t="s">
        <v>35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36">
        <f>ROUND(AG51,2)</f>
        <v>0</v>
      </c>
      <c r="AL23" s="337"/>
      <c r="AM23" s="337"/>
      <c r="AN23" s="337"/>
      <c r="AO23" s="337"/>
      <c r="AP23" s="42"/>
      <c r="AQ23" s="45"/>
      <c r="BE23" s="31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17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38" t="s">
        <v>36</v>
      </c>
      <c r="M25" s="338"/>
      <c r="N25" s="338"/>
      <c r="O25" s="338"/>
      <c r="P25" s="42"/>
      <c r="Q25" s="42"/>
      <c r="R25" s="42"/>
      <c r="S25" s="42"/>
      <c r="T25" s="42"/>
      <c r="U25" s="42"/>
      <c r="V25" s="42"/>
      <c r="W25" s="338" t="s">
        <v>37</v>
      </c>
      <c r="X25" s="338"/>
      <c r="Y25" s="338"/>
      <c r="Z25" s="338"/>
      <c r="AA25" s="338"/>
      <c r="AB25" s="338"/>
      <c r="AC25" s="338"/>
      <c r="AD25" s="338"/>
      <c r="AE25" s="338"/>
      <c r="AF25" s="42"/>
      <c r="AG25" s="42"/>
      <c r="AH25" s="42"/>
      <c r="AI25" s="42"/>
      <c r="AJ25" s="42"/>
      <c r="AK25" s="338" t="s">
        <v>38</v>
      </c>
      <c r="AL25" s="338"/>
      <c r="AM25" s="338"/>
      <c r="AN25" s="338"/>
      <c r="AO25" s="338"/>
      <c r="AP25" s="42"/>
      <c r="AQ25" s="45"/>
      <c r="BE25" s="317"/>
    </row>
    <row r="26" spans="2:71" s="2" customFormat="1" ht="14.45" customHeight="1">
      <c r="B26" s="47"/>
      <c r="C26" s="48"/>
      <c r="D26" s="49" t="s">
        <v>39</v>
      </c>
      <c r="E26" s="48"/>
      <c r="F26" s="49" t="s">
        <v>40</v>
      </c>
      <c r="G26" s="48"/>
      <c r="H26" s="48"/>
      <c r="I26" s="48"/>
      <c r="J26" s="48"/>
      <c r="K26" s="48"/>
      <c r="L26" s="332">
        <v>0.21</v>
      </c>
      <c r="M26" s="319"/>
      <c r="N26" s="319"/>
      <c r="O26" s="319"/>
      <c r="P26" s="48"/>
      <c r="Q26" s="48"/>
      <c r="R26" s="48"/>
      <c r="S26" s="48"/>
      <c r="T26" s="48"/>
      <c r="U26" s="48"/>
      <c r="V26" s="48"/>
      <c r="W26" s="318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8"/>
      <c r="AG26" s="48"/>
      <c r="AH26" s="48"/>
      <c r="AI26" s="48"/>
      <c r="AJ26" s="48"/>
      <c r="AK26" s="318">
        <f>ROUND(AV51,2)</f>
        <v>0</v>
      </c>
      <c r="AL26" s="319"/>
      <c r="AM26" s="319"/>
      <c r="AN26" s="319"/>
      <c r="AO26" s="319"/>
      <c r="AP26" s="48"/>
      <c r="AQ26" s="50"/>
      <c r="BE26" s="317"/>
    </row>
    <row r="27" spans="2:71" s="2" customFormat="1" ht="14.45" customHeight="1">
      <c r="B27" s="47"/>
      <c r="C27" s="48"/>
      <c r="D27" s="48"/>
      <c r="E27" s="48"/>
      <c r="F27" s="49" t="s">
        <v>41</v>
      </c>
      <c r="G27" s="48"/>
      <c r="H27" s="48"/>
      <c r="I27" s="48"/>
      <c r="J27" s="48"/>
      <c r="K27" s="48"/>
      <c r="L27" s="332">
        <v>0.15</v>
      </c>
      <c r="M27" s="319"/>
      <c r="N27" s="319"/>
      <c r="O27" s="319"/>
      <c r="P27" s="48"/>
      <c r="Q27" s="48"/>
      <c r="R27" s="48"/>
      <c r="S27" s="48"/>
      <c r="T27" s="48"/>
      <c r="U27" s="48"/>
      <c r="V27" s="48"/>
      <c r="W27" s="318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8"/>
      <c r="AG27" s="48"/>
      <c r="AH27" s="48"/>
      <c r="AI27" s="48"/>
      <c r="AJ27" s="48"/>
      <c r="AK27" s="318">
        <f>ROUND(AW51,2)</f>
        <v>0</v>
      </c>
      <c r="AL27" s="319"/>
      <c r="AM27" s="319"/>
      <c r="AN27" s="319"/>
      <c r="AO27" s="319"/>
      <c r="AP27" s="48"/>
      <c r="AQ27" s="50"/>
      <c r="BE27" s="317"/>
    </row>
    <row r="28" spans="2:71" s="2" customFormat="1" ht="14.45" hidden="1" customHeight="1">
      <c r="B28" s="47"/>
      <c r="C28" s="48"/>
      <c r="D28" s="48"/>
      <c r="E28" s="48"/>
      <c r="F28" s="49" t="s">
        <v>42</v>
      </c>
      <c r="G28" s="48"/>
      <c r="H28" s="48"/>
      <c r="I28" s="48"/>
      <c r="J28" s="48"/>
      <c r="K28" s="48"/>
      <c r="L28" s="332">
        <v>0.21</v>
      </c>
      <c r="M28" s="319"/>
      <c r="N28" s="319"/>
      <c r="O28" s="319"/>
      <c r="P28" s="48"/>
      <c r="Q28" s="48"/>
      <c r="R28" s="48"/>
      <c r="S28" s="48"/>
      <c r="T28" s="48"/>
      <c r="U28" s="48"/>
      <c r="V28" s="48"/>
      <c r="W28" s="318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8"/>
      <c r="AG28" s="48"/>
      <c r="AH28" s="48"/>
      <c r="AI28" s="48"/>
      <c r="AJ28" s="48"/>
      <c r="AK28" s="318">
        <v>0</v>
      </c>
      <c r="AL28" s="319"/>
      <c r="AM28" s="319"/>
      <c r="AN28" s="319"/>
      <c r="AO28" s="319"/>
      <c r="AP28" s="48"/>
      <c r="AQ28" s="50"/>
      <c r="BE28" s="317"/>
    </row>
    <row r="29" spans="2:71" s="2" customFormat="1" ht="14.45" hidden="1" customHeight="1">
      <c r="B29" s="47"/>
      <c r="C29" s="48"/>
      <c r="D29" s="48"/>
      <c r="E29" s="48"/>
      <c r="F29" s="49" t="s">
        <v>43</v>
      </c>
      <c r="G29" s="48"/>
      <c r="H29" s="48"/>
      <c r="I29" s="48"/>
      <c r="J29" s="48"/>
      <c r="K29" s="48"/>
      <c r="L29" s="332">
        <v>0.15</v>
      </c>
      <c r="M29" s="319"/>
      <c r="N29" s="319"/>
      <c r="O29" s="319"/>
      <c r="P29" s="48"/>
      <c r="Q29" s="48"/>
      <c r="R29" s="48"/>
      <c r="S29" s="48"/>
      <c r="T29" s="48"/>
      <c r="U29" s="48"/>
      <c r="V29" s="48"/>
      <c r="W29" s="318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8"/>
      <c r="AG29" s="48"/>
      <c r="AH29" s="48"/>
      <c r="AI29" s="48"/>
      <c r="AJ29" s="48"/>
      <c r="AK29" s="318">
        <v>0</v>
      </c>
      <c r="AL29" s="319"/>
      <c r="AM29" s="319"/>
      <c r="AN29" s="319"/>
      <c r="AO29" s="319"/>
      <c r="AP29" s="48"/>
      <c r="AQ29" s="50"/>
      <c r="BE29" s="317"/>
    </row>
    <row r="30" spans="2:71" s="2" customFormat="1" ht="14.45" hidden="1" customHeight="1">
      <c r="B30" s="47"/>
      <c r="C30" s="48"/>
      <c r="D30" s="48"/>
      <c r="E30" s="48"/>
      <c r="F30" s="49" t="s">
        <v>44</v>
      </c>
      <c r="G30" s="48"/>
      <c r="H30" s="48"/>
      <c r="I30" s="48"/>
      <c r="J30" s="48"/>
      <c r="K30" s="48"/>
      <c r="L30" s="332">
        <v>0</v>
      </c>
      <c r="M30" s="319"/>
      <c r="N30" s="319"/>
      <c r="O30" s="319"/>
      <c r="P30" s="48"/>
      <c r="Q30" s="48"/>
      <c r="R30" s="48"/>
      <c r="S30" s="48"/>
      <c r="T30" s="48"/>
      <c r="U30" s="48"/>
      <c r="V30" s="48"/>
      <c r="W30" s="318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8"/>
      <c r="AG30" s="48"/>
      <c r="AH30" s="48"/>
      <c r="AI30" s="48"/>
      <c r="AJ30" s="48"/>
      <c r="AK30" s="318">
        <v>0</v>
      </c>
      <c r="AL30" s="319"/>
      <c r="AM30" s="319"/>
      <c r="AN30" s="319"/>
      <c r="AO30" s="319"/>
      <c r="AP30" s="48"/>
      <c r="AQ30" s="50"/>
      <c r="BE30" s="31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17"/>
    </row>
    <row r="32" spans="2:71" s="1" customFormat="1" ht="25.9" customHeight="1">
      <c r="B32" s="41"/>
      <c r="C32" s="51"/>
      <c r="D32" s="52" t="s">
        <v>45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46</v>
      </c>
      <c r="U32" s="53"/>
      <c r="V32" s="53"/>
      <c r="W32" s="53"/>
      <c r="X32" s="320" t="s">
        <v>47</v>
      </c>
      <c r="Y32" s="321"/>
      <c r="Z32" s="321"/>
      <c r="AA32" s="321"/>
      <c r="AB32" s="321"/>
      <c r="AC32" s="53"/>
      <c r="AD32" s="53"/>
      <c r="AE32" s="53"/>
      <c r="AF32" s="53"/>
      <c r="AG32" s="53"/>
      <c r="AH32" s="53"/>
      <c r="AI32" s="53"/>
      <c r="AJ32" s="53"/>
      <c r="AK32" s="322">
        <f>SUM(AK23:AK30)</f>
        <v>0</v>
      </c>
      <c r="AL32" s="321"/>
      <c r="AM32" s="321"/>
      <c r="AN32" s="321"/>
      <c r="AO32" s="323"/>
      <c r="AP32" s="51"/>
      <c r="AQ32" s="55"/>
      <c r="BE32" s="31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48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Holan003</v>
      </c>
      <c r="AR41" s="62"/>
    </row>
    <row r="42" spans="2:56" s="4" customFormat="1" ht="36.950000000000003" customHeight="1">
      <c r="B42" s="64"/>
      <c r="C42" s="65" t="s">
        <v>19</v>
      </c>
      <c r="L42" s="350" t="str">
        <f>K6</f>
        <v>Vnitroblok ulic Dukelských Bojovníků a Sokolská, Znojmo</v>
      </c>
      <c r="M42" s="351"/>
      <c r="N42" s="351"/>
      <c r="O42" s="351"/>
      <c r="P42" s="351"/>
      <c r="Q42" s="351"/>
      <c r="R42" s="351"/>
      <c r="S42" s="351"/>
      <c r="T42" s="351"/>
      <c r="U42" s="351"/>
      <c r="V42" s="351"/>
      <c r="W42" s="351"/>
      <c r="X42" s="351"/>
      <c r="Y42" s="351"/>
      <c r="Z42" s="351"/>
      <c r="AA42" s="351"/>
      <c r="AB42" s="351"/>
      <c r="AC42" s="351"/>
      <c r="AD42" s="351"/>
      <c r="AE42" s="351"/>
      <c r="AF42" s="351"/>
      <c r="AG42" s="351"/>
      <c r="AH42" s="351"/>
      <c r="AI42" s="351"/>
      <c r="AJ42" s="351"/>
      <c r="AK42" s="351"/>
      <c r="AL42" s="351"/>
      <c r="AM42" s="351"/>
      <c r="AN42" s="351"/>
      <c r="AO42" s="351"/>
      <c r="AR42" s="64"/>
    </row>
    <row r="43" spans="2:56" s="1" customFormat="1" ht="6.95" customHeight="1">
      <c r="B43" s="41"/>
      <c r="AR43" s="41"/>
    </row>
    <row r="44" spans="2:56" s="1" customFormat="1">
      <c r="B44" s="41"/>
      <c r="C44" s="63" t="s">
        <v>23</v>
      </c>
      <c r="L44" s="66" t="str">
        <f>IF(K8="","",K8)</f>
        <v xml:space="preserve"> </v>
      </c>
      <c r="AI44" s="63" t="s">
        <v>25</v>
      </c>
      <c r="AM44" s="352" t="str">
        <f>IF(AN8= "","",AN8)</f>
        <v>25. 10. 2018</v>
      </c>
      <c r="AN44" s="352"/>
      <c r="AR44" s="41"/>
    </row>
    <row r="45" spans="2:56" s="1" customFormat="1" ht="6.95" customHeight="1">
      <c r="B45" s="41"/>
      <c r="AR45" s="41"/>
    </row>
    <row r="46" spans="2:56" s="1" customFormat="1">
      <c r="B46" s="41"/>
      <c r="C46" s="63" t="s">
        <v>27</v>
      </c>
      <c r="L46" s="3" t="str">
        <f>IF(E11= "","",E11)</f>
        <v xml:space="preserve"> </v>
      </c>
      <c r="AI46" s="63" t="s">
        <v>32</v>
      </c>
      <c r="AM46" s="344" t="str">
        <f>IF(E17="","",E17)</f>
        <v xml:space="preserve"> </v>
      </c>
      <c r="AN46" s="344"/>
      <c r="AO46" s="344"/>
      <c r="AP46" s="344"/>
      <c r="AR46" s="41"/>
      <c r="AS46" s="345" t="s">
        <v>49</v>
      </c>
      <c r="AT46" s="346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>
      <c r="B47" s="41"/>
      <c r="C47" s="63" t="s">
        <v>30</v>
      </c>
      <c r="L47" s="3" t="str">
        <f>IF(E14= "Vyplň údaj","",E14)</f>
        <v/>
      </c>
      <c r="AR47" s="41"/>
      <c r="AS47" s="347"/>
      <c r="AT47" s="348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47"/>
      <c r="AT48" s="348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1" t="s">
        <v>50</v>
      </c>
      <c r="D49" s="342"/>
      <c r="E49" s="342"/>
      <c r="F49" s="342"/>
      <c r="G49" s="342"/>
      <c r="H49" s="71"/>
      <c r="I49" s="349" t="s">
        <v>51</v>
      </c>
      <c r="J49" s="342"/>
      <c r="K49" s="342"/>
      <c r="L49" s="342"/>
      <c r="M49" s="342"/>
      <c r="N49" s="342"/>
      <c r="O49" s="342"/>
      <c r="P49" s="342"/>
      <c r="Q49" s="342"/>
      <c r="R49" s="342"/>
      <c r="S49" s="342"/>
      <c r="T49" s="342"/>
      <c r="U49" s="342"/>
      <c r="V49" s="342"/>
      <c r="W49" s="342"/>
      <c r="X49" s="342"/>
      <c r="Y49" s="342"/>
      <c r="Z49" s="342"/>
      <c r="AA49" s="342"/>
      <c r="AB49" s="342"/>
      <c r="AC49" s="342"/>
      <c r="AD49" s="342"/>
      <c r="AE49" s="342"/>
      <c r="AF49" s="342"/>
      <c r="AG49" s="353" t="s">
        <v>52</v>
      </c>
      <c r="AH49" s="342"/>
      <c r="AI49" s="342"/>
      <c r="AJ49" s="342"/>
      <c r="AK49" s="342"/>
      <c r="AL49" s="342"/>
      <c r="AM49" s="342"/>
      <c r="AN49" s="349" t="s">
        <v>53</v>
      </c>
      <c r="AO49" s="342"/>
      <c r="AP49" s="342"/>
      <c r="AQ49" s="72" t="s">
        <v>54</v>
      </c>
      <c r="AR49" s="41"/>
      <c r="AS49" s="73" t="s">
        <v>55</v>
      </c>
      <c r="AT49" s="74" t="s">
        <v>56</v>
      </c>
      <c r="AU49" s="74" t="s">
        <v>57</v>
      </c>
      <c r="AV49" s="74" t="s">
        <v>58</v>
      </c>
      <c r="AW49" s="74" t="s">
        <v>59</v>
      </c>
      <c r="AX49" s="74" t="s">
        <v>60</v>
      </c>
      <c r="AY49" s="74" t="s">
        <v>61</v>
      </c>
      <c r="AZ49" s="74" t="s">
        <v>62</v>
      </c>
      <c r="BA49" s="74" t="s">
        <v>63</v>
      </c>
      <c r="BB49" s="74" t="s">
        <v>64</v>
      </c>
      <c r="BC49" s="74" t="s">
        <v>65</v>
      </c>
      <c r="BD49" s="75" t="s">
        <v>66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67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55">
        <f>ROUND(AG52+SUM(AG57:AG61),2)</f>
        <v>0</v>
      </c>
      <c r="AH51" s="355"/>
      <c r="AI51" s="355"/>
      <c r="AJ51" s="355"/>
      <c r="AK51" s="355"/>
      <c r="AL51" s="355"/>
      <c r="AM51" s="355"/>
      <c r="AN51" s="356">
        <f t="shared" ref="AN51:AN61" si="0">SUM(AG51,AT51)</f>
        <v>0</v>
      </c>
      <c r="AO51" s="356"/>
      <c r="AP51" s="356"/>
      <c r="AQ51" s="79" t="s">
        <v>5</v>
      </c>
      <c r="AR51" s="64"/>
      <c r="AS51" s="80">
        <f>ROUND(AS52+SUM(AS57:AS61),2)</f>
        <v>0</v>
      </c>
      <c r="AT51" s="81">
        <f t="shared" ref="AT51:AT61" si="1">ROUND(SUM(AV51:AW51),2)</f>
        <v>0</v>
      </c>
      <c r="AU51" s="82">
        <f>ROUND(AU52+SUM(AU57:AU61),5)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ROUND(AZ52+SUM(AZ57:AZ61),2)</f>
        <v>0</v>
      </c>
      <c r="BA51" s="81">
        <f>ROUND(BA52+SUM(BA57:BA61),2)</f>
        <v>0</v>
      </c>
      <c r="BB51" s="81">
        <f>ROUND(BB52+SUM(BB57:BB61),2)</f>
        <v>0</v>
      </c>
      <c r="BC51" s="81">
        <f>ROUND(BC52+SUM(BC57:BC61),2)</f>
        <v>0</v>
      </c>
      <c r="BD51" s="83">
        <f>ROUND(BD52+SUM(BD57:BD61),2)</f>
        <v>0</v>
      </c>
      <c r="BS51" s="65" t="s">
        <v>68</v>
      </c>
      <c r="BT51" s="65" t="s">
        <v>69</v>
      </c>
      <c r="BU51" s="84" t="s">
        <v>70</v>
      </c>
      <c r="BV51" s="65" t="s">
        <v>71</v>
      </c>
      <c r="BW51" s="65" t="s">
        <v>7</v>
      </c>
      <c r="BX51" s="65" t="s">
        <v>72</v>
      </c>
      <c r="CL51" s="65" t="s">
        <v>5</v>
      </c>
    </row>
    <row r="52" spans="1:91" s="5" customFormat="1" ht="28.9" customHeight="1">
      <c r="B52" s="85"/>
      <c r="C52" s="86"/>
      <c r="D52" s="340" t="s">
        <v>73</v>
      </c>
      <c r="E52" s="340"/>
      <c r="F52" s="340"/>
      <c r="G52" s="340"/>
      <c r="H52" s="340"/>
      <c r="I52" s="87"/>
      <c r="J52" s="340" t="s">
        <v>74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54">
        <f>ROUND(SUM(AG53:AG56),2)</f>
        <v>0</v>
      </c>
      <c r="AH52" s="329"/>
      <c r="AI52" s="329"/>
      <c r="AJ52" s="329"/>
      <c r="AK52" s="329"/>
      <c r="AL52" s="329"/>
      <c r="AM52" s="329"/>
      <c r="AN52" s="328">
        <f t="shared" si="0"/>
        <v>0</v>
      </c>
      <c r="AO52" s="329"/>
      <c r="AP52" s="329"/>
      <c r="AQ52" s="88" t="s">
        <v>75</v>
      </c>
      <c r="AR52" s="85"/>
      <c r="AS52" s="89">
        <f>ROUND(SUM(AS53:AS56),2)</f>
        <v>0</v>
      </c>
      <c r="AT52" s="90">
        <f t="shared" si="1"/>
        <v>0</v>
      </c>
      <c r="AU52" s="91">
        <f>ROUND(SUM(AU53:AU56),5)</f>
        <v>0</v>
      </c>
      <c r="AV52" s="90">
        <f>ROUND(AZ52*L26,2)</f>
        <v>0</v>
      </c>
      <c r="AW52" s="90">
        <f>ROUND(BA52*L27,2)</f>
        <v>0</v>
      </c>
      <c r="AX52" s="90">
        <f>ROUND(BB52*L26,2)</f>
        <v>0</v>
      </c>
      <c r="AY52" s="90">
        <f>ROUND(BC52*L27,2)</f>
        <v>0</v>
      </c>
      <c r="AZ52" s="90">
        <f>ROUND(SUM(AZ53:AZ56),2)</f>
        <v>0</v>
      </c>
      <c r="BA52" s="90">
        <f>ROUND(SUM(BA53:BA56),2)</f>
        <v>0</v>
      </c>
      <c r="BB52" s="90">
        <f>ROUND(SUM(BB53:BB56),2)</f>
        <v>0</v>
      </c>
      <c r="BC52" s="90">
        <f>ROUND(SUM(BC53:BC56),2)</f>
        <v>0</v>
      </c>
      <c r="BD52" s="92">
        <f>ROUND(SUM(BD53:BD56),2)</f>
        <v>0</v>
      </c>
      <c r="BS52" s="93" t="s">
        <v>68</v>
      </c>
      <c r="BT52" s="93" t="s">
        <v>76</v>
      </c>
      <c r="BU52" s="93" t="s">
        <v>70</v>
      </c>
      <c r="BV52" s="93" t="s">
        <v>71</v>
      </c>
      <c r="BW52" s="93" t="s">
        <v>77</v>
      </c>
      <c r="BX52" s="93" t="s">
        <v>7</v>
      </c>
      <c r="CL52" s="93" t="s">
        <v>5</v>
      </c>
      <c r="CM52" s="93" t="s">
        <v>78</v>
      </c>
    </row>
    <row r="53" spans="1:91" s="6" customFormat="1" ht="14.45" customHeight="1">
      <c r="A53" s="94" t="s">
        <v>79</v>
      </c>
      <c r="B53" s="95"/>
      <c r="C53" s="9"/>
      <c r="D53" s="9"/>
      <c r="E53" s="343" t="s">
        <v>80</v>
      </c>
      <c r="F53" s="343"/>
      <c r="G53" s="343"/>
      <c r="H53" s="343"/>
      <c r="I53" s="343"/>
      <c r="J53" s="9"/>
      <c r="K53" s="343" t="s">
        <v>81</v>
      </c>
      <c r="L53" s="343"/>
      <c r="M53" s="343"/>
      <c r="N53" s="343"/>
      <c r="O53" s="343"/>
      <c r="P53" s="343"/>
      <c r="Q53" s="343"/>
      <c r="R53" s="343"/>
      <c r="S53" s="343"/>
      <c r="T53" s="343"/>
      <c r="U53" s="343"/>
      <c r="V53" s="343"/>
      <c r="W53" s="343"/>
      <c r="X53" s="343"/>
      <c r="Y53" s="343"/>
      <c r="Z53" s="343"/>
      <c r="AA53" s="343"/>
      <c r="AB53" s="343"/>
      <c r="AC53" s="343"/>
      <c r="AD53" s="343"/>
      <c r="AE53" s="343"/>
      <c r="AF53" s="343"/>
      <c r="AG53" s="330">
        <f>'01.01 - Díl 1 - Účelová k...'!J29</f>
        <v>0</v>
      </c>
      <c r="AH53" s="331"/>
      <c r="AI53" s="331"/>
      <c r="AJ53" s="331"/>
      <c r="AK53" s="331"/>
      <c r="AL53" s="331"/>
      <c r="AM53" s="331"/>
      <c r="AN53" s="330">
        <f t="shared" si="0"/>
        <v>0</v>
      </c>
      <c r="AO53" s="331"/>
      <c r="AP53" s="331"/>
      <c r="AQ53" s="96" t="s">
        <v>82</v>
      </c>
      <c r="AR53" s="95"/>
      <c r="AS53" s="97">
        <v>0</v>
      </c>
      <c r="AT53" s="98">
        <f t="shared" si="1"/>
        <v>0</v>
      </c>
      <c r="AU53" s="99">
        <f>'01.01 - Díl 1 - Účelová k...'!P87</f>
        <v>0</v>
      </c>
      <c r="AV53" s="98">
        <f>'01.01 - Díl 1 - Účelová k...'!J32</f>
        <v>0</v>
      </c>
      <c r="AW53" s="98">
        <f>'01.01 - Díl 1 - Účelová k...'!J33</f>
        <v>0</v>
      </c>
      <c r="AX53" s="98">
        <f>'01.01 - Díl 1 - Účelová k...'!J34</f>
        <v>0</v>
      </c>
      <c r="AY53" s="98">
        <f>'01.01 - Díl 1 - Účelová k...'!J35</f>
        <v>0</v>
      </c>
      <c r="AZ53" s="98">
        <f>'01.01 - Díl 1 - Účelová k...'!F32</f>
        <v>0</v>
      </c>
      <c r="BA53" s="98">
        <f>'01.01 - Díl 1 - Účelová k...'!F33</f>
        <v>0</v>
      </c>
      <c r="BB53" s="98">
        <f>'01.01 - Díl 1 - Účelová k...'!F34</f>
        <v>0</v>
      </c>
      <c r="BC53" s="98">
        <f>'01.01 - Díl 1 - Účelová k...'!F35</f>
        <v>0</v>
      </c>
      <c r="BD53" s="100">
        <f>'01.01 - Díl 1 - Účelová k...'!F36</f>
        <v>0</v>
      </c>
      <c r="BT53" s="101" t="s">
        <v>78</v>
      </c>
      <c r="BV53" s="101" t="s">
        <v>71</v>
      </c>
      <c r="BW53" s="101" t="s">
        <v>83</v>
      </c>
      <c r="BX53" s="101" t="s">
        <v>77</v>
      </c>
      <c r="CL53" s="101" t="s">
        <v>5</v>
      </c>
    </row>
    <row r="54" spans="1:91" s="6" customFormat="1" ht="14.45" customHeight="1">
      <c r="A54" s="94" t="s">
        <v>79</v>
      </c>
      <c r="B54" s="95"/>
      <c r="C54" s="9"/>
      <c r="D54" s="9"/>
      <c r="E54" s="343" t="s">
        <v>84</v>
      </c>
      <c r="F54" s="343"/>
      <c r="G54" s="343"/>
      <c r="H54" s="343"/>
      <c r="I54" s="343"/>
      <c r="J54" s="9"/>
      <c r="K54" s="343" t="s">
        <v>85</v>
      </c>
      <c r="L54" s="343"/>
      <c r="M54" s="343"/>
      <c r="N54" s="343"/>
      <c r="O54" s="343"/>
      <c r="P54" s="343"/>
      <c r="Q54" s="343"/>
      <c r="R54" s="343"/>
      <c r="S54" s="343"/>
      <c r="T54" s="343"/>
      <c r="U54" s="343"/>
      <c r="V54" s="343"/>
      <c r="W54" s="343"/>
      <c r="X54" s="343"/>
      <c r="Y54" s="343"/>
      <c r="Z54" s="343"/>
      <c r="AA54" s="343"/>
      <c r="AB54" s="343"/>
      <c r="AC54" s="343"/>
      <c r="AD54" s="343"/>
      <c r="AE54" s="343"/>
      <c r="AF54" s="343"/>
      <c r="AG54" s="330">
        <f>'01.02 - Díl 2 - Pěší komu...'!J29</f>
        <v>0</v>
      </c>
      <c r="AH54" s="331"/>
      <c r="AI54" s="331"/>
      <c r="AJ54" s="331"/>
      <c r="AK54" s="331"/>
      <c r="AL54" s="331"/>
      <c r="AM54" s="331"/>
      <c r="AN54" s="330">
        <f t="shared" si="0"/>
        <v>0</v>
      </c>
      <c r="AO54" s="331"/>
      <c r="AP54" s="331"/>
      <c r="AQ54" s="96" t="s">
        <v>82</v>
      </c>
      <c r="AR54" s="95"/>
      <c r="AS54" s="97">
        <v>0</v>
      </c>
      <c r="AT54" s="98">
        <f t="shared" si="1"/>
        <v>0</v>
      </c>
      <c r="AU54" s="99">
        <f>'01.02 - Díl 2 - Pěší komu...'!P88</f>
        <v>0</v>
      </c>
      <c r="AV54" s="98">
        <f>'01.02 - Díl 2 - Pěší komu...'!J32</f>
        <v>0</v>
      </c>
      <c r="AW54" s="98">
        <f>'01.02 - Díl 2 - Pěší komu...'!J33</f>
        <v>0</v>
      </c>
      <c r="AX54" s="98">
        <f>'01.02 - Díl 2 - Pěší komu...'!J34</f>
        <v>0</v>
      </c>
      <c r="AY54" s="98">
        <f>'01.02 - Díl 2 - Pěší komu...'!J35</f>
        <v>0</v>
      </c>
      <c r="AZ54" s="98">
        <f>'01.02 - Díl 2 - Pěší komu...'!F32</f>
        <v>0</v>
      </c>
      <c r="BA54" s="98">
        <f>'01.02 - Díl 2 - Pěší komu...'!F33</f>
        <v>0</v>
      </c>
      <c r="BB54" s="98">
        <f>'01.02 - Díl 2 - Pěší komu...'!F34</f>
        <v>0</v>
      </c>
      <c r="BC54" s="98">
        <f>'01.02 - Díl 2 - Pěší komu...'!F35</f>
        <v>0</v>
      </c>
      <c r="BD54" s="100">
        <f>'01.02 - Díl 2 - Pěší komu...'!F36</f>
        <v>0</v>
      </c>
      <c r="BT54" s="101" t="s">
        <v>78</v>
      </c>
      <c r="BV54" s="101" t="s">
        <v>71</v>
      </c>
      <c r="BW54" s="101" t="s">
        <v>86</v>
      </c>
      <c r="BX54" s="101" t="s">
        <v>77</v>
      </c>
      <c r="CL54" s="101" t="s">
        <v>5</v>
      </c>
    </row>
    <row r="55" spans="1:91" s="6" customFormat="1" ht="28.9" customHeight="1">
      <c r="A55" s="94" t="s">
        <v>79</v>
      </c>
      <c r="B55" s="95"/>
      <c r="C55" s="9"/>
      <c r="D55" s="9"/>
      <c r="E55" s="343" t="s">
        <v>87</v>
      </c>
      <c r="F55" s="343"/>
      <c r="G55" s="343"/>
      <c r="H55" s="343"/>
      <c r="I55" s="343"/>
      <c r="J55" s="9"/>
      <c r="K55" s="343" t="s">
        <v>88</v>
      </c>
      <c r="L55" s="343"/>
      <c r="M55" s="343"/>
      <c r="N55" s="343"/>
      <c r="O55" s="343"/>
      <c r="P55" s="343"/>
      <c r="Q55" s="343"/>
      <c r="R55" s="343"/>
      <c r="S55" s="343"/>
      <c r="T55" s="343"/>
      <c r="U55" s="343"/>
      <c r="V55" s="343"/>
      <c r="W55" s="343"/>
      <c r="X55" s="343"/>
      <c r="Y55" s="343"/>
      <c r="Z55" s="343"/>
      <c r="AA55" s="343"/>
      <c r="AB55" s="343"/>
      <c r="AC55" s="343"/>
      <c r="AD55" s="343"/>
      <c r="AE55" s="343"/>
      <c r="AF55" s="343"/>
      <c r="AG55" s="330">
        <f>'01.03 - Díl 3 - Doplňujíc...'!J29</f>
        <v>0</v>
      </c>
      <c r="AH55" s="331"/>
      <c r="AI55" s="331"/>
      <c r="AJ55" s="331"/>
      <c r="AK55" s="331"/>
      <c r="AL55" s="331"/>
      <c r="AM55" s="331"/>
      <c r="AN55" s="330">
        <f t="shared" si="0"/>
        <v>0</v>
      </c>
      <c r="AO55" s="331"/>
      <c r="AP55" s="331"/>
      <c r="AQ55" s="96" t="s">
        <v>82</v>
      </c>
      <c r="AR55" s="95"/>
      <c r="AS55" s="97">
        <v>0</v>
      </c>
      <c r="AT55" s="98">
        <f t="shared" si="1"/>
        <v>0</v>
      </c>
      <c r="AU55" s="99">
        <f>'01.03 - Díl 3 - Doplňujíc...'!P89</f>
        <v>0</v>
      </c>
      <c r="AV55" s="98">
        <f>'01.03 - Díl 3 - Doplňujíc...'!J32</f>
        <v>0</v>
      </c>
      <c r="AW55" s="98">
        <f>'01.03 - Díl 3 - Doplňujíc...'!J33</f>
        <v>0</v>
      </c>
      <c r="AX55" s="98">
        <f>'01.03 - Díl 3 - Doplňujíc...'!J34</f>
        <v>0</v>
      </c>
      <c r="AY55" s="98">
        <f>'01.03 - Díl 3 - Doplňujíc...'!J35</f>
        <v>0</v>
      </c>
      <c r="AZ55" s="98">
        <f>'01.03 - Díl 3 - Doplňujíc...'!F32</f>
        <v>0</v>
      </c>
      <c r="BA55" s="98">
        <f>'01.03 - Díl 3 - Doplňujíc...'!F33</f>
        <v>0</v>
      </c>
      <c r="BB55" s="98">
        <f>'01.03 - Díl 3 - Doplňujíc...'!F34</f>
        <v>0</v>
      </c>
      <c r="BC55" s="98">
        <f>'01.03 - Díl 3 - Doplňujíc...'!F35</f>
        <v>0</v>
      </c>
      <c r="BD55" s="100">
        <f>'01.03 - Díl 3 - Doplňujíc...'!F36</f>
        <v>0</v>
      </c>
      <c r="BT55" s="101" t="s">
        <v>78</v>
      </c>
      <c r="BV55" s="101" t="s">
        <v>71</v>
      </c>
      <c r="BW55" s="101" t="s">
        <v>89</v>
      </c>
      <c r="BX55" s="101" t="s">
        <v>77</v>
      </c>
      <c r="CL55" s="101" t="s">
        <v>5</v>
      </c>
    </row>
    <row r="56" spans="1:91" s="6" customFormat="1" ht="14.45" customHeight="1">
      <c r="A56" s="94" t="s">
        <v>79</v>
      </c>
      <c r="B56" s="95"/>
      <c r="C56" s="9"/>
      <c r="D56" s="9"/>
      <c r="E56" s="343" t="s">
        <v>90</v>
      </c>
      <c r="F56" s="343"/>
      <c r="G56" s="343"/>
      <c r="H56" s="343"/>
      <c r="I56" s="343"/>
      <c r="J56" s="9"/>
      <c r="K56" s="343" t="s">
        <v>91</v>
      </c>
      <c r="L56" s="343"/>
      <c r="M56" s="343"/>
      <c r="N56" s="343"/>
      <c r="O56" s="343"/>
      <c r="P56" s="343"/>
      <c r="Q56" s="343"/>
      <c r="R56" s="343"/>
      <c r="S56" s="343"/>
      <c r="T56" s="343"/>
      <c r="U56" s="343"/>
      <c r="V56" s="343"/>
      <c r="W56" s="343"/>
      <c r="X56" s="343"/>
      <c r="Y56" s="343"/>
      <c r="Z56" s="343"/>
      <c r="AA56" s="343"/>
      <c r="AB56" s="343"/>
      <c r="AC56" s="343"/>
      <c r="AD56" s="343"/>
      <c r="AE56" s="343"/>
      <c r="AF56" s="343"/>
      <c r="AG56" s="330">
        <f>'01.05 - Díl 1.1 - Příprav...'!J29</f>
        <v>0</v>
      </c>
      <c r="AH56" s="331"/>
      <c r="AI56" s="331"/>
      <c r="AJ56" s="331"/>
      <c r="AK56" s="331"/>
      <c r="AL56" s="331"/>
      <c r="AM56" s="331"/>
      <c r="AN56" s="330">
        <f t="shared" si="0"/>
        <v>0</v>
      </c>
      <c r="AO56" s="331"/>
      <c r="AP56" s="331"/>
      <c r="AQ56" s="96" t="s">
        <v>82</v>
      </c>
      <c r="AR56" s="95"/>
      <c r="AS56" s="97">
        <v>0</v>
      </c>
      <c r="AT56" s="98">
        <f t="shared" si="1"/>
        <v>0</v>
      </c>
      <c r="AU56" s="99">
        <f>'01.05 - Díl 1.1 - Příprav...'!P86</f>
        <v>0</v>
      </c>
      <c r="AV56" s="98">
        <f>'01.05 - Díl 1.1 - Příprav...'!J32</f>
        <v>0</v>
      </c>
      <c r="AW56" s="98">
        <f>'01.05 - Díl 1.1 - Příprav...'!J33</f>
        <v>0</v>
      </c>
      <c r="AX56" s="98">
        <f>'01.05 - Díl 1.1 - Příprav...'!J34</f>
        <v>0</v>
      </c>
      <c r="AY56" s="98">
        <f>'01.05 - Díl 1.1 - Příprav...'!J35</f>
        <v>0</v>
      </c>
      <c r="AZ56" s="98">
        <f>'01.05 - Díl 1.1 - Příprav...'!F32</f>
        <v>0</v>
      </c>
      <c r="BA56" s="98">
        <f>'01.05 - Díl 1.1 - Příprav...'!F33</f>
        <v>0</v>
      </c>
      <c r="BB56" s="98">
        <f>'01.05 - Díl 1.1 - Příprav...'!F34</f>
        <v>0</v>
      </c>
      <c r="BC56" s="98">
        <f>'01.05 - Díl 1.1 - Příprav...'!F35</f>
        <v>0</v>
      </c>
      <c r="BD56" s="100">
        <f>'01.05 - Díl 1.1 - Příprav...'!F36</f>
        <v>0</v>
      </c>
      <c r="BT56" s="101" t="s">
        <v>78</v>
      </c>
      <c r="BV56" s="101" t="s">
        <v>71</v>
      </c>
      <c r="BW56" s="101" t="s">
        <v>92</v>
      </c>
      <c r="BX56" s="101" t="s">
        <v>77</v>
      </c>
      <c r="CL56" s="101" t="s">
        <v>5</v>
      </c>
    </row>
    <row r="57" spans="1:91" s="5" customFormat="1" ht="14.45" customHeight="1">
      <c r="A57" s="94" t="s">
        <v>79</v>
      </c>
      <c r="B57" s="85"/>
      <c r="C57" s="86"/>
      <c r="D57" s="340" t="s">
        <v>93</v>
      </c>
      <c r="E57" s="340"/>
      <c r="F57" s="340"/>
      <c r="G57" s="340"/>
      <c r="H57" s="340"/>
      <c r="I57" s="87"/>
      <c r="J57" s="340" t="s">
        <v>94</v>
      </c>
      <c r="K57" s="340"/>
      <c r="L57" s="340"/>
      <c r="M57" s="340"/>
      <c r="N57" s="340"/>
      <c r="O57" s="340"/>
      <c r="P57" s="340"/>
      <c r="Q57" s="340"/>
      <c r="R57" s="340"/>
      <c r="S57" s="340"/>
      <c r="T57" s="340"/>
      <c r="U57" s="340"/>
      <c r="V57" s="340"/>
      <c r="W57" s="340"/>
      <c r="X57" s="340"/>
      <c r="Y57" s="340"/>
      <c r="Z57" s="340"/>
      <c r="AA57" s="340"/>
      <c r="AB57" s="340"/>
      <c r="AC57" s="340"/>
      <c r="AD57" s="340"/>
      <c r="AE57" s="340"/>
      <c r="AF57" s="340"/>
      <c r="AG57" s="328">
        <f>'02 - SO02 - Mobiliář'!J27</f>
        <v>0</v>
      </c>
      <c r="AH57" s="329"/>
      <c r="AI57" s="329"/>
      <c r="AJ57" s="329"/>
      <c r="AK57" s="329"/>
      <c r="AL57" s="329"/>
      <c r="AM57" s="329"/>
      <c r="AN57" s="328">
        <f t="shared" si="0"/>
        <v>0</v>
      </c>
      <c r="AO57" s="329"/>
      <c r="AP57" s="329"/>
      <c r="AQ57" s="88" t="s">
        <v>75</v>
      </c>
      <c r="AR57" s="85"/>
      <c r="AS57" s="89">
        <v>0</v>
      </c>
      <c r="AT57" s="90">
        <f t="shared" si="1"/>
        <v>0</v>
      </c>
      <c r="AU57" s="91">
        <f>'02 - SO02 - Mobiliář'!P82</f>
        <v>0</v>
      </c>
      <c r="AV57" s="90">
        <f>'02 - SO02 - Mobiliář'!J30</f>
        <v>0</v>
      </c>
      <c r="AW57" s="90">
        <f>'02 - SO02 - Mobiliář'!J31</f>
        <v>0</v>
      </c>
      <c r="AX57" s="90">
        <f>'02 - SO02 - Mobiliář'!J32</f>
        <v>0</v>
      </c>
      <c r="AY57" s="90">
        <f>'02 - SO02 - Mobiliář'!J33</f>
        <v>0</v>
      </c>
      <c r="AZ57" s="90">
        <f>'02 - SO02 - Mobiliář'!F30</f>
        <v>0</v>
      </c>
      <c r="BA57" s="90">
        <f>'02 - SO02 - Mobiliář'!F31</f>
        <v>0</v>
      </c>
      <c r="BB57" s="90">
        <f>'02 - SO02 - Mobiliář'!F32</f>
        <v>0</v>
      </c>
      <c r="BC57" s="90">
        <f>'02 - SO02 - Mobiliář'!F33</f>
        <v>0</v>
      </c>
      <c r="BD57" s="92">
        <f>'02 - SO02 - Mobiliář'!F34</f>
        <v>0</v>
      </c>
      <c r="BT57" s="93" t="s">
        <v>76</v>
      </c>
      <c r="BV57" s="93" t="s">
        <v>71</v>
      </c>
      <c r="BW57" s="93" t="s">
        <v>95</v>
      </c>
      <c r="BX57" s="93" t="s">
        <v>7</v>
      </c>
      <c r="CL57" s="93" t="s">
        <v>5</v>
      </c>
      <c r="CM57" s="93" t="s">
        <v>78</v>
      </c>
    </row>
    <row r="58" spans="1:91" s="5" customFormat="1" ht="28.9" customHeight="1">
      <c r="A58" s="94" t="s">
        <v>79</v>
      </c>
      <c r="B58" s="85"/>
      <c r="C58" s="86"/>
      <c r="D58" s="340" t="s">
        <v>96</v>
      </c>
      <c r="E58" s="340"/>
      <c r="F58" s="340"/>
      <c r="G58" s="340"/>
      <c r="H58" s="340"/>
      <c r="I58" s="87"/>
      <c r="J58" s="340" t="s">
        <v>97</v>
      </c>
      <c r="K58" s="340"/>
      <c r="L58" s="340"/>
      <c r="M58" s="340"/>
      <c r="N58" s="340"/>
      <c r="O58" s="340"/>
      <c r="P58" s="340"/>
      <c r="Q58" s="340"/>
      <c r="R58" s="340"/>
      <c r="S58" s="340"/>
      <c r="T58" s="340"/>
      <c r="U58" s="340"/>
      <c r="V58" s="340"/>
      <c r="W58" s="340"/>
      <c r="X58" s="340"/>
      <c r="Y58" s="340"/>
      <c r="Z58" s="340"/>
      <c r="AA58" s="340"/>
      <c r="AB58" s="340"/>
      <c r="AC58" s="340"/>
      <c r="AD58" s="340"/>
      <c r="AE58" s="340"/>
      <c r="AF58" s="340"/>
      <c r="AG58" s="328">
        <f>'03 - SO03 - stanoviště ná...'!J27</f>
        <v>0</v>
      </c>
      <c r="AH58" s="329"/>
      <c r="AI58" s="329"/>
      <c r="AJ58" s="329"/>
      <c r="AK58" s="329"/>
      <c r="AL58" s="329"/>
      <c r="AM58" s="329"/>
      <c r="AN58" s="328">
        <f t="shared" si="0"/>
        <v>0</v>
      </c>
      <c r="AO58" s="329"/>
      <c r="AP58" s="329"/>
      <c r="AQ58" s="88" t="s">
        <v>75</v>
      </c>
      <c r="AR58" s="85"/>
      <c r="AS58" s="89">
        <v>0</v>
      </c>
      <c r="AT58" s="90">
        <f t="shared" si="1"/>
        <v>0</v>
      </c>
      <c r="AU58" s="91">
        <f>'03 - SO03 - stanoviště ná...'!P86</f>
        <v>0</v>
      </c>
      <c r="AV58" s="90">
        <f>'03 - SO03 - stanoviště ná...'!J30</f>
        <v>0</v>
      </c>
      <c r="AW58" s="90">
        <f>'03 - SO03 - stanoviště ná...'!J31</f>
        <v>0</v>
      </c>
      <c r="AX58" s="90">
        <f>'03 - SO03 - stanoviště ná...'!J32</f>
        <v>0</v>
      </c>
      <c r="AY58" s="90">
        <f>'03 - SO03 - stanoviště ná...'!J33</f>
        <v>0</v>
      </c>
      <c r="AZ58" s="90">
        <f>'03 - SO03 - stanoviště ná...'!F30</f>
        <v>0</v>
      </c>
      <c r="BA58" s="90">
        <f>'03 - SO03 - stanoviště ná...'!F31</f>
        <v>0</v>
      </c>
      <c r="BB58" s="90">
        <f>'03 - SO03 - stanoviště ná...'!F32</f>
        <v>0</v>
      </c>
      <c r="BC58" s="90">
        <f>'03 - SO03 - stanoviště ná...'!F33</f>
        <v>0</v>
      </c>
      <c r="BD58" s="92">
        <f>'03 - SO03 - stanoviště ná...'!F34</f>
        <v>0</v>
      </c>
      <c r="BT58" s="93" t="s">
        <v>76</v>
      </c>
      <c r="BV58" s="93" t="s">
        <v>71</v>
      </c>
      <c r="BW58" s="93" t="s">
        <v>98</v>
      </c>
      <c r="BX58" s="93" t="s">
        <v>7</v>
      </c>
      <c r="CL58" s="93" t="s">
        <v>5</v>
      </c>
      <c r="CM58" s="93" t="s">
        <v>78</v>
      </c>
    </row>
    <row r="59" spans="1:91" s="5" customFormat="1" ht="14.45" customHeight="1">
      <c r="A59" s="94" t="s">
        <v>79</v>
      </c>
      <c r="B59" s="85"/>
      <c r="C59" s="86"/>
      <c r="D59" s="340" t="s">
        <v>99</v>
      </c>
      <c r="E59" s="340"/>
      <c r="F59" s="340"/>
      <c r="G59" s="340"/>
      <c r="H59" s="340"/>
      <c r="I59" s="87"/>
      <c r="J59" s="340" t="s">
        <v>100</v>
      </c>
      <c r="K59" s="340"/>
      <c r="L59" s="340"/>
      <c r="M59" s="340"/>
      <c r="N59" s="340"/>
      <c r="O59" s="340"/>
      <c r="P59" s="340"/>
      <c r="Q59" s="340"/>
      <c r="R59" s="340"/>
      <c r="S59" s="340"/>
      <c r="T59" s="340"/>
      <c r="U59" s="340"/>
      <c r="V59" s="340"/>
      <c r="W59" s="340"/>
      <c r="X59" s="340"/>
      <c r="Y59" s="340"/>
      <c r="Z59" s="340"/>
      <c r="AA59" s="340"/>
      <c r="AB59" s="340"/>
      <c r="AC59" s="340"/>
      <c r="AD59" s="340"/>
      <c r="AE59" s="340"/>
      <c r="AF59" s="340"/>
      <c r="AG59" s="328">
        <f>'04 - SO04 - Veřejné osvět...'!J27</f>
        <v>0</v>
      </c>
      <c r="AH59" s="329"/>
      <c r="AI59" s="329"/>
      <c r="AJ59" s="329"/>
      <c r="AK59" s="329"/>
      <c r="AL59" s="329"/>
      <c r="AM59" s="329"/>
      <c r="AN59" s="328">
        <f t="shared" si="0"/>
        <v>0</v>
      </c>
      <c r="AO59" s="329"/>
      <c r="AP59" s="329"/>
      <c r="AQ59" s="88" t="s">
        <v>75</v>
      </c>
      <c r="AR59" s="85"/>
      <c r="AS59" s="89">
        <v>0</v>
      </c>
      <c r="AT59" s="90">
        <f t="shared" si="1"/>
        <v>0</v>
      </c>
      <c r="AU59" s="91">
        <f>'04 - SO04 - Veřejné osvět...'!P87</f>
        <v>0</v>
      </c>
      <c r="AV59" s="90">
        <f>'04 - SO04 - Veřejné osvět...'!J30</f>
        <v>0</v>
      </c>
      <c r="AW59" s="90">
        <f>'04 - SO04 - Veřejné osvět...'!J31</f>
        <v>0</v>
      </c>
      <c r="AX59" s="90">
        <f>'04 - SO04 - Veřejné osvět...'!J32</f>
        <v>0</v>
      </c>
      <c r="AY59" s="90">
        <f>'04 - SO04 - Veřejné osvět...'!J33</f>
        <v>0</v>
      </c>
      <c r="AZ59" s="90">
        <f>'04 - SO04 - Veřejné osvět...'!F30</f>
        <v>0</v>
      </c>
      <c r="BA59" s="90">
        <f>'04 - SO04 - Veřejné osvět...'!F31</f>
        <v>0</v>
      </c>
      <c r="BB59" s="90">
        <f>'04 - SO04 - Veřejné osvět...'!F32</f>
        <v>0</v>
      </c>
      <c r="BC59" s="90">
        <f>'04 - SO04 - Veřejné osvět...'!F33</f>
        <v>0</v>
      </c>
      <c r="BD59" s="92">
        <f>'04 - SO04 - Veřejné osvět...'!F34</f>
        <v>0</v>
      </c>
      <c r="BT59" s="93" t="s">
        <v>76</v>
      </c>
      <c r="BV59" s="93" t="s">
        <v>71</v>
      </c>
      <c r="BW59" s="93" t="s">
        <v>101</v>
      </c>
      <c r="BX59" s="93" t="s">
        <v>7</v>
      </c>
      <c r="CL59" s="93" t="s">
        <v>5</v>
      </c>
      <c r="CM59" s="93" t="s">
        <v>78</v>
      </c>
    </row>
    <row r="60" spans="1:91" s="5" customFormat="1" ht="14.45" customHeight="1">
      <c r="A60" s="94" t="s">
        <v>79</v>
      </c>
      <c r="B60" s="85"/>
      <c r="C60" s="86"/>
      <c r="D60" s="340" t="s">
        <v>102</v>
      </c>
      <c r="E60" s="340"/>
      <c r="F60" s="340"/>
      <c r="G60" s="340"/>
      <c r="H60" s="340"/>
      <c r="I60" s="87"/>
      <c r="J60" s="340" t="s">
        <v>103</v>
      </c>
      <c r="K60" s="340"/>
      <c r="L60" s="340"/>
      <c r="M60" s="340"/>
      <c r="N60" s="340"/>
      <c r="O60" s="340"/>
      <c r="P60" s="340"/>
      <c r="Q60" s="340"/>
      <c r="R60" s="340"/>
      <c r="S60" s="340"/>
      <c r="T60" s="340"/>
      <c r="U60" s="340"/>
      <c r="V60" s="340"/>
      <c r="W60" s="340"/>
      <c r="X60" s="340"/>
      <c r="Y60" s="340"/>
      <c r="Z60" s="340"/>
      <c r="AA60" s="340"/>
      <c r="AB60" s="340"/>
      <c r="AC60" s="340"/>
      <c r="AD60" s="340"/>
      <c r="AE60" s="340"/>
      <c r="AF60" s="340"/>
      <c r="AG60" s="328">
        <f>'05 - SO05 - Sadové úpravy'!J27</f>
        <v>0</v>
      </c>
      <c r="AH60" s="329"/>
      <c r="AI60" s="329"/>
      <c r="AJ60" s="329"/>
      <c r="AK60" s="329"/>
      <c r="AL60" s="329"/>
      <c r="AM60" s="329"/>
      <c r="AN60" s="328">
        <f t="shared" si="0"/>
        <v>0</v>
      </c>
      <c r="AO60" s="329"/>
      <c r="AP60" s="329"/>
      <c r="AQ60" s="88" t="s">
        <v>75</v>
      </c>
      <c r="AR60" s="85"/>
      <c r="AS60" s="89">
        <v>0</v>
      </c>
      <c r="AT60" s="90">
        <f t="shared" si="1"/>
        <v>0</v>
      </c>
      <c r="AU60" s="91">
        <f>'05 - SO05 - Sadové úpravy'!P83</f>
        <v>0</v>
      </c>
      <c r="AV60" s="90">
        <f>'05 - SO05 - Sadové úpravy'!J30</f>
        <v>0</v>
      </c>
      <c r="AW60" s="90">
        <f>'05 - SO05 - Sadové úpravy'!J31</f>
        <v>0</v>
      </c>
      <c r="AX60" s="90">
        <f>'05 - SO05 - Sadové úpravy'!J32</f>
        <v>0</v>
      </c>
      <c r="AY60" s="90">
        <f>'05 - SO05 - Sadové úpravy'!J33</f>
        <v>0</v>
      </c>
      <c r="AZ60" s="90">
        <f>'05 - SO05 - Sadové úpravy'!F30</f>
        <v>0</v>
      </c>
      <c r="BA60" s="90">
        <f>'05 - SO05 - Sadové úpravy'!F31</f>
        <v>0</v>
      </c>
      <c r="BB60" s="90">
        <f>'05 - SO05 - Sadové úpravy'!F32</f>
        <v>0</v>
      </c>
      <c r="BC60" s="90">
        <f>'05 - SO05 - Sadové úpravy'!F33</f>
        <v>0</v>
      </c>
      <c r="BD60" s="92">
        <f>'05 - SO05 - Sadové úpravy'!F34</f>
        <v>0</v>
      </c>
      <c r="BT60" s="93" t="s">
        <v>76</v>
      </c>
      <c r="BV60" s="93" t="s">
        <v>71</v>
      </c>
      <c r="BW60" s="93" t="s">
        <v>104</v>
      </c>
      <c r="BX60" s="93" t="s">
        <v>7</v>
      </c>
      <c r="CL60" s="93" t="s">
        <v>5</v>
      </c>
      <c r="CM60" s="93" t="s">
        <v>78</v>
      </c>
    </row>
    <row r="61" spans="1:91" s="5" customFormat="1" ht="14.45" customHeight="1">
      <c r="A61" s="94" t="s">
        <v>79</v>
      </c>
      <c r="B61" s="85"/>
      <c r="C61" s="86"/>
      <c r="D61" s="340" t="s">
        <v>105</v>
      </c>
      <c r="E61" s="340"/>
      <c r="F61" s="340"/>
      <c r="G61" s="340"/>
      <c r="H61" s="340"/>
      <c r="I61" s="87"/>
      <c r="J61" s="340" t="s">
        <v>106</v>
      </c>
      <c r="K61" s="340"/>
      <c r="L61" s="340"/>
      <c r="M61" s="340"/>
      <c r="N61" s="340"/>
      <c r="O61" s="340"/>
      <c r="P61" s="340"/>
      <c r="Q61" s="340"/>
      <c r="R61" s="340"/>
      <c r="S61" s="340"/>
      <c r="T61" s="340"/>
      <c r="U61" s="340"/>
      <c r="V61" s="340"/>
      <c r="W61" s="340"/>
      <c r="X61" s="340"/>
      <c r="Y61" s="340"/>
      <c r="Z61" s="340"/>
      <c r="AA61" s="340"/>
      <c r="AB61" s="340"/>
      <c r="AC61" s="340"/>
      <c r="AD61" s="340"/>
      <c r="AE61" s="340"/>
      <c r="AF61" s="340"/>
      <c r="AG61" s="328">
        <f>'06 - VRN'!J27</f>
        <v>0</v>
      </c>
      <c r="AH61" s="329"/>
      <c r="AI61" s="329"/>
      <c r="AJ61" s="329"/>
      <c r="AK61" s="329"/>
      <c r="AL61" s="329"/>
      <c r="AM61" s="329"/>
      <c r="AN61" s="328">
        <f t="shared" si="0"/>
        <v>0</v>
      </c>
      <c r="AO61" s="329"/>
      <c r="AP61" s="329"/>
      <c r="AQ61" s="88" t="s">
        <v>75</v>
      </c>
      <c r="AR61" s="85"/>
      <c r="AS61" s="102">
        <v>0</v>
      </c>
      <c r="AT61" s="103">
        <f t="shared" si="1"/>
        <v>0</v>
      </c>
      <c r="AU61" s="104">
        <f>'06 - VRN'!P79</f>
        <v>0</v>
      </c>
      <c r="AV61" s="103">
        <f>'06 - VRN'!J30</f>
        <v>0</v>
      </c>
      <c r="AW61" s="103">
        <f>'06 - VRN'!J31</f>
        <v>0</v>
      </c>
      <c r="AX61" s="103">
        <f>'06 - VRN'!J32</f>
        <v>0</v>
      </c>
      <c r="AY61" s="103">
        <f>'06 - VRN'!J33</f>
        <v>0</v>
      </c>
      <c r="AZ61" s="103">
        <f>'06 - VRN'!F30</f>
        <v>0</v>
      </c>
      <c r="BA61" s="103">
        <f>'06 - VRN'!F31</f>
        <v>0</v>
      </c>
      <c r="BB61" s="103">
        <f>'06 - VRN'!F32</f>
        <v>0</v>
      </c>
      <c r="BC61" s="103">
        <f>'06 - VRN'!F33</f>
        <v>0</v>
      </c>
      <c r="BD61" s="105">
        <f>'06 - VRN'!F34</f>
        <v>0</v>
      </c>
      <c r="BT61" s="93" t="s">
        <v>76</v>
      </c>
      <c r="BV61" s="93" t="s">
        <v>71</v>
      </c>
      <c r="BW61" s="93" t="s">
        <v>107</v>
      </c>
      <c r="BX61" s="93" t="s">
        <v>7</v>
      </c>
      <c r="CL61" s="93" t="s">
        <v>5</v>
      </c>
      <c r="CM61" s="93" t="s">
        <v>78</v>
      </c>
    </row>
    <row r="62" spans="1:91" s="1" customFormat="1" ht="30" customHeight="1">
      <c r="B62" s="41"/>
      <c r="AR62" s="41"/>
    </row>
    <row r="63" spans="1:91" s="1" customFormat="1" ht="6.95" customHeight="1">
      <c r="B63" s="56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41"/>
    </row>
  </sheetData>
  <mergeCells count="77">
    <mergeCell ref="J61:AF61"/>
    <mergeCell ref="AN53:AP53"/>
    <mergeCell ref="AN52:AP52"/>
    <mergeCell ref="AG52:AM52"/>
    <mergeCell ref="AG53:AM53"/>
    <mergeCell ref="AG54:AM54"/>
    <mergeCell ref="AG55:AM55"/>
    <mergeCell ref="AG56:AM56"/>
    <mergeCell ref="AG57:AM57"/>
    <mergeCell ref="AG58:AM58"/>
    <mergeCell ref="AG59:AM59"/>
    <mergeCell ref="AG60:AM60"/>
    <mergeCell ref="AG61:AM61"/>
    <mergeCell ref="D59:H59"/>
    <mergeCell ref="D60:H60"/>
    <mergeCell ref="D61:H61"/>
    <mergeCell ref="AM46:AP46"/>
    <mergeCell ref="AS46:AT48"/>
    <mergeCell ref="AN49:AP49"/>
    <mergeCell ref="I49:AF49"/>
    <mergeCell ref="AG49:AM49"/>
    <mergeCell ref="K53:AF53"/>
    <mergeCell ref="K54:AF54"/>
    <mergeCell ref="K55:AF55"/>
    <mergeCell ref="K56:AF56"/>
    <mergeCell ref="J57:AF57"/>
    <mergeCell ref="J58:AF58"/>
    <mergeCell ref="J59:AF59"/>
    <mergeCell ref="J60:AF60"/>
    <mergeCell ref="J52:AF52"/>
    <mergeCell ref="W29:AE29"/>
    <mergeCell ref="AK29:AO29"/>
    <mergeCell ref="D58:H58"/>
    <mergeCell ref="C49:G49"/>
    <mergeCell ref="D52:H52"/>
    <mergeCell ref="E53:I53"/>
    <mergeCell ref="E54:I54"/>
    <mergeCell ref="E55:I55"/>
    <mergeCell ref="E56:I56"/>
    <mergeCell ref="D57:H57"/>
    <mergeCell ref="L42:AO42"/>
    <mergeCell ref="AM44:AN44"/>
    <mergeCell ref="AG51:AM51"/>
    <mergeCell ref="AN51:AP51"/>
    <mergeCell ref="AN60:AP60"/>
    <mergeCell ref="AN61:AP6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AN59:AP59"/>
    <mergeCell ref="AN57:AP57"/>
    <mergeCell ref="AN54:AP54"/>
    <mergeCell ref="AN55:AP55"/>
    <mergeCell ref="AN56:AP56"/>
    <mergeCell ref="AN58:AP58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30:O30"/>
    <mergeCell ref="AK30:AO30"/>
    <mergeCell ref="K6:AO6"/>
  </mergeCells>
  <hyperlinks>
    <hyperlink ref="K1:S1" location="C2" display="1) Rekapitulace stavby"/>
    <hyperlink ref="W1:AI1" location="C51" display="2) Rekapitulace objektů stavby a soupisů prací"/>
    <hyperlink ref="A53" location="'01.01 - Díl 1 - Účelová k...'!C2" display="/"/>
    <hyperlink ref="A54" location="'01.02 - Díl 2 - Pěší komu...'!C2" display="/"/>
    <hyperlink ref="A55" location="'01.03 - Díl 3 - Doplňujíc...'!C2" display="/"/>
    <hyperlink ref="A56" location="'01.05 - Díl 1.1 - Příprav...'!C2" display="/"/>
    <hyperlink ref="A57" location="'02 - SO02 - Mobiliář'!C2" display="/"/>
    <hyperlink ref="A58" location="'03 - SO03 - stanoviště ná...'!C2" display="/"/>
    <hyperlink ref="A59" location="'04 - SO04 - Veřejné osvět...'!C2" display="/"/>
    <hyperlink ref="A60" location="'05 - SO05 - Sadové úpravy'!C2" display="/"/>
    <hyperlink ref="A61" location="'06 - VRN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107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13"/>
      <c r="J8" s="42"/>
      <c r="K8" s="45"/>
    </row>
    <row r="9" spans="1:70" s="1" customFormat="1" ht="36.950000000000003" customHeight="1">
      <c r="B9" s="41"/>
      <c r="C9" s="42"/>
      <c r="D9" s="42"/>
      <c r="E9" s="360" t="s">
        <v>1045</v>
      </c>
      <c r="F9" s="359"/>
      <c r="G9" s="359"/>
      <c r="H9" s="359"/>
      <c r="I9" s="113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3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14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4" t="s">
        <v>25</v>
      </c>
      <c r="J12" s="115" t="str">
        <f>'Rekapitulace stavby'!AN8</f>
        <v>25. 10. 2018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3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4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4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3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14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4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3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14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4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3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13"/>
      <c r="J23" s="42"/>
      <c r="K23" s="45"/>
    </row>
    <row r="24" spans="2:11" s="7" customFormat="1" ht="14.45" customHeight="1">
      <c r="B24" s="116"/>
      <c r="C24" s="117"/>
      <c r="D24" s="117"/>
      <c r="E24" s="335" t="s">
        <v>5</v>
      </c>
      <c r="F24" s="335"/>
      <c r="G24" s="335"/>
      <c r="H24" s="335"/>
      <c r="I24" s="118"/>
      <c r="J24" s="117"/>
      <c r="K24" s="119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3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20"/>
      <c r="J26" s="68"/>
      <c r="K26" s="121"/>
    </row>
    <row r="27" spans="2:11" s="1" customFormat="1" ht="25.35" customHeight="1">
      <c r="B27" s="41"/>
      <c r="C27" s="42"/>
      <c r="D27" s="122" t="s">
        <v>35</v>
      </c>
      <c r="E27" s="42"/>
      <c r="F27" s="42"/>
      <c r="G27" s="42"/>
      <c r="H27" s="42"/>
      <c r="I27" s="113"/>
      <c r="J27" s="123">
        <f>ROUND(J79,2)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24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25">
        <f>ROUND(SUM(BE79:BE164), 2)</f>
        <v>0</v>
      </c>
      <c r="G30" s="42"/>
      <c r="H30" s="42"/>
      <c r="I30" s="126">
        <v>0.21</v>
      </c>
      <c r="J30" s="125">
        <f>ROUND(ROUND((SUM(BE79:BE164)),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25">
        <f>ROUND(SUM(BF79:BF164), 2)</f>
        <v>0</v>
      </c>
      <c r="G31" s="42"/>
      <c r="H31" s="42"/>
      <c r="I31" s="126">
        <v>0.15</v>
      </c>
      <c r="J31" s="125">
        <f>ROUND(ROUND((SUM(BF79:BF164)),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25">
        <f>ROUND(SUM(BG79:BG164), 2)</f>
        <v>0</v>
      </c>
      <c r="G32" s="42"/>
      <c r="H32" s="42"/>
      <c r="I32" s="126">
        <v>0.21</v>
      </c>
      <c r="J32" s="125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25">
        <f>ROUND(SUM(BH79:BH164), 2)</f>
        <v>0</v>
      </c>
      <c r="G33" s="42"/>
      <c r="H33" s="42"/>
      <c r="I33" s="126">
        <v>0.15</v>
      </c>
      <c r="J33" s="125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ROUND(SUM(BI79:BI164), 2)</f>
        <v>0</v>
      </c>
      <c r="G34" s="42"/>
      <c r="H34" s="42"/>
      <c r="I34" s="126">
        <v>0</v>
      </c>
      <c r="J34" s="125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3"/>
      <c r="J35" s="42"/>
      <c r="K35" s="45"/>
    </row>
    <row r="36" spans="2:11" s="1" customFormat="1" ht="25.35" customHeight="1">
      <c r="B36" s="41"/>
      <c r="C36" s="127"/>
      <c r="D36" s="128" t="s">
        <v>45</v>
      </c>
      <c r="E36" s="71"/>
      <c r="F36" s="71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4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35"/>
      <c r="J41" s="60"/>
      <c r="K41" s="136"/>
    </row>
    <row r="42" spans="2:11" s="1" customFormat="1" ht="36.950000000000003" customHeight="1">
      <c r="B42" s="41"/>
      <c r="C42" s="30" t="s">
        <v>118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3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14.45" customHeight="1">
      <c r="B45" s="41"/>
      <c r="C45" s="42"/>
      <c r="D45" s="42"/>
      <c r="E45" s="357" t="str">
        <f>E7</f>
        <v>Vnitroblok ulic Dukelských Bojovníků a Sokolská, Znojmo</v>
      </c>
      <c r="F45" s="358"/>
      <c r="G45" s="358"/>
      <c r="H45" s="358"/>
      <c r="I45" s="113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149999999999999" customHeight="1">
      <c r="B47" s="41"/>
      <c r="C47" s="42"/>
      <c r="D47" s="42"/>
      <c r="E47" s="360" t="str">
        <f>E9</f>
        <v>06 - VRN</v>
      </c>
      <c r="F47" s="359"/>
      <c r="G47" s="359"/>
      <c r="H47" s="359"/>
      <c r="I47" s="113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3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14" t="s">
        <v>25</v>
      </c>
      <c r="J49" s="115" t="str">
        <f>IF(J12="","",J12)</f>
        <v>25. 10. 2018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3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14" t="s">
        <v>32</v>
      </c>
      <c r="J51" s="3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13"/>
      <c r="J52" s="36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3"/>
      <c r="J53" s="42"/>
      <c r="K53" s="45"/>
    </row>
    <row r="54" spans="2:47" s="1" customFormat="1" ht="29.25" customHeight="1">
      <c r="B54" s="41"/>
      <c r="C54" s="137" t="s">
        <v>119</v>
      </c>
      <c r="D54" s="127"/>
      <c r="E54" s="127"/>
      <c r="F54" s="127"/>
      <c r="G54" s="127"/>
      <c r="H54" s="127"/>
      <c r="I54" s="138"/>
      <c r="J54" s="139" t="s">
        <v>120</v>
      </c>
      <c r="K54" s="140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3"/>
      <c r="J55" s="42"/>
      <c r="K55" s="45"/>
    </row>
    <row r="56" spans="2:47" s="1" customFormat="1" ht="29.25" customHeight="1">
      <c r="B56" s="41"/>
      <c r="C56" s="141" t="s">
        <v>121</v>
      </c>
      <c r="D56" s="42"/>
      <c r="E56" s="42"/>
      <c r="F56" s="42"/>
      <c r="G56" s="42"/>
      <c r="H56" s="42"/>
      <c r="I56" s="113"/>
      <c r="J56" s="123">
        <f>J79</f>
        <v>0</v>
      </c>
      <c r="K56" s="45"/>
      <c r="AU56" s="24" t="s">
        <v>122</v>
      </c>
    </row>
    <row r="57" spans="2:47" s="8" customFormat="1" ht="24.95" customHeight="1">
      <c r="B57" s="142"/>
      <c r="C57" s="143"/>
      <c r="D57" s="144" t="s">
        <v>1046</v>
      </c>
      <c r="E57" s="145"/>
      <c r="F57" s="145"/>
      <c r="G57" s="145"/>
      <c r="H57" s="145"/>
      <c r="I57" s="146"/>
      <c r="J57" s="147">
        <f>J80</f>
        <v>0</v>
      </c>
      <c r="K57" s="148"/>
    </row>
    <row r="58" spans="2:47" s="8" customFormat="1" ht="24.95" customHeight="1">
      <c r="B58" s="142"/>
      <c r="C58" s="143"/>
      <c r="D58" s="144" t="s">
        <v>1047</v>
      </c>
      <c r="E58" s="145"/>
      <c r="F58" s="145"/>
      <c r="G58" s="145"/>
      <c r="H58" s="145"/>
      <c r="I58" s="146"/>
      <c r="J58" s="147">
        <f>J82</f>
        <v>0</v>
      </c>
      <c r="K58" s="148"/>
    </row>
    <row r="59" spans="2:47" s="8" customFormat="1" ht="24.95" customHeight="1">
      <c r="B59" s="142"/>
      <c r="C59" s="143"/>
      <c r="D59" s="144" t="s">
        <v>1048</v>
      </c>
      <c r="E59" s="145"/>
      <c r="F59" s="145"/>
      <c r="G59" s="145"/>
      <c r="H59" s="145"/>
      <c r="I59" s="146"/>
      <c r="J59" s="147">
        <f>J146</f>
        <v>0</v>
      </c>
      <c r="K59" s="148"/>
    </row>
    <row r="60" spans="2:47" s="1" customFormat="1" ht="21.75" customHeight="1">
      <c r="B60" s="41"/>
      <c r="C60" s="42"/>
      <c r="D60" s="42"/>
      <c r="E60" s="42"/>
      <c r="F60" s="42"/>
      <c r="G60" s="42"/>
      <c r="H60" s="42"/>
      <c r="I60" s="113"/>
      <c r="J60" s="42"/>
      <c r="K60" s="45"/>
    </row>
    <row r="61" spans="2:47" s="1" customFormat="1" ht="6.95" customHeight="1">
      <c r="B61" s="56"/>
      <c r="C61" s="57"/>
      <c r="D61" s="57"/>
      <c r="E61" s="57"/>
      <c r="F61" s="57"/>
      <c r="G61" s="57"/>
      <c r="H61" s="57"/>
      <c r="I61" s="134"/>
      <c r="J61" s="57"/>
      <c r="K61" s="58"/>
    </row>
    <row r="65" spans="2:63" s="1" customFormat="1" ht="6.95" customHeight="1">
      <c r="B65" s="59"/>
      <c r="C65" s="60"/>
      <c r="D65" s="60"/>
      <c r="E65" s="60"/>
      <c r="F65" s="60"/>
      <c r="G65" s="60"/>
      <c r="H65" s="60"/>
      <c r="I65" s="135"/>
      <c r="J65" s="60"/>
      <c r="K65" s="60"/>
      <c r="L65" s="41"/>
    </row>
    <row r="66" spans="2:63" s="1" customFormat="1" ht="36.950000000000003" customHeight="1">
      <c r="B66" s="41"/>
      <c r="C66" s="61" t="s">
        <v>128</v>
      </c>
      <c r="I66" s="156"/>
      <c r="L66" s="41"/>
    </row>
    <row r="67" spans="2:63" s="1" customFormat="1" ht="6.95" customHeight="1">
      <c r="B67" s="41"/>
      <c r="I67" s="156"/>
      <c r="L67" s="41"/>
    </row>
    <row r="68" spans="2:63" s="1" customFormat="1" ht="14.45" customHeight="1">
      <c r="B68" s="41"/>
      <c r="C68" s="63" t="s">
        <v>19</v>
      </c>
      <c r="I68" s="156"/>
      <c r="L68" s="41"/>
    </row>
    <row r="69" spans="2:63" s="1" customFormat="1" ht="14.45" customHeight="1">
      <c r="B69" s="41"/>
      <c r="E69" s="362" t="str">
        <f>E7</f>
        <v>Vnitroblok ulic Dukelských Bojovníků a Sokolská, Znojmo</v>
      </c>
      <c r="F69" s="363"/>
      <c r="G69" s="363"/>
      <c r="H69" s="363"/>
      <c r="I69" s="156"/>
      <c r="L69" s="41"/>
    </row>
    <row r="70" spans="2:63" s="1" customFormat="1" ht="14.45" customHeight="1">
      <c r="B70" s="41"/>
      <c r="C70" s="63" t="s">
        <v>114</v>
      </c>
      <c r="I70" s="156"/>
      <c r="L70" s="41"/>
    </row>
    <row r="71" spans="2:63" s="1" customFormat="1" ht="16.149999999999999" customHeight="1">
      <c r="B71" s="41"/>
      <c r="E71" s="350" t="str">
        <f>E9</f>
        <v>06 - VRN</v>
      </c>
      <c r="F71" s="364"/>
      <c r="G71" s="364"/>
      <c r="H71" s="364"/>
      <c r="I71" s="156"/>
      <c r="L71" s="41"/>
    </row>
    <row r="72" spans="2:63" s="1" customFormat="1" ht="6.95" customHeight="1">
      <c r="B72" s="41"/>
      <c r="I72" s="156"/>
      <c r="L72" s="41"/>
    </row>
    <row r="73" spans="2:63" s="1" customFormat="1" ht="18" customHeight="1">
      <c r="B73" s="41"/>
      <c r="C73" s="63" t="s">
        <v>23</v>
      </c>
      <c r="F73" s="157" t="str">
        <f>F12</f>
        <v xml:space="preserve"> </v>
      </c>
      <c r="I73" s="158" t="s">
        <v>25</v>
      </c>
      <c r="J73" s="67" t="str">
        <f>IF(J12="","",J12)</f>
        <v>25. 10. 2018</v>
      </c>
      <c r="L73" s="41"/>
    </row>
    <row r="74" spans="2:63" s="1" customFormat="1" ht="6.95" customHeight="1">
      <c r="B74" s="41"/>
      <c r="I74" s="156"/>
      <c r="L74" s="41"/>
    </row>
    <row r="75" spans="2:63" s="1" customFormat="1">
      <c r="B75" s="41"/>
      <c r="C75" s="63" t="s">
        <v>27</v>
      </c>
      <c r="F75" s="157" t="str">
        <f>E15</f>
        <v xml:space="preserve"> </v>
      </c>
      <c r="I75" s="158" t="s">
        <v>32</v>
      </c>
      <c r="J75" s="157" t="str">
        <f>E21</f>
        <v xml:space="preserve"> </v>
      </c>
      <c r="L75" s="41"/>
    </row>
    <row r="76" spans="2:63" s="1" customFormat="1" ht="14.45" customHeight="1">
      <c r="B76" s="41"/>
      <c r="C76" s="63" t="s">
        <v>30</v>
      </c>
      <c r="F76" s="157" t="str">
        <f>IF(E18="","",E18)</f>
        <v/>
      </c>
      <c r="I76" s="156"/>
      <c r="L76" s="41"/>
    </row>
    <row r="77" spans="2:63" s="1" customFormat="1" ht="10.35" customHeight="1">
      <c r="B77" s="41"/>
      <c r="I77" s="156"/>
      <c r="L77" s="41"/>
    </row>
    <row r="78" spans="2:63" s="10" customFormat="1" ht="29.25" customHeight="1">
      <c r="B78" s="159"/>
      <c r="C78" s="160" t="s">
        <v>129</v>
      </c>
      <c r="D78" s="161" t="s">
        <v>54</v>
      </c>
      <c r="E78" s="161" t="s">
        <v>50</v>
      </c>
      <c r="F78" s="161" t="s">
        <v>130</v>
      </c>
      <c r="G78" s="161" t="s">
        <v>131</v>
      </c>
      <c r="H78" s="161" t="s">
        <v>132</v>
      </c>
      <c r="I78" s="162" t="s">
        <v>133</v>
      </c>
      <c r="J78" s="161" t="s">
        <v>120</v>
      </c>
      <c r="K78" s="163" t="s">
        <v>134</v>
      </c>
      <c r="L78" s="159"/>
      <c r="M78" s="73" t="s">
        <v>135</v>
      </c>
      <c r="N78" s="74" t="s">
        <v>39</v>
      </c>
      <c r="O78" s="74" t="s">
        <v>136</v>
      </c>
      <c r="P78" s="74" t="s">
        <v>137</v>
      </c>
      <c r="Q78" s="74" t="s">
        <v>138</v>
      </c>
      <c r="R78" s="74" t="s">
        <v>139</v>
      </c>
      <c r="S78" s="74" t="s">
        <v>140</v>
      </c>
      <c r="T78" s="75" t="s">
        <v>141</v>
      </c>
    </row>
    <row r="79" spans="2:63" s="1" customFormat="1" ht="29.25" customHeight="1">
      <c r="B79" s="41"/>
      <c r="C79" s="77" t="s">
        <v>121</v>
      </c>
      <c r="I79" s="156"/>
      <c r="J79" s="164">
        <f>BK79</f>
        <v>0</v>
      </c>
      <c r="L79" s="41"/>
      <c r="M79" s="76"/>
      <c r="N79" s="68"/>
      <c r="O79" s="68"/>
      <c r="P79" s="165">
        <f>P80+P82+P146</f>
        <v>0</v>
      </c>
      <c r="Q79" s="68"/>
      <c r="R79" s="165">
        <f>R80+R82+R146</f>
        <v>0</v>
      </c>
      <c r="S79" s="68"/>
      <c r="T79" s="166">
        <f>T80+T82+T146</f>
        <v>0</v>
      </c>
      <c r="AT79" s="24" t="s">
        <v>68</v>
      </c>
      <c r="AU79" s="24" t="s">
        <v>122</v>
      </c>
      <c r="BK79" s="167">
        <f>BK80+BK82+BK146</f>
        <v>0</v>
      </c>
    </row>
    <row r="80" spans="2:63" s="11" customFormat="1" ht="37.35" customHeight="1">
      <c r="B80" s="168"/>
      <c r="D80" s="169" t="s">
        <v>68</v>
      </c>
      <c r="E80" s="170" t="s">
        <v>1049</v>
      </c>
      <c r="F80" s="170" t="s">
        <v>135</v>
      </c>
      <c r="I80" s="171"/>
      <c r="J80" s="172">
        <f>BK80</f>
        <v>0</v>
      </c>
      <c r="L80" s="168"/>
      <c r="M80" s="173"/>
      <c r="N80" s="174"/>
      <c r="O80" s="174"/>
      <c r="P80" s="175">
        <f>P81</f>
        <v>0</v>
      </c>
      <c r="Q80" s="174"/>
      <c r="R80" s="175">
        <f>R81</f>
        <v>0</v>
      </c>
      <c r="S80" s="174"/>
      <c r="T80" s="176">
        <f>T81</f>
        <v>0</v>
      </c>
      <c r="AR80" s="169" t="s">
        <v>76</v>
      </c>
      <c r="AT80" s="177" t="s">
        <v>68</v>
      </c>
      <c r="AU80" s="177" t="s">
        <v>69</v>
      </c>
      <c r="AY80" s="169" t="s">
        <v>144</v>
      </c>
      <c r="BK80" s="178">
        <f>BK81</f>
        <v>0</v>
      </c>
    </row>
    <row r="81" spans="2:65" s="1" customFormat="1" ht="14.45" customHeight="1">
      <c r="B81" s="181"/>
      <c r="C81" s="182" t="s">
        <v>76</v>
      </c>
      <c r="D81" s="182" t="s">
        <v>146</v>
      </c>
      <c r="E81" s="183" t="s">
        <v>1050</v>
      </c>
      <c r="F81" s="184" t="s">
        <v>135</v>
      </c>
      <c r="G81" s="185" t="s">
        <v>1051</v>
      </c>
      <c r="H81" s="186">
        <v>0</v>
      </c>
      <c r="I81" s="187"/>
      <c r="J81" s="188">
        <f>ROUND(I81*H81,2)</f>
        <v>0</v>
      </c>
      <c r="K81" s="184" t="s">
        <v>5</v>
      </c>
      <c r="L81" s="41"/>
      <c r="M81" s="189" t="s">
        <v>5</v>
      </c>
      <c r="N81" s="190" t="s">
        <v>40</v>
      </c>
      <c r="O81" s="42"/>
      <c r="P81" s="191">
        <f>O81*H81</f>
        <v>0</v>
      </c>
      <c r="Q81" s="191">
        <v>0</v>
      </c>
      <c r="R81" s="191">
        <f>Q81*H81</f>
        <v>0</v>
      </c>
      <c r="S81" s="191">
        <v>0</v>
      </c>
      <c r="T81" s="192">
        <f>S81*H81</f>
        <v>0</v>
      </c>
      <c r="AR81" s="24" t="s">
        <v>151</v>
      </c>
      <c r="AT81" s="24" t="s">
        <v>146</v>
      </c>
      <c r="AU81" s="24" t="s">
        <v>76</v>
      </c>
      <c r="AY81" s="24" t="s">
        <v>144</v>
      </c>
      <c r="BE81" s="193">
        <f>IF(N81="základní",J81,0)</f>
        <v>0</v>
      </c>
      <c r="BF81" s="193">
        <f>IF(N81="snížená",J81,0)</f>
        <v>0</v>
      </c>
      <c r="BG81" s="193">
        <f>IF(N81="zákl. přenesená",J81,0)</f>
        <v>0</v>
      </c>
      <c r="BH81" s="193">
        <f>IF(N81="sníž. přenesená",J81,0)</f>
        <v>0</v>
      </c>
      <c r="BI81" s="193">
        <f>IF(N81="nulová",J81,0)</f>
        <v>0</v>
      </c>
      <c r="BJ81" s="24" t="s">
        <v>76</v>
      </c>
      <c r="BK81" s="193">
        <f>ROUND(I81*H81,2)</f>
        <v>0</v>
      </c>
      <c r="BL81" s="24" t="s">
        <v>151</v>
      </c>
      <c r="BM81" s="24" t="s">
        <v>1052</v>
      </c>
    </row>
    <row r="82" spans="2:65" s="11" customFormat="1" ht="37.35" customHeight="1">
      <c r="B82" s="168"/>
      <c r="D82" s="169" t="s">
        <v>68</v>
      </c>
      <c r="E82" s="170" t="s">
        <v>1053</v>
      </c>
      <c r="F82" s="170" t="s">
        <v>1054</v>
      </c>
      <c r="I82" s="171"/>
      <c r="J82" s="172">
        <f>BK82</f>
        <v>0</v>
      </c>
      <c r="L82" s="168"/>
      <c r="M82" s="173"/>
      <c r="N82" s="174"/>
      <c r="O82" s="174"/>
      <c r="P82" s="175">
        <f>SUM(P83:P145)</f>
        <v>0</v>
      </c>
      <c r="Q82" s="174"/>
      <c r="R82" s="175">
        <f>SUM(R83:R145)</f>
        <v>0</v>
      </c>
      <c r="S82" s="174"/>
      <c r="T82" s="176">
        <f>SUM(T83:T145)</f>
        <v>0</v>
      </c>
      <c r="AR82" s="169" t="s">
        <v>76</v>
      </c>
      <c r="AT82" s="177" t="s">
        <v>68</v>
      </c>
      <c r="AU82" s="177" t="s">
        <v>69</v>
      </c>
      <c r="AY82" s="169" t="s">
        <v>144</v>
      </c>
      <c r="BK82" s="178">
        <f>SUM(BK83:BK145)</f>
        <v>0</v>
      </c>
    </row>
    <row r="83" spans="2:65" s="1" customFormat="1" ht="14.45" customHeight="1">
      <c r="B83" s="181"/>
      <c r="C83" s="182" t="s">
        <v>172</v>
      </c>
      <c r="D83" s="182" t="s">
        <v>146</v>
      </c>
      <c r="E83" s="183" t="s">
        <v>1055</v>
      </c>
      <c r="F83" s="184" t="s">
        <v>1056</v>
      </c>
      <c r="G83" s="185" t="s">
        <v>717</v>
      </c>
      <c r="H83" s="186">
        <v>1</v>
      </c>
      <c r="I83" s="187"/>
      <c r="J83" s="188">
        <f>ROUND(I83*H83,2)</f>
        <v>0</v>
      </c>
      <c r="K83" s="184" t="s">
        <v>5</v>
      </c>
      <c r="L83" s="41"/>
      <c r="M83" s="189" t="s">
        <v>5</v>
      </c>
      <c r="N83" s="190" t="s">
        <v>40</v>
      </c>
      <c r="O83" s="42"/>
      <c r="P83" s="191">
        <f>O83*H83</f>
        <v>0</v>
      </c>
      <c r="Q83" s="191">
        <v>0</v>
      </c>
      <c r="R83" s="191">
        <f>Q83*H83</f>
        <v>0</v>
      </c>
      <c r="S83" s="191">
        <v>0</v>
      </c>
      <c r="T83" s="192">
        <f>S83*H83</f>
        <v>0</v>
      </c>
      <c r="AR83" s="24" t="s">
        <v>151</v>
      </c>
      <c r="AT83" s="24" t="s">
        <v>146</v>
      </c>
      <c r="AU83" s="24" t="s">
        <v>76</v>
      </c>
      <c r="AY83" s="24" t="s">
        <v>144</v>
      </c>
      <c r="BE83" s="193">
        <f>IF(N83="základní",J83,0)</f>
        <v>0</v>
      </c>
      <c r="BF83" s="193">
        <f>IF(N83="snížená",J83,0)</f>
        <v>0</v>
      </c>
      <c r="BG83" s="193">
        <f>IF(N83="zákl. přenesená",J83,0)</f>
        <v>0</v>
      </c>
      <c r="BH83" s="193">
        <f>IF(N83="sníž. přenesená",J83,0)</f>
        <v>0</v>
      </c>
      <c r="BI83" s="193">
        <f>IF(N83="nulová",J83,0)</f>
        <v>0</v>
      </c>
      <c r="BJ83" s="24" t="s">
        <v>76</v>
      </c>
      <c r="BK83" s="193">
        <f>ROUND(I83*H83,2)</f>
        <v>0</v>
      </c>
      <c r="BL83" s="24" t="s">
        <v>151</v>
      </c>
      <c r="BM83" s="24" t="s">
        <v>1057</v>
      </c>
    </row>
    <row r="84" spans="2:65" s="14" customFormat="1" ht="13.5">
      <c r="B84" s="228"/>
      <c r="D84" s="195" t="s">
        <v>153</v>
      </c>
      <c r="E84" s="229" t="s">
        <v>5</v>
      </c>
      <c r="F84" s="230" t="s">
        <v>1058</v>
      </c>
      <c r="H84" s="229" t="s">
        <v>5</v>
      </c>
      <c r="I84" s="231"/>
      <c r="L84" s="228"/>
      <c r="M84" s="232"/>
      <c r="N84" s="233"/>
      <c r="O84" s="233"/>
      <c r="P84" s="233"/>
      <c r="Q84" s="233"/>
      <c r="R84" s="233"/>
      <c r="S84" s="233"/>
      <c r="T84" s="234"/>
      <c r="AT84" s="229" t="s">
        <v>153</v>
      </c>
      <c r="AU84" s="229" t="s">
        <v>76</v>
      </c>
      <c r="AV84" s="14" t="s">
        <v>76</v>
      </c>
      <c r="AW84" s="14" t="s">
        <v>33</v>
      </c>
      <c r="AX84" s="14" t="s">
        <v>69</v>
      </c>
      <c r="AY84" s="229" t="s">
        <v>144</v>
      </c>
    </row>
    <row r="85" spans="2:65" s="14" customFormat="1" ht="13.5">
      <c r="B85" s="228"/>
      <c r="D85" s="195" t="s">
        <v>153</v>
      </c>
      <c r="E85" s="229" t="s">
        <v>5</v>
      </c>
      <c r="F85" s="230" t="s">
        <v>1059</v>
      </c>
      <c r="H85" s="229" t="s">
        <v>5</v>
      </c>
      <c r="I85" s="231"/>
      <c r="L85" s="228"/>
      <c r="M85" s="232"/>
      <c r="N85" s="233"/>
      <c r="O85" s="233"/>
      <c r="P85" s="233"/>
      <c r="Q85" s="233"/>
      <c r="R85" s="233"/>
      <c r="S85" s="233"/>
      <c r="T85" s="234"/>
      <c r="AT85" s="229" t="s">
        <v>153</v>
      </c>
      <c r="AU85" s="229" t="s">
        <v>76</v>
      </c>
      <c r="AV85" s="14" t="s">
        <v>76</v>
      </c>
      <c r="AW85" s="14" t="s">
        <v>33</v>
      </c>
      <c r="AX85" s="14" t="s">
        <v>69</v>
      </c>
      <c r="AY85" s="229" t="s">
        <v>144</v>
      </c>
    </row>
    <row r="86" spans="2:65" s="14" customFormat="1" ht="13.5">
      <c r="B86" s="228"/>
      <c r="D86" s="195" t="s">
        <v>153</v>
      </c>
      <c r="E86" s="229" t="s">
        <v>5</v>
      </c>
      <c r="F86" s="230" t="s">
        <v>1060</v>
      </c>
      <c r="H86" s="229" t="s">
        <v>5</v>
      </c>
      <c r="I86" s="231"/>
      <c r="L86" s="228"/>
      <c r="M86" s="232"/>
      <c r="N86" s="233"/>
      <c r="O86" s="233"/>
      <c r="P86" s="233"/>
      <c r="Q86" s="233"/>
      <c r="R86" s="233"/>
      <c r="S86" s="233"/>
      <c r="T86" s="234"/>
      <c r="AT86" s="229" t="s">
        <v>153</v>
      </c>
      <c r="AU86" s="229" t="s">
        <v>76</v>
      </c>
      <c r="AV86" s="14" t="s">
        <v>76</v>
      </c>
      <c r="AW86" s="14" t="s">
        <v>33</v>
      </c>
      <c r="AX86" s="14" t="s">
        <v>69</v>
      </c>
      <c r="AY86" s="229" t="s">
        <v>144</v>
      </c>
    </row>
    <row r="87" spans="2:65" s="12" customFormat="1" ht="13.5">
      <c r="B87" s="194"/>
      <c r="D87" s="195" t="s">
        <v>153</v>
      </c>
      <c r="E87" s="196" t="s">
        <v>5</v>
      </c>
      <c r="F87" s="197" t="s">
        <v>76</v>
      </c>
      <c r="H87" s="198">
        <v>1</v>
      </c>
      <c r="I87" s="199"/>
      <c r="L87" s="194"/>
      <c r="M87" s="200"/>
      <c r="N87" s="201"/>
      <c r="O87" s="201"/>
      <c r="P87" s="201"/>
      <c r="Q87" s="201"/>
      <c r="R87" s="201"/>
      <c r="S87" s="201"/>
      <c r="T87" s="202"/>
      <c r="AT87" s="196" t="s">
        <v>153</v>
      </c>
      <c r="AU87" s="196" t="s">
        <v>76</v>
      </c>
      <c r="AV87" s="12" t="s">
        <v>78</v>
      </c>
      <c r="AW87" s="12" t="s">
        <v>33</v>
      </c>
      <c r="AX87" s="12" t="s">
        <v>69</v>
      </c>
      <c r="AY87" s="196" t="s">
        <v>144</v>
      </c>
    </row>
    <row r="88" spans="2:65" s="13" customFormat="1" ht="13.5">
      <c r="B88" s="203"/>
      <c r="D88" s="195" t="s">
        <v>153</v>
      </c>
      <c r="E88" s="204" t="s">
        <v>5</v>
      </c>
      <c r="F88" s="205" t="s">
        <v>156</v>
      </c>
      <c r="H88" s="206">
        <v>1</v>
      </c>
      <c r="I88" s="207"/>
      <c r="L88" s="203"/>
      <c r="M88" s="208"/>
      <c r="N88" s="209"/>
      <c r="O88" s="209"/>
      <c r="P88" s="209"/>
      <c r="Q88" s="209"/>
      <c r="R88" s="209"/>
      <c r="S88" s="209"/>
      <c r="T88" s="210"/>
      <c r="AT88" s="204" t="s">
        <v>153</v>
      </c>
      <c r="AU88" s="204" t="s">
        <v>76</v>
      </c>
      <c r="AV88" s="13" t="s">
        <v>151</v>
      </c>
      <c r="AW88" s="13" t="s">
        <v>33</v>
      </c>
      <c r="AX88" s="13" t="s">
        <v>76</v>
      </c>
      <c r="AY88" s="204" t="s">
        <v>144</v>
      </c>
    </row>
    <row r="89" spans="2:65" s="1" customFormat="1" ht="14.45" customHeight="1">
      <c r="B89" s="181"/>
      <c r="C89" s="182" t="s">
        <v>177</v>
      </c>
      <c r="D89" s="182" t="s">
        <v>146</v>
      </c>
      <c r="E89" s="183" t="s">
        <v>1061</v>
      </c>
      <c r="F89" s="184" t="s">
        <v>1062</v>
      </c>
      <c r="G89" s="185" t="s">
        <v>717</v>
      </c>
      <c r="H89" s="186">
        <v>1</v>
      </c>
      <c r="I89" s="187"/>
      <c r="J89" s="188">
        <f>ROUND(I89*H89,2)</f>
        <v>0</v>
      </c>
      <c r="K89" s="184" t="s">
        <v>5</v>
      </c>
      <c r="L89" s="41"/>
      <c r="M89" s="189" t="s">
        <v>5</v>
      </c>
      <c r="N89" s="190" t="s">
        <v>40</v>
      </c>
      <c r="O89" s="42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4" t="s">
        <v>151</v>
      </c>
      <c r="AT89" s="24" t="s">
        <v>146</v>
      </c>
      <c r="AU89" s="24" t="s">
        <v>76</v>
      </c>
      <c r="AY89" s="24" t="s">
        <v>144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4" t="s">
        <v>76</v>
      </c>
      <c r="BK89" s="193">
        <f>ROUND(I89*H89,2)</f>
        <v>0</v>
      </c>
      <c r="BL89" s="24" t="s">
        <v>151</v>
      </c>
      <c r="BM89" s="24" t="s">
        <v>1063</v>
      </c>
    </row>
    <row r="90" spans="2:65" s="14" customFormat="1" ht="13.5">
      <c r="B90" s="228"/>
      <c r="D90" s="195" t="s">
        <v>153</v>
      </c>
      <c r="E90" s="229" t="s">
        <v>5</v>
      </c>
      <c r="F90" s="230" t="s">
        <v>1064</v>
      </c>
      <c r="H90" s="229" t="s">
        <v>5</v>
      </c>
      <c r="I90" s="231"/>
      <c r="L90" s="228"/>
      <c r="M90" s="232"/>
      <c r="N90" s="233"/>
      <c r="O90" s="233"/>
      <c r="P90" s="233"/>
      <c r="Q90" s="233"/>
      <c r="R90" s="233"/>
      <c r="S90" s="233"/>
      <c r="T90" s="234"/>
      <c r="AT90" s="229" t="s">
        <v>153</v>
      </c>
      <c r="AU90" s="229" t="s">
        <v>76</v>
      </c>
      <c r="AV90" s="14" t="s">
        <v>76</v>
      </c>
      <c r="AW90" s="14" t="s">
        <v>33</v>
      </c>
      <c r="AX90" s="14" t="s">
        <v>69</v>
      </c>
      <c r="AY90" s="229" t="s">
        <v>144</v>
      </c>
    </row>
    <row r="91" spans="2:65" s="14" customFormat="1" ht="13.5">
      <c r="B91" s="228"/>
      <c r="D91" s="195" t="s">
        <v>153</v>
      </c>
      <c r="E91" s="229" t="s">
        <v>5</v>
      </c>
      <c r="F91" s="230" t="s">
        <v>1065</v>
      </c>
      <c r="H91" s="229" t="s">
        <v>5</v>
      </c>
      <c r="I91" s="231"/>
      <c r="L91" s="228"/>
      <c r="M91" s="232"/>
      <c r="N91" s="233"/>
      <c r="O91" s="233"/>
      <c r="P91" s="233"/>
      <c r="Q91" s="233"/>
      <c r="R91" s="233"/>
      <c r="S91" s="233"/>
      <c r="T91" s="234"/>
      <c r="AT91" s="229" t="s">
        <v>153</v>
      </c>
      <c r="AU91" s="229" t="s">
        <v>76</v>
      </c>
      <c r="AV91" s="14" t="s">
        <v>76</v>
      </c>
      <c r="AW91" s="14" t="s">
        <v>33</v>
      </c>
      <c r="AX91" s="14" t="s">
        <v>69</v>
      </c>
      <c r="AY91" s="229" t="s">
        <v>144</v>
      </c>
    </row>
    <row r="92" spans="2:65" s="14" customFormat="1" ht="13.5">
      <c r="B92" s="228"/>
      <c r="D92" s="195" t="s">
        <v>153</v>
      </c>
      <c r="E92" s="229" t="s">
        <v>5</v>
      </c>
      <c r="F92" s="230" t="s">
        <v>1066</v>
      </c>
      <c r="H92" s="229" t="s">
        <v>5</v>
      </c>
      <c r="I92" s="231"/>
      <c r="L92" s="228"/>
      <c r="M92" s="232"/>
      <c r="N92" s="233"/>
      <c r="O92" s="233"/>
      <c r="P92" s="233"/>
      <c r="Q92" s="233"/>
      <c r="R92" s="233"/>
      <c r="S92" s="233"/>
      <c r="T92" s="234"/>
      <c r="AT92" s="229" t="s">
        <v>153</v>
      </c>
      <c r="AU92" s="229" t="s">
        <v>76</v>
      </c>
      <c r="AV92" s="14" t="s">
        <v>76</v>
      </c>
      <c r="AW92" s="14" t="s">
        <v>33</v>
      </c>
      <c r="AX92" s="14" t="s">
        <v>69</v>
      </c>
      <c r="AY92" s="229" t="s">
        <v>144</v>
      </c>
    </row>
    <row r="93" spans="2:65" s="14" customFormat="1" ht="13.5">
      <c r="B93" s="228"/>
      <c r="D93" s="195" t="s">
        <v>153</v>
      </c>
      <c r="E93" s="229" t="s">
        <v>5</v>
      </c>
      <c r="F93" s="230" t="s">
        <v>1067</v>
      </c>
      <c r="H93" s="229" t="s">
        <v>5</v>
      </c>
      <c r="I93" s="231"/>
      <c r="L93" s="228"/>
      <c r="M93" s="232"/>
      <c r="N93" s="233"/>
      <c r="O93" s="233"/>
      <c r="P93" s="233"/>
      <c r="Q93" s="233"/>
      <c r="R93" s="233"/>
      <c r="S93" s="233"/>
      <c r="T93" s="234"/>
      <c r="AT93" s="229" t="s">
        <v>153</v>
      </c>
      <c r="AU93" s="229" t="s">
        <v>76</v>
      </c>
      <c r="AV93" s="14" t="s">
        <v>76</v>
      </c>
      <c r="AW93" s="14" t="s">
        <v>33</v>
      </c>
      <c r="AX93" s="14" t="s">
        <v>69</v>
      </c>
      <c r="AY93" s="229" t="s">
        <v>144</v>
      </c>
    </row>
    <row r="94" spans="2:65" s="14" customFormat="1" ht="13.5">
      <c r="B94" s="228"/>
      <c r="D94" s="195" t="s">
        <v>153</v>
      </c>
      <c r="E94" s="229" t="s">
        <v>5</v>
      </c>
      <c r="F94" s="230" t="s">
        <v>1068</v>
      </c>
      <c r="H94" s="229" t="s">
        <v>5</v>
      </c>
      <c r="I94" s="231"/>
      <c r="L94" s="228"/>
      <c r="M94" s="232"/>
      <c r="N94" s="233"/>
      <c r="O94" s="233"/>
      <c r="P94" s="233"/>
      <c r="Q94" s="233"/>
      <c r="R94" s="233"/>
      <c r="S94" s="233"/>
      <c r="T94" s="234"/>
      <c r="AT94" s="229" t="s">
        <v>153</v>
      </c>
      <c r="AU94" s="229" t="s">
        <v>76</v>
      </c>
      <c r="AV94" s="14" t="s">
        <v>76</v>
      </c>
      <c r="AW94" s="14" t="s">
        <v>33</v>
      </c>
      <c r="AX94" s="14" t="s">
        <v>69</v>
      </c>
      <c r="AY94" s="229" t="s">
        <v>144</v>
      </c>
    </row>
    <row r="95" spans="2:65" s="14" customFormat="1" ht="13.5">
      <c r="B95" s="228"/>
      <c r="D95" s="195" t="s">
        <v>153</v>
      </c>
      <c r="E95" s="229" t="s">
        <v>5</v>
      </c>
      <c r="F95" s="230" t="s">
        <v>1069</v>
      </c>
      <c r="H95" s="229" t="s">
        <v>5</v>
      </c>
      <c r="I95" s="231"/>
      <c r="L95" s="228"/>
      <c r="M95" s="232"/>
      <c r="N95" s="233"/>
      <c r="O95" s="233"/>
      <c r="P95" s="233"/>
      <c r="Q95" s="233"/>
      <c r="R95" s="233"/>
      <c r="S95" s="233"/>
      <c r="T95" s="234"/>
      <c r="AT95" s="229" t="s">
        <v>153</v>
      </c>
      <c r="AU95" s="229" t="s">
        <v>76</v>
      </c>
      <c r="AV95" s="14" t="s">
        <v>76</v>
      </c>
      <c r="AW95" s="14" t="s">
        <v>33</v>
      </c>
      <c r="AX95" s="14" t="s">
        <v>69</v>
      </c>
      <c r="AY95" s="229" t="s">
        <v>144</v>
      </c>
    </row>
    <row r="96" spans="2:65" s="12" customFormat="1" ht="13.5">
      <c r="B96" s="194"/>
      <c r="D96" s="195" t="s">
        <v>153</v>
      </c>
      <c r="E96" s="196" t="s">
        <v>5</v>
      </c>
      <c r="F96" s="197" t="s">
        <v>76</v>
      </c>
      <c r="H96" s="198">
        <v>1</v>
      </c>
      <c r="I96" s="199"/>
      <c r="L96" s="194"/>
      <c r="M96" s="200"/>
      <c r="N96" s="201"/>
      <c r="O96" s="201"/>
      <c r="P96" s="201"/>
      <c r="Q96" s="201"/>
      <c r="R96" s="201"/>
      <c r="S96" s="201"/>
      <c r="T96" s="202"/>
      <c r="AT96" s="196" t="s">
        <v>153</v>
      </c>
      <c r="AU96" s="196" t="s">
        <v>76</v>
      </c>
      <c r="AV96" s="12" t="s">
        <v>78</v>
      </c>
      <c r="AW96" s="12" t="s">
        <v>33</v>
      </c>
      <c r="AX96" s="12" t="s">
        <v>69</v>
      </c>
      <c r="AY96" s="196" t="s">
        <v>144</v>
      </c>
    </row>
    <row r="97" spans="2:65" s="13" customFormat="1" ht="13.5">
      <c r="B97" s="203"/>
      <c r="D97" s="195" t="s">
        <v>153</v>
      </c>
      <c r="E97" s="204" t="s">
        <v>5</v>
      </c>
      <c r="F97" s="205" t="s">
        <v>156</v>
      </c>
      <c r="H97" s="206">
        <v>1</v>
      </c>
      <c r="I97" s="207"/>
      <c r="L97" s="203"/>
      <c r="M97" s="208"/>
      <c r="N97" s="209"/>
      <c r="O97" s="209"/>
      <c r="P97" s="209"/>
      <c r="Q97" s="209"/>
      <c r="R97" s="209"/>
      <c r="S97" s="209"/>
      <c r="T97" s="210"/>
      <c r="AT97" s="204" t="s">
        <v>153</v>
      </c>
      <c r="AU97" s="204" t="s">
        <v>76</v>
      </c>
      <c r="AV97" s="13" t="s">
        <v>151</v>
      </c>
      <c r="AW97" s="13" t="s">
        <v>33</v>
      </c>
      <c r="AX97" s="13" t="s">
        <v>76</v>
      </c>
      <c r="AY97" s="204" t="s">
        <v>144</v>
      </c>
    </row>
    <row r="98" spans="2:65" s="1" customFormat="1" ht="14.45" customHeight="1">
      <c r="B98" s="181"/>
      <c r="C98" s="182" t="s">
        <v>185</v>
      </c>
      <c r="D98" s="182" t="s">
        <v>146</v>
      </c>
      <c r="E98" s="183" t="s">
        <v>1070</v>
      </c>
      <c r="F98" s="184" t="s">
        <v>1071</v>
      </c>
      <c r="G98" s="185" t="s">
        <v>717</v>
      </c>
      <c r="H98" s="186">
        <v>1</v>
      </c>
      <c r="I98" s="187"/>
      <c r="J98" s="188">
        <f>ROUND(I98*H98,2)</f>
        <v>0</v>
      </c>
      <c r="K98" s="184" t="s">
        <v>5</v>
      </c>
      <c r="L98" s="41"/>
      <c r="M98" s="189" t="s">
        <v>5</v>
      </c>
      <c r="N98" s="190" t="s">
        <v>40</v>
      </c>
      <c r="O98" s="42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24" t="s">
        <v>151</v>
      </c>
      <c r="AT98" s="24" t="s">
        <v>146</v>
      </c>
      <c r="AU98" s="24" t="s">
        <v>76</v>
      </c>
      <c r="AY98" s="24" t="s">
        <v>144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4" t="s">
        <v>76</v>
      </c>
      <c r="BK98" s="193">
        <f>ROUND(I98*H98,2)</f>
        <v>0</v>
      </c>
      <c r="BL98" s="24" t="s">
        <v>151</v>
      </c>
      <c r="BM98" s="24" t="s">
        <v>1072</v>
      </c>
    </row>
    <row r="99" spans="2:65" s="14" customFormat="1" ht="13.5">
      <c r="B99" s="228"/>
      <c r="D99" s="195" t="s">
        <v>153</v>
      </c>
      <c r="E99" s="229" t="s">
        <v>5</v>
      </c>
      <c r="F99" s="230" t="s">
        <v>1073</v>
      </c>
      <c r="H99" s="229" t="s">
        <v>5</v>
      </c>
      <c r="I99" s="231"/>
      <c r="L99" s="228"/>
      <c r="M99" s="232"/>
      <c r="N99" s="233"/>
      <c r="O99" s="233"/>
      <c r="P99" s="233"/>
      <c r="Q99" s="233"/>
      <c r="R99" s="233"/>
      <c r="S99" s="233"/>
      <c r="T99" s="234"/>
      <c r="AT99" s="229" t="s">
        <v>153</v>
      </c>
      <c r="AU99" s="229" t="s">
        <v>76</v>
      </c>
      <c r="AV99" s="14" t="s">
        <v>76</v>
      </c>
      <c r="AW99" s="14" t="s">
        <v>33</v>
      </c>
      <c r="AX99" s="14" t="s">
        <v>69</v>
      </c>
      <c r="AY99" s="229" t="s">
        <v>144</v>
      </c>
    </row>
    <row r="100" spans="2:65" s="14" customFormat="1" ht="13.5">
      <c r="B100" s="228"/>
      <c r="D100" s="195" t="s">
        <v>153</v>
      </c>
      <c r="E100" s="229" t="s">
        <v>5</v>
      </c>
      <c r="F100" s="230" t="s">
        <v>1074</v>
      </c>
      <c r="H100" s="229" t="s">
        <v>5</v>
      </c>
      <c r="I100" s="231"/>
      <c r="L100" s="228"/>
      <c r="M100" s="232"/>
      <c r="N100" s="233"/>
      <c r="O100" s="233"/>
      <c r="P100" s="233"/>
      <c r="Q100" s="233"/>
      <c r="R100" s="233"/>
      <c r="S100" s="233"/>
      <c r="T100" s="234"/>
      <c r="AT100" s="229" t="s">
        <v>153</v>
      </c>
      <c r="AU100" s="229" t="s">
        <v>76</v>
      </c>
      <c r="AV100" s="14" t="s">
        <v>76</v>
      </c>
      <c r="AW100" s="14" t="s">
        <v>33</v>
      </c>
      <c r="AX100" s="14" t="s">
        <v>69</v>
      </c>
      <c r="AY100" s="229" t="s">
        <v>144</v>
      </c>
    </row>
    <row r="101" spans="2:65" s="14" customFormat="1" ht="13.5">
      <c r="B101" s="228"/>
      <c r="D101" s="195" t="s">
        <v>153</v>
      </c>
      <c r="E101" s="229" t="s">
        <v>5</v>
      </c>
      <c r="F101" s="230" t="s">
        <v>1075</v>
      </c>
      <c r="H101" s="229" t="s">
        <v>5</v>
      </c>
      <c r="I101" s="231"/>
      <c r="L101" s="228"/>
      <c r="M101" s="232"/>
      <c r="N101" s="233"/>
      <c r="O101" s="233"/>
      <c r="P101" s="233"/>
      <c r="Q101" s="233"/>
      <c r="R101" s="233"/>
      <c r="S101" s="233"/>
      <c r="T101" s="234"/>
      <c r="AT101" s="229" t="s">
        <v>153</v>
      </c>
      <c r="AU101" s="229" t="s">
        <v>76</v>
      </c>
      <c r="AV101" s="14" t="s">
        <v>76</v>
      </c>
      <c r="AW101" s="14" t="s">
        <v>33</v>
      </c>
      <c r="AX101" s="14" t="s">
        <v>69</v>
      </c>
      <c r="AY101" s="229" t="s">
        <v>144</v>
      </c>
    </row>
    <row r="102" spans="2:65" s="14" customFormat="1" ht="13.5">
      <c r="B102" s="228"/>
      <c r="D102" s="195" t="s">
        <v>153</v>
      </c>
      <c r="E102" s="229" t="s">
        <v>5</v>
      </c>
      <c r="F102" s="230" t="s">
        <v>1076</v>
      </c>
      <c r="H102" s="229" t="s">
        <v>5</v>
      </c>
      <c r="I102" s="231"/>
      <c r="L102" s="228"/>
      <c r="M102" s="232"/>
      <c r="N102" s="233"/>
      <c r="O102" s="233"/>
      <c r="P102" s="233"/>
      <c r="Q102" s="233"/>
      <c r="R102" s="233"/>
      <c r="S102" s="233"/>
      <c r="T102" s="234"/>
      <c r="AT102" s="229" t="s">
        <v>153</v>
      </c>
      <c r="AU102" s="229" t="s">
        <v>76</v>
      </c>
      <c r="AV102" s="14" t="s">
        <v>76</v>
      </c>
      <c r="AW102" s="14" t="s">
        <v>33</v>
      </c>
      <c r="AX102" s="14" t="s">
        <v>69</v>
      </c>
      <c r="AY102" s="229" t="s">
        <v>144</v>
      </c>
    </row>
    <row r="103" spans="2:65" s="14" customFormat="1" ht="13.5">
      <c r="B103" s="228"/>
      <c r="D103" s="195" t="s">
        <v>153</v>
      </c>
      <c r="E103" s="229" t="s">
        <v>5</v>
      </c>
      <c r="F103" s="230" t="s">
        <v>1077</v>
      </c>
      <c r="H103" s="229" t="s">
        <v>5</v>
      </c>
      <c r="I103" s="231"/>
      <c r="L103" s="228"/>
      <c r="M103" s="232"/>
      <c r="N103" s="233"/>
      <c r="O103" s="233"/>
      <c r="P103" s="233"/>
      <c r="Q103" s="233"/>
      <c r="R103" s="233"/>
      <c r="S103" s="233"/>
      <c r="T103" s="234"/>
      <c r="AT103" s="229" t="s">
        <v>153</v>
      </c>
      <c r="AU103" s="229" t="s">
        <v>76</v>
      </c>
      <c r="AV103" s="14" t="s">
        <v>76</v>
      </c>
      <c r="AW103" s="14" t="s">
        <v>33</v>
      </c>
      <c r="AX103" s="14" t="s">
        <v>69</v>
      </c>
      <c r="AY103" s="229" t="s">
        <v>144</v>
      </c>
    </row>
    <row r="104" spans="2:65" s="14" customFormat="1" ht="13.5">
      <c r="B104" s="228"/>
      <c r="D104" s="195" t="s">
        <v>153</v>
      </c>
      <c r="E104" s="229" t="s">
        <v>5</v>
      </c>
      <c r="F104" s="230" t="s">
        <v>1078</v>
      </c>
      <c r="H104" s="229" t="s">
        <v>5</v>
      </c>
      <c r="I104" s="231"/>
      <c r="L104" s="228"/>
      <c r="M104" s="232"/>
      <c r="N104" s="233"/>
      <c r="O104" s="233"/>
      <c r="P104" s="233"/>
      <c r="Q104" s="233"/>
      <c r="R104" s="233"/>
      <c r="S104" s="233"/>
      <c r="T104" s="234"/>
      <c r="AT104" s="229" t="s">
        <v>153</v>
      </c>
      <c r="AU104" s="229" t="s">
        <v>76</v>
      </c>
      <c r="AV104" s="14" t="s">
        <v>76</v>
      </c>
      <c r="AW104" s="14" t="s">
        <v>33</v>
      </c>
      <c r="AX104" s="14" t="s">
        <v>69</v>
      </c>
      <c r="AY104" s="229" t="s">
        <v>144</v>
      </c>
    </row>
    <row r="105" spans="2:65" s="14" customFormat="1" ht="13.5">
      <c r="B105" s="228"/>
      <c r="D105" s="195" t="s">
        <v>153</v>
      </c>
      <c r="E105" s="229" t="s">
        <v>5</v>
      </c>
      <c r="F105" s="230" t="s">
        <v>1079</v>
      </c>
      <c r="H105" s="229" t="s">
        <v>5</v>
      </c>
      <c r="I105" s="231"/>
      <c r="L105" s="228"/>
      <c r="M105" s="232"/>
      <c r="N105" s="233"/>
      <c r="O105" s="233"/>
      <c r="P105" s="233"/>
      <c r="Q105" s="233"/>
      <c r="R105" s="233"/>
      <c r="S105" s="233"/>
      <c r="T105" s="234"/>
      <c r="AT105" s="229" t="s">
        <v>153</v>
      </c>
      <c r="AU105" s="229" t="s">
        <v>76</v>
      </c>
      <c r="AV105" s="14" t="s">
        <v>76</v>
      </c>
      <c r="AW105" s="14" t="s">
        <v>33</v>
      </c>
      <c r="AX105" s="14" t="s">
        <v>69</v>
      </c>
      <c r="AY105" s="229" t="s">
        <v>144</v>
      </c>
    </row>
    <row r="106" spans="2:65" s="14" customFormat="1" ht="13.5">
      <c r="B106" s="228"/>
      <c r="D106" s="195" t="s">
        <v>153</v>
      </c>
      <c r="E106" s="229" t="s">
        <v>5</v>
      </c>
      <c r="F106" s="230" t="s">
        <v>1080</v>
      </c>
      <c r="H106" s="229" t="s">
        <v>5</v>
      </c>
      <c r="I106" s="231"/>
      <c r="L106" s="228"/>
      <c r="M106" s="232"/>
      <c r="N106" s="233"/>
      <c r="O106" s="233"/>
      <c r="P106" s="233"/>
      <c r="Q106" s="233"/>
      <c r="R106" s="233"/>
      <c r="S106" s="233"/>
      <c r="T106" s="234"/>
      <c r="AT106" s="229" t="s">
        <v>153</v>
      </c>
      <c r="AU106" s="229" t="s">
        <v>76</v>
      </c>
      <c r="AV106" s="14" t="s">
        <v>76</v>
      </c>
      <c r="AW106" s="14" t="s">
        <v>33</v>
      </c>
      <c r="AX106" s="14" t="s">
        <v>69</v>
      </c>
      <c r="AY106" s="229" t="s">
        <v>144</v>
      </c>
    </row>
    <row r="107" spans="2:65" s="12" customFormat="1" ht="13.5">
      <c r="B107" s="194"/>
      <c r="D107" s="195" t="s">
        <v>153</v>
      </c>
      <c r="E107" s="196" t="s">
        <v>5</v>
      </c>
      <c r="F107" s="197" t="s">
        <v>76</v>
      </c>
      <c r="H107" s="198">
        <v>1</v>
      </c>
      <c r="I107" s="199"/>
      <c r="L107" s="194"/>
      <c r="M107" s="200"/>
      <c r="N107" s="201"/>
      <c r="O107" s="201"/>
      <c r="P107" s="201"/>
      <c r="Q107" s="201"/>
      <c r="R107" s="201"/>
      <c r="S107" s="201"/>
      <c r="T107" s="202"/>
      <c r="AT107" s="196" t="s">
        <v>153</v>
      </c>
      <c r="AU107" s="196" t="s">
        <v>76</v>
      </c>
      <c r="AV107" s="12" t="s">
        <v>78</v>
      </c>
      <c r="AW107" s="12" t="s">
        <v>33</v>
      </c>
      <c r="AX107" s="12" t="s">
        <v>69</v>
      </c>
      <c r="AY107" s="196" t="s">
        <v>144</v>
      </c>
    </row>
    <row r="108" spans="2:65" s="13" customFormat="1" ht="13.5">
      <c r="B108" s="203"/>
      <c r="D108" s="195" t="s">
        <v>153</v>
      </c>
      <c r="E108" s="204" t="s">
        <v>5</v>
      </c>
      <c r="F108" s="205" t="s">
        <v>156</v>
      </c>
      <c r="H108" s="206">
        <v>1</v>
      </c>
      <c r="I108" s="207"/>
      <c r="L108" s="203"/>
      <c r="M108" s="208"/>
      <c r="N108" s="209"/>
      <c r="O108" s="209"/>
      <c r="P108" s="209"/>
      <c r="Q108" s="209"/>
      <c r="R108" s="209"/>
      <c r="S108" s="209"/>
      <c r="T108" s="210"/>
      <c r="AT108" s="204" t="s">
        <v>153</v>
      </c>
      <c r="AU108" s="204" t="s">
        <v>76</v>
      </c>
      <c r="AV108" s="13" t="s">
        <v>151</v>
      </c>
      <c r="AW108" s="13" t="s">
        <v>33</v>
      </c>
      <c r="AX108" s="13" t="s">
        <v>76</v>
      </c>
      <c r="AY108" s="204" t="s">
        <v>144</v>
      </c>
    </row>
    <row r="109" spans="2:65" s="1" customFormat="1" ht="14.45" customHeight="1">
      <c r="B109" s="181"/>
      <c r="C109" s="182" t="s">
        <v>189</v>
      </c>
      <c r="D109" s="182" t="s">
        <v>146</v>
      </c>
      <c r="E109" s="183" t="s">
        <v>1081</v>
      </c>
      <c r="F109" s="184" t="s">
        <v>1082</v>
      </c>
      <c r="G109" s="185" t="s">
        <v>1083</v>
      </c>
      <c r="H109" s="186">
        <v>1</v>
      </c>
      <c r="I109" s="187"/>
      <c r="J109" s="188">
        <f>ROUND(I109*H109,2)</f>
        <v>0</v>
      </c>
      <c r="K109" s="184" t="s">
        <v>5</v>
      </c>
      <c r="L109" s="41"/>
      <c r="M109" s="189" t="s">
        <v>5</v>
      </c>
      <c r="N109" s="190" t="s">
        <v>40</v>
      </c>
      <c r="O109" s="42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24" t="s">
        <v>151</v>
      </c>
      <c r="AT109" s="24" t="s">
        <v>146</v>
      </c>
      <c r="AU109" s="24" t="s">
        <v>76</v>
      </c>
      <c r="AY109" s="24" t="s">
        <v>144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4" t="s">
        <v>76</v>
      </c>
      <c r="BK109" s="193">
        <f>ROUND(I109*H109,2)</f>
        <v>0</v>
      </c>
      <c r="BL109" s="24" t="s">
        <v>151</v>
      </c>
      <c r="BM109" s="24" t="s">
        <v>1084</v>
      </c>
    </row>
    <row r="110" spans="2:65" s="1" customFormat="1" ht="14.45" customHeight="1">
      <c r="B110" s="181"/>
      <c r="C110" s="182" t="s">
        <v>181</v>
      </c>
      <c r="D110" s="182" t="s">
        <v>146</v>
      </c>
      <c r="E110" s="183" t="s">
        <v>1085</v>
      </c>
      <c r="F110" s="184" t="s">
        <v>1086</v>
      </c>
      <c r="G110" s="185" t="s">
        <v>717</v>
      </c>
      <c r="H110" s="186">
        <v>1</v>
      </c>
      <c r="I110" s="187"/>
      <c r="J110" s="188">
        <f>ROUND(I110*H110,2)</f>
        <v>0</v>
      </c>
      <c r="K110" s="184" t="s">
        <v>5</v>
      </c>
      <c r="L110" s="41"/>
      <c r="M110" s="189" t="s">
        <v>5</v>
      </c>
      <c r="N110" s="190" t="s">
        <v>40</v>
      </c>
      <c r="O110" s="42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4" t="s">
        <v>151</v>
      </c>
      <c r="AT110" s="24" t="s">
        <v>146</v>
      </c>
      <c r="AU110" s="24" t="s">
        <v>76</v>
      </c>
      <c r="AY110" s="24" t="s">
        <v>144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4" t="s">
        <v>76</v>
      </c>
      <c r="BK110" s="193">
        <f>ROUND(I110*H110,2)</f>
        <v>0</v>
      </c>
      <c r="BL110" s="24" t="s">
        <v>151</v>
      </c>
      <c r="BM110" s="24" t="s">
        <v>1087</v>
      </c>
    </row>
    <row r="111" spans="2:65" s="14" customFormat="1" ht="13.5">
      <c r="B111" s="228"/>
      <c r="D111" s="195" t="s">
        <v>153</v>
      </c>
      <c r="E111" s="229" t="s">
        <v>5</v>
      </c>
      <c r="F111" s="230" t="s">
        <v>1088</v>
      </c>
      <c r="H111" s="229" t="s">
        <v>5</v>
      </c>
      <c r="I111" s="231"/>
      <c r="L111" s="228"/>
      <c r="M111" s="232"/>
      <c r="N111" s="233"/>
      <c r="O111" s="233"/>
      <c r="P111" s="233"/>
      <c r="Q111" s="233"/>
      <c r="R111" s="233"/>
      <c r="S111" s="233"/>
      <c r="T111" s="234"/>
      <c r="AT111" s="229" t="s">
        <v>153</v>
      </c>
      <c r="AU111" s="229" t="s">
        <v>76</v>
      </c>
      <c r="AV111" s="14" t="s">
        <v>76</v>
      </c>
      <c r="AW111" s="14" t="s">
        <v>33</v>
      </c>
      <c r="AX111" s="14" t="s">
        <v>69</v>
      </c>
      <c r="AY111" s="229" t="s">
        <v>144</v>
      </c>
    </row>
    <row r="112" spans="2:65" s="14" customFormat="1" ht="13.5">
      <c r="B112" s="228"/>
      <c r="D112" s="195" t="s">
        <v>153</v>
      </c>
      <c r="E112" s="229" t="s">
        <v>5</v>
      </c>
      <c r="F112" s="230" t="s">
        <v>1089</v>
      </c>
      <c r="H112" s="229" t="s">
        <v>5</v>
      </c>
      <c r="I112" s="231"/>
      <c r="L112" s="228"/>
      <c r="M112" s="232"/>
      <c r="N112" s="233"/>
      <c r="O112" s="233"/>
      <c r="P112" s="233"/>
      <c r="Q112" s="233"/>
      <c r="R112" s="233"/>
      <c r="S112" s="233"/>
      <c r="T112" s="234"/>
      <c r="AT112" s="229" t="s">
        <v>153</v>
      </c>
      <c r="AU112" s="229" t="s">
        <v>76</v>
      </c>
      <c r="AV112" s="14" t="s">
        <v>76</v>
      </c>
      <c r="AW112" s="14" t="s">
        <v>33</v>
      </c>
      <c r="AX112" s="14" t="s">
        <v>69</v>
      </c>
      <c r="AY112" s="229" t="s">
        <v>144</v>
      </c>
    </row>
    <row r="113" spans="2:51" s="14" customFormat="1" ht="13.5">
      <c r="B113" s="228"/>
      <c r="D113" s="195" t="s">
        <v>153</v>
      </c>
      <c r="E113" s="229" t="s">
        <v>5</v>
      </c>
      <c r="F113" s="230" t="s">
        <v>1090</v>
      </c>
      <c r="H113" s="229" t="s">
        <v>5</v>
      </c>
      <c r="I113" s="231"/>
      <c r="L113" s="228"/>
      <c r="M113" s="232"/>
      <c r="N113" s="233"/>
      <c r="O113" s="233"/>
      <c r="P113" s="233"/>
      <c r="Q113" s="233"/>
      <c r="R113" s="233"/>
      <c r="S113" s="233"/>
      <c r="T113" s="234"/>
      <c r="AT113" s="229" t="s">
        <v>153</v>
      </c>
      <c r="AU113" s="229" t="s">
        <v>76</v>
      </c>
      <c r="AV113" s="14" t="s">
        <v>76</v>
      </c>
      <c r="AW113" s="14" t="s">
        <v>33</v>
      </c>
      <c r="AX113" s="14" t="s">
        <v>69</v>
      </c>
      <c r="AY113" s="229" t="s">
        <v>144</v>
      </c>
    </row>
    <row r="114" spans="2:51" s="14" customFormat="1" ht="13.5">
      <c r="B114" s="228"/>
      <c r="D114" s="195" t="s">
        <v>153</v>
      </c>
      <c r="E114" s="229" t="s">
        <v>5</v>
      </c>
      <c r="F114" s="230" t="s">
        <v>1091</v>
      </c>
      <c r="H114" s="229" t="s">
        <v>5</v>
      </c>
      <c r="I114" s="231"/>
      <c r="L114" s="228"/>
      <c r="M114" s="232"/>
      <c r="N114" s="233"/>
      <c r="O114" s="233"/>
      <c r="P114" s="233"/>
      <c r="Q114" s="233"/>
      <c r="R114" s="233"/>
      <c r="S114" s="233"/>
      <c r="T114" s="234"/>
      <c r="AT114" s="229" t="s">
        <v>153</v>
      </c>
      <c r="AU114" s="229" t="s">
        <v>76</v>
      </c>
      <c r="AV114" s="14" t="s">
        <v>76</v>
      </c>
      <c r="AW114" s="14" t="s">
        <v>33</v>
      </c>
      <c r="AX114" s="14" t="s">
        <v>69</v>
      </c>
      <c r="AY114" s="229" t="s">
        <v>144</v>
      </c>
    </row>
    <row r="115" spans="2:51" s="14" customFormat="1" ht="13.5">
      <c r="B115" s="228"/>
      <c r="D115" s="195" t="s">
        <v>153</v>
      </c>
      <c r="E115" s="229" t="s">
        <v>5</v>
      </c>
      <c r="F115" s="230" t="s">
        <v>1092</v>
      </c>
      <c r="H115" s="229" t="s">
        <v>5</v>
      </c>
      <c r="I115" s="231"/>
      <c r="L115" s="228"/>
      <c r="M115" s="232"/>
      <c r="N115" s="233"/>
      <c r="O115" s="233"/>
      <c r="P115" s="233"/>
      <c r="Q115" s="233"/>
      <c r="R115" s="233"/>
      <c r="S115" s="233"/>
      <c r="T115" s="234"/>
      <c r="AT115" s="229" t="s">
        <v>153</v>
      </c>
      <c r="AU115" s="229" t="s">
        <v>76</v>
      </c>
      <c r="AV115" s="14" t="s">
        <v>76</v>
      </c>
      <c r="AW115" s="14" t="s">
        <v>33</v>
      </c>
      <c r="AX115" s="14" t="s">
        <v>69</v>
      </c>
      <c r="AY115" s="229" t="s">
        <v>144</v>
      </c>
    </row>
    <row r="116" spans="2:51" s="14" customFormat="1" ht="13.5">
      <c r="B116" s="228"/>
      <c r="D116" s="195" t="s">
        <v>153</v>
      </c>
      <c r="E116" s="229" t="s">
        <v>5</v>
      </c>
      <c r="F116" s="230" t="s">
        <v>1093</v>
      </c>
      <c r="H116" s="229" t="s">
        <v>5</v>
      </c>
      <c r="I116" s="231"/>
      <c r="L116" s="228"/>
      <c r="M116" s="232"/>
      <c r="N116" s="233"/>
      <c r="O116" s="233"/>
      <c r="P116" s="233"/>
      <c r="Q116" s="233"/>
      <c r="R116" s="233"/>
      <c r="S116" s="233"/>
      <c r="T116" s="234"/>
      <c r="AT116" s="229" t="s">
        <v>153</v>
      </c>
      <c r="AU116" s="229" t="s">
        <v>76</v>
      </c>
      <c r="AV116" s="14" t="s">
        <v>76</v>
      </c>
      <c r="AW116" s="14" t="s">
        <v>33</v>
      </c>
      <c r="AX116" s="14" t="s">
        <v>69</v>
      </c>
      <c r="AY116" s="229" t="s">
        <v>144</v>
      </c>
    </row>
    <row r="117" spans="2:51" s="14" customFormat="1" ht="13.5">
      <c r="B117" s="228"/>
      <c r="D117" s="195" t="s">
        <v>153</v>
      </c>
      <c r="E117" s="229" t="s">
        <v>5</v>
      </c>
      <c r="F117" s="230" t="s">
        <v>1094</v>
      </c>
      <c r="H117" s="229" t="s">
        <v>5</v>
      </c>
      <c r="I117" s="231"/>
      <c r="L117" s="228"/>
      <c r="M117" s="232"/>
      <c r="N117" s="233"/>
      <c r="O117" s="233"/>
      <c r="P117" s="233"/>
      <c r="Q117" s="233"/>
      <c r="R117" s="233"/>
      <c r="S117" s="233"/>
      <c r="T117" s="234"/>
      <c r="AT117" s="229" t="s">
        <v>153</v>
      </c>
      <c r="AU117" s="229" t="s">
        <v>76</v>
      </c>
      <c r="AV117" s="14" t="s">
        <v>76</v>
      </c>
      <c r="AW117" s="14" t="s">
        <v>33</v>
      </c>
      <c r="AX117" s="14" t="s">
        <v>69</v>
      </c>
      <c r="AY117" s="229" t="s">
        <v>144</v>
      </c>
    </row>
    <row r="118" spans="2:51" s="14" customFormat="1" ht="13.5">
      <c r="B118" s="228"/>
      <c r="D118" s="195" t="s">
        <v>153</v>
      </c>
      <c r="E118" s="229" t="s">
        <v>5</v>
      </c>
      <c r="F118" s="230" t="s">
        <v>1095</v>
      </c>
      <c r="H118" s="229" t="s">
        <v>5</v>
      </c>
      <c r="I118" s="231"/>
      <c r="L118" s="228"/>
      <c r="M118" s="232"/>
      <c r="N118" s="233"/>
      <c r="O118" s="233"/>
      <c r="P118" s="233"/>
      <c r="Q118" s="233"/>
      <c r="R118" s="233"/>
      <c r="S118" s="233"/>
      <c r="T118" s="234"/>
      <c r="AT118" s="229" t="s">
        <v>153</v>
      </c>
      <c r="AU118" s="229" t="s">
        <v>76</v>
      </c>
      <c r="AV118" s="14" t="s">
        <v>76</v>
      </c>
      <c r="AW118" s="14" t="s">
        <v>33</v>
      </c>
      <c r="AX118" s="14" t="s">
        <v>69</v>
      </c>
      <c r="AY118" s="229" t="s">
        <v>144</v>
      </c>
    </row>
    <row r="119" spans="2:51" s="14" customFormat="1" ht="13.5">
      <c r="B119" s="228"/>
      <c r="D119" s="195" t="s">
        <v>153</v>
      </c>
      <c r="E119" s="229" t="s">
        <v>5</v>
      </c>
      <c r="F119" s="230" t="s">
        <v>1096</v>
      </c>
      <c r="H119" s="229" t="s">
        <v>5</v>
      </c>
      <c r="I119" s="231"/>
      <c r="L119" s="228"/>
      <c r="M119" s="232"/>
      <c r="N119" s="233"/>
      <c r="O119" s="233"/>
      <c r="P119" s="233"/>
      <c r="Q119" s="233"/>
      <c r="R119" s="233"/>
      <c r="S119" s="233"/>
      <c r="T119" s="234"/>
      <c r="AT119" s="229" t="s">
        <v>153</v>
      </c>
      <c r="AU119" s="229" t="s">
        <v>76</v>
      </c>
      <c r="AV119" s="14" t="s">
        <v>76</v>
      </c>
      <c r="AW119" s="14" t="s">
        <v>33</v>
      </c>
      <c r="AX119" s="14" t="s">
        <v>69</v>
      </c>
      <c r="AY119" s="229" t="s">
        <v>144</v>
      </c>
    </row>
    <row r="120" spans="2:51" s="14" customFormat="1" ht="13.5">
      <c r="B120" s="228"/>
      <c r="D120" s="195" t="s">
        <v>153</v>
      </c>
      <c r="E120" s="229" t="s">
        <v>5</v>
      </c>
      <c r="F120" s="230" t="s">
        <v>1097</v>
      </c>
      <c r="H120" s="229" t="s">
        <v>5</v>
      </c>
      <c r="I120" s="231"/>
      <c r="L120" s="228"/>
      <c r="M120" s="232"/>
      <c r="N120" s="233"/>
      <c r="O120" s="233"/>
      <c r="P120" s="233"/>
      <c r="Q120" s="233"/>
      <c r="R120" s="233"/>
      <c r="S120" s="233"/>
      <c r="T120" s="234"/>
      <c r="AT120" s="229" t="s">
        <v>153</v>
      </c>
      <c r="AU120" s="229" t="s">
        <v>76</v>
      </c>
      <c r="AV120" s="14" t="s">
        <v>76</v>
      </c>
      <c r="AW120" s="14" t="s">
        <v>33</v>
      </c>
      <c r="AX120" s="14" t="s">
        <v>69</v>
      </c>
      <c r="AY120" s="229" t="s">
        <v>144</v>
      </c>
    </row>
    <row r="121" spans="2:51" s="14" customFormat="1" ht="13.5">
      <c r="B121" s="228"/>
      <c r="D121" s="195" t="s">
        <v>153</v>
      </c>
      <c r="E121" s="229" t="s">
        <v>5</v>
      </c>
      <c r="F121" s="230" t="s">
        <v>1098</v>
      </c>
      <c r="H121" s="229" t="s">
        <v>5</v>
      </c>
      <c r="I121" s="231"/>
      <c r="L121" s="228"/>
      <c r="M121" s="232"/>
      <c r="N121" s="233"/>
      <c r="O121" s="233"/>
      <c r="P121" s="233"/>
      <c r="Q121" s="233"/>
      <c r="R121" s="233"/>
      <c r="S121" s="233"/>
      <c r="T121" s="234"/>
      <c r="AT121" s="229" t="s">
        <v>153</v>
      </c>
      <c r="AU121" s="229" t="s">
        <v>76</v>
      </c>
      <c r="AV121" s="14" t="s">
        <v>76</v>
      </c>
      <c r="AW121" s="14" t="s">
        <v>33</v>
      </c>
      <c r="AX121" s="14" t="s">
        <v>69</v>
      </c>
      <c r="AY121" s="229" t="s">
        <v>144</v>
      </c>
    </row>
    <row r="122" spans="2:51" s="14" customFormat="1" ht="13.5">
      <c r="B122" s="228"/>
      <c r="D122" s="195" t="s">
        <v>153</v>
      </c>
      <c r="E122" s="229" t="s">
        <v>5</v>
      </c>
      <c r="F122" s="230" t="s">
        <v>1099</v>
      </c>
      <c r="H122" s="229" t="s">
        <v>5</v>
      </c>
      <c r="I122" s="231"/>
      <c r="L122" s="228"/>
      <c r="M122" s="232"/>
      <c r="N122" s="233"/>
      <c r="O122" s="233"/>
      <c r="P122" s="233"/>
      <c r="Q122" s="233"/>
      <c r="R122" s="233"/>
      <c r="S122" s="233"/>
      <c r="T122" s="234"/>
      <c r="AT122" s="229" t="s">
        <v>153</v>
      </c>
      <c r="AU122" s="229" t="s">
        <v>76</v>
      </c>
      <c r="AV122" s="14" t="s">
        <v>76</v>
      </c>
      <c r="AW122" s="14" t="s">
        <v>33</v>
      </c>
      <c r="AX122" s="14" t="s">
        <v>69</v>
      </c>
      <c r="AY122" s="229" t="s">
        <v>144</v>
      </c>
    </row>
    <row r="123" spans="2:51" s="14" customFormat="1" ht="13.5">
      <c r="B123" s="228"/>
      <c r="D123" s="195" t="s">
        <v>153</v>
      </c>
      <c r="E123" s="229" t="s">
        <v>5</v>
      </c>
      <c r="F123" s="230" t="s">
        <v>1100</v>
      </c>
      <c r="H123" s="229" t="s">
        <v>5</v>
      </c>
      <c r="I123" s="231"/>
      <c r="L123" s="228"/>
      <c r="M123" s="232"/>
      <c r="N123" s="233"/>
      <c r="O123" s="233"/>
      <c r="P123" s="233"/>
      <c r="Q123" s="233"/>
      <c r="R123" s="233"/>
      <c r="S123" s="233"/>
      <c r="T123" s="234"/>
      <c r="AT123" s="229" t="s">
        <v>153</v>
      </c>
      <c r="AU123" s="229" t="s">
        <v>76</v>
      </c>
      <c r="AV123" s="14" t="s">
        <v>76</v>
      </c>
      <c r="AW123" s="14" t="s">
        <v>33</v>
      </c>
      <c r="AX123" s="14" t="s">
        <v>69</v>
      </c>
      <c r="AY123" s="229" t="s">
        <v>144</v>
      </c>
    </row>
    <row r="124" spans="2:51" s="14" customFormat="1" ht="13.5">
      <c r="B124" s="228"/>
      <c r="D124" s="195" t="s">
        <v>153</v>
      </c>
      <c r="E124" s="229" t="s">
        <v>5</v>
      </c>
      <c r="F124" s="230" t="s">
        <v>1101</v>
      </c>
      <c r="H124" s="229" t="s">
        <v>5</v>
      </c>
      <c r="I124" s="231"/>
      <c r="L124" s="228"/>
      <c r="M124" s="232"/>
      <c r="N124" s="233"/>
      <c r="O124" s="233"/>
      <c r="P124" s="233"/>
      <c r="Q124" s="233"/>
      <c r="R124" s="233"/>
      <c r="S124" s="233"/>
      <c r="T124" s="234"/>
      <c r="AT124" s="229" t="s">
        <v>153</v>
      </c>
      <c r="AU124" s="229" t="s">
        <v>76</v>
      </c>
      <c r="AV124" s="14" t="s">
        <v>76</v>
      </c>
      <c r="AW124" s="14" t="s">
        <v>33</v>
      </c>
      <c r="AX124" s="14" t="s">
        <v>69</v>
      </c>
      <c r="AY124" s="229" t="s">
        <v>144</v>
      </c>
    </row>
    <row r="125" spans="2:51" s="14" customFormat="1" ht="13.5">
      <c r="B125" s="228"/>
      <c r="D125" s="195" t="s">
        <v>153</v>
      </c>
      <c r="E125" s="229" t="s">
        <v>5</v>
      </c>
      <c r="F125" s="230" t="s">
        <v>1102</v>
      </c>
      <c r="H125" s="229" t="s">
        <v>5</v>
      </c>
      <c r="I125" s="231"/>
      <c r="L125" s="228"/>
      <c r="M125" s="232"/>
      <c r="N125" s="233"/>
      <c r="O125" s="233"/>
      <c r="P125" s="233"/>
      <c r="Q125" s="233"/>
      <c r="R125" s="233"/>
      <c r="S125" s="233"/>
      <c r="T125" s="234"/>
      <c r="AT125" s="229" t="s">
        <v>153</v>
      </c>
      <c r="AU125" s="229" t="s">
        <v>76</v>
      </c>
      <c r="AV125" s="14" t="s">
        <v>76</v>
      </c>
      <c r="AW125" s="14" t="s">
        <v>33</v>
      </c>
      <c r="AX125" s="14" t="s">
        <v>69</v>
      </c>
      <c r="AY125" s="229" t="s">
        <v>144</v>
      </c>
    </row>
    <row r="126" spans="2:51" s="14" customFormat="1" ht="13.5">
      <c r="B126" s="228"/>
      <c r="D126" s="195" t="s">
        <v>153</v>
      </c>
      <c r="E126" s="229" t="s">
        <v>5</v>
      </c>
      <c r="F126" s="230" t="s">
        <v>1103</v>
      </c>
      <c r="H126" s="229" t="s">
        <v>5</v>
      </c>
      <c r="I126" s="231"/>
      <c r="L126" s="228"/>
      <c r="M126" s="232"/>
      <c r="N126" s="233"/>
      <c r="O126" s="233"/>
      <c r="P126" s="233"/>
      <c r="Q126" s="233"/>
      <c r="R126" s="233"/>
      <c r="S126" s="233"/>
      <c r="T126" s="234"/>
      <c r="AT126" s="229" t="s">
        <v>153</v>
      </c>
      <c r="AU126" s="229" t="s">
        <v>76</v>
      </c>
      <c r="AV126" s="14" t="s">
        <v>76</v>
      </c>
      <c r="AW126" s="14" t="s">
        <v>33</v>
      </c>
      <c r="AX126" s="14" t="s">
        <v>69</v>
      </c>
      <c r="AY126" s="229" t="s">
        <v>144</v>
      </c>
    </row>
    <row r="127" spans="2:51" s="14" customFormat="1" ht="13.5">
      <c r="B127" s="228"/>
      <c r="D127" s="195" t="s">
        <v>153</v>
      </c>
      <c r="E127" s="229" t="s">
        <v>5</v>
      </c>
      <c r="F127" s="230" t="s">
        <v>1104</v>
      </c>
      <c r="H127" s="229" t="s">
        <v>5</v>
      </c>
      <c r="I127" s="231"/>
      <c r="L127" s="228"/>
      <c r="M127" s="232"/>
      <c r="N127" s="233"/>
      <c r="O127" s="233"/>
      <c r="P127" s="233"/>
      <c r="Q127" s="233"/>
      <c r="R127" s="233"/>
      <c r="S127" s="233"/>
      <c r="T127" s="234"/>
      <c r="AT127" s="229" t="s">
        <v>153</v>
      </c>
      <c r="AU127" s="229" t="s">
        <v>76</v>
      </c>
      <c r="AV127" s="14" t="s">
        <v>76</v>
      </c>
      <c r="AW127" s="14" t="s">
        <v>33</v>
      </c>
      <c r="AX127" s="14" t="s">
        <v>69</v>
      </c>
      <c r="AY127" s="229" t="s">
        <v>144</v>
      </c>
    </row>
    <row r="128" spans="2:51" s="14" customFormat="1" ht="13.5">
      <c r="B128" s="228"/>
      <c r="D128" s="195" t="s">
        <v>153</v>
      </c>
      <c r="E128" s="229" t="s">
        <v>5</v>
      </c>
      <c r="F128" s="230" t="s">
        <v>1105</v>
      </c>
      <c r="H128" s="229" t="s">
        <v>5</v>
      </c>
      <c r="I128" s="231"/>
      <c r="L128" s="228"/>
      <c r="M128" s="232"/>
      <c r="N128" s="233"/>
      <c r="O128" s="233"/>
      <c r="P128" s="233"/>
      <c r="Q128" s="233"/>
      <c r="R128" s="233"/>
      <c r="S128" s="233"/>
      <c r="T128" s="234"/>
      <c r="AT128" s="229" t="s">
        <v>153</v>
      </c>
      <c r="AU128" s="229" t="s">
        <v>76</v>
      </c>
      <c r="AV128" s="14" t="s">
        <v>76</v>
      </c>
      <c r="AW128" s="14" t="s">
        <v>33</v>
      </c>
      <c r="AX128" s="14" t="s">
        <v>69</v>
      </c>
      <c r="AY128" s="229" t="s">
        <v>144</v>
      </c>
    </row>
    <row r="129" spans="2:65" s="14" customFormat="1" ht="13.5">
      <c r="B129" s="228"/>
      <c r="D129" s="195" t="s">
        <v>153</v>
      </c>
      <c r="E129" s="229" t="s">
        <v>5</v>
      </c>
      <c r="F129" s="230" t="s">
        <v>1106</v>
      </c>
      <c r="H129" s="229" t="s">
        <v>5</v>
      </c>
      <c r="I129" s="231"/>
      <c r="L129" s="228"/>
      <c r="M129" s="232"/>
      <c r="N129" s="233"/>
      <c r="O129" s="233"/>
      <c r="P129" s="233"/>
      <c r="Q129" s="233"/>
      <c r="R129" s="233"/>
      <c r="S129" s="233"/>
      <c r="T129" s="234"/>
      <c r="AT129" s="229" t="s">
        <v>153</v>
      </c>
      <c r="AU129" s="229" t="s">
        <v>76</v>
      </c>
      <c r="AV129" s="14" t="s">
        <v>76</v>
      </c>
      <c r="AW129" s="14" t="s">
        <v>33</v>
      </c>
      <c r="AX129" s="14" t="s">
        <v>69</v>
      </c>
      <c r="AY129" s="229" t="s">
        <v>144</v>
      </c>
    </row>
    <row r="130" spans="2:65" s="14" customFormat="1" ht="13.5">
      <c r="B130" s="228"/>
      <c r="D130" s="195" t="s">
        <v>153</v>
      </c>
      <c r="E130" s="229" t="s">
        <v>5</v>
      </c>
      <c r="F130" s="230" t="s">
        <v>1107</v>
      </c>
      <c r="H130" s="229" t="s">
        <v>5</v>
      </c>
      <c r="I130" s="231"/>
      <c r="L130" s="228"/>
      <c r="M130" s="232"/>
      <c r="N130" s="233"/>
      <c r="O130" s="233"/>
      <c r="P130" s="233"/>
      <c r="Q130" s="233"/>
      <c r="R130" s="233"/>
      <c r="S130" s="233"/>
      <c r="T130" s="234"/>
      <c r="AT130" s="229" t="s">
        <v>153</v>
      </c>
      <c r="AU130" s="229" t="s">
        <v>76</v>
      </c>
      <c r="AV130" s="14" t="s">
        <v>76</v>
      </c>
      <c r="AW130" s="14" t="s">
        <v>33</v>
      </c>
      <c r="AX130" s="14" t="s">
        <v>69</v>
      </c>
      <c r="AY130" s="229" t="s">
        <v>144</v>
      </c>
    </row>
    <row r="131" spans="2:65" s="14" customFormat="1" ht="13.5">
      <c r="B131" s="228"/>
      <c r="D131" s="195" t="s">
        <v>153</v>
      </c>
      <c r="E131" s="229" t="s">
        <v>5</v>
      </c>
      <c r="F131" s="230" t="s">
        <v>1108</v>
      </c>
      <c r="H131" s="229" t="s">
        <v>5</v>
      </c>
      <c r="I131" s="231"/>
      <c r="L131" s="228"/>
      <c r="M131" s="232"/>
      <c r="N131" s="233"/>
      <c r="O131" s="233"/>
      <c r="P131" s="233"/>
      <c r="Q131" s="233"/>
      <c r="R131" s="233"/>
      <c r="S131" s="233"/>
      <c r="T131" s="234"/>
      <c r="AT131" s="229" t="s">
        <v>153</v>
      </c>
      <c r="AU131" s="229" t="s">
        <v>76</v>
      </c>
      <c r="AV131" s="14" t="s">
        <v>76</v>
      </c>
      <c r="AW131" s="14" t="s">
        <v>33</v>
      </c>
      <c r="AX131" s="14" t="s">
        <v>69</v>
      </c>
      <c r="AY131" s="229" t="s">
        <v>144</v>
      </c>
    </row>
    <row r="132" spans="2:65" s="14" customFormat="1" ht="13.5">
      <c r="B132" s="228"/>
      <c r="D132" s="195" t="s">
        <v>153</v>
      </c>
      <c r="E132" s="229" t="s">
        <v>5</v>
      </c>
      <c r="F132" s="230" t="s">
        <v>1109</v>
      </c>
      <c r="H132" s="229" t="s">
        <v>5</v>
      </c>
      <c r="I132" s="231"/>
      <c r="L132" s="228"/>
      <c r="M132" s="232"/>
      <c r="N132" s="233"/>
      <c r="O132" s="233"/>
      <c r="P132" s="233"/>
      <c r="Q132" s="233"/>
      <c r="R132" s="233"/>
      <c r="S132" s="233"/>
      <c r="T132" s="234"/>
      <c r="AT132" s="229" t="s">
        <v>153</v>
      </c>
      <c r="AU132" s="229" t="s">
        <v>76</v>
      </c>
      <c r="AV132" s="14" t="s">
        <v>76</v>
      </c>
      <c r="AW132" s="14" t="s">
        <v>33</v>
      </c>
      <c r="AX132" s="14" t="s">
        <v>69</v>
      </c>
      <c r="AY132" s="229" t="s">
        <v>144</v>
      </c>
    </row>
    <row r="133" spans="2:65" s="14" customFormat="1" ht="13.5">
      <c r="B133" s="228"/>
      <c r="D133" s="195" t="s">
        <v>153</v>
      </c>
      <c r="E133" s="229" t="s">
        <v>5</v>
      </c>
      <c r="F133" s="230" t="s">
        <v>1110</v>
      </c>
      <c r="H133" s="229" t="s">
        <v>5</v>
      </c>
      <c r="I133" s="231"/>
      <c r="L133" s="228"/>
      <c r="M133" s="232"/>
      <c r="N133" s="233"/>
      <c r="O133" s="233"/>
      <c r="P133" s="233"/>
      <c r="Q133" s="233"/>
      <c r="R133" s="233"/>
      <c r="S133" s="233"/>
      <c r="T133" s="234"/>
      <c r="AT133" s="229" t="s">
        <v>153</v>
      </c>
      <c r="AU133" s="229" t="s">
        <v>76</v>
      </c>
      <c r="AV133" s="14" t="s">
        <v>76</v>
      </c>
      <c r="AW133" s="14" t="s">
        <v>33</v>
      </c>
      <c r="AX133" s="14" t="s">
        <v>69</v>
      </c>
      <c r="AY133" s="229" t="s">
        <v>144</v>
      </c>
    </row>
    <row r="134" spans="2:65" s="14" customFormat="1" ht="13.5">
      <c r="B134" s="228"/>
      <c r="D134" s="195" t="s">
        <v>153</v>
      </c>
      <c r="E134" s="229" t="s">
        <v>5</v>
      </c>
      <c r="F134" s="230" t="s">
        <v>1111</v>
      </c>
      <c r="H134" s="229" t="s">
        <v>5</v>
      </c>
      <c r="I134" s="231"/>
      <c r="L134" s="228"/>
      <c r="M134" s="232"/>
      <c r="N134" s="233"/>
      <c r="O134" s="233"/>
      <c r="P134" s="233"/>
      <c r="Q134" s="233"/>
      <c r="R134" s="233"/>
      <c r="S134" s="233"/>
      <c r="T134" s="234"/>
      <c r="AT134" s="229" t="s">
        <v>153</v>
      </c>
      <c r="AU134" s="229" t="s">
        <v>76</v>
      </c>
      <c r="AV134" s="14" t="s">
        <v>76</v>
      </c>
      <c r="AW134" s="14" t="s">
        <v>33</v>
      </c>
      <c r="AX134" s="14" t="s">
        <v>69</v>
      </c>
      <c r="AY134" s="229" t="s">
        <v>144</v>
      </c>
    </row>
    <row r="135" spans="2:65" s="14" customFormat="1" ht="13.5">
      <c r="B135" s="228"/>
      <c r="D135" s="195" t="s">
        <v>153</v>
      </c>
      <c r="E135" s="229" t="s">
        <v>5</v>
      </c>
      <c r="F135" s="230" t="s">
        <v>1112</v>
      </c>
      <c r="H135" s="229" t="s">
        <v>5</v>
      </c>
      <c r="I135" s="231"/>
      <c r="L135" s="228"/>
      <c r="M135" s="232"/>
      <c r="N135" s="233"/>
      <c r="O135" s="233"/>
      <c r="P135" s="233"/>
      <c r="Q135" s="233"/>
      <c r="R135" s="233"/>
      <c r="S135" s="233"/>
      <c r="T135" s="234"/>
      <c r="AT135" s="229" t="s">
        <v>153</v>
      </c>
      <c r="AU135" s="229" t="s">
        <v>76</v>
      </c>
      <c r="AV135" s="14" t="s">
        <v>76</v>
      </c>
      <c r="AW135" s="14" t="s">
        <v>33</v>
      </c>
      <c r="AX135" s="14" t="s">
        <v>69</v>
      </c>
      <c r="AY135" s="229" t="s">
        <v>144</v>
      </c>
    </row>
    <row r="136" spans="2:65" s="14" customFormat="1" ht="13.5">
      <c r="B136" s="228"/>
      <c r="D136" s="195" t="s">
        <v>153</v>
      </c>
      <c r="E136" s="229" t="s">
        <v>5</v>
      </c>
      <c r="F136" s="230" t="s">
        <v>1113</v>
      </c>
      <c r="H136" s="229" t="s">
        <v>5</v>
      </c>
      <c r="I136" s="231"/>
      <c r="L136" s="228"/>
      <c r="M136" s="232"/>
      <c r="N136" s="233"/>
      <c r="O136" s="233"/>
      <c r="P136" s="233"/>
      <c r="Q136" s="233"/>
      <c r="R136" s="233"/>
      <c r="S136" s="233"/>
      <c r="T136" s="234"/>
      <c r="AT136" s="229" t="s">
        <v>153</v>
      </c>
      <c r="AU136" s="229" t="s">
        <v>76</v>
      </c>
      <c r="AV136" s="14" t="s">
        <v>76</v>
      </c>
      <c r="AW136" s="14" t="s">
        <v>33</v>
      </c>
      <c r="AX136" s="14" t="s">
        <v>69</v>
      </c>
      <c r="AY136" s="229" t="s">
        <v>144</v>
      </c>
    </row>
    <row r="137" spans="2:65" s="14" customFormat="1" ht="13.5">
      <c r="B137" s="228"/>
      <c r="D137" s="195" t="s">
        <v>153</v>
      </c>
      <c r="E137" s="229" t="s">
        <v>5</v>
      </c>
      <c r="F137" s="230" t="s">
        <v>1114</v>
      </c>
      <c r="H137" s="229" t="s">
        <v>5</v>
      </c>
      <c r="I137" s="231"/>
      <c r="L137" s="228"/>
      <c r="M137" s="232"/>
      <c r="N137" s="233"/>
      <c r="O137" s="233"/>
      <c r="P137" s="233"/>
      <c r="Q137" s="233"/>
      <c r="R137" s="233"/>
      <c r="S137" s="233"/>
      <c r="T137" s="234"/>
      <c r="AT137" s="229" t="s">
        <v>153</v>
      </c>
      <c r="AU137" s="229" t="s">
        <v>76</v>
      </c>
      <c r="AV137" s="14" t="s">
        <v>76</v>
      </c>
      <c r="AW137" s="14" t="s">
        <v>33</v>
      </c>
      <c r="AX137" s="14" t="s">
        <v>69</v>
      </c>
      <c r="AY137" s="229" t="s">
        <v>144</v>
      </c>
    </row>
    <row r="138" spans="2:65" s="14" customFormat="1" ht="13.5">
      <c r="B138" s="228"/>
      <c r="D138" s="195" t="s">
        <v>153</v>
      </c>
      <c r="E138" s="229" t="s">
        <v>5</v>
      </c>
      <c r="F138" s="230" t="s">
        <v>1115</v>
      </c>
      <c r="H138" s="229" t="s">
        <v>5</v>
      </c>
      <c r="I138" s="231"/>
      <c r="L138" s="228"/>
      <c r="M138" s="232"/>
      <c r="N138" s="233"/>
      <c r="O138" s="233"/>
      <c r="P138" s="233"/>
      <c r="Q138" s="233"/>
      <c r="R138" s="233"/>
      <c r="S138" s="233"/>
      <c r="T138" s="234"/>
      <c r="AT138" s="229" t="s">
        <v>153</v>
      </c>
      <c r="AU138" s="229" t="s">
        <v>76</v>
      </c>
      <c r="AV138" s="14" t="s">
        <v>76</v>
      </c>
      <c r="AW138" s="14" t="s">
        <v>33</v>
      </c>
      <c r="AX138" s="14" t="s">
        <v>69</v>
      </c>
      <c r="AY138" s="229" t="s">
        <v>144</v>
      </c>
    </row>
    <row r="139" spans="2:65" s="12" customFormat="1" ht="13.5">
      <c r="B139" s="194"/>
      <c r="D139" s="195" t="s">
        <v>153</v>
      </c>
      <c r="E139" s="196" t="s">
        <v>5</v>
      </c>
      <c r="F139" s="197" t="s">
        <v>76</v>
      </c>
      <c r="H139" s="198">
        <v>1</v>
      </c>
      <c r="I139" s="199"/>
      <c r="L139" s="194"/>
      <c r="M139" s="200"/>
      <c r="N139" s="201"/>
      <c r="O139" s="201"/>
      <c r="P139" s="201"/>
      <c r="Q139" s="201"/>
      <c r="R139" s="201"/>
      <c r="S139" s="201"/>
      <c r="T139" s="202"/>
      <c r="AT139" s="196" t="s">
        <v>153</v>
      </c>
      <c r="AU139" s="196" t="s">
        <v>76</v>
      </c>
      <c r="AV139" s="12" t="s">
        <v>78</v>
      </c>
      <c r="AW139" s="12" t="s">
        <v>33</v>
      </c>
      <c r="AX139" s="12" t="s">
        <v>69</v>
      </c>
      <c r="AY139" s="196" t="s">
        <v>144</v>
      </c>
    </row>
    <row r="140" spans="2:65" s="13" customFormat="1" ht="13.5">
      <c r="B140" s="203"/>
      <c r="D140" s="195" t="s">
        <v>153</v>
      </c>
      <c r="E140" s="204" t="s">
        <v>5</v>
      </c>
      <c r="F140" s="205" t="s">
        <v>156</v>
      </c>
      <c r="H140" s="206">
        <v>1</v>
      </c>
      <c r="I140" s="207"/>
      <c r="L140" s="203"/>
      <c r="M140" s="208"/>
      <c r="N140" s="209"/>
      <c r="O140" s="209"/>
      <c r="P140" s="209"/>
      <c r="Q140" s="209"/>
      <c r="R140" s="209"/>
      <c r="S140" s="209"/>
      <c r="T140" s="210"/>
      <c r="AT140" s="204" t="s">
        <v>153</v>
      </c>
      <c r="AU140" s="204" t="s">
        <v>76</v>
      </c>
      <c r="AV140" s="13" t="s">
        <v>151</v>
      </c>
      <c r="AW140" s="13" t="s">
        <v>33</v>
      </c>
      <c r="AX140" s="13" t="s">
        <v>76</v>
      </c>
      <c r="AY140" s="204" t="s">
        <v>144</v>
      </c>
    </row>
    <row r="141" spans="2:65" s="1" customFormat="1" ht="14.45" customHeight="1">
      <c r="B141" s="181"/>
      <c r="C141" s="182" t="s">
        <v>194</v>
      </c>
      <c r="D141" s="182" t="s">
        <v>146</v>
      </c>
      <c r="E141" s="183" t="s">
        <v>1116</v>
      </c>
      <c r="F141" s="184" t="s">
        <v>1117</v>
      </c>
      <c r="G141" s="185" t="s">
        <v>701</v>
      </c>
      <c r="H141" s="186">
        <v>1</v>
      </c>
      <c r="I141" s="187"/>
      <c r="J141" s="188">
        <f>ROUND(I141*H141,2)</f>
        <v>0</v>
      </c>
      <c r="K141" s="184" t="s">
        <v>5</v>
      </c>
      <c r="L141" s="41"/>
      <c r="M141" s="189" t="s">
        <v>5</v>
      </c>
      <c r="N141" s="190" t="s">
        <v>40</v>
      </c>
      <c r="O141" s="42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AR141" s="24" t="s">
        <v>151</v>
      </c>
      <c r="AT141" s="24" t="s">
        <v>146</v>
      </c>
      <c r="AU141" s="24" t="s">
        <v>76</v>
      </c>
      <c r="AY141" s="24" t="s">
        <v>144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24" t="s">
        <v>76</v>
      </c>
      <c r="BK141" s="193">
        <f>ROUND(I141*H141,2)</f>
        <v>0</v>
      </c>
      <c r="BL141" s="24" t="s">
        <v>151</v>
      </c>
      <c r="BM141" s="24" t="s">
        <v>1118</v>
      </c>
    </row>
    <row r="142" spans="2:65" s="14" customFormat="1" ht="13.5">
      <c r="B142" s="228"/>
      <c r="D142" s="195" t="s">
        <v>153</v>
      </c>
      <c r="E142" s="229" t="s">
        <v>5</v>
      </c>
      <c r="F142" s="230" t="s">
        <v>1119</v>
      </c>
      <c r="H142" s="229" t="s">
        <v>5</v>
      </c>
      <c r="I142" s="231"/>
      <c r="L142" s="228"/>
      <c r="M142" s="232"/>
      <c r="N142" s="233"/>
      <c r="O142" s="233"/>
      <c r="P142" s="233"/>
      <c r="Q142" s="233"/>
      <c r="R142" s="233"/>
      <c r="S142" s="233"/>
      <c r="T142" s="234"/>
      <c r="AT142" s="229" t="s">
        <v>153</v>
      </c>
      <c r="AU142" s="229" t="s">
        <v>76</v>
      </c>
      <c r="AV142" s="14" t="s">
        <v>76</v>
      </c>
      <c r="AW142" s="14" t="s">
        <v>33</v>
      </c>
      <c r="AX142" s="14" t="s">
        <v>69</v>
      </c>
      <c r="AY142" s="229" t="s">
        <v>144</v>
      </c>
    </row>
    <row r="143" spans="2:65" s="14" customFormat="1" ht="13.5">
      <c r="B143" s="228"/>
      <c r="D143" s="195" t="s">
        <v>153</v>
      </c>
      <c r="E143" s="229" t="s">
        <v>5</v>
      </c>
      <c r="F143" s="230" t="s">
        <v>1120</v>
      </c>
      <c r="H143" s="229" t="s">
        <v>5</v>
      </c>
      <c r="I143" s="231"/>
      <c r="L143" s="228"/>
      <c r="M143" s="232"/>
      <c r="N143" s="233"/>
      <c r="O143" s="233"/>
      <c r="P143" s="233"/>
      <c r="Q143" s="233"/>
      <c r="R143" s="233"/>
      <c r="S143" s="233"/>
      <c r="T143" s="234"/>
      <c r="AT143" s="229" t="s">
        <v>153</v>
      </c>
      <c r="AU143" s="229" t="s">
        <v>76</v>
      </c>
      <c r="AV143" s="14" t="s">
        <v>76</v>
      </c>
      <c r="AW143" s="14" t="s">
        <v>33</v>
      </c>
      <c r="AX143" s="14" t="s">
        <v>69</v>
      </c>
      <c r="AY143" s="229" t="s">
        <v>144</v>
      </c>
    </row>
    <row r="144" spans="2:65" s="12" customFormat="1" ht="13.5">
      <c r="B144" s="194"/>
      <c r="D144" s="195" t="s">
        <v>153</v>
      </c>
      <c r="E144" s="196" t="s">
        <v>5</v>
      </c>
      <c r="F144" s="197" t="s">
        <v>76</v>
      </c>
      <c r="H144" s="198">
        <v>1</v>
      </c>
      <c r="I144" s="199"/>
      <c r="L144" s="194"/>
      <c r="M144" s="200"/>
      <c r="N144" s="201"/>
      <c r="O144" s="201"/>
      <c r="P144" s="201"/>
      <c r="Q144" s="201"/>
      <c r="R144" s="201"/>
      <c r="S144" s="201"/>
      <c r="T144" s="202"/>
      <c r="AT144" s="196" t="s">
        <v>153</v>
      </c>
      <c r="AU144" s="196" t="s">
        <v>76</v>
      </c>
      <c r="AV144" s="12" t="s">
        <v>78</v>
      </c>
      <c r="AW144" s="12" t="s">
        <v>33</v>
      </c>
      <c r="AX144" s="12" t="s">
        <v>69</v>
      </c>
      <c r="AY144" s="196" t="s">
        <v>144</v>
      </c>
    </row>
    <row r="145" spans="2:65" s="13" customFormat="1" ht="13.5">
      <c r="B145" s="203"/>
      <c r="D145" s="195" t="s">
        <v>153</v>
      </c>
      <c r="E145" s="204" t="s">
        <v>5</v>
      </c>
      <c r="F145" s="205" t="s">
        <v>156</v>
      </c>
      <c r="H145" s="206">
        <v>1</v>
      </c>
      <c r="I145" s="207"/>
      <c r="L145" s="203"/>
      <c r="M145" s="208"/>
      <c r="N145" s="209"/>
      <c r="O145" s="209"/>
      <c r="P145" s="209"/>
      <c r="Q145" s="209"/>
      <c r="R145" s="209"/>
      <c r="S145" s="209"/>
      <c r="T145" s="210"/>
      <c r="AT145" s="204" t="s">
        <v>153</v>
      </c>
      <c r="AU145" s="204" t="s">
        <v>76</v>
      </c>
      <c r="AV145" s="13" t="s">
        <v>151</v>
      </c>
      <c r="AW145" s="13" t="s">
        <v>33</v>
      </c>
      <c r="AX145" s="13" t="s">
        <v>76</v>
      </c>
      <c r="AY145" s="204" t="s">
        <v>144</v>
      </c>
    </row>
    <row r="146" spans="2:65" s="11" customFormat="1" ht="37.35" customHeight="1">
      <c r="B146" s="168"/>
      <c r="D146" s="169" t="s">
        <v>68</v>
      </c>
      <c r="E146" s="170" t="s">
        <v>1121</v>
      </c>
      <c r="F146" s="170" t="s">
        <v>1122</v>
      </c>
      <c r="I146" s="171"/>
      <c r="J146" s="172">
        <f>BK146</f>
        <v>0</v>
      </c>
      <c r="L146" s="168"/>
      <c r="M146" s="173"/>
      <c r="N146" s="174"/>
      <c r="O146" s="174"/>
      <c r="P146" s="175">
        <f>SUM(P147:P164)</f>
        <v>0</v>
      </c>
      <c r="Q146" s="174"/>
      <c r="R146" s="175">
        <f>SUM(R147:R164)</f>
        <v>0</v>
      </c>
      <c r="S146" s="174"/>
      <c r="T146" s="176">
        <f>SUM(T147:T164)</f>
        <v>0</v>
      </c>
      <c r="AR146" s="169" t="s">
        <v>76</v>
      </c>
      <c r="AT146" s="177" t="s">
        <v>68</v>
      </c>
      <c r="AU146" s="177" t="s">
        <v>69</v>
      </c>
      <c r="AY146" s="169" t="s">
        <v>144</v>
      </c>
      <c r="BK146" s="178">
        <f>SUM(BK147:BK164)</f>
        <v>0</v>
      </c>
    </row>
    <row r="147" spans="2:65" s="1" customFormat="1" ht="14.45" customHeight="1">
      <c r="B147" s="181"/>
      <c r="C147" s="182" t="s">
        <v>78</v>
      </c>
      <c r="D147" s="182" t="s">
        <v>146</v>
      </c>
      <c r="E147" s="183" t="s">
        <v>1123</v>
      </c>
      <c r="F147" s="184" t="s">
        <v>1124</v>
      </c>
      <c r="G147" s="185" t="s">
        <v>717</v>
      </c>
      <c r="H147" s="186">
        <v>1</v>
      </c>
      <c r="I147" s="187"/>
      <c r="J147" s="188">
        <f>ROUND(I147*H147,2)</f>
        <v>0</v>
      </c>
      <c r="K147" s="184" t="s">
        <v>5</v>
      </c>
      <c r="L147" s="41"/>
      <c r="M147" s="189" t="s">
        <v>5</v>
      </c>
      <c r="N147" s="190" t="s">
        <v>40</v>
      </c>
      <c r="O147" s="42"/>
      <c r="P147" s="191">
        <f>O147*H147</f>
        <v>0</v>
      </c>
      <c r="Q147" s="191">
        <v>0</v>
      </c>
      <c r="R147" s="191">
        <f>Q147*H147</f>
        <v>0</v>
      </c>
      <c r="S147" s="191">
        <v>0</v>
      </c>
      <c r="T147" s="192">
        <f>S147*H147</f>
        <v>0</v>
      </c>
      <c r="AR147" s="24" t="s">
        <v>151</v>
      </c>
      <c r="AT147" s="24" t="s">
        <v>146</v>
      </c>
      <c r="AU147" s="24" t="s">
        <v>76</v>
      </c>
      <c r="AY147" s="24" t="s">
        <v>144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4" t="s">
        <v>76</v>
      </c>
      <c r="BK147" s="193">
        <f>ROUND(I147*H147,2)</f>
        <v>0</v>
      </c>
      <c r="BL147" s="24" t="s">
        <v>151</v>
      </c>
      <c r="BM147" s="24" t="s">
        <v>1125</v>
      </c>
    </row>
    <row r="148" spans="2:65" s="1" customFormat="1" ht="14.45" customHeight="1">
      <c r="B148" s="181"/>
      <c r="C148" s="182" t="s">
        <v>151</v>
      </c>
      <c r="D148" s="182" t="s">
        <v>146</v>
      </c>
      <c r="E148" s="183" t="s">
        <v>1126</v>
      </c>
      <c r="F148" s="184" t="s">
        <v>1127</v>
      </c>
      <c r="G148" s="185" t="s">
        <v>1083</v>
      </c>
      <c r="H148" s="186">
        <v>1</v>
      </c>
      <c r="I148" s="187"/>
      <c r="J148" s="188">
        <f>ROUND(I148*H148,2)</f>
        <v>0</v>
      </c>
      <c r="K148" s="184" t="s">
        <v>5</v>
      </c>
      <c r="L148" s="41"/>
      <c r="M148" s="189" t="s">
        <v>5</v>
      </c>
      <c r="N148" s="190" t="s">
        <v>40</v>
      </c>
      <c r="O148" s="42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AR148" s="24" t="s">
        <v>151</v>
      </c>
      <c r="AT148" s="24" t="s">
        <v>146</v>
      </c>
      <c r="AU148" s="24" t="s">
        <v>76</v>
      </c>
      <c r="AY148" s="24" t="s">
        <v>144</v>
      </c>
      <c r="BE148" s="193">
        <f>IF(N148="základní",J148,0)</f>
        <v>0</v>
      </c>
      <c r="BF148" s="193">
        <f>IF(N148="snížená",J148,0)</f>
        <v>0</v>
      </c>
      <c r="BG148" s="193">
        <f>IF(N148="zákl. přenesená",J148,0)</f>
        <v>0</v>
      </c>
      <c r="BH148" s="193">
        <f>IF(N148="sníž. přenesená",J148,0)</f>
        <v>0</v>
      </c>
      <c r="BI148" s="193">
        <f>IF(N148="nulová",J148,0)</f>
        <v>0</v>
      </c>
      <c r="BJ148" s="24" t="s">
        <v>76</v>
      </c>
      <c r="BK148" s="193">
        <f>ROUND(I148*H148,2)</f>
        <v>0</v>
      </c>
      <c r="BL148" s="24" t="s">
        <v>151</v>
      </c>
      <c r="BM148" s="24" t="s">
        <v>1128</v>
      </c>
    </row>
    <row r="149" spans="2:65" s="1" customFormat="1" ht="14.45" customHeight="1">
      <c r="B149" s="181"/>
      <c r="C149" s="182" t="s">
        <v>160</v>
      </c>
      <c r="D149" s="182" t="s">
        <v>146</v>
      </c>
      <c r="E149" s="183" t="s">
        <v>1129</v>
      </c>
      <c r="F149" s="184" t="s">
        <v>1130</v>
      </c>
      <c r="G149" s="185" t="s">
        <v>717</v>
      </c>
      <c r="H149" s="186">
        <v>1</v>
      </c>
      <c r="I149" s="187"/>
      <c r="J149" s="188">
        <f>ROUND(I149*H149,2)</f>
        <v>0</v>
      </c>
      <c r="K149" s="184" t="s">
        <v>5</v>
      </c>
      <c r="L149" s="41"/>
      <c r="M149" s="189" t="s">
        <v>5</v>
      </c>
      <c r="N149" s="190" t="s">
        <v>40</v>
      </c>
      <c r="O149" s="42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AR149" s="24" t="s">
        <v>151</v>
      </c>
      <c r="AT149" s="24" t="s">
        <v>146</v>
      </c>
      <c r="AU149" s="24" t="s">
        <v>76</v>
      </c>
      <c r="AY149" s="24" t="s">
        <v>144</v>
      </c>
      <c r="BE149" s="193">
        <f>IF(N149="základní",J149,0)</f>
        <v>0</v>
      </c>
      <c r="BF149" s="193">
        <f>IF(N149="snížená",J149,0)</f>
        <v>0</v>
      </c>
      <c r="BG149" s="193">
        <f>IF(N149="zákl. přenesená",J149,0)</f>
        <v>0</v>
      </c>
      <c r="BH149" s="193">
        <f>IF(N149="sníž. přenesená",J149,0)</f>
        <v>0</v>
      </c>
      <c r="BI149" s="193">
        <f>IF(N149="nulová",J149,0)</f>
        <v>0</v>
      </c>
      <c r="BJ149" s="24" t="s">
        <v>76</v>
      </c>
      <c r="BK149" s="193">
        <f>ROUND(I149*H149,2)</f>
        <v>0</v>
      </c>
      <c r="BL149" s="24" t="s">
        <v>151</v>
      </c>
      <c r="BM149" s="24" t="s">
        <v>1131</v>
      </c>
    </row>
    <row r="150" spans="2:65" s="14" customFormat="1" ht="13.5">
      <c r="B150" s="228"/>
      <c r="D150" s="195" t="s">
        <v>153</v>
      </c>
      <c r="E150" s="229" t="s">
        <v>5</v>
      </c>
      <c r="F150" s="230" t="s">
        <v>1132</v>
      </c>
      <c r="H150" s="229" t="s">
        <v>5</v>
      </c>
      <c r="I150" s="231"/>
      <c r="L150" s="228"/>
      <c r="M150" s="232"/>
      <c r="N150" s="233"/>
      <c r="O150" s="233"/>
      <c r="P150" s="233"/>
      <c r="Q150" s="233"/>
      <c r="R150" s="233"/>
      <c r="S150" s="233"/>
      <c r="T150" s="234"/>
      <c r="AT150" s="229" t="s">
        <v>153</v>
      </c>
      <c r="AU150" s="229" t="s">
        <v>76</v>
      </c>
      <c r="AV150" s="14" t="s">
        <v>76</v>
      </c>
      <c r="AW150" s="14" t="s">
        <v>33</v>
      </c>
      <c r="AX150" s="14" t="s">
        <v>69</v>
      </c>
      <c r="AY150" s="229" t="s">
        <v>144</v>
      </c>
    </row>
    <row r="151" spans="2:65" s="14" customFormat="1" ht="13.5">
      <c r="B151" s="228"/>
      <c r="D151" s="195" t="s">
        <v>153</v>
      </c>
      <c r="E151" s="229" t="s">
        <v>5</v>
      </c>
      <c r="F151" s="230" t="s">
        <v>1133</v>
      </c>
      <c r="H151" s="229" t="s">
        <v>5</v>
      </c>
      <c r="I151" s="231"/>
      <c r="L151" s="228"/>
      <c r="M151" s="232"/>
      <c r="N151" s="233"/>
      <c r="O151" s="233"/>
      <c r="P151" s="233"/>
      <c r="Q151" s="233"/>
      <c r="R151" s="233"/>
      <c r="S151" s="233"/>
      <c r="T151" s="234"/>
      <c r="AT151" s="229" t="s">
        <v>153</v>
      </c>
      <c r="AU151" s="229" t="s">
        <v>76</v>
      </c>
      <c r="AV151" s="14" t="s">
        <v>76</v>
      </c>
      <c r="AW151" s="14" t="s">
        <v>33</v>
      </c>
      <c r="AX151" s="14" t="s">
        <v>69</v>
      </c>
      <c r="AY151" s="229" t="s">
        <v>144</v>
      </c>
    </row>
    <row r="152" spans="2:65" s="14" customFormat="1" ht="13.5">
      <c r="B152" s="228"/>
      <c r="D152" s="195" t="s">
        <v>153</v>
      </c>
      <c r="E152" s="229" t="s">
        <v>5</v>
      </c>
      <c r="F152" s="230" t="s">
        <v>1134</v>
      </c>
      <c r="H152" s="229" t="s">
        <v>5</v>
      </c>
      <c r="I152" s="231"/>
      <c r="L152" s="228"/>
      <c r="M152" s="232"/>
      <c r="N152" s="233"/>
      <c r="O152" s="233"/>
      <c r="P152" s="233"/>
      <c r="Q152" s="233"/>
      <c r="R152" s="233"/>
      <c r="S152" s="233"/>
      <c r="T152" s="234"/>
      <c r="AT152" s="229" t="s">
        <v>153</v>
      </c>
      <c r="AU152" s="229" t="s">
        <v>76</v>
      </c>
      <c r="AV152" s="14" t="s">
        <v>76</v>
      </c>
      <c r="AW152" s="14" t="s">
        <v>33</v>
      </c>
      <c r="AX152" s="14" t="s">
        <v>69</v>
      </c>
      <c r="AY152" s="229" t="s">
        <v>144</v>
      </c>
    </row>
    <row r="153" spans="2:65" s="14" customFormat="1" ht="13.5">
      <c r="B153" s="228"/>
      <c r="D153" s="195" t="s">
        <v>153</v>
      </c>
      <c r="E153" s="229" t="s">
        <v>5</v>
      </c>
      <c r="F153" s="230" t="s">
        <v>1135</v>
      </c>
      <c r="H153" s="229" t="s">
        <v>5</v>
      </c>
      <c r="I153" s="231"/>
      <c r="L153" s="228"/>
      <c r="M153" s="232"/>
      <c r="N153" s="233"/>
      <c r="O153" s="233"/>
      <c r="P153" s="233"/>
      <c r="Q153" s="233"/>
      <c r="R153" s="233"/>
      <c r="S153" s="233"/>
      <c r="T153" s="234"/>
      <c r="AT153" s="229" t="s">
        <v>153</v>
      </c>
      <c r="AU153" s="229" t="s">
        <v>76</v>
      </c>
      <c r="AV153" s="14" t="s">
        <v>76</v>
      </c>
      <c r="AW153" s="14" t="s">
        <v>33</v>
      </c>
      <c r="AX153" s="14" t="s">
        <v>69</v>
      </c>
      <c r="AY153" s="229" t="s">
        <v>144</v>
      </c>
    </row>
    <row r="154" spans="2:65" s="14" customFormat="1" ht="13.5">
      <c r="B154" s="228"/>
      <c r="D154" s="195" t="s">
        <v>153</v>
      </c>
      <c r="E154" s="229" t="s">
        <v>5</v>
      </c>
      <c r="F154" s="230" t="s">
        <v>1136</v>
      </c>
      <c r="H154" s="229" t="s">
        <v>5</v>
      </c>
      <c r="I154" s="231"/>
      <c r="L154" s="228"/>
      <c r="M154" s="232"/>
      <c r="N154" s="233"/>
      <c r="O154" s="233"/>
      <c r="P154" s="233"/>
      <c r="Q154" s="233"/>
      <c r="R154" s="233"/>
      <c r="S154" s="233"/>
      <c r="T154" s="234"/>
      <c r="AT154" s="229" t="s">
        <v>153</v>
      </c>
      <c r="AU154" s="229" t="s">
        <v>76</v>
      </c>
      <c r="AV154" s="14" t="s">
        <v>76</v>
      </c>
      <c r="AW154" s="14" t="s">
        <v>33</v>
      </c>
      <c r="AX154" s="14" t="s">
        <v>69</v>
      </c>
      <c r="AY154" s="229" t="s">
        <v>144</v>
      </c>
    </row>
    <row r="155" spans="2:65" s="14" customFormat="1" ht="13.5">
      <c r="B155" s="228"/>
      <c r="D155" s="195" t="s">
        <v>153</v>
      </c>
      <c r="E155" s="229" t="s">
        <v>5</v>
      </c>
      <c r="F155" s="230" t="s">
        <v>1137</v>
      </c>
      <c r="H155" s="229" t="s">
        <v>5</v>
      </c>
      <c r="I155" s="231"/>
      <c r="L155" s="228"/>
      <c r="M155" s="232"/>
      <c r="N155" s="233"/>
      <c r="O155" s="233"/>
      <c r="P155" s="233"/>
      <c r="Q155" s="233"/>
      <c r="R155" s="233"/>
      <c r="S155" s="233"/>
      <c r="T155" s="234"/>
      <c r="AT155" s="229" t="s">
        <v>153</v>
      </c>
      <c r="AU155" s="229" t="s">
        <v>76</v>
      </c>
      <c r="AV155" s="14" t="s">
        <v>76</v>
      </c>
      <c r="AW155" s="14" t="s">
        <v>33</v>
      </c>
      <c r="AX155" s="14" t="s">
        <v>69</v>
      </c>
      <c r="AY155" s="229" t="s">
        <v>144</v>
      </c>
    </row>
    <row r="156" spans="2:65" s="14" customFormat="1" ht="13.5">
      <c r="B156" s="228"/>
      <c r="D156" s="195" t="s">
        <v>153</v>
      </c>
      <c r="E156" s="229" t="s">
        <v>5</v>
      </c>
      <c r="F156" s="230" t="s">
        <v>1138</v>
      </c>
      <c r="H156" s="229" t="s">
        <v>5</v>
      </c>
      <c r="I156" s="231"/>
      <c r="L156" s="228"/>
      <c r="M156" s="232"/>
      <c r="N156" s="233"/>
      <c r="O156" s="233"/>
      <c r="P156" s="233"/>
      <c r="Q156" s="233"/>
      <c r="R156" s="233"/>
      <c r="S156" s="233"/>
      <c r="T156" s="234"/>
      <c r="AT156" s="229" t="s">
        <v>153</v>
      </c>
      <c r="AU156" s="229" t="s">
        <v>76</v>
      </c>
      <c r="AV156" s="14" t="s">
        <v>76</v>
      </c>
      <c r="AW156" s="14" t="s">
        <v>33</v>
      </c>
      <c r="AX156" s="14" t="s">
        <v>69</v>
      </c>
      <c r="AY156" s="229" t="s">
        <v>144</v>
      </c>
    </row>
    <row r="157" spans="2:65" s="14" customFormat="1" ht="13.5">
      <c r="B157" s="228"/>
      <c r="D157" s="195" t="s">
        <v>153</v>
      </c>
      <c r="E157" s="229" t="s">
        <v>5</v>
      </c>
      <c r="F157" s="230" t="s">
        <v>1139</v>
      </c>
      <c r="H157" s="229" t="s">
        <v>5</v>
      </c>
      <c r="I157" s="231"/>
      <c r="L157" s="228"/>
      <c r="M157" s="232"/>
      <c r="N157" s="233"/>
      <c r="O157" s="233"/>
      <c r="P157" s="233"/>
      <c r="Q157" s="233"/>
      <c r="R157" s="233"/>
      <c r="S157" s="233"/>
      <c r="T157" s="234"/>
      <c r="AT157" s="229" t="s">
        <v>153</v>
      </c>
      <c r="AU157" s="229" t="s">
        <v>76</v>
      </c>
      <c r="AV157" s="14" t="s">
        <v>76</v>
      </c>
      <c r="AW157" s="14" t="s">
        <v>33</v>
      </c>
      <c r="AX157" s="14" t="s">
        <v>69</v>
      </c>
      <c r="AY157" s="229" t="s">
        <v>144</v>
      </c>
    </row>
    <row r="158" spans="2:65" s="14" customFormat="1" ht="13.5">
      <c r="B158" s="228"/>
      <c r="D158" s="195" t="s">
        <v>153</v>
      </c>
      <c r="E158" s="229" t="s">
        <v>5</v>
      </c>
      <c r="F158" s="230" t="s">
        <v>1140</v>
      </c>
      <c r="H158" s="229" t="s">
        <v>5</v>
      </c>
      <c r="I158" s="231"/>
      <c r="L158" s="228"/>
      <c r="M158" s="232"/>
      <c r="N158" s="233"/>
      <c r="O158" s="233"/>
      <c r="P158" s="233"/>
      <c r="Q158" s="233"/>
      <c r="R158" s="233"/>
      <c r="S158" s="233"/>
      <c r="T158" s="234"/>
      <c r="AT158" s="229" t="s">
        <v>153</v>
      </c>
      <c r="AU158" s="229" t="s">
        <v>76</v>
      </c>
      <c r="AV158" s="14" t="s">
        <v>76</v>
      </c>
      <c r="AW158" s="14" t="s">
        <v>33</v>
      </c>
      <c r="AX158" s="14" t="s">
        <v>69</v>
      </c>
      <c r="AY158" s="229" t="s">
        <v>144</v>
      </c>
    </row>
    <row r="159" spans="2:65" s="14" customFormat="1" ht="13.5">
      <c r="B159" s="228"/>
      <c r="D159" s="195" t="s">
        <v>153</v>
      </c>
      <c r="E159" s="229" t="s">
        <v>5</v>
      </c>
      <c r="F159" s="230" t="s">
        <v>1141</v>
      </c>
      <c r="H159" s="229" t="s">
        <v>5</v>
      </c>
      <c r="I159" s="231"/>
      <c r="L159" s="228"/>
      <c r="M159" s="232"/>
      <c r="N159" s="233"/>
      <c r="O159" s="233"/>
      <c r="P159" s="233"/>
      <c r="Q159" s="233"/>
      <c r="R159" s="233"/>
      <c r="S159" s="233"/>
      <c r="T159" s="234"/>
      <c r="AT159" s="229" t="s">
        <v>153</v>
      </c>
      <c r="AU159" s="229" t="s">
        <v>76</v>
      </c>
      <c r="AV159" s="14" t="s">
        <v>76</v>
      </c>
      <c r="AW159" s="14" t="s">
        <v>33</v>
      </c>
      <c r="AX159" s="14" t="s">
        <v>69</v>
      </c>
      <c r="AY159" s="229" t="s">
        <v>144</v>
      </c>
    </row>
    <row r="160" spans="2:65" s="14" customFormat="1" ht="13.5">
      <c r="B160" s="228"/>
      <c r="D160" s="195" t="s">
        <v>153</v>
      </c>
      <c r="E160" s="229" t="s">
        <v>5</v>
      </c>
      <c r="F160" s="230" t="s">
        <v>1142</v>
      </c>
      <c r="H160" s="229" t="s">
        <v>5</v>
      </c>
      <c r="I160" s="231"/>
      <c r="L160" s="228"/>
      <c r="M160" s="232"/>
      <c r="N160" s="233"/>
      <c r="O160" s="233"/>
      <c r="P160" s="233"/>
      <c r="Q160" s="233"/>
      <c r="R160" s="233"/>
      <c r="S160" s="233"/>
      <c r="T160" s="234"/>
      <c r="AT160" s="229" t="s">
        <v>153</v>
      </c>
      <c r="AU160" s="229" t="s">
        <v>76</v>
      </c>
      <c r="AV160" s="14" t="s">
        <v>76</v>
      </c>
      <c r="AW160" s="14" t="s">
        <v>33</v>
      </c>
      <c r="AX160" s="14" t="s">
        <v>69</v>
      </c>
      <c r="AY160" s="229" t="s">
        <v>144</v>
      </c>
    </row>
    <row r="161" spans="2:51" s="14" customFormat="1" ht="13.5">
      <c r="B161" s="228"/>
      <c r="D161" s="195" t="s">
        <v>153</v>
      </c>
      <c r="E161" s="229" t="s">
        <v>5</v>
      </c>
      <c r="F161" s="230" t="s">
        <v>1143</v>
      </c>
      <c r="H161" s="229" t="s">
        <v>5</v>
      </c>
      <c r="I161" s="231"/>
      <c r="L161" s="228"/>
      <c r="M161" s="232"/>
      <c r="N161" s="233"/>
      <c r="O161" s="233"/>
      <c r="P161" s="233"/>
      <c r="Q161" s="233"/>
      <c r="R161" s="233"/>
      <c r="S161" s="233"/>
      <c r="T161" s="234"/>
      <c r="AT161" s="229" t="s">
        <v>153</v>
      </c>
      <c r="AU161" s="229" t="s">
        <v>76</v>
      </c>
      <c r="AV161" s="14" t="s">
        <v>76</v>
      </c>
      <c r="AW161" s="14" t="s">
        <v>33</v>
      </c>
      <c r="AX161" s="14" t="s">
        <v>69</v>
      </c>
      <c r="AY161" s="229" t="s">
        <v>144</v>
      </c>
    </row>
    <row r="162" spans="2:51" s="14" customFormat="1" ht="13.5">
      <c r="B162" s="228"/>
      <c r="D162" s="195" t="s">
        <v>153</v>
      </c>
      <c r="E162" s="229" t="s">
        <v>5</v>
      </c>
      <c r="F162" s="230" t="s">
        <v>1144</v>
      </c>
      <c r="H162" s="229" t="s">
        <v>5</v>
      </c>
      <c r="I162" s="231"/>
      <c r="L162" s="228"/>
      <c r="M162" s="232"/>
      <c r="N162" s="233"/>
      <c r="O162" s="233"/>
      <c r="P162" s="233"/>
      <c r="Q162" s="233"/>
      <c r="R162" s="233"/>
      <c r="S162" s="233"/>
      <c r="T162" s="234"/>
      <c r="AT162" s="229" t="s">
        <v>153</v>
      </c>
      <c r="AU162" s="229" t="s">
        <v>76</v>
      </c>
      <c r="AV162" s="14" t="s">
        <v>76</v>
      </c>
      <c r="AW162" s="14" t="s">
        <v>33</v>
      </c>
      <c r="AX162" s="14" t="s">
        <v>69</v>
      </c>
      <c r="AY162" s="229" t="s">
        <v>144</v>
      </c>
    </row>
    <row r="163" spans="2:51" s="12" customFormat="1" ht="13.5">
      <c r="B163" s="194"/>
      <c r="D163" s="195" t="s">
        <v>153</v>
      </c>
      <c r="E163" s="196" t="s">
        <v>5</v>
      </c>
      <c r="F163" s="197" t="s">
        <v>76</v>
      </c>
      <c r="H163" s="198">
        <v>1</v>
      </c>
      <c r="I163" s="199"/>
      <c r="L163" s="194"/>
      <c r="M163" s="200"/>
      <c r="N163" s="201"/>
      <c r="O163" s="201"/>
      <c r="P163" s="201"/>
      <c r="Q163" s="201"/>
      <c r="R163" s="201"/>
      <c r="S163" s="201"/>
      <c r="T163" s="202"/>
      <c r="AT163" s="196" t="s">
        <v>153</v>
      </c>
      <c r="AU163" s="196" t="s">
        <v>76</v>
      </c>
      <c r="AV163" s="12" t="s">
        <v>78</v>
      </c>
      <c r="AW163" s="12" t="s">
        <v>33</v>
      </c>
      <c r="AX163" s="12" t="s">
        <v>69</v>
      </c>
      <c r="AY163" s="196" t="s">
        <v>144</v>
      </c>
    </row>
    <row r="164" spans="2:51" s="13" customFormat="1" ht="13.5">
      <c r="B164" s="203"/>
      <c r="D164" s="195" t="s">
        <v>153</v>
      </c>
      <c r="E164" s="204" t="s">
        <v>5</v>
      </c>
      <c r="F164" s="205" t="s">
        <v>156</v>
      </c>
      <c r="H164" s="206">
        <v>1</v>
      </c>
      <c r="I164" s="207"/>
      <c r="L164" s="203"/>
      <c r="M164" s="235"/>
      <c r="N164" s="236"/>
      <c r="O164" s="236"/>
      <c r="P164" s="236"/>
      <c r="Q164" s="236"/>
      <c r="R164" s="236"/>
      <c r="S164" s="236"/>
      <c r="T164" s="237"/>
      <c r="AT164" s="204" t="s">
        <v>153</v>
      </c>
      <c r="AU164" s="204" t="s">
        <v>76</v>
      </c>
      <c r="AV164" s="13" t="s">
        <v>151</v>
      </c>
      <c r="AW164" s="13" t="s">
        <v>33</v>
      </c>
      <c r="AX164" s="13" t="s">
        <v>76</v>
      </c>
      <c r="AY164" s="204" t="s">
        <v>144</v>
      </c>
    </row>
    <row r="165" spans="2:51" s="1" customFormat="1" ht="6.95" customHeight="1">
      <c r="B165" s="56"/>
      <c r="C165" s="57"/>
      <c r="D165" s="57"/>
      <c r="E165" s="57"/>
      <c r="F165" s="57"/>
      <c r="G165" s="57"/>
      <c r="H165" s="57"/>
      <c r="I165" s="134"/>
      <c r="J165" s="57"/>
      <c r="K165" s="57"/>
      <c r="L165" s="41"/>
    </row>
  </sheetData>
  <autoFilter ref="C78:K164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8" customWidth="1"/>
    <col min="2" max="2" width="1.6640625" style="238" customWidth="1"/>
    <col min="3" max="4" width="5" style="238" customWidth="1"/>
    <col min="5" max="5" width="11.6640625" style="238" customWidth="1"/>
    <col min="6" max="6" width="9.1640625" style="238" customWidth="1"/>
    <col min="7" max="7" width="5" style="238" customWidth="1"/>
    <col min="8" max="8" width="77.83203125" style="238" customWidth="1"/>
    <col min="9" max="10" width="20" style="238" customWidth="1"/>
    <col min="11" max="11" width="1.6640625" style="238" customWidth="1"/>
  </cols>
  <sheetData>
    <row r="1" spans="2:11" ht="37.5" customHeight="1"/>
    <row r="2" spans="2:11" ht="7.5" customHeight="1">
      <c r="B2" s="239"/>
      <c r="C2" s="240"/>
      <c r="D2" s="240"/>
      <c r="E2" s="240"/>
      <c r="F2" s="240"/>
      <c r="G2" s="240"/>
      <c r="H2" s="240"/>
      <c r="I2" s="240"/>
      <c r="J2" s="240"/>
      <c r="K2" s="241"/>
    </row>
    <row r="3" spans="2:11" s="15" customFormat="1" ht="45" customHeight="1">
      <c r="B3" s="242"/>
      <c r="C3" s="369" t="s">
        <v>1145</v>
      </c>
      <c r="D3" s="369"/>
      <c r="E3" s="369"/>
      <c r="F3" s="369"/>
      <c r="G3" s="369"/>
      <c r="H3" s="369"/>
      <c r="I3" s="369"/>
      <c r="J3" s="369"/>
      <c r="K3" s="243"/>
    </row>
    <row r="4" spans="2:11" ht="25.5" customHeight="1">
      <c r="B4" s="244"/>
      <c r="C4" s="373" t="s">
        <v>1146</v>
      </c>
      <c r="D4" s="373"/>
      <c r="E4" s="373"/>
      <c r="F4" s="373"/>
      <c r="G4" s="373"/>
      <c r="H4" s="373"/>
      <c r="I4" s="373"/>
      <c r="J4" s="373"/>
      <c r="K4" s="245"/>
    </row>
    <row r="5" spans="2:11" ht="5.25" customHeight="1">
      <c r="B5" s="244"/>
      <c r="C5" s="246"/>
      <c r="D5" s="246"/>
      <c r="E5" s="246"/>
      <c r="F5" s="246"/>
      <c r="G5" s="246"/>
      <c r="H5" s="246"/>
      <c r="I5" s="246"/>
      <c r="J5" s="246"/>
      <c r="K5" s="245"/>
    </row>
    <row r="6" spans="2:11" ht="15" customHeight="1">
      <c r="B6" s="244"/>
      <c r="C6" s="371" t="s">
        <v>1147</v>
      </c>
      <c r="D6" s="371"/>
      <c r="E6" s="371"/>
      <c r="F6" s="371"/>
      <c r="G6" s="371"/>
      <c r="H6" s="371"/>
      <c r="I6" s="371"/>
      <c r="J6" s="371"/>
      <c r="K6" s="245"/>
    </row>
    <row r="7" spans="2:11" ht="15" customHeight="1">
      <c r="B7" s="248"/>
      <c r="C7" s="371" t="s">
        <v>1148</v>
      </c>
      <c r="D7" s="371"/>
      <c r="E7" s="371"/>
      <c r="F7" s="371"/>
      <c r="G7" s="371"/>
      <c r="H7" s="371"/>
      <c r="I7" s="371"/>
      <c r="J7" s="371"/>
      <c r="K7" s="245"/>
    </row>
    <row r="8" spans="2:11" ht="12.75" customHeight="1">
      <c r="B8" s="248"/>
      <c r="C8" s="247"/>
      <c r="D8" s="247"/>
      <c r="E8" s="247"/>
      <c r="F8" s="247"/>
      <c r="G8" s="247"/>
      <c r="H8" s="247"/>
      <c r="I8" s="247"/>
      <c r="J8" s="247"/>
      <c r="K8" s="245"/>
    </row>
    <row r="9" spans="2:11" ht="15" customHeight="1">
      <c r="B9" s="248"/>
      <c r="C9" s="371" t="s">
        <v>1149</v>
      </c>
      <c r="D9" s="371"/>
      <c r="E9" s="371"/>
      <c r="F9" s="371"/>
      <c r="G9" s="371"/>
      <c r="H9" s="371"/>
      <c r="I9" s="371"/>
      <c r="J9" s="371"/>
      <c r="K9" s="245"/>
    </row>
    <row r="10" spans="2:11" ht="15" customHeight="1">
      <c r="B10" s="248"/>
      <c r="C10" s="247"/>
      <c r="D10" s="371" t="s">
        <v>1150</v>
      </c>
      <c r="E10" s="371"/>
      <c r="F10" s="371"/>
      <c r="G10" s="371"/>
      <c r="H10" s="371"/>
      <c r="I10" s="371"/>
      <c r="J10" s="371"/>
      <c r="K10" s="245"/>
    </row>
    <row r="11" spans="2:11" ht="15" customHeight="1">
      <c r="B11" s="248"/>
      <c r="C11" s="249"/>
      <c r="D11" s="371" t="s">
        <v>1151</v>
      </c>
      <c r="E11" s="371"/>
      <c r="F11" s="371"/>
      <c r="G11" s="371"/>
      <c r="H11" s="371"/>
      <c r="I11" s="371"/>
      <c r="J11" s="371"/>
      <c r="K11" s="245"/>
    </row>
    <row r="12" spans="2:11" ht="12.75" customHeight="1">
      <c r="B12" s="248"/>
      <c r="C12" s="249"/>
      <c r="D12" s="249"/>
      <c r="E12" s="249"/>
      <c r="F12" s="249"/>
      <c r="G12" s="249"/>
      <c r="H12" s="249"/>
      <c r="I12" s="249"/>
      <c r="J12" s="249"/>
      <c r="K12" s="245"/>
    </row>
    <row r="13" spans="2:11" ht="15" customHeight="1">
      <c r="B13" s="248"/>
      <c r="C13" s="249"/>
      <c r="D13" s="371" t="s">
        <v>1152</v>
      </c>
      <c r="E13" s="371"/>
      <c r="F13" s="371"/>
      <c r="G13" s="371"/>
      <c r="H13" s="371"/>
      <c r="I13" s="371"/>
      <c r="J13" s="371"/>
      <c r="K13" s="245"/>
    </row>
    <row r="14" spans="2:11" ht="15" customHeight="1">
      <c r="B14" s="248"/>
      <c r="C14" s="249"/>
      <c r="D14" s="371" t="s">
        <v>1153</v>
      </c>
      <c r="E14" s="371"/>
      <c r="F14" s="371"/>
      <c r="G14" s="371"/>
      <c r="H14" s="371"/>
      <c r="I14" s="371"/>
      <c r="J14" s="371"/>
      <c r="K14" s="245"/>
    </row>
    <row r="15" spans="2:11" ht="15" customHeight="1">
      <c r="B15" s="248"/>
      <c r="C15" s="249"/>
      <c r="D15" s="371" t="s">
        <v>1154</v>
      </c>
      <c r="E15" s="371"/>
      <c r="F15" s="371"/>
      <c r="G15" s="371"/>
      <c r="H15" s="371"/>
      <c r="I15" s="371"/>
      <c r="J15" s="371"/>
      <c r="K15" s="245"/>
    </row>
    <row r="16" spans="2:11" ht="15" customHeight="1">
      <c r="B16" s="248"/>
      <c r="C16" s="249"/>
      <c r="D16" s="249"/>
      <c r="E16" s="250" t="s">
        <v>75</v>
      </c>
      <c r="F16" s="371" t="s">
        <v>1155</v>
      </c>
      <c r="G16" s="371"/>
      <c r="H16" s="371"/>
      <c r="I16" s="371"/>
      <c r="J16" s="371"/>
      <c r="K16" s="245"/>
    </row>
    <row r="17" spans="2:11" ht="15" customHeight="1">
      <c r="B17" s="248"/>
      <c r="C17" s="249"/>
      <c r="D17" s="249"/>
      <c r="E17" s="250" t="s">
        <v>1156</v>
      </c>
      <c r="F17" s="371" t="s">
        <v>1157</v>
      </c>
      <c r="G17" s="371"/>
      <c r="H17" s="371"/>
      <c r="I17" s="371"/>
      <c r="J17" s="371"/>
      <c r="K17" s="245"/>
    </row>
    <row r="18" spans="2:11" ht="15" customHeight="1">
      <c r="B18" s="248"/>
      <c r="C18" s="249"/>
      <c r="D18" s="249"/>
      <c r="E18" s="250" t="s">
        <v>1158</v>
      </c>
      <c r="F18" s="371" t="s">
        <v>1159</v>
      </c>
      <c r="G18" s="371"/>
      <c r="H18" s="371"/>
      <c r="I18" s="371"/>
      <c r="J18" s="371"/>
      <c r="K18" s="245"/>
    </row>
    <row r="19" spans="2:11" ht="15" customHeight="1">
      <c r="B19" s="248"/>
      <c r="C19" s="249"/>
      <c r="D19" s="249"/>
      <c r="E19" s="250" t="s">
        <v>1160</v>
      </c>
      <c r="F19" s="371" t="s">
        <v>1161</v>
      </c>
      <c r="G19" s="371"/>
      <c r="H19" s="371"/>
      <c r="I19" s="371"/>
      <c r="J19" s="371"/>
      <c r="K19" s="245"/>
    </row>
    <row r="20" spans="2:11" ht="15" customHeight="1">
      <c r="B20" s="248"/>
      <c r="C20" s="249"/>
      <c r="D20" s="249"/>
      <c r="E20" s="250" t="s">
        <v>1162</v>
      </c>
      <c r="F20" s="371" t="s">
        <v>1163</v>
      </c>
      <c r="G20" s="371"/>
      <c r="H20" s="371"/>
      <c r="I20" s="371"/>
      <c r="J20" s="371"/>
      <c r="K20" s="245"/>
    </row>
    <row r="21" spans="2:11" ht="15" customHeight="1">
      <c r="B21" s="248"/>
      <c r="C21" s="249"/>
      <c r="D21" s="249"/>
      <c r="E21" s="250" t="s">
        <v>82</v>
      </c>
      <c r="F21" s="371" t="s">
        <v>1164</v>
      </c>
      <c r="G21" s="371"/>
      <c r="H21" s="371"/>
      <c r="I21" s="371"/>
      <c r="J21" s="371"/>
      <c r="K21" s="245"/>
    </row>
    <row r="22" spans="2:11" ht="12.75" customHeight="1">
      <c r="B22" s="248"/>
      <c r="C22" s="249"/>
      <c r="D22" s="249"/>
      <c r="E22" s="249"/>
      <c r="F22" s="249"/>
      <c r="G22" s="249"/>
      <c r="H22" s="249"/>
      <c r="I22" s="249"/>
      <c r="J22" s="249"/>
      <c r="K22" s="245"/>
    </row>
    <row r="23" spans="2:11" ht="15" customHeight="1">
      <c r="B23" s="248"/>
      <c r="C23" s="371" t="s">
        <v>1165</v>
      </c>
      <c r="D23" s="371"/>
      <c r="E23" s="371"/>
      <c r="F23" s="371"/>
      <c r="G23" s="371"/>
      <c r="H23" s="371"/>
      <c r="I23" s="371"/>
      <c r="J23" s="371"/>
      <c r="K23" s="245"/>
    </row>
    <row r="24" spans="2:11" ht="15" customHeight="1">
      <c r="B24" s="248"/>
      <c r="C24" s="371" t="s">
        <v>1166</v>
      </c>
      <c r="D24" s="371"/>
      <c r="E24" s="371"/>
      <c r="F24" s="371"/>
      <c r="G24" s="371"/>
      <c r="H24" s="371"/>
      <c r="I24" s="371"/>
      <c r="J24" s="371"/>
      <c r="K24" s="245"/>
    </row>
    <row r="25" spans="2:11" ht="15" customHeight="1">
      <c r="B25" s="248"/>
      <c r="C25" s="247"/>
      <c r="D25" s="371" t="s">
        <v>1167</v>
      </c>
      <c r="E25" s="371"/>
      <c r="F25" s="371"/>
      <c r="G25" s="371"/>
      <c r="H25" s="371"/>
      <c r="I25" s="371"/>
      <c r="J25" s="371"/>
      <c r="K25" s="245"/>
    </row>
    <row r="26" spans="2:11" ht="15" customHeight="1">
      <c r="B26" s="248"/>
      <c r="C26" s="249"/>
      <c r="D26" s="371" t="s">
        <v>1168</v>
      </c>
      <c r="E26" s="371"/>
      <c r="F26" s="371"/>
      <c r="G26" s="371"/>
      <c r="H26" s="371"/>
      <c r="I26" s="371"/>
      <c r="J26" s="371"/>
      <c r="K26" s="245"/>
    </row>
    <row r="27" spans="2:11" ht="12.75" customHeight="1">
      <c r="B27" s="248"/>
      <c r="C27" s="249"/>
      <c r="D27" s="249"/>
      <c r="E27" s="249"/>
      <c r="F27" s="249"/>
      <c r="G27" s="249"/>
      <c r="H27" s="249"/>
      <c r="I27" s="249"/>
      <c r="J27" s="249"/>
      <c r="K27" s="245"/>
    </row>
    <row r="28" spans="2:11" ht="15" customHeight="1">
      <c r="B28" s="248"/>
      <c r="C28" s="249"/>
      <c r="D28" s="371" t="s">
        <v>1169</v>
      </c>
      <c r="E28" s="371"/>
      <c r="F28" s="371"/>
      <c r="G28" s="371"/>
      <c r="H28" s="371"/>
      <c r="I28" s="371"/>
      <c r="J28" s="371"/>
      <c r="K28" s="245"/>
    </row>
    <row r="29" spans="2:11" ht="15" customHeight="1">
      <c r="B29" s="248"/>
      <c r="C29" s="249"/>
      <c r="D29" s="371" t="s">
        <v>1170</v>
      </c>
      <c r="E29" s="371"/>
      <c r="F29" s="371"/>
      <c r="G29" s="371"/>
      <c r="H29" s="371"/>
      <c r="I29" s="371"/>
      <c r="J29" s="371"/>
      <c r="K29" s="245"/>
    </row>
    <row r="30" spans="2:11" ht="12.75" customHeight="1">
      <c r="B30" s="248"/>
      <c r="C30" s="249"/>
      <c r="D30" s="249"/>
      <c r="E30" s="249"/>
      <c r="F30" s="249"/>
      <c r="G30" s="249"/>
      <c r="H30" s="249"/>
      <c r="I30" s="249"/>
      <c r="J30" s="249"/>
      <c r="K30" s="245"/>
    </row>
    <row r="31" spans="2:11" ht="15" customHeight="1">
      <c r="B31" s="248"/>
      <c r="C31" s="249"/>
      <c r="D31" s="371" t="s">
        <v>1171</v>
      </c>
      <c r="E31" s="371"/>
      <c r="F31" s="371"/>
      <c r="G31" s="371"/>
      <c r="H31" s="371"/>
      <c r="I31" s="371"/>
      <c r="J31" s="371"/>
      <c r="K31" s="245"/>
    </row>
    <row r="32" spans="2:11" ht="15" customHeight="1">
      <c r="B32" s="248"/>
      <c r="C32" s="249"/>
      <c r="D32" s="371" t="s">
        <v>1172</v>
      </c>
      <c r="E32" s="371"/>
      <c r="F32" s="371"/>
      <c r="G32" s="371"/>
      <c r="H32" s="371"/>
      <c r="I32" s="371"/>
      <c r="J32" s="371"/>
      <c r="K32" s="245"/>
    </row>
    <row r="33" spans="2:11" ht="15" customHeight="1">
      <c r="B33" s="248"/>
      <c r="C33" s="249"/>
      <c r="D33" s="371" t="s">
        <v>1173</v>
      </c>
      <c r="E33" s="371"/>
      <c r="F33" s="371"/>
      <c r="G33" s="371"/>
      <c r="H33" s="371"/>
      <c r="I33" s="371"/>
      <c r="J33" s="371"/>
      <c r="K33" s="245"/>
    </row>
    <row r="34" spans="2:11" ht="15" customHeight="1">
      <c r="B34" s="248"/>
      <c r="C34" s="249"/>
      <c r="D34" s="247"/>
      <c r="E34" s="251" t="s">
        <v>129</v>
      </c>
      <c r="F34" s="247"/>
      <c r="G34" s="371" t="s">
        <v>1174</v>
      </c>
      <c r="H34" s="371"/>
      <c r="I34" s="371"/>
      <c r="J34" s="371"/>
      <c r="K34" s="245"/>
    </row>
    <row r="35" spans="2:11" ht="30.75" customHeight="1">
      <c r="B35" s="248"/>
      <c r="C35" s="249"/>
      <c r="D35" s="247"/>
      <c r="E35" s="251" t="s">
        <v>1175</v>
      </c>
      <c r="F35" s="247"/>
      <c r="G35" s="371" t="s">
        <v>1176</v>
      </c>
      <c r="H35" s="371"/>
      <c r="I35" s="371"/>
      <c r="J35" s="371"/>
      <c r="K35" s="245"/>
    </row>
    <row r="36" spans="2:11" ht="15" customHeight="1">
      <c r="B36" s="248"/>
      <c r="C36" s="249"/>
      <c r="D36" s="247"/>
      <c r="E36" s="251" t="s">
        <v>50</v>
      </c>
      <c r="F36" s="247"/>
      <c r="G36" s="371" t="s">
        <v>1177</v>
      </c>
      <c r="H36" s="371"/>
      <c r="I36" s="371"/>
      <c r="J36" s="371"/>
      <c r="K36" s="245"/>
    </row>
    <row r="37" spans="2:11" ht="15" customHeight="1">
      <c r="B37" s="248"/>
      <c r="C37" s="249"/>
      <c r="D37" s="247"/>
      <c r="E37" s="251" t="s">
        <v>130</v>
      </c>
      <c r="F37" s="247"/>
      <c r="G37" s="371" t="s">
        <v>1178</v>
      </c>
      <c r="H37" s="371"/>
      <c r="I37" s="371"/>
      <c r="J37" s="371"/>
      <c r="K37" s="245"/>
    </row>
    <row r="38" spans="2:11" ht="15" customHeight="1">
      <c r="B38" s="248"/>
      <c r="C38" s="249"/>
      <c r="D38" s="247"/>
      <c r="E38" s="251" t="s">
        <v>131</v>
      </c>
      <c r="F38" s="247"/>
      <c r="G38" s="371" t="s">
        <v>1179</v>
      </c>
      <c r="H38" s="371"/>
      <c r="I38" s="371"/>
      <c r="J38" s="371"/>
      <c r="K38" s="245"/>
    </row>
    <row r="39" spans="2:11" ht="15" customHeight="1">
      <c r="B39" s="248"/>
      <c r="C39" s="249"/>
      <c r="D39" s="247"/>
      <c r="E39" s="251" t="s">
        <v>132</v>
      </c>
      <c r="F39" s="247"/>
      <c r="G39" s="371" t="s">
        <v>1180</v>
      </c>
      <c r="H39" s="371"/>
      <c r="I39" s="371"/>
      <c r="J39" s="371"/>
      <c r="K39" s="245"/>
    </row>
    <row r="40" spans="2:11" ht="15" customHeight="1">
      <c r="B40" s="248"/>
      <c r="C40" s="249"/>
      <c r="D40" s="247"/>
      <c r="E40" s="251" t="s">
        <v>1181</v>
      </c>
      <c r="F40" s="247"/>
      <c r="G40" s="371" t="s">
        <v>1182</v>
      </c>
      <c r="H40" s="371"/>
      <c r="I40" s="371"/>
      <c r="J40" s="371"/>
      <c r="K40" s="245"/>
    </row>
    <row r="41" spans="2:11" ht="15" customHeight="1">
      <c r="B41" s="248"/>
      <c r="C41" s="249"/>
      <c r="D41" s="247"/>
      <c r="E41" s="251"/>
      <c r="F41" s="247"/>
      <c r="G41" s="371" t="s">
        <v>1183</v>
      </c>
      <c r="H41" s="371"/>
      <c r="I41" s="371"/>
      <c r="J41" s="371"/>
      <c r="K41" s="245"/>
    </row>
    <row r="42" spans="2:11" ht="15" customHeight="1">
      <c r="B42" s="248"/>
      <c r="C42" s="249"/>
      <c r="D42" s="247"/>
      <c r="E42" s="251" t="s">
        <v>1184</v>
      </c>
      <c r="F42" s="247"/>
      <c r="G42" s="371" t="s">
        <v>1185</v>
      </c>
      <c r="H42" s="371"/>
      <c r="I42" s="371"/>
      <c r="J42" s="371"/>
      <c r="K42" s="245"/>
    </row>
    <row r="43" spans="2:11" ht="15" customHeight="1">
      <c r="B43" s="248"/>
      <c r="C43" s="249"/>
      <c r="D43" s="247"/>
      <c r="E43" s="251" t="s">
        <v>134</v>
      </c>
      <c r="F43" s="247"/>
      <c r="G43" s="371" t="s">
        <v>1186</v>
      </c>
      <c r="H43" s="371"/>
      <c r="I43" s="371"/>
      <c r="J43" s="371"/>
      <c r="K43" s="245"/>
    </row>
    <row r="44" spans="2:11" ht="12.75" customHeight="1">
      <c r="B44" s="248"/>
      <c r="C44" s="249"/>
      <c r="D44" s="247"/>
      <c r="E44" s="247"/>
      <c r="F44" s="247"/>
      <c r="G44" s="247"/>
      <c r="H44" s="247"/>
      <c r="I44" s="247"/>
      <c r="J44" s="247"/>
      <c r="K44" s="245"/>
    </row>
    <row r="45" spans="2:11" ht="15" customHeight="1">
      <c r="B45" s="248"/>
      <c r="C45" s="249"/>
      <c r="D45" s="371" t="s">
        <v>1187</v>
      </c>
      <c r="E45" s="371"/>
      <c r="F45" s="371"/>
      <c r="G45" s="371"/>
      <c r="H45" s="371"/>
      <c r="I45" s="371"/>
      <c r="J45" s="371"/>
      <c r="K45" s="245"/>
    </row>
    <row r="46" spans="2:11" ht="15" customHeight="1">
      <c r="B46" s="248"/>
      <c r="C46" s="249"/>
      <c r="D46" s="249"/>
      <c r="E46" s="371" t="s">
        <v>1188</v>
      </c>
      <c r="F46" s="371"/>
      <c r="G46" s="371"/>
      <c r="H46" s="371"/>
      <c r="I46" s="371"/>
      <c r="J46" s="371"/>
      <c r="K46" s="245"/>
    </row>
    <row r="47" spans="2:11" ht="15" customHeight="1">
      <c r="B47" s="248"/>
      <c r="C47" s="249"/>
      <c r="D47" s="249"/>
      <c r="E47" s="371" t="s">
        <v>1189</v>
      </c>
      <c r="F47" s="371"/>
      <c r="G47" s="371"/>
      <c r="H47" s="371"/>
      <c r="I47" s="371"/>
      <c r="J47" s="371"/>
      <c r="K47" s="245"/>
    </row>
    <row r="48" spans="2:11" ht="15" customHeight="1">
      <c r="B48" s="248"/>
      <c r="C48" s="249"/>
      <c r="D48" s="249"/>
      <c r="E48" s="371" t="s">
        <v>1190</v>
      </c>
      <c r="F48" s="371"/>
      <c r="G48" s="371"/>
      <c r="H48" s="371"/>
      <c r="I48" s="371"/>
      <c r="J48" s="371"/>
      <c r="K48" s="245"/>
    </row>
    <row r="49" spans="2:11" ht="15" customHeight="1">
      <c r="B49" s="248"/>
      <c r="C49" s="249"/>
      <c r="D49" s="371" t="s">
        <v>1191</v>
      </c>
      <c r="E49" s="371"/>
      <c r="F49" s="371"/>
      <c r="G49" s="371"/>
      <c r="H49" s="371"/>
      <c r="I49" s="371"/>
      <c r="J49" s="371"/>
      <c r="K49" s="245"/>
    </row>
    <row r="50" spans="2:11" ht="25.5" customHeight="1">
      <c r="B50" s="244"/>
      <c r="C50" s="373" t="s">
        <v>1192</v>
      </c>
      <c r="D50" s="373"/>
      <c r="E50" s="373"/>
      <c r="F50" s="373"/>
      <c r="G50" s="373"/>
      <c r="H50" s="373"/>
      <c r="I50" s="373"/>
      <c r="J50" s="373"/>
      <c r="K50" s="245"/>
    </row>
    <row r="51" spans="2:11" ht="5.25" customHeight="1">
      <c r="B51" s="244"/>
      <c r="C51" s="246"/>
      <c r="D51" s="246"/>
      <c r="E51" s="246"/>
      <c r="F51" s="246"/>
      <c r="G51" s="246"/>
      <c r="H51" s="246"/>
      <c r="I51" s="246"/>
      <c r="J51" s="246"/>
      <c r="K51" s="245"/>
    </row>
    <row r="52" spans="2:11" ht="15" customHeight="1">
      <c r="B52" s="244"/>
      <c r="C52" s="371" t="s">
        <v>1193</v>
      </c>
      <c r="D52" s="371"/>
      <c r="E52" s="371"/>
      <c r="F52" s="371"/>
      <c r="G52" s="371"/>
      <c r="H52" s="371"/>
      <c r="I52" s="371"/>
      <c r="J52" s="371"/>
      <c r="K52" s="245"/>
    </row>
    <row r="53" spans="2:11" ht="15" customHeight="1">
      <c r="B53" s="244"/>
      <c r="C53" s="371" t="s">
        <v>1194</v>
      </c>
      <c r="D53" s="371"/>
      <c r="E53" s="371"/>
      <c r="F53" s="371"/>
      <c r="G53" s="371"/>
      <c r="H53" s="371"/>
      <c r="I53" s="371"/>
      <c r="J53" s="371"/>
      <c r="K53" s="245"/>
    </row>
    <row r="54" spans="2:11" ht="12.75" customHeight="1">
      <c r="B54" s="244"/>
      <c r="C54" s="247"/>
      <c r="D54" s="247"/>
      <c r="E54" s="247"/>
      <c r="F54" s="247"/>
      <c r="G54" s="247"/>
      <c r="H54" s="247"/>
      <c r="I54" s="247"/>
      <c r="J54" s="247"/>
      <c r="K54" s="245"/>
    </row>
    <row r="55" spans="2:11" ht="15" customHeight="1">
      <c r="B55" s="244"/>
      <c r="C55" s="371" t="s">
        <v>1195</v>
      </c>
      <c r="D55" s="371"/>
      <c r="E55" s="371"/>
      <c r="F55" s="371"/>
      <c r="G55" s="371"/>
      <c r="H55" s="371"/>
      <c r="I55" s="371"/>
      <c r="J55" s="371"/>
      <c r="K55" s="245"/>
    </row>
    <row r="56" spans="2:11" ht="15" customHeight="1">
      <c r="B56" s="244"/>
      <c r="C56" s="249"/>
      <c r="D56" s="371" t="s">
        <v>1196</v>
      </c>
      <c r="E56" s="371"/>
      <c r="F56" s="371"/>
      <c r="G56" s="371"/>
      <c r="H56" s="371"/>
      <c r="I56" s="371"/>
      <c r="J56" s="371"/>
      <c r="K56" s="245"/>
    </row>
    <row r="57" spans="2:11" ht="15" customHeight="1">
      <c r="B57" s="244"/>
      <c r="C57" s="249"/>
      <c r="D57" s="371" t="s">
        <v>1197</v>
      </c>
      <c r="E57" s="371"/>
      <c r="F57" s="371"/>
      <c r="G57" s="371"/>
      <c r="H57" s="371"/>
      <c r="I57" s="371"/>
      <c r="J57" s="371"/>
      <c r="K57" s="245"/>
    </row>
    <row r="58" spans="2:11" ht="15" customHeight="1">
      <c r="B58" s="244"/>
      <c r="C58" s="249"/>
      <c r="D58" s="371" t="s">
        <v>1198</v>
      </c>
      <c r="E58" s="371"/>
      <c r="F58" s="371"/>
      <c r="G58" s="371"/>
      <c r="H58" s="371"/>
      <c r="I58" s="371"/>
      <c r="J58" s="371"/>
      <c r="K58" s="245"/>
    </row>
    <row r="59" spans="2:11" ht="15" customHeight="1">
      <c r="B59" s="244"/>
      <c r="C59" s="249"/>
      <c r="D59" s="371" t="s">
        <v>1199</v>
      </c>
      <c r="E59" s="371"/>
      <c r="F59" s="371"/>
      <c r="G59" s="371"/>
      <c r="H59" s="371"/>
      <c r="I59" s="371"/>
      <c r="J59" s="371"/>
      <c r="K59" s="245"/>
    </row>
    <row r="60" spans="2:11" ht="15" customHeight="1">
      <c r="B60" s="244"/>
      <c r="C60" s="249"/>
      <c r="D60" s="372" t="s">
        <v>1200</v>
      </c>
      <c r="E60" s="372"/>
      <c r="F60" s="372"/>
      <c r="G60" s="372"/>
      <c r="H60" s="372"/>
      <c r="I60" s="372"/>
      <c r="J60" s="372"/>
      <c r="K60" s="245"/>
    </row>
    <row r="61" spans="2:11" ht="15" customHeight="1">
      <c r="B61" s="244"/>
      <c r="C61" s="249"/>
      <c r="D61" s="371" t="s">
        <v>1201</v>
      </c>
      <c r="E61" s="371"/>
      <c r="F61" s="371"/>
      <c r="G61" s="371"/>
      <c r="H61" s="371"/>
      <c r="I61" s="371"/>
      <c r="J61" s="371"/>
      <c r="K61" s="245"/>
    </row>
    <row r="62" spans="2:11" ht="12.75" customHeight="1">
      <c r="B62" s="244"/>
      <c r="C62" s="249"/>
      <c r="D62" s="249"/>
      <c r="E62" s="252"/>
      <c r="F62" s="249"/>
      <c r="G62" s="249"/>
      <c r="H62" s="249"/>
      <c r="I62" s="249"/>
      <c r="J62" s="249"/>
      <c r="K62" s="245"/>
    </row>
    <row r="63" spans="2:11" ht="15" customHeight="1">
      <c r="B63" s="244"/>
      <c r="C63" s="249"/>
      <c r="D63" s="371" t="s">
        <v>1202</v>
      </c>
      <c r="E63" s="371"/>
      <c r="F63" s="371"/>
      <c r="G63" s="371"/>
      <c r="H63" s="371"/>
      <c r="I63" s="371"/>
      <c r="J63" s="371"/>
      <c r="K63" s="245"/>
    </row>
    <row r="64" spans="2:11" ht="15" customHeight="1">
      <c r="B64" s="244"/>
      <c r="C64" s="249"/>
      <c r="D64" s="372" t="s">
        <v>1203</v>
      </c>
      <c r="E64" s="372"/>
      <c r="F64" s="372"/>
      <c r="G64" s="372"/>
      <c r="H64" s="372"/>
      <c r="I64" s="372"/>
      <c r="J64" s="372"/>
      <c r="K64" s="245"/>
    </row>
    <row r="65" spans="2:11" ht="15" customHeight="1">
      <c r="B65" s="244"/>
      <c r="C65" s="249"/>
      <c r="D65" s="371" t="s">
        <v>1204</v>
      </c>
      <c r="E65" s="371"/>
      <c r="F65" s="371"/>
      <c r="G65" s="371"/>
      <c r="H65" s="371"/>
      <c r="I65" s="371"/>
      <c r="J65" s="371"/>
      <c r="K65" s="245"/>
    </row>
    <row r="66" spans="2:11" ht="15" customHeight="1">
      <c r="B66" s="244"/>
      <c r="C66" s="249"/>
      <c r="D66" s="371" t="s">
        <v>1205</v>
      </c>
      <c r="E66" s="371"/>
      <c r="F66" s="371"/>
      <c r="G66" s="371"/>
      <c r="H66" s="371"/>
      <c r="I66" s="371"/>
      <c r="J66" s="371"/>
      <c r="K66" s="245"/>
    </row>
    <row r="67" spans="2:11" ht="15" customHeight="1">
      <c r="B67" s="244"/>
      <c r="C67" s="249"/>
      <c r="D67" s="371" t="s">
        <v>1206</v>
      </c>
      <c r="E67" s="371"/>
      <c r="F67" s="371"/>
      <c r="G67" s="371"/>
      <c r="H67" s="371"/>
      <c r="I67" s="371"/>
      <c r="J67" s="371"/>
      <c r="K67" s="245"/>
    </row>
    <row r="68" spans="2:11" ht="15" customHeight="1">
      <c r="B68" s="244"/>
      <c r="C68" s="249"/>
      <c r="D68" s="371" t="s">
        <v>1207</v>
      </c>
      <c r="E68" s="371"/>
      <c r="F68" s="371"/>
      <c r="G68" s="371"/>
      <c r="H68" s="371"/>
      <c r="I68" s="371"/>
      <c r="J68" s="371"/>
      <c r="K68" s="245"/>
    </row>
    <row r="69" spans="2:11" ht="12.75" customHeight="1">
      <c r="B69" s="253"/>
      <c r="C69" s="254"/>
      <c r="D69" s="254"/>
      <c r="E69" s="254"/>
      <c r="F69" s="254"/>
      <c r="G69" s="254"/>
      <c r="H69" s="254"/>
      <c r="I69" s="254"/>
      <c r="J69" s="254"/>
      <c r="K69" s="255"/>
    </row>
    <row r="70" spans="2:11" ht="18.75" customHeight="1">
      <c r="B70" s="256"/>
      <c r="C70" s="256"/>
      <c r="D70" s="256"/>
      <c r="E70" s="256"/>
      <c r="F70" s="256"/>
      <c r="G70" s="256"/>
      <c r="H70" s="256"/>
      <c r="I70" s="256"/>
      <c r="J70" s="256"/>
      <c r="K70" s="257"/>
    </row>
    <row r="71" spans="2:11" ht="18.75" customHeight="1">
      <c r="B71" s="257"/>
      <c r="C71" s="257"/>
      <c r="D71" s="257"/>
      <c r="E71" s="257"/>
      <c r="F71" s="257"/>
      <c r="G71" s="257"/>
      <c r="H71" s="257"/>
      <c r="I71" s="257"/>
      <c r="J71" s="257"/>
      <c r="K71" s="257"/>
    </row>
    <row r="72" spans="2:11" ht="7.5" customHeight="1">
      <c r="B72" s="258"/>
      <c r="C72" s="259"/>
      <c r="D72" s="259"/>
      <c r="E72" s="259"/>
      <c r="F72" s="259"/>
      <c r="G72" s="259"/>
      <c r="H72" s="259"/>
      <c r="I72" s="259"/>
      <c r="J72" s="259"/>
      <c r="K72" s="260"/>
    </row>
    <row r="73" spans="2:11" ht="45" customHeight="1">
      <c r="B73" s="261"/>
      <c r="C73" s="370" t="s">
        <v>112</v>
      </c>
      <c r="D73" s="370"/>
      <c r="E73" s="370"/>
      <c r="F73" s="370"/>
      <c r="G73" s="370"/>
      <c r="H73" s="370"/>
      <c r="I73" s="370"/>
      <c r="J73" s="370"/>
      <c r="K73" s="262"/>
    </row>
    <row r="74" spans="2:11" ht="17.25" customHeight="1">
      <c r="B74" s="261"/>
      <c r="C74" s="263" t="s">
        <v>1208</v>
      </c>
      <c r="D74" s="263"/>
      <c r="E74" s="263"/>
      <c r="F74" s="263" t="s">
        <v>1209</v>
      </c>
      <c r="G74" s="264"/>
      <c r="H74" s="263" t="s">
        <v>130</v>
      </c>
      <c r="I74" s="263" t="s">
        <v>54</v>
      </c>
      <c r="J74" s="263" t="s">
        <v>1210</v>
      </c>
      <c r="K74" s="262"/>
    </row>
    <row r="75" spans="2:11" ht="17.25" customHeight="1">
      <c r="B75" s="261"/>
      <c r="C75" s="265" t="s">
        <v>1211</v>
      </c>
      <c r="D75" s="265"/>
      <c r="E75" s="265"/>
      <c r="F75" s="266" t="s">
        <v>1212</v>
      </c>
      <c r="G75" s="267"/>
      <c r="H75" s="265"/>
      <c r="I75" s="265"/>
      <c r="J75" s="265" t="s">
        <v>1213</v>
      </c>
      <c r="K75" s="262"/>
    </row>
    <row r="76" spans="2:11" ht="5.25" customHeight="1">
      <c r="B76" s="261"/>
      <c r="C76" s="268"/>
      <c r="D76" s="268"/>
      <c r="E76" s="268"/>
      <c r="F76" s="268"/>
      <c r="G76" s="269"/>
      <c r="H76" s="268"/>
      <c r="I76" s="268"/>
      <c r="J76" s="268"/>
      <c r="K76" s="262"/>
    </row>
    <row r="77" spans="2:11" ht="15" customHeight="1">
      <c r="B77" s="261"/>
      <c r="C77" s="251" t="s">
        <v>50</v>
      </c>
      <c r="D77" s="268"/>
      <c r="E77" s="268"/>
      <c r="F77" s="270" t="s">
        <v>1214</v>
      </c>
      <c r="G77" s="269"/>
      <c r="H77" s="251" t="s">
        <v>1215</v>
      </c>
      <c r="I77" s="251" t="s">
        <v>1216</v>
      </c>
      <c r="J77" s="251">
        <v>20</v>
      </c>
      <c r="K77" s="262"/>
    </row>
    <row r="78" spans="2:11" ht="15" customHeight="1">
      <c r="B78" s="261"/>
      <c r="C78" s="251" t="s">
        <v>1217</v>
      </c>
      <c r="D78" s="251"/>
      <c r="E78" s="251"/>
      <c r="F78" s="270" t="s">
        <v>1214</v>
      </c>
      <c r="G78" s="269"/>
      <c r="H78" s="251" t="s">
        <v>1218</v>
      </c>
      <c r="I78" s="251" t="s">
        <v>1216</v>
      </c>
      <c r="J78" s="251">
        <v>120</v>
      </c>
      <c r="K78" s="262"/>
    </row>
    <row r="79" spans="2:11" ht="15" customHeight="1">
      <c r="B79" s="271"/>
      <c r="C79" s="251" t="s">
        <v>1219</v>
      </c>
      <c r="D79" s="251"/>
      <c r="E79" s="251"/>
      <c r="F79" s="270" t="s">
        <v>1220</v>
      </c>
      <c r="G79" s="269"/>
      <c r="H79" s="251" t="s">
        <v>1221</v>
      </c>
      <c r="I79" s="251" t="s">
        <v>1216</v>
      </c>
      <c r="J79" s="251">
        <v>50</v>
      </c>
      <c r="K79" s="262"/>
    </row>
    <row r="80" spans="2:11" ht="15" customHeight="1">
      <c r="B80" s="271"/>
      <c r="C80" s="251" t="s">
        <v>1222</v>
      </c>
      <c r="D80" s="251"/>
      <c r="E80" s="251"/>
      <c r="F80" s="270" t="s">
        <v>1214</v>
      </c>
      <c r="G80" s="269"/>
      <c r="H80" s="251" t="s">
        <v>1223</v>
      </c>
      <c r="I80" s="251" t="s">
        <v>1224</v>
      </c>
      <c r="J80" s="251"/>
      <c r="K80" s="262"/>
    </row>
    <row r="81" spans="2:11" ht="15" customHeight="1">
      <c r="B81" s="271"/>
      <c r="C81" s="272" t="s">
        <v>1225</v>
      </c>
      <c r="D81" s="272"/>
      <c r="E81" s="272"/>
      <c r="F81" s="273" t="s">
        <v>1220</v>
      </c>
      <c r="G81" s="272"/>
      <c r="H81" s="272" t="s">
        <v>1226</v>
      </c>
      <c r="I81" s="272" t="s">
        <v>1216</v>
      </c>
      <c r="J81" s="272">
        <v>15</v>
      </c>
      <c r="K81" s="262"/>
    </row>
    <row r="82" spans="2:11" ht="15" customHeight="1">
      <c r="B82" s="271"/>
      <c r="C82" s="272" t="s">
        <v>1227</v>
      </c>
      <c r="D82" s="272"/>
      <c r="E82" s="272"/>
      <c r="F82" s="273" t="s">
        <v>1220</v>
      </c>
      <c r="G82" s="272"/>
      <c r="H82" s="272" t="s">
        <v>1228</v>
      </c>
      <c r="I82" s="272" t="s">
        <v>1216</v>
      </c>
      <c r="J82" s="272">
        <v>15</v>
      </c>
      <c r="K82" s="262"/>
    </row>
    <row r="83" spans="2:11" ht="15" customHeight="1">
      <c r="B83" s="271"/>
      <c r="C83" s="272" t="s">
        <v>1229</v>
      </c>
      <c r="D83" s="272"/>
      <c r="E83" s="272"/>
      <c r="F83" s="273" t="s">
        <v>1220</v>
      </c>
      <c r="G83" s="272"/>
      <c r="H83" s="272" t="s">
        <v>1230</v>
      </c>
      <c r="I83" s="272" t="s">
        <v>1216</v>
      </c>
      <c r="J83" s="272">
        <v>20</v>
      </c>
      <c r="K83" s="262"/>
    </row>
    <row r="84" spans="2:11" ht="15" customHeight="1">
      <c r="B84" s="271"/>
      <c r="C84" s="272" t="s">
        <v>1231</v>
      </c>
      <c r="D84" s="272"/>
      <c r="E84" s="272"/>
      <c r="F84" s="273" t="s">
        <v>1220</v>
      </c>
      <c r="G84" s="272"/>
      <c r="H84" s="272" t="s">
        <v>1232</v>
      </c>
      <c r="I84" s="272" t="s">
        <v>1216</v>
      </c>
      <c r="J84" s="272">
        <v>20</v>
      </c>
      <c r="K84" s="262"/>
    </row>
    <row r="85" spans="2:11" ht="15" customHeight="1">
      <c r="B85" s="271"/>
      <c r="C85" s="251" t="s">
        <v>1233</v>
      </c>
      <c r="D85" s="251"/>
      <c r="E85" s="251"/>
      <c r="F85" s="270" t="s">
        <v>1220</v>
      </c>
      <c r="G85" s="269"/>
      <c r="H85" s="251" t="s">
        <v>1234</v>
      </c>
      <c r="I85" s="251" t="s">
        <v>1216</v>
      </c>
      <c r="J85" s="251">
        <v>50</v>
      </c>
      <c r="K85" s="262"/>
    </row>
    <row r="86" spans="2:11" ht="15" customHeight="1">
      <c r="B86" s="271"/>
      <c r="C86" s="251" t="s">
        <v>1235</v>
      </c>
      <c r="D86" s="251"/>
      <c r="E86" s="251"/>
      <c r="F86" s="270" t="s">
        <v>1220</v>
      </c>
      <c r="G86" s="269"/>
      <c r="H86" s="251" t="s">
        <v>1236</v>
      </c>
      <c r="I86" s="251" t="s">
        <v>1216</v>
      </c>
      <c r="J86" s="251">
        <v>20</v>
      </c>
      <c r="K86" s="262"/>
    </row>
    <row r="87" spans="2:11" ht="15" customHeight="1">
      <c r="B87" s="271"/>
      <c r="C87" s="251" t="s">
        <v>1237</v>
      </c>
      <c r="D87" s="251"/>
      <c r="E87" s="251"/>
      <c r="F87" s="270" t="s">
        <v>1220</v>
      </c>
      <c r="G87" s="269"/>
      <c r="H87" s="251" t="s">
        <v>1238</v>
      </c>
      <c r="I87" s="251" t="s">
        <v>1216</v>
      </c>
      <c r="J87" s="251">
        <v>20</v>
      </c>
      <c r="K87" s="262"/>
    </row>
    <row r="88" spans="2:11" ht="15" customHeight="1">
      <c r="B88" s="271"/>
      <c r="C88" s="251" t="s">
        <v>1239</v>
      </c>
      <c r="D88" s="251"/>
      <c r="E88" s="251"/>
      <c r="F88" s="270" t="s">
        <v>1220</v>
      </c>
      <c r="G88" s="269"/>
      <c r="H88" s="251" t="s">
        <v>1240</v>
      </c>
      <c r="I88" s="251" t="s">
        <v>1216</v>
      </c>
      <c r="J88" s="251">
        <v>50</v>
      </c>
      <c r="K88" s="262"/>
    </row>
    <row r="89" spans="2:11" ht="15" customHeight="1">
      <c r="B89" s="271"/>
      <c r="C89" s="251" t="s">
        <v>1241</v>
      </c>
      <c r="D89" s="251"/>
      <c r="E89" s="251"/>
      <c r="F89" s="270" t="s">
        <v>1220</v>
      </c>
      <c r="G89" s="269"/>
      <c r="H89" s="251" t="s">
        <v>1241</v>
      </c>
      <c r="I89" s="251" t="s">
        <v>1216</v>
      </c>
      <c r="J89" s="251">
        <v>50</v>
      </c>
      <c r="K89" s="262"/>
    </row>
    <row r="90" spans="2:11" ht="15" customHeight="1">
      <c r="B90" s="271"/>
      <c r="C90" s="251" t="s">
        <v>135</v>
      </c>
      <c r="D90" s="251"/>
      <c r="E90" s="251"/>
      <c r="F90" s="270" t="s">
        <v>1220</v>
      </c>
      <c r="G90" s="269"/>
      <c r="H90" s="251" t="s">
        <v>1242</v>
      </c>
      <c r="I90" s="251" t="s">
        <v>1216</v>
      </c>
      <c r="J90" s="251">
        <v>255</v>
      </c>
      <c r="K90" s="262"/>
    </row>
    <row r="91" spans="2:11" ht="15" customHeight="1">
      <c r="B91" s="271"/>
      <c r="C91" s="251" t="s">
        <v>1243</v>
      </c>
      <c r="D91" s="251"/>
      <c r="E91" s="251"/>
      <c r="F91" s="270" t="s">
        <v>1214</v>
      </c>
      <c r="G91" s="269"/>
      <c r="H91" s="251" t="s">
        <v>1244</v>
      </c>
      <c r="I91" s="251" t="s">
        <v>1245</v>
      </c>
      <c r="J91" s="251"/>
      <c r="K91" s="262"/>
    </row>
    <row r="92" spans="2:11" ht="15" customHeight="1">
      <c r="B92" s="271"/>
      <c r="C92" s="251" t="s">
        <v>1246</v>
      </c>
      <c r="D92" s="251"/>
      <c r="E92" s="251"/>
      <c r="F92" s="270" t="s">
        <v>1214</v>
      </c>
      <c r="G92" s="269"/>
      <c r="H92" s="251" t="s">
        <v>1247</v>
      </c>
      <c r="I92" s="251" t="s">
        <v>1248</v>
      </c>
      <c r="J92" s="251"/>
      <c r="K92" s="262"/>
    </row>
    <row r="93" spans="2:11" ht="15" customHeight="1">
      <c r="B93" s="271"/>
      <c r="C93" s="251" t="s">
        <v>1249</v>
      </c>
      <c r="D93" s="251"/>
      <c r="E93" s="251"/>
      <c r="F93" s="270" t="s">
        <v>1214</v>
      </c>
      <c r="G93" s="269"/>
      <c r="H93" s="251" t="s">
        <v>1249</v>
      </c>
      <c r="I93" s="251" t="s">
        <v>1248</v>
      </c>
      <c r="J93" s="251"/>
      <c r="K93" s="262"/>
    </row>
    <row r="94" spans="2:11" ht="15" customHeight="1">
      <c r="B94" s="271"/>
      <c r="C94" s="251" t="s">
        <v>35</v>
      </c>
      <c r="D94" s="251"/>
      <c r="E94" s="251"/>
      <c r="F94" s="270" t="s">
        <v>1214</v>
      </c>
      <c r="G94" s="269"/>
      <c r="H94" s="251" t="s">
        <v>1250</v>
      </c>
      <c r="I94" s="251" t="s">
        <v>1248</v>
      </c>
      <c r="J94" s="251"/>
      <c r="K94" s="262"/>
    </row>
    <row r="95" spans="2:11" ht="15" customHeight="1">
      <c r="B95" s="271"/>
      <c r="C95" s="251" t="s">
        <v>45</v>
      </c>
      <c r="D95" s="251"/>
      <c r="E95" s="251"/>
      <c r="F95" s="270" t="s">
        <v>1214</v>
      </c>
      <c r="G95" s="269"/>
      <c r="H95" s="251" t="s">
        <v>1251</v>
      </c>
      <c r="I95" s="251" t="s">
        <v>1248</v>
      </c>
      <c r="J95" s="251"/>
      <c r="K95" s="262"/>
    </row>
    <row r="96" spans="2:11" ht="15" customHeight="1">
      <c r="B96" s="274"/>
      <c r="C96" s="275"/>
      <c r="D96" s="275"/>
      <c r="E96" s="275"/>
      <c r="F96" s="275"/>
      <c r="G96" s="275"/>
      <c r="H96" s="275"/>
      <c r="I96" s="275"/>
      <c r="J96" s="275"/>
      <c r="K96" s="276"/>
    </row>
    <row r="97" spans="2:11" ht="18.75" customHeight="1">
      <c r="B97" s="277"/>
      <c r="C97" s="278"/>
      <c r="D97" s="278"/>
      <c r="E97" s="278"/>
      <c r="F97" s="278"/>
      <c r="G97" s="278"/>
      <c r="H97" s="278"/>
      <c r="I97" s="278"/>
      <c r="J97" s="278"/>
      <c r="K97" s="277"/>
    </row>
    <row r="98" spans="2:11" ht="18.75" customHeight="1">
      <c r="B98" s="257"/>
      <c r="C98" s="257"/>
      <c r="D98" s="257"/>
      <c r="E98" s="257"/>
      <c r="F98" s="257"/>
      <c r="G98" s="257"/>
      <c r="H98" s="257"/>
      <c r="I98" s="257"/>
      <c r="J98" s="257"/>
      <c r="K98" s="257"/>
    </row>
    <row r="99" spans="2:11" ht="7.5" customHeight="1">
      <c r="B99" s="258"/>
      <c r="C99" s="259"/>
      <c r="D99" s="259"/>
      <c r="E99" s="259"/>
      <c r="F99" s="259"/>
      <c r="G99" s="259"/>
      <c r="H99" s="259"/>
      <c r="I99" s="259"/>
      <c r="J99" s="259"/>
      <c r="K99" s="260"/>
    </row>
    <row r="100" spans="2:11" ht="45" customHeight="1">
      <c r="B100" s="261"/>
      <c r="C100" s="370" t="s">
        <v>1252</v>
      </c>
      <c r="D100" s="370"/>
      <c r="E100" s="370"/>
      <c r="F100" s="370"/>
      <c r="G100" s="370"/>
      <c r="H100" s="370"/>
      <c r="I100" s="370"/>
      <c r="J100" s="370"/>
      <c r="K100" s="262"/>
    </row>
    <row r="101" spans="2:11" ht="17.25" customHeight="1">
      <c r="B101" s="261"/>
      <c r="C101" s="263" t="s">
        <v>1208</v>
      </c>
      <c r="D101" s="263"/>
      <c r="E101" s="263"/>
      <c r="F101" s="263" t="s">
        <v>1209</v>
      </c>
      <c r="G101" s="264"/>
      <c r="H101" s="263" t="s">
        <v>130</v>
      </c>
      <c r="I101" s="263" t="s">
        <v>54</v>
      </c>
      <c r="J101" s="263" t="s">
        <v>1210</v>
      </c>
      <c r="K101" s="262"/>
    </row>
    <row r="102" spans="2:11" ht="17.25" customHeight="1">
      <c r="B102" s="261"/>
      <c r="C102" s="265" t="s">
        <v>1211</v>
      </c>
      <c r="D102" s="265"/>
      <c r="E102" s="265"/>
      <c r="F102" s="266" t="s">
        <v>1212</v>
      </c>
      <c r="G102" s="267"/>
      <c r="H102" s="265"/>
      <c r="I102" s="265"/>
      <c r="J102" s="265" t="s">
        <v>1213</v>
      </c>
      <c r="K102" s="262"/>
    </row>
    <row r="103" spans="2:11" ht="5.25" customHeight="1">
      <c r="B103" s="261"/>
      <c r="C103" s="263"/>
      <c r="D103" s="263"/>
      <c r="E103" s="263"/>
      <c r="F103" s="263"/>
      <c r="G103" s="279"/>
      <c r="H103" s="263"/>
      <c r="I103" s="263"/>
      <c r="J103" s="263"/>
      <c r="K103" s="262"/>
    </row>
    <row r="104" spans="2:11" ht="15" customHeight="1">
      <c r="B104" s="261"/>
      <c r="C104" s="251" t="s">
        <v>50</v>
      </c>
      <c r="D104" s="268"/>
      <c r="E104" s="268"/>
      <c r="F104" s="270" t="s">
        <v>1214</v>
      </c>
      <c r="G104" s="279"/>
      <c r="H104" s="251" t="s">
        <v>1253</v>
      </c>
      <c r="I104" s="251" t="s">
        <v>1216</v>
      </c>
      <c r="J104" s="251">
        <v>20</v>
      </c>
      <c r="K104" s="262"/>
    </row>
    <row r="105" spans="2:11" ht="15" customHeight="1">
      <c r="B105" s="261"/>
      <c r="C105" s="251" t="s">
        <v>1217</v>
      </c>
      <c r="D105" s="251"/>
      <c r="E105" s="251"/>
      <c r="F105" s="270" t="s">
        <v>1214</v>
      </c>
      <c r="G105" s="251"/>
      <c r="H105" s="251" t="s">
        <v>1253</v>
      </c>
      <c r="I105" s="251" t="s">
        <v>1216</v>
      </c>
      <c r="J105" s="251">
        <v>120</v>
      </c>
      <c r="K105" s="262"/>
    </row>
    <row r="106" spans="2:11" ht="15" customHeight="1">
      <c r="B106" s="271"/>
      <c r="C106" s="251" t="s">
        <v>1219</v>
      </c>
      <c r="D106" s="251"/>
      <c r="E106" s="251"/>
      <c r="F106" s="270" t="s">
        <v>1220</v>
      </c>
      <c r="G106" s="251"/>
      <c r="H106" s="251" t="s">
        <v>1253</v>
      </c>
      <c r="I106" s="251" t="s">
        <v>1216</v>
      </c>
      <c r="J106" s="251">
        <v>50</v>
      </c>
      <c r="K106" s="262"/>
    </row>
    <row r="107" spans="2:11" ht="15" customHeight="1">
      <c r="B107" s="271"/>
      <c r="C107" s="251" t="s">
        <v>1222</v>
      </c>
      <c r="D107" s="251"/>
      <c r="E107" s="251"/>
      <c r="F107" s="270" t="s">
        <v>1214</v>
      </c>
      <c r="G107" s="251"/>
      <c r="H107" s="251" t="s">
        <v>1253</v>
      </c>
      <c r="I107" s="251" t="s">
        <v>1224</v>
      </c>
      <c r="J107" s="251"/>
      <c r="K107" s="262"/>
    </row>
    <row r="108" spans="2:11" ht="15" customHeight="1">
      <c r="B108" s="271"/>
      <c r="C108" s="251" t="s">
        <v>1233</v>
      </c>
      <c r="D108" s="251"/>
      <c r="E108" s="251"/>
      <c r="F108" s="270" t="s">
        <v>1220</v>
      </c>
      <c r="G108" s="251"/>
      <c r="H108" s="251" t="s">
        <v>1253</v>
      </c>
      <c r="I108" s="251" t="s">
        <v>1216</v>
      </c>
      <c r="J108" s="251">
        <v>50</v>
      </c>
      <c r="K108" s="262"/>
    </row>
    <row r="109" spans="2:11" ht="15" customHeight="1">
      <c r="B109" s="271"/>
      <c r="C109" s="251" t="s">
        <v>1241</v>
      </c>
      <c r="D109" s="251"/>
      <c r="E109" s="251"/>
      <c r="F109" s="270" t="s">
        <v>1220</v>
      </c>
      <c r="G109" s="251"/>
      <c r="H109" s="251" t="s">
        <v>1253</v>
      </c>
      <c r="I109" s="251" t="s">
        <v>1216</v>
      </c>
      <c r="J109" s="251">
        <v>50</v>
      </c>
      <c r="K109" s="262"/>
    </row>
    <row r="110" spans="2:11" ht="15" customHeight="1">
      <c r="B110" s="271"/>
      <c r="C110" s="251" t="s">
        <v>1239</v>
      </c>
      <c r="D110" s="251"/>
      <c r="E110" s="251"/>
      <c r="F110" s="270" t="s">
        <v>1220</v>
      </c>
      <c r="G110" s="251"/>
      <c r="H110" s="251" t="s">
        <v>1253</v>
      </c>
      <c r="I110" s="251" t="s">
        <v>1216</v>
      </c>
      <c r="J110" s="251">
        <v>50</v>
      </c>
      <c r="K110" s="262"/>
    </row>
    <row r="111" spans="2:11" ht="15" customHeight="1">
      <c r="B111" s="271"/>
      <c r="C111" s="251" t="s">
        <v>50</v>
      </c>
      <c r="D111" s="251"/>
      <c r="E111" s="251"/>
      <c r="F111" s="270" t="s">
        <v>1214</v>
      </c>
      <c r="G111" s="251"/>
      <c r="H111" s="251" t="s">
        <v>1254</v>
      </c>
      <c r="I111" s="251" t="s">
        <v>1216</v>
      </c>
      <c r="J111" s="251">
        <v>20</v>
      </c>
      <c r="K111" s="262"/>
    </row>
    <row r="112" spans="2:11" ht="15" customHeight="1">
      <c r="B112" s="271"/>
      <c r="C112" s="251" t="s">
        <v>1255</v>
      </c>
      <c r="D112" s="251"/>
      <c r="E112" s="251"/>
      <c r="F112" s="270" t="s">
        <v>1214</v>
      </c>
      <c r="G112" s="251"/>
      <c r="H112" s="251" t="s">
        <v>1256</v>
      </c>
      <c r="I112" s="251" t="s">
        <v>1216</v>
      </c>
      <c r="J112" s="251">
        <v>120</v>
      </c>
      <c r="K112" s="262"/>
    </row>
    <row r="113" spans="2:11" ht="15" customHeight="1">
      <c r="B113" s="271"/>
      <c r="C113" s="251" t="s">
        <v>35</v>
      </c>
      <c r="D113" s="251"/>
      <c r="E113" s="251"/>
      <c r="F113" s="270" t="s">
        <v>1214</v>
      </c>
      <c r="G113" s="251"/>
      <c r="H113" s="251" t="s">
        <v>1257</v>
      </c>
      <c r="I113" s="251" t="s">
        <v>1248</v>
      </c>
      <c r="J113" s="251"/>
      <c r="K113" s="262"/>
    </row>
    <row r="114" spans="2:11" ht="15" customHeight="1">
      <c r="B114" s="271"/>
      <c r="C114" s="251" t="s">
        <v>45</v>
      </c>
      <c r="D114" s="251"/>
      <c r="E114" s="251"/>
      <c r="F114" s="270" t="s">
        <v>1214</v>
      </c>
      <c r="G114" s="251"/>
      <c r="H114" s="251" t="s">
        <v>1258</v>
      </c>
      <c r="I114" s="251" t="s">
        <v>1248</v>
      </c>
      <c r="J114" s="251"/>
      <c r="K114" s="262"/>
    </row>
    <row r="115" spans="2:11" ht="15" customHeight="1">
      <c r="B115" s="271"/>
      <c r="C115" s="251" t="s">
        <v>54</v>
      </c>
      <c r="D115" s="251"/>
      <c r="E115" s="251"/>
      <c r="F115" s="270" t="s">
        <v>1214</v>
      </c>
      <c r="G115" s="251"/>
      <c r="H115" s="251" t="s">
        <v>1259</v>
      </c>
      <c r="I115" s="251" t="s">
        <v>1260</v>
      </c>
      <c r="J115" s="251"/>
      <c r="K115" s="262"/>
    </row>
    <row r="116" spans="2:11" ht="15" customHeight="1">
      <c r="B116" s="274"/>
      <c r="C116" s="280"/>
      <c r="D116" s="280"/>
      <c r="E116" s="280"/>
      <c r="F116" s="280"/>
      <c r="G116" s="280"/>
      <c r="H116" s="280"/>
      <c r="I116" s="280"/>
      <c r="J116" s="280"/>
      <c r="K116" s="276"/>
    </row>
    <row r="117" spans="2:11" ht="18.75" customHeight="1">
      <c r="B117" s="281"/>
      <c r="C117" s="247"/>
      <c r="D117" s="247"/>
      <c r="E117" s="247"/>
      <c r="F117" s="282"/>
      <c r="G117" s="247"/>
      <c r="H117" s="247"/>
      <c r="I117" s="247"/>
      <c r="J117" s="247"/>
      <c r="K117" s="281"/>
    </row>
    <row r="118" spans="2:11" ht="18.75" customHeight="1">
      <c r="B118" s="257"/>
      <c r="C118" s="257"/>
      <c r="D118" s="257"/>
      <c r="E118" s="257"/>
      <c r="F118" s="257"/>
      <c r="G118" s="257"/>
      <c r="H118" s="257"/>
      <c r="I118" s="257"/>
      <c r="J118" s="257"/>
      <c r="K118" s="257"/>
    </row>
    <row r="119" spans="2:11" ht="7.5" customHeight="1">
      <c r="B119" s="283"/>
      <c r="C119" s="284"/>
      <c r="D119" s="284"/>
      <c r="E119" s="284"/>
      <c r="F119" s="284"/>
      <c r="G119" s="284"/>
      <c r="H119" s="284"/>
      <c r="I119" s="284"/>
      <c r="J119" s="284"/>
      <c r="K119" s="285"/>
    </row>
    <row r="120" spans="2:11" ht="45" customHeight="1">
      <c r="B120" s="286"/>
      <c r="C120" s="369" t="s">
        <v>1261</v>
      </c>
      <c r="D120" s="369"/>
      <c r="E120" s="369"/>
      <c r="F120" s="369"/>
      <c r="G120" s="369"/>
      <c r="H120" s="369"/>
      <c r="I120" s="369"/>
      <c r="J120" s="369"/>
      <c r="K120" s="287"/>
    </row>
    <row r="121" spans="2:11" ht="17.25" customHeight="1">
      <c r="B121" s="288"/>
      <c r="C121" s="263" t="s">
        <v>1208</v>
      </c>
      <c r="D121" s="263"/>
      <c r="E121" s="263"/>
      <c r="F121" s="263" t="s">
        <v>1209</v>
      </c>
      <c r="G121" s="264"/>
      <c r="H121" s="263" t="s">
        <v>130</v>
      </c>
      <c r="I121" s="263" t="s">
        <v>54</v>
      </c>
      <c r="J121" s="263" t="s">
        <v>1210</v>
      </c>
      <c r="K121" s="289"/>
    </row>
    <row r="122" spans="2:11" ht="17.25" customHeight="1">
      <c r="B122" s="288"/>
      <c r="C122" s="265" t="s">
        <v>1211</v>
      </c>
      <c r="D122" s="265"/>
      <c r="E122" s="265"/>
      <c r="F122" s="266" t="s">
        <v>1212</v>
      </c>
      <c r="G122" s="267"/>
      <c r="H122" s="265"/>
      <c r="I122" s="265"/>
      <c r="J122" s="265" t="s">
        <v>1213</v>
      </c>
      <c r="K122" s="289"/>
    </row>
    <row r="123" spans="2:11" ht="5.25" customHeight="1">
      <c r="B123" s="290"/>
      <c r="C123" s="268"/>
      <c r="D123" s="268"/>
      <c r="E123" s="268"/>
      <c r="F123" s="268"/>
      <c r="G123" s="251"/>
      <c r="H123" s="268"/>
      <c r="I123" s="268"/>
      <c r="J123" s="268"/>
      <c r="K123" s="291"/>
    </row>
    <row r="124" spans="2:11" ht="15" customHeight="1">
      <c r="B124" s="290"/>
      <c r="C124" s="251" t="s">
        <v>1217</v>
      </c>
      <c r="D124" s="268"/>
      <c r="E124" s="268"/>
      <c r="F124" s="270" t="s">
        <v>1214</v>
      </c>
      <c r="G124" s="251"/>
      <c r="H124" s="251" t="s">
        <v>1253</v>
      </c>
      <c r="I124" s="251" t="s">
        <v>1216</v>
      </c>
      <c r="J124" s="251">
        <v>120</v>
      </c>
      <c r="K124" s="292"/>
    </row>
    <row r="125" spans="2:11" ht="15" customHeight="1">
      <c r="B125" s="290"/>
      <c r="C125" s="251" t="s">
        <v>1262</v>
      </c>
      <c r="D125" s="251"/>
      <c r="E125" s="251"/>
      <c r="F125" s="270" t="s">
        <v>1214</v>
      </c>
      <c r="G125" s="251"/>
      <c r="H125" s="251" t="s">
        <v>1263</v>
      </c>
      <c r="I125" s="251" t="s">
        <v>1216</v>
      </c>
      <c r="J125" s="251" t="s">
        <v>1264</v>
      </c>
      <c r="K125" s="292"/>
    </row>
    <row r="126" spans="2:11" ht="15" customHeight="1">
      <c r="B126" s="290"/>
      <c r="C126" s="251" t="s">
        <v>82</v>
      </c>
      <c r="D126" s="251"/>
      <c r="E126" s="251"/>
      <c r="F126" s="270" t="s">
        <v>1214</v>
      </c>
      <c r="G126" s="251"/>
      <c r="H126" s="251" t="s">
        <v>1265</v>
      </c>
      <c r="I126" s="251" t="s">
        <v>1216</v>
      </c>
      <c r="J126" s="251" t="s">
        <v>1264</v>
      </c>
      <c r="K126" s="292"/>
    </row>
    <row r="127" spans="2:11" ht="15" customHeight="1">
      <c r="B127" s="290"/>
      <c r="C127" s="251" t="s">
        <v>1225</v>
      </c>
      <c r="D127" s="251"/>
      <c r="E127" s="251"/>
      <c r="F127" s="270" t="s">
        <v>1220</v>
      </c>
      <c r="G127" s="251"/>
      <c r="H127" s="251" t="s">
        <v>1226</v>
      </c>
      <c r="I127" s="251" t="s">
        <v>1216</v>
      </c>
      <c r="J127" s="251">
        <v>15</v>
      </c>
      <c r="K127" s="292"/>
    </row>
    <row r="128" spans="2:11" ht="15" customHeight="1">
      <c r="B128" s="290"/>
      <c r="C128" s="272" t="s">
        <v>1227</v>
      </c>
      <c r="D128" s="272"/>
      <c r="E128" s="272"/>
      <c r="F128" s="273" t="s">
        <v>1220</v>
      </c>
      <c r="G128" s="272"/>
      <c r="H128" s="272" t="s">
        <v>1228</v>
      </c>
      <c r="I128" s="272" t="s">
        <v>1216</v>
      </c>
      <c r="J128" s="272">
        <v>15</v>
      </c>
      <c r="K128" s="292"/>
    </row>
    <row r="129" spans="2:11" ht="15" customHeight="1">
      <c r="B129" s="290"/>
      <c r="C129" s="272" t="s">
        <v>1229</v>
      </c>
      <c r="D129" s="272"/>
      <c r="E129" s="272"/>
      <c r="F129" s="273" t="s">
        <v>1220</v>
      </c>
      <c r="G129" s="272"/>
      <c r="H129" s="272" t="s">
        <v>1230</v>
      </c>
      <c r="I129" s="272" t="s">
        <v>1216</v>
      </c>
      <c r="J129" s="272">
        <v>20</v>
      </c>
      <c r="K129" s="292"/>
    </row>
    <row r="130" spans="2:11" ht="15" customHeight="1">
      <c r="B130" s="290"/>
      <c r="C130" s="272" t="s">
        <v>1231</v>
      </c>
      <c r="D130" s="272"/>
      <c r="E130" s="272"/>
      <c r="F130" s="273" t="s">
        <v>1220</v>
      </c>
      <c r="G130" s="272"/>
      <c r="H130" s="272" t="s">
        <v>1232</v>
      </c>
      <c r="I130" s="272" t="s">
        <v>1216</v>
      </c>
      <c r="J130" s="272">
        <v>20</v>
      </c>
      <c r="K130" s="292"/>
    </row>
    <row r="131" spans="2:11" ht="15" customHeight="1">
      <c r="B131" s="290"/>
      <c r="C131" s="251" t="s">
        <v>1219</v>
      </c>
      <c r="D131" s="251"/>
      <c r="E131" s="251"/>
      <c r="F131" s="270" t="s">
        <v>1220</v>
      </c>
      <c r="G131" s="251"/>
      <c r="H131" s="251" t="s">
        <v>1253</v>
      </c>
      <c r="I131" s="251" t="s">
        <v>1216</v>
      </c>
      <c r="J131" s="251">
        <v>50</v>
      </c>
      <c r="K131" s="292"/>
    </row>
    <row r="132" spans="2:11" ht="15" customHeight="1">
      <c r="B132" s="290"/>
      <c r="C132" s="251" t="s">
        <v>1233</v>
      </c>
      <c r="D132" s="251"/>
      <c r="E132" s="251"/>
      <c r="F132" s="270" t="s">
        <v>1220</v>
      </c>
      <c r="G132" s="251"/>
      <c r="H132" s="251" t="s">
        <v>1253</v>
      </c>
      <c r="I132" s="251" t="s">
        <v>1216</v>
      </c>
      <c r="J132" s="251">
        <v>50</v>
      </c>
      <c r="K132" s="292"/>
    </row>
    <row r="133" spans="2:11" ht="15" customHeight="1">
      <c r="B133" s="290"/>
      <c r="C133" s="251" t="s">
        <v>1239</v>
      </c>
      <c r="D133" s="251"/>
      <c r="E133" s="251"/>
      <c r="F133" s="270" t="s">
        <v>1220</v>
      </c>
      <c r="G133" s="251"/>
      <c r="H133" s="251" t="s">
        <v>1253</v>
      </c>
      <c r="I133" s="251" t="s">
        <v>1216</v>
      </c>
      <c r="J133" s="251">
        <v>50</v>
      </c>
      <c r="K133" s="292"/>
    </row>
    <row r="134" spans="2:11" ht="15" customHeight="1">
      <c r="B134" s="290"/>
      <c r="C134" s="251" t="s">
        <v>1241</v>
      </c>
      <c r="D134" s="251"/>
      <c r="E134" s="251"/>
      <c r="F134" s="270" t="s">
        <v>1220</v>
      </c>
      <c r="G134" s="251"/>
      <c r="H134" s="251" t="s">
        <v>1253</v>
      </c>
      <c r="I134" s="251" t="s">
        <v>1216</v>
      </c>
      <c r="J134" s="251">
        <v>50</v>
      </c>
      <c r="K134" s="292"/>
    </row>
    <row r="135" spans="2:11" ht="15" customHeight="1">
      <c r="B135" s="290"/>
      <c r="C135" s="251" t="s">
        <v>135</v>
      </c>
      <c r="D135" s="251"/>
      <c r="E135" s="251"/>
      <c r="F135" s="270" t="s">
        <v>1220</v>
      </c>
      <c r="G135" s="251"/>
      <c r="H135" s="251" t="s">
        <v>1266</v>
      </c>
      <c r="I135" s="251" t="s">
        <v>1216</v>
      </c>
      <c r="J135" s="251">
        <v>255</v>
      </c>
      <c r="K135" s="292"/>
    </row>
    <row r="136" spans="2:11" ht="15" customHeight="1">
      <c r="B136" s="290"/>
      <c r="C136" s="251" t="s">
        <v>1243</v>
      </c>
      <c r="D136" s="251"/>
      <c r="E136" s="251"/>
      <c r="F136" s="270" t="s">
        <v>1214</v>
      </c>
      <c r="G136" s="251"/>
      <c r="H136" s="251" t="s">
        <v>1267</v>
      </c>
      <c r="I136" s="251" t="s">
        <v>1245</v>
      </c>
      <c r="J136" s="251"/>
      <c r="K136" s="292"/>
    </row>
    <row r="137" spans="2:11" ht="15" customHeight="1">
      <c r="B137" s="290"/>
      <c r="C137" s="251" t="s">
        <v>1246</v>
      </c>
      <c r="D137" s="251"/>
      <c r="E137" s="251"/>
      <c r="F137" s="270" t="s">
        <v>1214</v>
      </c>
      <c r="G137" s="251"/>
      <c r="H137" s="251" t="s">
        <v>1268</v>
      </c>
      <c r="I137" s="251" t="s">
        <v>1248</v>
      </c>
      <c r="J137" s="251"/>
      <c r="K137" s="292"/>
    </row>
    <row r="138" spans="2:11" ht="15" customHeight="1">
      <c r="B138" s="290"/>
      <c r="C138" s="251" t="s">
        <v>1249</v>
      </c>
      <c r="D138" s="251"/>
      <c r="E138" s="251"/>
      <c r="F138" s="270" t="s">
        <v>1214</v>
      </c>
      <c r="G138" s="251"/>
      <c r="H138" s="251" t="s">
        <v>1249</v>
      </c>
      <c r="I138" s="251" t="s">
        <v>1248</v>
      </c>
      <c r="J138" s="251"/>
      <c r="K138" s="292"/>
    </row>
    <row r="139" spans="2:11" ht="15" customHeight="1">
      <c r="B139" s="290"/>
      <c r="C139" s="251" t="s">
        <v>35</v>
      </c>
      <c r="D139" s="251"/>
      <c r="E139" s="251"/>
      <c r="F139" s="270" t="s">
        <v>1214</v>
      </c>
      <c r="G139" s="251"/>
      <c r="H139" s="251" t="s">
        <v>1269</v>
      </c>
      <c r="I139" s="251" t="s">
        <v>1248</v>
      </c>
      <c r="J139" s="251"/>
      <c r="K139" s="292"/>
    </row>
    <row r="140" spans="2:11" ht="15" customHeight="1">
      <c r="B140" s="290"/>
      <c r="C140" s="251" t="s">
        <v>1270</v>
      </c>
      <c r="D140" s="251"/>
      <c r="E140" s="251"/>
      <c r="F140" s="270" t="s">
        <v>1214</v>
      </c>
      <c r="G140" s="251"/>
      <c r="H140" s="251" t="s">
        <v>1271</v>
      </c>
      <c r="I140" s="251" t="s">
        <v>1248</v>
      </c>
      <c r="J140" s="251"/>
      <c r="K140" s="292"/>
    </row>
    <row r="141" spans="2:11" ht="15" customHeight="1">
      <c r="B141" s="293"/>
      <c r="C141" s="294"/>
      <c r="D141" s="294"/>
      <c r="E141" s="294"/>
      <c r="F141" s="294"/>
      <c r="G141" s="294"/>
      <c r="H141" s="294"/>
      <c r="I141" s="294"/>
      <c r="J141" s="294"/>
      <c r="K141" s="295"/>
    </row>
    <row r="142" spans="2:11" ht="18.75" customHeight="1">
      <c r="B142" s="247"/>
      <c r="C142" s="247"/>
      <c r="D142" s="247"/>
      <c r="E142" s="247"/>
      <c r="F142" s="282"/>
      <c r="G142" s="247"/>
      <c r="H142" s="247"/>
      <c r="I142" s="247"/>
      <c r="J142" s="247"/>
      <c r="K142" s="247"/>
    </row>
    <row r="143" spans="2:11" ht="18.75" customHeight="1">
      <c r="B143" s="257"/>
      <c r="C143" s="257"/>
      <c r="D143" s="257"/>
      <c r="E143" s="257"/>
      <c r="F143" s="257"/>
      <c r="G143" s="257"/>
      <c r="H143" s="257"/>
      <c r="I143" s="257"/>
      <c r="J143" s="257"/>
      <c r="K143" s="257"/>
    </row>
    <row r="144" spans="2:11" ht="7.5" customHeight="1">
      <c r="B144" s="258"/>
      <c r="C144" s="259"/>
      <c r="D144" s="259"/>
      <c r="E144" s="259"/>
      <c r="F144" s="259"/>
      <c r="G144" s="259"/>
      <c r="H144" s="259"/>
      <c r="I144" s="259"/>
      <c r="J144" s="259"/>
      <c r="K144" s="260"/>
    </row>
    <row r="145" spans="2:11" ht="45" customHeight="1">
      <c r="B145" s="261"/>
      <c r="C145" s="370" t="s">
        <v>1272</v>
      </c>
      <c r="D145" s="370"/>
      <c r="E145" s="370"/>
      <c r="F145" s="370"/>
      <c r="G145" s="370"/>
      <c r="H145" s="370"/>
      <c r="I145" s="370"/>
      <c r="J145" s="370"/>
      <c r="K145" s="262"/>
    </row>
    <row r="146" spans="2:11" ht="17.25" customHeight="1">
      <c r="B146" s="261"/>
      <c r="C146" s="263" t="s">
        <v>1208</v>
      </c>
      <c r="D146" s="263"/>
      <c r="E146" s="263"/>
      <c r="F146" s="263" t="s">
        <v>1209</v>
      </c>
      <c r="G146" s="264"/>
      <c r="H146" s="263" t="s">
        <v>130</v>
      </c>
      <c r="I146" s="263" t="s">
        <v>54</v>
      </c>
      <c r="J146" s="263" t="s">
        <v>1210</v>
      </c>
      <c r="K146" s="262"/>
    </row>
    <row r="147" spans="2:11" ht="17.25" customHeight="1">
      <c r="B147" s="261"/>
      <c r="C147" s="265" t="s">
        <v>1211</v>
      </c>
      <c r="D147" s="265"/>
      <c r="E147" s="265"/>
      <c r="F147" s="266" t="s">
        <v>1212</v>
      </c>
      <c r="G147" s="267"/>
      <c r="H147" s="265"/>
      <c r="I147" s="265"/>
      <c r="J147" s="265" t="s">
        <v>1213</v>
      </c>
      <c r="K147" s="262"/>
    </row>
    <row r="148" spans="2:11" ht="5.25" customHeight="1">
      <c r="B148" s="271"/>
      <c r="C148" s="268"/>
      <c r="D148" s="268"/>
      <c r="E148" s="268"/>
      <c r="F148" s="268"/>
      <c r="G148" s="269"/>
      <c r="H148" s="268"/>
      <c r="I148" s="268"/>
      <c r="J148" s="268"/>
      <c r="K148" s="292"/>
    </row>
    <row r="149" spans="2:11" ht="15" customHeight="1">
      <c r="B149" s="271"/>
      <c r="C149" s="296" t="s">
        <v>1217</v>
      </c>
      <c r="D149" s="251"/>
      <c r="E149" s="251"/>
      <c r="F149" s="297" t="s">
        <v>1214</v>
      </c>
      <c r="G149" s="251"/>
      <c r="H149" s="296" t="s">
        <v>1253</v>
      </c>
      <c r="I149" s="296" t="s">
        <v>1216</v>
      </c>
      <c r="J149" s="296">
        <v>120</v>
      </c>
      <c r="K149" s="292"/>
    </row>
    <row r="150" spans="2:11" ht="15" customHeight="1">
      <c r="B150" s="271"/>
      <c r="C150" s="296" t="s">
        <v>1262</v>
      </c>
      <c r="D150" s="251"/>
      <c r="E150" s="251"/>
      <c r="F150" s="297" t="s">
        <v>1214</v>
      </c>
      <c r="G150" s="251"/>
      <c r="H150" s="296" t="s">
        <v>1273</v>
      </c>
      <c r="I150" s="296" t="s">
        <v>1216</v>
      </c>
      <c r="J150" s="296" t="s">
        <v>1264</v>
      </c>
      <c r="K150" s="292"/>
    </row>
    <row r="151" spans="2:11" ht="15" customHeight="1">
      <c r="B151" s="271"/>
      <c r="C151" s="296" t="s">
        <v>82</v>
      </c>
      <c r="D151" s="251"/>
      <c r="E151" s="251"/>
      <c r="F151" s="297" t="s">
        <v>1214</v>
      </c>
      <c r="G151" s="251"/>
      <c r="H151" s="296" t="s">
        <v>1274</v>
      </c>
      <c r="I151" s="296" t="s">
        <v>1216</v>
      </c>
      <c r="J151" s="296" t="s">
        <v>1264</v>
      </c>
      <c r="K151" s="292"/>
    </row>
    <row r="152" spans="2:11" ht="15" customHeight="1">
      <c r="B152" s="271"/>
      <c r="C152" s="296" t="s">
        <v>1219</v>
      </c>
      <c r="D152" s="251"/>
      <c r="E152" s="251"/>
      <c r="F152" s="297" t="s">
        <v>1220</v>
      </c>
      <c r="G152" s="251"/>
      <c r="H152" s="296" t="s">
        <v>1253</v>
      </c>
      <c r="I152" s="296" t="s">
        <v>1216</v>
      </c>
      <c r="J152" s="296">
        <v>50</v>
      </c>
      <c r="K152" s="292"/>
    </row>
    <row r="153" spans="2:11" ht="15" customHeight="1">
      <c r="B153" s="271"/>
      <c r="C153" s="296" t="s">
        <v>1222</v>
      </c>
      <c r="D153" s="251"/>
      <c r="E153" s="251"/>
      <c r="F153" s="297" t="s">
        <v>1214</v>
      </c>
      <c r="G153" s="251"/>
      <c r="H153" s="296" t="s">
        <v>1253</v>
      </c>
      <c r="I153" s="296" t="s">
        <v>1224</v>
      </c>
      <c r="J153" s="296"/>
      <c r="K153" s="292"/>
    </row>
    <row r="154" spans="2:11" ht="15" customHeight="1">
      <c r="B154" s="271"/>
      <c r="C154" s="296" t="s">
        <v>1233</v>
      </c>
      <c r="D154" s="251"/>
      <c r="E154" s="251"/>
      <c r="F154" s="297" t="s">
        <v>1220</v>
      </c>
      <c r="G154" s="251"/>
      <c r="H154" s="296" t="s">
        <v>1253</v>
      </c>
      <c r="I154" s="296" t="s">
        <v>1216</v>
      </c>
      <c r="J154" s="296">
        <v>50</v>
      </c>
      <c r="K154" s="292"/>
    </row>
    <row r="155" spans="2:11" ht="15" customHeight="1">
      <c r="B155" s="271"/>
      <c r="C155" s="296" t="s">
        <v>1241</v>
      </c>
      <c r="D155" s="251"/>
      <c r="E155" s="251"/>
      <c r="F155" s="297" t="s">
        <v>1220</v>
      </c>
      <c r="G155" s="251"/>
      <c r="H155" s="296" t="s">
        <v>1253</v>
      </c>
      <c r="I155" s="296" t="s">
        <v>1216</v>
      </c>
      <c r="J155" s="296">
        <v>50</v>
      </c>
      <c r="K155" s="292"/>
    </row>
    <row r="156" spans="2:11" ht="15" customHeight="1">
      <c r="B156" s="271"/>
      <c r="C156" s="296" t="s">
        <v>1239</v>
      </c>
      <c r="D156" s="251"/>
      <c r="E156" s="251"/>
      <c r="F156" s="297" t="s">
        <v>1220</v>
      </c>
      <c r="G156" s="251"/>
      <c r="H156" s="296" t="s">
        <v>1253</v>
      </c>
      <c r="I156" s="296" t="s">
        <v>1216</v>
      </c>
      <c r="J156" s="296">
        <v>50</v>
      </c>
      <c r="K156" s="292"/>
    </row>
    <row r="157" spans="2:11" ht="15" customHeight="1">
      <c r="B157" s="271"/>
      <c r="C157" s="296" t="s">
        <v>119</v>
      </c>
      <c r="D157" s="251"/>
      <c r="E157" s="251"/>
      <c r="F157" s="297" t="s">
        <v>1214</v>
      </c>
      <c r="G157" s="251"/>
      <c r="H157" s="296" t="s">
        <v>1275</v>
      </c>
      <c r="I157" s="296" t="s">
        <v>1216</v>
      </c>
      <c r="J157" s="296" t="s">
        <v>1276</v>
      </c>
      <c r="K157" s="292"/>
    </row>
    <row r="158" spans="2:11" ht="15" customHeight="1">
      <c r="B158" s="271"/>
      <c r="C158" s="296" t="s">
        <v>1277</v>
      </c>
      <c r="D158" s="251"/>
      <c r="E158" s="251"/>
      <c r="F158" s="297" t="s">
        <v>1214</v>
      </c>
      <c r="G158" s="251"/>
      <c r="H158" s="296" t="s">
        <v>1278</v>
      </c>
      <c r="I158" s="296" t="s">
        <v>1248</v>
      </c>
      <c r="J158" s="296"/>
      <c r="K158" s="292"/>
    </row>
    <row r="159" spans="2:11" ht="15" customHeight="1">
      <c r="B159" s="298"/>
      <c r="C159" s="280"/>
      <c r="D159" s="280"/>
      <c r="E159" s="280"/>
      <c r="F159" s="280"/>
      <c r="G159" s="280"/>
      <c r="H159" s="280"/>
      <c r="I159" s="280"/>
      <c r="J159" s="280"/>
      <c r="K159" s="299"/>
    </row>
    <row r="160" spans="2:11" ht="18.75" customHeight="1">
      <c r="B160" s="247"/>
      <c r="C160" s="251"/>
      <c r="D160" s="251"/>
      <c r="E160" s="251"/>
      <c r="F160" s="270"/>
      <c r="G160" s="251"/>
      <c r="H160" s="251"/>
      <c r="I160" s="251"/>
      <c r="J160" s="251"/>
      <c r="K160" s="247"/>
    </row>
    <row r="161" spans="2:11" ht="18.75" customHeight="1">
      <c r="B161" s="257"/>
      <c r="C161" s="257"/>
      <c r="D161" s="257"/>
      <c r="E161" s="257"/>
      <c r="F161" s="257"/>
      <c r="G161" s="257"/>
      <c r="H161" s="257"/>
      <c r="I161" s="257"/>
      <c r="J161" s="257"/>
      <c r="K161" s="257"/>
    </row>
    <row r="162" spans="2:11" ht="7.5" customHeight="1">
      <c r="B162" s="239"/>
      <c r="C162" s="240"/>
      <c r="D162" s="240"/>
      <c r="E162" s="240"/>
      <c r="F162" s="240"/>
      <c r="G162" s="240"/>
      <c r="H162" s="240"/>
      <c r="I162" s="240"/>
      <c r="J162" s="240"/>
      <c r="K162" s="241"/>
    </row>
    <row r="163" spans="2:11" ht="45" customHeight="1">
      <c r="B163" s="242"/>
      <c r="C163" s="369" t="s">
        <v>1279</v>
      </c>
      <c r="D163" s="369"/>
      <c r="E163" s="369"/>
      <c r="F163" s="369"/>
      <c r="G163" s="369"/>
      <c r="H163" s="369"/>
      <c r="I163" s="369"/>
      <c r="J163" s="369"/>
      <c r="K163" s="243"/>
    </row>
    <row r="164" spans="2:11" ht="17.25" customHeight="1">
      <c r="B164" s="242"/>
      <c r="C164" s="263" t="s">
        <v>1208</v>
      </c>
      <c r="D164" s="263"/>
      <c r="E164" s="263"/>
      <c r="F164" s="263" t="s">
        <v>1209</v>
      </c>
      <c r="G164" s="300"/>
      <c r="H164" s="301" t="s">
        <v>130</v>
      </c>
      <c r="I164" s="301" t="s">
        <v>54</v>
      </c>
      <c r="J164" s="263" t="s">
        <v>1210</v>
      </c>
      <c r="K164" s="243"/>
    </row>
    <row r="165" spans="2:11" ht="17.25" customHeight="1">
      <c r="B165" s="244"/>
      <c r="C165" s="265" t="s">
        <v>1211</v>
      </c>
      <c r="D165" s="265"/>
      <c r="E165" s="265"/>
      <c r="F165" s="266" t="s">
        <v>1212</v>
      </c>
      <c r="G165" s="302"/>
      <c r="H165" s="303"/>
      <c r="I165" s="303"/>
      <c r="J165" s="265" t="s">
        <v>1213</v>
      </c>
      <c r="K165" s="245"/>
    </row>
    <row r="166" spans="2:11" ht="5.25" customHeight="1">
      <c r="B166" s="271"/>
      <c r="C166" s="268"/>
      <c r="D166" s="268"/>
      <c r="E166" s="268"/>
      <c r="F166" s="268"/>
      <c r="G166" s="269"/>
      <c r="H166" s="268"/>
      <c r="I166" s="268"/>
      <c r="J166" s="268"/>
      <c r="K166" s="292"/>
    </row>
    <row r="167" spans="2:11" ht="15" customHeight="1">
      <c r="B167" s="271"/>
      <c r="C167" s="251" t="s">
        <v>1217</v>
      </c>
      <c r="D167" s="251"/>
      <c r="E167" s="251"/>
      <c r="F167" s="270" t="s">
        <v>1214</v>
      </c>
      <c r="G167" s="251"/>
      <c r="H167" s="251" t="s">
        <v>1253</v>
      </c>
      <c r="I167" s="251" t="s">
        <v>1216</v>
      </c>
      <c r="J167" s="251">
        <v>120</v>
      </c>
      <c r="K167" s="292"/>
    </row>
    <row r="168" spans="2:11" ht="15" customHeight="1">
      <c r="B168" s="271"/>
      <c r="C168" s="251" t="s">
        <v>1262</v>
      </c>
      <c r="D168" s="251"/>
      <c r="E168" s="251"/>
      <c r="F168" s="270" t="s">
        <v>1214</v>
      </c>
      <c r="G168" s="251"/>
      <c r="H168" s="251" t="s">
        <v>1263</v>
      </c>
      <c r="I168" s="251" t="s">
        <v>1216</v>
      </c>
      <c r="J168" s="251" t="s">
        <v>1264</v>
      </c>
      <c r="K168" s="292"/>
    </row>
    <row r="169" spans="2:11" ht="15" customHeight="1">
      <c r="B169" s="271"/>
      <c r="C169" s="251" t="s">
        <v>82</v>
      </c>
      <c r="D169" s="251"/>
      <c r="E169" s="251"/>
      <c r="F169" s="270" t="s">
        <v>1214</v>
      </c>
      <c r="G169" s="251"/>
      <c r="H169" s="251" t="s">
        <v>1280</v>
      </c>
      <c r="I169" s="251" t="s">
        <v>1216</v>
      </c>
      <c r="J169" s="251" t="s">
        <v>1264</v>
      </c>
      <c r="K169" s="292"/>
    </row>
    <row r="170" spans="2:11" ht="15" customHeight="1">
      <c r="B170" s="271"/>
      <c r="C170" s="251" t="s">
        <v>1219</v>
      </c>
      <c r="D170" s="251"/>
      <c r="E170" s="251"/>
      <c r="F170" s="270" t="s">
        <v>1220</v>
      </c>
      <c r="G170" s="251"/>
      <c r="H170" s="251" t="s">
        <v>1280</v>
      </c>
      <c r="I170" s="251" t="s">
        <v>1216</v>
      </c>
      <c r="J170" s="251">
        <v>50</v>
      </c>
      <c r="K170" s="292"/>
    </row>
    <row r="171" spans="2:11" ht="15" customHeight="1">
      <c r="B171" s="271"/>
      <c r="C171" s="251" t="s">
        <v>1222</v>
      </c>
      <c r="D171" s="251"/>
      <c r="E171" s="251"/>
      <c r="F171" s="270" t="s">
        <v>1214</v>
      </c>
      <c r="G171" s="251"/>
      <c r="H171" s="251" t="s">
        <v>1280</v>
      </c>
      <c r="I171" s="251" t="s">
        <v>1224</v>
      </c>
      <c r="J171" s="251"/>
      <c r="K171" s="292"/>
    </row>
    <row r="172" spans="2:11" ht="15" customHeight="1">
      <c r="B172" s="271"/>
      <c r="C172" s="251" t="s">
        <v>1233</v>
      </c>
      <c r="D172" s="251"/>
      <c r="E172" s="251"/>
      <c r="F172" s="270" t="s">
        <v>1220</v>
      </c>
      <c r="G172" s="251"/>
      <c r="H172" s="251" t="s">
        <v>1280</v>
      </c>
      <c r="I172" s="251" t="s">
        <v>1216</v>
      </c>
      <c r="J172" s="251">
        <v>50</v>
      </c>
      <c r="K172" s="292"/>
    </row>
    <row r="173" spans="2:11" ht="15" customHeight="1">
      <c r="B173" s="271"/>
      <c r="C173" s="251" t="s">
        <v>1241</v>
      </c>
      <c r="D173" s="251"/>
      <c r="E173" s="251"/>
      <c r="F173" s="270" t="s">
        <v>1220</v>
      </c>
      <c r="G173" s="251"/>
      <c r="H173" s="251" t="s">
        <v>1280</v>
      </c>
      <c r="I173" s="251" t="s">
        <v>1216</v>
      </c>
      <c r="J173" s="251">
        <v>50</v>
      </c>
      <c r="K173" s="292"/>
    </row>
    <row r="174" spans="2:11" ht="15" customHeight="1">
      <c r="B174" s="271"/>
      <c r="C174" s="251" t="s">
        <v>1239</v>
      </c>
      <c r="D174" s="251"/>
      <c r="E174" s="251"/>
      <c r="F174" s="270" t="s">
        <v>1220</v>
      </c>
      <c r="G174" s="251"/>
      <c r="H174" s="251" t="s">
        <v>1280</v>
      </c>
      <c r="I174" s="251" t="s">
        <v>1216</v>
      </c>
      <c r="J174" s="251">
        <v>50</v>
      </c>
      <c r="K174" s="292"/>
    </row>
    <row r="175" spans="2:11" ht="15" customHeight="1">
      <c r="B175" s="271"/>
      <c r="C175" s="251" t="s">
        <v>129</v>
      </c>
      <c r="D175" s="251"/>
      <c r="E175" s="251"/>
      <c r="F175" s="270" t="s">
        <v>1214</v>
      </c>
      <c r="G175" s="251"/>
      <c r="H175" s="251" t="s">
        <v>1281</v>
      </c>
      <c r="I175" s="251" t="s">
        <v>1282</v>
      </c>
      <c r="J175" s="251"/>
      <c r="K175" s="292"/>
    </row>
    <row r="176" spans="2:11" ht="15" customHeight="1">
      <c r="B176" s="271"/>
      <c r="C176" s="251" t="s">
        <v>54</v>
      </c>
      <c r="D176" s="251"/>
      <c r="E176" s="251"/>
      <c r="F176" s="270" t="s">
        <v>1214</v>
      </c>
      <c r="G176" s="251"/>
      <c r="H176" s="251" t="s">
        <v>1283</v>
      </c>
      <c r="I176" s="251" t="s">
        <v>1284</v>
      </c>
      <c r="J176" s="251">
        <v>1</v>
      </c>
      <c r="K176" s="292"/>
    </row>
    <row r="177" spans="2:11" ht="15" customHeight="1">
      <c r="B177" s="271"/>
      <c r="C177" s="251" t="s">
        <v>50</v>
      </c>
      <c r="D177" s="251"/>
      <c r="E177" s="251"/>
      <c r="F177" s="270" t="s">
        <v>1214</v>
      </c>
      <c r="G177" s="251"/>
      <c r="H177" s="251" t="s">
        <v>1285</v>
      </c>
      <c r="I177" s="251" t="s">
        <v>1216</v>
      </c>
      <c r="J177" s="251">
        <v>20</v>
      </c>
      <c r="K177" s="292"/>
    </row>
    <row r="178" spans="2:11" ht="15" customHeight="1">
      <c r="B178" s="271"/>
      <c r="C178" s="251" t="s">
        <v>130</v>
      </c>
      <c r="D178" s="251"/>
      <c r="E178" s="251"/>
      <c r="F178" s="270" t="s">
        <v>1214</v>
      </c>
      <c r="G178" s="251"/>
      <c r="H178" s="251" t="s">
        <v>1286</v>
      </c>
      <c r="I178" s="251" t="s">
        <v>1216</v>
      </c>
      <c r="J178" s="251">
        <v>255</v>
      </c>
      <c r="K178" s="292"/>
    </row>
    <row r="179" spans="2:11" ht="15" customHeight="1">
      <c r="B179" s="271"/>
      <c r="C179" s="251" t="s">
        <v>131</v>
      </c>
      <c r="D179" s="251"/>
      <c r="E179" s="251"/>
      <c r="F179" s="270" t="s">
        <v>1214</v>
      </c>
      <c r="G179" s="251"/>
      <c r="H179" s="251" t="s">
        <v>1179</v>
      </c>
      <c r="I179" s="251" t="s">
        <v>1216</v>
      </c>
      <c r="J179" s="251">
        <v>10</v>
      </c>
      <c r="K179" s="292"/>
    </row>
    <row r="180" spans="2:11" ht="15" customHeight="1">
      <c r="B180" s="271"/>
      <c r="C180" s="251" t="s">
        <v>132</v>
      </c>
      <c r="D180" s="251"/>
      <c r="E180" s="251"/>
      <c r="F180" s="270" t="s">
        <v>1214</v>
      </c>
      <c r="G180" s="251"/>
      <c r="H180" s="251" t="s">
        <v>1287</v>
      </c>
      <c r="I180" s="251" t="s">
        <v>1248</v>
      </c>
      <c r="J180" s="251"/>
      <c r="K180" s="292"/>
    </row>
    <row r="181" spans="2:11" ht="15" customHeight="1">
      <c r="B181" s="271"/>
      <c r="C181" s="251" t="s">
        <v>1288</v>
      </c>
      <c r="D181" s="251"/>
      <c r="E181" s="251"/>
      <c r="F181" s="270" t="s">
        <v>1214</v>
      </c>
      <c r="G181" s="251"/>
      <c r="H181" s="251" t="s">
        <v>1289</v>
      </c>
      <c r="I181" s="251" t="s">
        <v>1248</v>
      </c>
      <c r="J181" s="251"/>
      <c r="K181" s="292"/>
    </row>
    <row r="182" spans="2:11" ht="15" customHeight="1">
      <c r="B182" s="271"/>
      <c r="C182" s="251" t="s">
        <v>1277</v>
      </c>
      <c r="D182" s="251"/>
      <c r="E182" s="251"/>
      <c r="F182" s="270" t="s">
        <v>1214</v>
      </c>
      <c r="G182" s="251"/>
      <c r="H182" s="251" t="s">
        <v>1290</v>
      </c>
      <c r="I182" s="251" t="s">
        <v>1248</v>
      </c>
      <c r="J182" s="251"/>
      <c r="K182" s="292"/>
    </row>
    <row r="183" spans="2:11" ht="15" customHeight="1">
      <c r="B183" s="271"/>
      <c r="C183" s="251" t="s">
        <v>134</v>
      </c>
      <c r="D183" s="251"/>
      <c r="E183" s="251"/>
      <c r="F183" s="270" t="s">
        <v>1220</v>
      </c>
      <c r="G183" s="251"/>
      <c r="H183" s="251" t="s">
        <v>1291</v>
      </c>
      <c r="I183" s="251" t="s">
        <v>1216</v>
      </c>
      <c r="J183" s="251">
        <v>50</v>
      </c>
      <c r="K183" s="292"/>
    </row>
    <row r="184" spans="2:11" ht="15" customHeight="1">
      <c r="B184" s="271"/>
      <c r="C184" s="251" t="s">
        <v>1292</v>
      </c>
      <c r="D184" s="251"/>
      <c r="E184" s="251"/>
      <c r="F184" s="270" t="s">
        <v>1220</v>
      </c>
      <c r="G184" s="251"/>
      <c r="H184" s="251" t="s">
        <v>1293</v>
      </c>
      <c r="I184" s="251" t="s">
        <v>1294</v>
      </c>
      <c r="J184" s="251"/>
      <c r="K184" s="292"/>
    </row>
    <row r="185" spans="2:11" ht="15" customHeight="1">
      <c r="B185" s="271"/>
      <c r="C185" s="251" t="s">
        <v>1295</v>
      </c>
      <c r="D185" s="251"/>
      <c r="E185" s="251"/>
      <c r="F185" s="270" t="s">
        <v>1220</v>
      </c>
      <c r="G185" s="251"/>
      <c r="H185" s="251" t="s">
        <v>1296</v>
      </c>
      <c r="I185" s="251" t="s">
        <v>1294</v>
      </c>
      <c r="J185" s="251"/>
      <c r="K185" s="292"/>
    </row>
    <row r="186" spans="2:11" ht="15" customHeight="1">
      <c r="B186" s="271"/>
      <c r="C186" s="251" t="s">
        <v>1297</v>
      </c>
      <c r="D186" s="251"/>
      <c r="E186" s="251"/>
      <c r="F186" s="270" t="s">
        <v>1220</v>
      </c>
      <c r="G186" s="251"/>
      <c r="H186" s="251" t="s">
        <v>1298</v>
      </c>
      <c r="I186" s="251" t="s">
        <v>1294</v>
      </c>
      <c r="J186" s="251"/>
      <c r="K186" s="292"/>
    </row>
    <row r="187" spans="2:11" ht="15" customHeight="1">
      <c r="B187" s="271"/>
      <c r="C187" s="304" t="s">
        <v>1299</v>
      </c>
      <c r="D187" s="251"/>
      <c r="E187" s="251"/>
      <c r="F187" s="270" t="s">
        <v>1220</v>
      </c>
      <c r="G187" s="251"/>
      <c r="H187" s="251" t="s">
        <v>1300</v>
      </c>
      <c r="I187" s="251" t="s">
        <v>1301</v>
      </c>
      <c r="J187" s="305" t="s">
        <v>1302</v>
      </c>
      <c r="K187" s="292"/>
    </row>
    <row r="188" spans="2:11" ht="15" customHeight="1">
      <c r="B188" s="271"/>
      <c r="C188" s="256" t="s">
        <v>39</v>
      </c>
      <c r="D188" s="251"/>
      <c r="E188" s="251"/>
      <c r="F188" s="270" t="s">
        <v>1214</v>
      </c>
      <c r="G188" s="251"/>
      <c r="H188" s="247" t="s">
        <v>1303</v>
      </c>
      <c r="I188" s="251" t="s">
        <v>1304</v>
      </c>
      <c r="J188" s="251"/>
      <c r="K188" s="292"/>
    </row>
    <row r="189" spans="2:11" ht="15" customHeight="1">
      <c r="B189" s="271"/>
      <c r="C189" s="256" t="s">
        <v>1305</v>
      </c>
      <c r="D189" s="251"/>
      <c r="E189" s="251"/>
      <c r="F189" s="270" t="s">
        <v>1214</v>
      </c>
      <c r="G189" s="251"/>
      <c r="H189" s="251" t="s">
        <v>1306</v>
      </c>
      <c r="I189" s="251" t="s">
        <v>1248</v>
      </c>
      <c r="J189" s="251"/>
      <c r="K189" s="292"/>
    </row>
    <row r="190" spans="2:11" ht="15" customHeight="1">
      <c r="B190" s="271"/>
      <c r="C190" s="256" t="s">
        <v>1307</v>
      </c>
      <c r="D190" s="251"/>
      <c r="E190" s="251"/>
      <c r="F190" s="270" t="s">
        <v>1214</v>
      </c>
      <c r="G190" s="251"/>
      <c r="H190" s="251" t="s">
        <v>1308</v>
      </c>
      <c r="I190" s="251" t="s">
        <v>1248</v>
      </c>
      <c r="J190" s="251"/>
      <c r="K190" s="292"/>
    </row>
    <row r="191" spans="2:11" ht="15" customHeight="1">
      <c r="B191" s="271"/>
      <c r="C191" s="256" t="s">
        <v>1309</v>
      </c>
      <c r="D191" s="251"/>
      <c r="E191" s="251"/>
      <c r="F191" s="270" t="s">
        <v>1220</v>
      </c>
      <c r="G191" s="251"/>
      <c r="H191" s="251" t="s">
        <v>1310</v>
      </c>
      <c r="I191" s="251" t="s">
        <v>1248</v>
      </c>
      <c r="J191" s="251"/>
      <c r="K191" s="292"/>
    </row>
    <row r="192" spans="2:11" ht="15" customHeight="1">
      <c r="B192" s="298"/>
      <c r="C192" s="306"/>
      <c r="D192" s="280"/>
      <c r="E192" s="280"/>
      <c r="F192" s="280"/>
      <c r="G192" s="280"/>
      <c r="H192" s="280"/>
      <c r="I192" s="280"/>
      <c r="J192" s="280"/>
      <c r="K192" s="299"/>
    </row>
    <row r="193" spans="2:11" ht="18.75" customHeight="1">
      <c r="B193" s="247"/>
      <c r="C193" s="251"/>
      <c r="D193" s="251"/>
      <c r="E193" s="251"/>
      <c r="F193" s="270"/>
      <c r="G193" s="251"/>
      <c r="H193" s="251"/>
      <c r="I193" s="251"/>
      <c r="J193" s="251"/>
      <c r="K193" s="247"/>
    </row>
    <row r="194" spans="2:11" ht="18.75" customHeight="1">
      <c r="B194" s="247"/>
      <c r="C194" s="251"/>
      <c r="D194" s="251"/>
      <c r="E194" s="251"/>
      <c r="F194" s="270"/>
      <c r="G194" s="251"/>
      <c r="H194" s="251"/>
      <c r="I194" s="251"/>
      <c r="J194" s="251"/>
      <c r="K194" s="247"/>
    </row>
    <row r="195" spans="2:11" ht="18.75" customHeight="1">
      <c r="B195" s="257"/>
      <c r="C195" s="257"/>
      <c r="D195" s="257"/>
      <c r="E195" s="257"/>
      <c r="F195" s="257"/>
      <c r="G195" s="257"/>
      <c r="H195" s="257"/>
      <c r="I195" s="257"/>
      <c r="J195" s="257"/>
      <c r="K195" s="257"/>
    </row>
    <row r="196" spans="2:11">
      <c r="B196" s="239"/>
      <c r="C196" s="240"/>
      <c r="D196" s="240"/>
      <c r="E196" s="240"/>
      <c r="F196" s="240"/>
      <c r="G196" s="240"/>
      <c r="H196" s="240"/>
      <c r="I196" s="240"/>
      <c r="J196" s="240"/>
      <c r="K196" s="241"/>
    </row>
    <row r="197" spans="2:11" ht="21">
      <c r="B197" s="242"/>
      <c r="C197" s="369" t="s">
        <v>1311</v>
      </c>
      <c r="D197" s="369"/>
      <c r="E197" s="369"/>
      <c r="F197" s="369"/>
      <c r="G197" s="369"/>
      <c r="H197" s="369"/>
      <c r="I197" s="369"/>
      <c r="J197" s="369"/>
      <c r="K197" s="243"/>
    </row>
    <row r="198" spans="2:11" ht="25.5" customHeight="1">
      <c r="B198" s="242"/>
      <c r="C198" s="307" t="s">
        <v>1312</v>
      </c>
      <c r="D198" s="307"/>
      <c r="E198" s="307"/>
      <c r="F198" s="307" t="s">
        <v>1313</v>
      </c>
      <c r="G198" s="308"/>
      <c r="H198" s="368" t="s">
        <v>1314</v>
      </c>
      <c r="I198" s="368"/>
      <c r="J198" s="368"/>
      <c r="K198" s="243"/>
    </row>
    <row r="199" spans="2:11" ht="5.25" customHeight="1">
      <c r="B199" s="271"/>
      <c r="C199" s="268"/>
      <c r="D199" s="268"/>
      <c r="E199" s="268"/>
      <c r="F199" s="268"/>
      <c r="G199" s="251"/>
      <c r="H199" s="268"/>
      <c r="I199" s="268"/>
      <c r="J199" s="268"/>
      <c r="K199" s="292"/>
    </row>
    <row r="200" spans="2:11" ht="15" customHeight="1">
      <c r="B200" s="271"/>
      <c r="C200" s="251" t="s">
        <v>1304</v>
      </c>
      <c r="D200" s="251"/>
      <c r="E200" s="251"/>
      <c r="F200" s="270" t="s">
        <v>40</v>
      </c>
      <c r="G200" s="251"/>
      <c r="H200" s="367" t="s">
        <v>1315</v>
      </c>
      <c r="I200" s="367"/>
      <c r="J200" s="367"/>
      <c r="K200" s="292"/>
    </row>
    <row r="201" spans="2:11" ht="15" customHeight="1">
      <c r="B201" s="271"/>
      <c r="C201" s="277"/>
      <c r="D201" s="251"/>
      <c r="E201" s="251"/>
      <c r="F201" s="270" t="s">
        <v>41</v>
      </c>
      <c r="G201" s="251"/>
      <c r="H201" s="367" t="s">
        <v>1316</v>
      </c>
      <c r="I201" s="367"/>
      <c r="J201" s="367"/>
      <c r="K201" s="292"/>
    </row>
    <row r="202" spans="2:11" ht="15" customHeight="1">
      <c r="B202" s="271"/>
      <c r="C202" s="277"/>
      <c r="D202" s="251"/>
      <c r="E202" s="251"/>
      <c r="F202" s="270" t="s">
        <v>44</v>
      </c>
      <c r="G202" s="251"/>
      <c r="H202" s="367" t="s">
        <v>1317</v>
      </c>
      <c r="I202" s="367"/>
      <c r="J202" s="367"/>
      <c r="K202" s="292"/>
    </row>
    <row r="203" spans="2:11" ht="15" customHeight="1">
      <c r="B203" s="271"/>
      <c r="C203" s="251"/>
      <c r="D203" s="251"/>
      <c r="E203" s="251"/>
      <c r="F203" s="270" t="s">
        <v>42</v>
      </c>
      <c r="G203" s="251"/>
      <c r="H203" s="367" t="s">
        <v>1318</v>
      </c>
      <c r="I203" s="367"/>
      <c r="J203" s="367"/>
      <c r="K203" s="292"/>
    </row>
    <row r="204" spans="2:11" ht="15" customHeight="1">
      <c r="B204" s="271"/>
      <c r="C204" s="251"/>
      <c r="D204" s="251"/>
      <c r="E204" s="251"/>
      <c r="F204" s="270" t="s">
        <v>43</v>
      </c>
      <c r="G204" s="251"/>
      <c r="H204" s="367" t="s">
        <v>1319</v>
      </c>
      <c r="I204" s="367"/>
      <c r="J204" s="367"/>
      <c r="K204" s="292"/>
    </row>
    <row r="205" spans="2:11" ht="15" customHeight="1">
      <c r="B205" s="271"/>
      <c r="C205" s="251"/>
      <c r="D205" s="251"/>
      <c r="E205" s="251"/>
      <c r="F205" s="270"/>
      <c r="G205" s="251"/>
      <c r="H205" s="251"/>
      <c r="I205" s="251"/>
      <c r="J205" s="251"/>
      <c r="K205" s="292"/>
    </row>
    <row r="206" spans="2:11" ht="15" customHeight="1">
      <c r="B206" s="271"/>
      <c r="C206" s="251" t="s">
        <v>1260</v>
      </c>
      <c r="D206" s="251"/>
      <c r="E206" s="251"/>
      <c r="F206" s="270" t="s">
        <v>75</v>
      </c>
      <c r="G206" s="251"/>
      <c r="H206" s="367" t="s">
        <v>1320</v>
      </c>
      <c r="I206" s="367"/>
      <c r="J206" s="367"/>
      <c r="K206" s="292"/>
    </row>
    <row r="207" spans="2:11" ht="15" customHeight="1">
      <c r="B207" s="271"/>
      <c r="C207" s="277"/>
      <c r="D207" s="251"/>
      <c r="E207" s="251"/>
      <c r="F207" s="270" t="s">
        <v>1158</v>
      </c>
      <c r="G207" s="251"/>
      <c r="H207" s="367" t="s">
        <v>1159</v>
      </c>
      <c r="I207" s="367"/>
      <c r="J207" s="367"/>
      <c r="K207" s="292"/>
    </row>
    <row r="208" spans="2:11" ht="15" customHeight="1">
      <c r="B208" s="271"/>
      <c r="C208" s="251"/>
      <c r="D208" s="251"/>
      <c r="E208" s="251"/>
      <c r="F208" s="270" t="s">
        <v>1156</v>
      </c>
      <c r="G208" s="251"/>
      <c r="H208" s="367" t="s">
        <v>1321</v>
      </c>
      <c r="I208" s="367"/>
      <c r="J208" s="367"/>
      <c r="K208" s="292"/>
    </row>
    <row r="209" spans="2:11" ht="15" customHeight="1">
      <c r="B209" s="309"/>
      <c r="C209" s="277"/>
      <c r="D209" s="277"/>
      <c r="E209" s="277"/>
      <c r="F209" s="270" t="s">
        <v>1160</v>
      </c>
      <c r="G209" s="256"/>
      <c r="H209" s="366" t="s">
        <v>1161</v>
      </c>
      <c r="I209" s="366"/>
      <c r="J209" s="366"/>
      <c r="K209" s="310"/>
    </row>
    <row r="210" spans="2:11" ht="15" customHeight="1">
      <c r="B210" s="309"/>
      <c r="C210" s="277"/>
      <c r="D210" s="277"/>
      <c r="E210" s="277"/>
      <c r="F210" s="270" t="s">
        <v>1162</v>
      </c>
      <c r="G210" s="256"/>
      <c r="H210" s="366" t="s">
        <v>1054</v>
      </c>
      <c r="I210" s="366"/>
      <c r="J210" s="366"/>
      <c r="K210" s="310"/>
    </row>
    <row r="211" spans="2:11" ht="15" customHeight="1">
      <c r="B211" s="309"/>
      <c r="C211" s="277"/>
      <c r="D211" s="277"/>
      <c r="E211" s="277"/>
      <c r="F211" s="311"/>
      <c r="G211" s="256"/>
      <c r="H211" s="312"/>
      <c r="I211" s="312"/>
      <c r="J211" s="312"/>
      <c r="K211" s="310"/>
    </row>
    <row r="212" spans="2:11" ht="15" customHeight="1">
      <c r="B212" s="309"/>
      <c r="C212" s="251" t="s">
        <v>1284</v>
      </c>
      <c r="D212" s="277"/>
      <c r="E212" s="277"/>
      <c r="F212" s="270">
        <v>1</v>
      </c>
      <c r="G212" s="256"/>
      <c r="H212" s="366" t="s">
        <v>1322</v>
      </c>
      <c r="I212" s="366"/>
      <c r="J212" s="366"/>
      <c r="K212" s="310"/>
    </row>
    <row r="213" spans="2:11" ht="15" customHeight="1">
      <c r="B213" s="309"/>
      <c r="C213" s="277"/>
      <c r="D213" s="277"/>
      <c r="E213" s="277"/>
      <c r="F213" s="270">
        <v>2</v>
      </c>
      <c r="G213" s="256"/>
      <c r="H213" s="366" t="s">
        <v>1323</v>
      </c>
      <c r="I213" s="366"/>
      <c r="J213" s="366"/>
      <c r="K213" s="310"/>
    </row>
    <row r="214" spans="2:11" ht="15" customHeight="1">
      <c r="B214" s="309"/>
      <c r="C214" s="277"/>
      <c r="D214" s="277"/>
      <c r="E214" s="277"/>
      <c r="F214" s="270">
        <v>3</v>
      </c>
      <c r="G214" s="256"/>
      <c r="H214" s="366" t="s">
        <v>1324</v>
      </c>
      <c r="I214" s="366"/>
      <c r="J214" s="366"/>
      <c r="K214" s="310"/>
    </row>
    <row r="215" spans="2:11" ht="15" customHeight="1">
      <c r="B215" s="309"/>
      <c r="C215" s="277"/>
      <c r="D215" s="277"/>
      <c r="E215" s="277"/>
      <c r="F215" s="270">
        <v>4</v>
      </c>
      <c r="G215" s="256"/>
      <c r="H215" s="366" t="s">
        <v>1325</v>
      </c>
      <c r="I215" s="366"/>
      <c r="J215" s="366"/>
      <c r="K215" s="310"/>
    </row>
    <row r="216" spans="2:11" ht="12.75" customHeight="1">
      <c r="B216" s="313"/>
      <c r="C216" s="314"/>
      <c r="D216" s="314"/>
      <c r="E216" s="314"/>
      <c r="F216" s="314"/>
      <c r="G216" s="314"/>
      <c r="H216" s="314"/>
      <c r="I216" s="314"/>
      <c r="J216" s="314"/>
      <c r="K216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8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>
      <c r="B8" s="28"/>
      <c r="C8" s="29"/>
      <c r="D8" s="37" t="s">
        <v>114</v>
      </c>
      <c r="E8" s="29"/>
      <c r="F8" s="29"/>
      <c r="G8" s="29"/>
      <c r="H8" s="29"/>
      <c r="I8" s="112"/>
      <c r="J8" s="29"/>
      <c r="K8" s="31"/>
    </row>
    <row r="9" spans="1:70" s="1" customFormat="1" ht="14.45" customHeight="1">
      <c r="B9" s="41"/>
      <c r="C9" s="42"/>
      <c r="D9" s="42"/>
      <c r="E9" s="357" t="s">
        <v>115</v>
      </c>
      <c r="F9" s="359"/>
      <c r="G9" s="359"/>
      <c r="H9" s="359"/>
      <c r="I9" s="113"/>
      <c r="J9" s="42"/>
      <c r="K9" s="45"/>
    </row>
    <row r="10" spans="1:70" s="1" customFormat="1">
      <c r="B10" s="41"/>
      <c r="C10" s="42"/>
      <c r="D10" s="37" t="s">
        <v>116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0" t="s">
        <v>117</v>
      </c>
      <c r="F11" s="359"/>
      <c r="G11" s="359"/>
      <c r="H11" s="359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25. 10. 2018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14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14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14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13"/>
      <c r="J25" s="42"/>
      <c r="K25" s="45"/>
    </row>
    <row r="26" spans="2:11" s="7" customFormat="1" ht="14.45" customHeight="1">
      <c r="B26" s="116"/>
      <c r="C26" s="117"/>
      <c r="D26" s="117"/>
      <c r="E26" s="335" t="s">
        <v>5</v>
      </c>
      <c r="F26" s="335"/>
      <c r="G26" s="335"/>
      <c r="H26" s="335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35</v>
      </c>
      <c r="E29" s="42"/>
      <c r="F29" s="42"/>
      <c r="G29" s="42"/>
      <c r="H29" s="42"/>
      <c r="I29" s="113"/>
      <c r="J29" s="123">
        <f>ROUND(J87,2)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24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25">
        <f>ROUND(SUM(BE87:BE117), 2)</f>
        <v>0</v>
      </c>
      <c r="G32" s="42"/>
      <c r="H32" s="42"/>
      <c r="I32" s="126">
        <v>0.21</v>
      </c>
      <c r="J32" s="125">
        <f>ROUND(ROUND((SUM(BE87:BE117)),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25">
        <f>ROUND(SUM(BF87:BF117), 2)</f>
        <v>0</v>
      </c>
      <c r="G33" s="42"/>
      <c r="H33" s="42"/>
      <c r="I33" s="126">
        <v>0.15</v>
      </c>
      <c r="J33" s="125">
        <f>ROUND(ROUND((SUM(BF87:BF117)),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25">
        <f>ROUND(SUM(BG87:BG117),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25">
        <f>ROUND(SUM(BH87:BH117),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ROUND(SUM(BI87:BI117),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45</v>
      </c>
      <c r="E38" s="71"/>
      <c r="F38" s="71"/>
      <c r="G38" s="129" t="s">
        <v>46</v>
      </c>
      <c r="H38" s="130" t="s">
        <v>47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118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4.45" customHeight="1">
      <c r="B47" s="41"/>
      <c r="C47" s="42"/>
      <c r="D47" s="42"/>
      <c r="E47" s="357" t="str">
        <f>E7</f>
        <v>Vnitroblok ulic Dukelských Bojovníků a Sokolská, Znojmo</v>
      </c>
      <c r="F47" s="358"/>
      <c r="G47" s="358"/>
      <c r="H47" s="358"/>
      <c r="I47" s="113"/>
      <c r="J47" s="42"/>
      <c r="K47" s="45"/>
    </row>
    <row r="48" spans="2:11">
      <c r="B48" s="28"/>
      <c r="C48" s="37" t="s">
        <v>114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4.45" customHeight="1">
      <c r="B49" s="41"/>
      <c r="C49" s="42"/>
      <c r="D49" s="42"/>
      <c r="E49" s="357" t="s">
        <v>115</v>
      </c>
      <c r="F49" s="359"/>
      <c r="G49" s="359"/>
      <c r="H49" s="359"/>
      <c r="I49" s="113"/>
      <c r="J49" s="42"/>
      <c r="K49" s="45"/>
    </row>
    <row r="50" spans="2:47" s="1" customFormat="1" ht="14.45" customHeight="1">
      <c r="B50" s="41"/>
      <c r="C50" s="37" t="s">
        <v>116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6.149999999999999" customHeight="1">
      <c r="B51" s="41"/>
      <c r="C51" s="42"/>
      <c r="D51" s="42"/>
      <c r="E51" s="360" t="str">
        <f>E11</f>
        <v>01.01 - Díl 1 - Účelová komunikace</v>
      </c>
      <c r="F51" s="359"/>
      <c r="G51" s="359"/>
      <c r="H51" s="359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25. 10. 2018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14" t="s">
        <v>32</v>
      </c>
      <c r="J55" s="3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13"/>
      <c r="J56" s="36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119</v>
      </c>
      <c r="D58" s="127"/>
      <c r="E58" s="127"/>
      <c r="F58" s="127"/>
      <c r="G58" s="127"/>
      <c r="H58" s="127"/>
      <c r="I58" s="138"/>
      <c r="J58" s="139" t="s">
        <v>120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121</v>
      </c>
      <c r="D60" s="42"/>
      <c r="E60" s="42"/>
      <c r="F60" s="42"/>
      <c r="G60" s="42"/>
      <c r="H60" s="42"/>
      <c r="I60" s="113"/>
      <c r="J60" s="123">
        <f>J87</f>
        <v>0</v>
      </c>
      <c r="K60" s="45"/>
      <c r="AU60" s="24" t="s">
        <v>122</v>
      </c>
    </row>
    <row r="61" spans="2:47" s="8" customFormat="1" ht="24.95" customHeight="1">
      <c r="B61" s="142"/>
      <c r="C61" s="143"/>
      <c r="D61" s="144" t="s">
        <v>123</v>
      </c>
      <c r="E61" s="145"/>
      <c r="F61" s="145"/>
      <c r="G61" s="145"/>
      <c r="H61" s="145"/>
      <c r="I61" s="146"/>
      <c r="J61" s="147">
        <f>J88</f>
        <v>0</v>
      </c>
      <c r="K61" s="148"/>
    </row>
    <row r="62" spans="2:47" s="9" customFormat="1" ht="19.899999999999999" customHeight="1">
      <c r="B62" s="149"/>
      <c r="C62" s="150"/>
      <c r="D62" s="151" t="s">
        <v>124</v>
      </c>
      <c r="E62" s="152"/>
      <c r="F62" s="152"/>
      <c r="G62" s="152"/>
      <c r="H62" s="152"/>
      <c r="I62" s="153"/>
      <c r="J62" s="154">
        <f>J89</f>
        <v>0</v>
      </c>
      <c r="K62" s="155"/>
    </row>
    <row r="63" spans="2:47" s="9" customFormat="1" ht="19.899999999999999" customHeight="1">
      <c r="B63" s="149"/>
      <c r="C63" s="150"/>
      <c r="D63" s="151" t="s">
        <v>125</v>
      </c>
      <c r="E63" s="152"/>
      <c r="F63" s="152"/>
      <c r="G63" s="152"/>
      <c r="H63" s="152"/>
      <c r="I63" s="153"/>
      <c r="J63" s="154">
        <f>J101</f>
        <v>0</v>
      </c>
      <c r="K63" s="155"/>
    </row>
    <row r="64" spans="2:47" s="9" customFormat="1" ht="19.899999999999999" customHeight="1">
      <c r="B64" s="149"/>
      <c r="C64" s="150"/>
      <c r="D64" s="151" t="s">
        <v>126</v>
      </c>
      <c r="E64" s="152"/>
      <c r="F64" s="152"/>
      <c r="G64" s="152"/>
      <c r="H64" s="152"/>
      <c r="I64" s="153"/>
      <c r="J64" s="154">
        <f>J110</f>
        <v>0</v>
      </c>
      <c r="K64" s="155"/>
    </row>
    <row r="65" spans="2:12" s="9" customFormat="1" ht="19.899999999999999" customHeight="1">
      <c r="B65" s="149"/>
      <c r="C65" s="150"/>
      <c r="D65" s="151" t="s">
        <v>127</v>
      </c>
      <c r="E65" s="152"/>
      <c r="F65" s="152"/>
      <c r="G65" s="152"/>
      <c r="H65" s="152"/>
      <c r="I65" s="153"/>
      <c r="J65" s="154">
        <f>J116</f>
        <v>0</v>
      </c>
      <c r="K65" s="155"/>
    </row>
    <row r="66" spans="2:12" s="1" customFormat="1" ht="21.75" customHeight="1">
      <c r="B66" s="41"/>
      <c r="C66" s="42"/>
      <c r="D66" s="42"/>
      <c r="E66" s="42"/>
      <c r="F66" s="42"/>
      <c r="G66" s="42"/>
      <c r="H66" s="42"/>
      <c r="I66" s="113"/>
      <c r="J66" s="42"/>
      <c r="K66" s="45"/>
    </row>
    <row r="67" spans="2:12" s="1" customFormat="1" ht="6.95" customHeight="1">
      <c r="B67" s="56"/>
      <c r="C67" s="57"/>
      <c r="D67" s="57"/>
      <c r="E67" s="57"/>
      <c r="F67" s="57"/>
      <c r="G67" s="57"/>
      <c r="H67" s="57"/>
      <c r="I67" s="134"/>
      <c r="J67" s="57"/>
      <c r="K67" s="58"/>
    </row>
    <row r="71" spans="2:12" s="1" customFormat="1" ht="6.95" customHeight="1">
      <c r="B71" s="59"/>
      <c r="C71" s="60"/>
      <c r="D71" s="60"/>
      <c r="E71" s="60"/>
      <c r="F71" s="60"/>
      <c r="G71" s="60"/>
      <c r="H71" s="60"/>
      <c r="I71" s="135"/>
      <c r="J71" s="60"/>
      <c r="K71" s="60"/>
      <c r="L71" s="41"/>
    </row>
    <row r="72" spans="2:12" s="1" customFormat="1" ht="36.950000000000003" customHeight="1">
      <c r="B72" s="41"/>
      <c r="C72" s="61" t="s">
        <v>128</v>
      </c>
      <c r="I72" s="156"/>
      <c r="L72" s="41"/>
    </row>
    <row r="73" spans="2:12" s="1" customFormat="1" ht="6.95" customHeight="1">
      <c r="B73" s="41"/>
      <c r="I73" s="156"/>
      <c r="L73" s="41"/>
    </row>
    <row r="74" spans="2:12" s="1" customFormat="1" ht="14.45" customHeight="1">
      <c r="B74" s="41"/>
      <c r="C74" s="63" t="s">
        <v>19</v>
      </c>
      <c r="I74" s="156"/>
      <c r="L74" s="41"/>
    </row>
    <row r="75" spans="2:12" s="1" customFormat="1" ht="14.45" customHeight="1">
      <c r="B75" s="41"/>
      <c r="E75" s="362" t="str">
        <f>E7</f>
        <v>Vnitroblok ulic Dukelských Bojovníků a Sokolská, Znojmo</v>
      </c>
      <c r="F75" s="363"/>
      <c r="G75" s="363"/>
      <c r="H75" s="363"/>
      <c r="I75" s="156"/>
      <c r="L75" s="41"/>
    </row>
    <row r="76" spans="2:12">
      <c r="B76" s="28"/>
      <c r="C76" s="63" t="s">
        <v>114</v>
      </c>
      <c r="L76" s="28"/>
    </row>
    <row r="77" spans="2:12" s="1" customFormat="1" ht="14.45" customHeight="1">
      <c r="B77" s="41"/>
      <c r="E77" s="362" t="s">
        <v>115</v>
      </c>
      <c r="F77" s="364"/>
      <c r="G77" s="364"/>
      <c r="H77" s="364"/>
      <c r="I77" s="156"/>
      <c r="L77" s="41"/>
    </row>
    <row r="78" spans="2:12" s="1" customFormat="1" ht="14.45" customHeight="1">
      <c r="B78" s="41"/>
      <c r="C78" s="63" t="s">
        <v>116</v>
      </c>
      <c r="I78" s="156"/>
      <c r="L78" s="41"/>
    </row>
    <row r="79" spans="2:12" s="1" customFormat="1" ht="16.149999999999999" customHeight="1">
      <c r="B79" s="41"/>
      <c r="E79" s="350" t="str">
        <f>E11</f>
        <v>01.01 - Díl 1 - Účelová komunikace</v>
      </c>
      <c r="F79" s="364"/>
      <c r="G79" s="364"/>
      <c r="H79" s="364"/>
      <c r="I79" s="156"/>
      <c r="L79" s="41"/>
    </row>
    <row r="80" spans="2:12" s="1" customFormat="1" ht="6.95" customHeight="1">
      <c r="B80" s="41"/>
      <c r="I80" s="156"/>
      <c r="L80" s="41"/>
    </row>
    <row r="81" spans="2:65" s="1" customFormat="1" ht="18" customHeight="1">
      <c r="B81" s="41"/>
      <c r="C81" s="63" t="s">
        <v>23</v>
      </c>
      <c r="F81" s="157" t="str">
        <f>F14</f>
        <v xml:space="preserve"> </v>
      </c>
      <c r="I81" s="158" t="s">
        <v>25</v>
      </c>
      <c r="J81" s="67" t="str">
        <f>IF(J14="","",J14)</f>
        <v>25. 10. 2018</v>
      </c>
      <c r="L81" s="41"/>
    </row>
    <row r="82" spans="2:65" s="1" customFormat="1" ht="6.95" customHeight="1">
      <c r="B82" s="41"/>
      <c r="I82" s="156"/>
      <c r="L82" s="41"/>
    </row>
    <row r="83" spans="2:65" s="1" customFormat="1">
      <c r="B83" s="41"/>
      <c r="C83" s="63" t="s">
        <v>27</v>
      </c>
      <c r="F83" s="157" t="str">
        <f>E17</f>
        <v xml:space="preserve"> </v>
      </c>
      <c r="I83" s="158" t="s">
        <v>32</v>
      </c>
      <c r="J83" s="157" t="str">
        <f>E23</f>
        <v xml:space="preserve"> </v>
      </c>
      <c r="L83" s="41"/>
    </row>
    <row r="84" spans="2:65" s="1" customFormat="1" ht="14.45" customHeight="1">
      <c r="B84" s="41"/>
      <c r="C84" s="63" t="s">
        <v>30</v>
      </c>
      <c r="F84" s="157" t="str">
        <f>IF(E20="","",E20)</f>
        <v/>
      </c>
      <c r="I84" s="156"/>
      <c r="L84" s="41"/>
    </row>
    <row r="85" spans="2:65" s="1" customFormat="1" ht="10.35" customHeight="1">
      <c r="B85" s="41"/>
      <c r="I85" s="156"/>
      <c r="L85" s="41"/>
    </row>
    <row r="86" spans="2:65" s="10" customFormat="1" ht="29.25" customHeight="1">
      <c r="B86" s="159"/>
      <c r="C86" s="160" t="s">
        <v>129</v>
      </c>
      <c r="D86" s="161" t="s">
        <v>54</v>
      </c>
      <c r="E86" s="161" t="s">
        <v>50</v>
      </c>
      <c r="F86" s="161" t="s">
        <v>130</v>
      </c>
      <c r="G86" s="161" t="s">
        <v>131</v>
      </c>
      <c r="H86" s="161" t="s">
        <v>132</v>
      </c>
      <c r="I86" s="162" t="s">
        <v>133</v>
      </c>
      <c r="J86" s="161" t="s">
        <v>120</v>
      </c>
      <c r="K86" s="163" t="s">
        <v>134</v>
      </c>
      <c r="L86" s="159"/>
      <c r="M86" s="73" t="s">
        <v>135</v>
      </c>
      <c r="N86" s="74" t="s">
        <v>39</v>
      </c>
      <c r="O86" s="74" t="s">
        <v>136</v>
      </c>
      <c r="P86" s="74" t="s">
        <v>137</v>
      </c>
      <c r="Q86" s="74" t="s">
        <v>138</v>
      </c>
      <c r="R86" s="74" t="s">
        <v>139</v>
      </c>
      <c r="S86" s="74" t="s">
        <v>140</v>
      </c>
      <c r="T86" s="75" t="s">
        <v>141</v>
      </c>
    </row>
    <row r="87" spans="2:65" s="1" customFormat="1" ht="29.25" customHeight="1">
      <c r="B87" s="41"/>
      <c r="C87" s="77" t="s">
        <v>121</v>
      </c>
      <c r="I87" s="156"/>
      <c r="J87" s="164">
        <f>BK87</f>
        <v>0</v>
      </c>
      <c r="L87" s="41"/>
      <c r="M87" s="76"/>
      <c r="N87" s="68"/>
      <c r="O87" s="68"/>
      <c r="P87" s="165">
        <f>P88</f>
        <v>0</v>
      </c>
      <c r="Q87" s="68"/>
      <c r="R87" s="165">
        <f>R88</f>
        <v>77.692369299999996</v>
      </c>
      <c r="S87" s="68"/>
      <c r="T87" s="166">
        <f>T88</f>
        <v>0</v>
      </c>
      <c r="AT87" s="24" t="s">
        <v>68</v>
      </c>
      <c r="AU87" s="24" t="s">
        <v>122</v>
      </c>
      <c r="BK87" s="167">
        <f>BK88</f>
        <v>0</v>
      </c>
    </row>
    <row r="88" spans="2:65" s="11" customFormat="1" ht="37.35" customHeight="1">
      <c r="B88" s="168"/>
      <c r="D88" s="169" t="s">
        <v>68</v>
      </c>
      <c r="E88" s="170" t="s">
        <v>142</v>
      </c>
      <c r="F88" s="170" t="s">
        <v>143</v>
      </c>
      <c r="I88" s="171"/>
      <c r="J88" s="172">
        <f>BK88</f>
        <v>0</v>
      </c>
      <c r="L88" s="168"/>
      <c r="M88" s="173"/>
      <c r="N88" s="174"/>
      <c r="O88" s="174"/>
      <c r="P88" s="175">
        <f>P89+P101+P110+P116</f>
        <v>0</v>
      </c>
      <c r="Q88" s="174"/>
      <c r="R88" s="175">
        <f>R89+R101+R110+R116</f>
        <v>77.692369299999996</v>
      </c>
      <c r="S88" s="174"/>
      <c r="T88" s="176">
        <f>T89+T101+T110+T116</f>
        <v>0</v>
      </c>
      <c r="AR88" s="169" t="s">
        <v>76</v>
      </c>
      <c r="AT88" s="177" t="s">
        <v>68</v>
      </c>
      <c r="AU88" s="177" t="s">
        <v>69</v>
      </c>
      <c r="AY88" s="169" t="s">
        <v>144</v>
      </c>
      <c r="BK88" s="178">
        <f>BK89+BK101+BK110+BK116</f>
        <v>0</v>
      </c>
    </row>
    <row r="89" spans="2:65" s="11" customFormat="1" ht="19.899999999999999" customHeight="1">
      <c r="B89" s="168"/>
      <c r="D89" s="169" t="s">
        <v>68</v>
      </c>
      <c r="E89" s="179" t="s">
        <v>76</v>
      </c>
      <c r="F89" s="179" t="s">
        <v>145</v>
      </c>
      <c r="I89" s="171"/>
      <c r="J89" s="180">
        <f>BK89</f>
        <v>0</v>
      </c>
      <c r="L89" s="168"/>
      <c r="M89" s="173"/>
      <c r="N89" s="174"/>
      <c r="O89" s="174"/>
      <c r="P89" s="175">
        <f>SUM(P90:P100)</f>
        <v>0</v>
      </c>
      <c r="Q89" s="174"/>
      <c r="R89" s="175">
        <f>SUM(R90:R100)</f>
        <v>0</v>
      </c>
      <c r="S89" s="174"/>
      <c r="T89" s="176">
        <f>SUM(T90:T100)</f>
        <v>0</v>
      </c>
      <c r="AR89" s="169" t="s">
        <v>76</v>
      </c>
      <c r="AT89" s="177" t="s">
        <v>68</v>
      </c>
      <c r="AU89" s="177" t="s">
        <v>76</v>
      </c>
      <c r="AY89" s="169" t="s">
        <v>144</v>
      </c>
      <c r="BK89" s="178">
        <f>SUM(BK90:BK100)</f>
        <v>0</v>
      </c>
    </row>
    <row r="90" spans="2:65" s="1" customFormat="1" ht="45.6" customHeight="1">
      <c r="B90" s="181"/>
      <c r="C90" s="182" t="s">
        <v>76</v>
      </c>
      <c r="D90" s="182" t="s">
        <v>146</v>
      </c>
      <c r="E90" s="183" t="s">
        <v>147</v>
      </c>
      <c r="F90" s="184" t="s">
        <v>148</v>
      </c>
      <c r="G90" s="185" t="s">
        <v>149</v>
      </c>
      <c r="H90" s="186">
        <v>321.69600000000003</v>
      </c>
      <c r="I90" s="187"/>
      <c r="J90" s="188">
        <f>ROUND(I90*H90,2)</f>
        <v>0</v>
      </c>
      <c r="K90" s="184" t="s">
        <v>150</v>
      </c>
      <c r="L90" s="41"/>
      <c r="M90" s="189" t="s">
        <v>5</v>
      </c>
      <c r="N90" s="190" t="s">
        <v>40</v>
      </c>
      <c r="O90" s="42"/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24" t="s">
        <v>151</v>
      </c>
      <c r="AT90" s="24" t="s">
        <v>146</v>
      </c>
      <c r="AU90" s="24" t="s">
        <v>78</v>
      </c>
      <c r="AY90" s="24" t="s">
        <v>144</v>
      </c>
      <c r="BE90" s="193">
        <f>IF(N90="základní",J90,0)</f>
        <v>0</v>
      </c>
      <c r="BF90" s="193">
        <f>IF(N90="snížená",J90,0)</f>
        <v>0</v>
      </c>
      <c r="BG90" s="193">
        <f>IF(N90="zákl. přenesená",J90,0)</f>
        <v>0</v>
      </c>
      <c r="BH90" s="193">
        <f>IF(N90="sníž. přenesená",J90,0)</f>
        <v>0</v>
      </c>
      <c r="BI90" s="193">
        <f>IF(N90="nulová",J90,0)</f>
        <v>0</v>
      </c>
      <c r="BJ90" s="24" t="s">
        <v>76</v>
      </c>
      <c r="BK90" s="193">
        <f>ROUND(I90*H90,2)</f>
        <v>0</v>
      </c>
      <c r="BL90" s="24" t="s">
        <v>151</v>
      </c>
      <c r="BM90" s="24" t="s">
        <v>152</v>
      </c>
    </row>
    <row r="91" spans="2:65" s="12" customFormat="1" ht="13.5">
      <c r="B91" s="194"/>
      <c r="D91" s="195" t="s">
        <v>153</v>
      </c>
      <c r="E91" s="196" t="s">
        <v>5</v>
      </c>
      <c r="F91" s="197" t="s">
        <v>154</v>
      </c>
      <c r="H91" s="198">
        <v>294.72000000000003</v>
      </c>
      <c r="I91" s="199"/>
      <c r="L91" s="194"/>
      <c r="M91" s="200"/>
      <c r="N91" s="201"/>
      <c r="O91" s="201"/>
      <c r="P91" s="201"/>
      <c r="Q91" s="201"/>
      <c r="R91" s="201"/>
      <c r="S91" s="201"/>
      <c r="T91" s="202"/>
      <c r="AT91" s="196" t="s">
        <v>153</v>
      </c>
      <c r="AU91" s="196" t="s">
        <v>78</v>
      </c>
      <c r="AV91" s="12" t="s">
        <v>78</v>
      </c>
      <c r="AW91" s="12" t="s">
        <v>33</v>
      </c>
      <c r="AX91" s="12" t="s">
        <v>69</v>
      </c>
      <c r="AY91" s="196" t="s">
        <v>144</v>
      </c>
    </row>
    <row r="92" spans="2:65" s="12" customFormat="1" ht="13.5">
      <c r="B92" s="194"/>
      <c r="D92" s="195" t="s">
        <v>153</v>
      </c>
      <c r="E92" s="196" t="s">
        <v>5</v>
      </c>
      <c r="F92" s="197" t="s">
        <v>155</v>
      </c>
      <c r="H92" s="198">
        <v>26.975999999999999</v>
      </c>
      <c r="I92" s="199"/>
      <c r="L92" s="194"/>
      <c r="M92" s="200"/>
      <c r="N92" s="201"/>
      <c r="O92" s="201"/>
      <c r="P92" s="201"/>
      <c r="Q92" s="201"/>
      <c r="R92" s="201"/>
      <c r="S92" s="201"/>
      <c r="T92" s="202"/>
      <c r="AT92" s="196" t="s">
        <v>153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144</v>
      </c>
    </row>
    <row r="93" spans="2:65" s="13" customFormat="1" ht="13.5">
      <c r="B93" s="203"/>
      <c r="D93" s="195" t="s">
        <v>153</v>
      </c>
      <c r="E93" s="204" t="s">
        <v>5</v>
      </c>
      <c r="F93" s="205" t="s">
        <v>156</v>
      </c>
      <c r="H93" s="206">
        <v>321.69600000000003</v>
      </c>
      <c r="I93" s="207"/>
      <c r="L93" s="203"/>
      <c r="M93" s="208"/>
      <c r="N93" s="209"/>
      <c r="O93" s="209"/>
      <c r="P93" s="209"/>
      <c r="Q93" s="209"/>
      <c r="R93" s="209"/>
      <c r="S93" s="209"/>
      <c r="T93" s="210"/>
      <c r="AT93" s="204" t="s">
        <v>153</v>
      </c>
      <c r="AU93" s="204" t="s">
        <v>78</v>
      </c>
      <c r="AV93" s="13" t="s">
        <v>151</v>
      </c>
      <c r="AW93" s="13" t="s">
        <v>33</v>
      </c>
      <c r="AX93" s="13" t="s">
        <v>76</v>
      </c>
      <c r="AY93" s="204" t="s">
        <v>144</v>
      </c>
    </row>
    <row r="94" spans="2:65" s="1" customFormat="1" ht="45.6" customHeight="1">
      <c r="B94" s="181"/>
      <c r="C94" s="182" t="s">
        <v>78</v>
      </c>
      <c r="D94" s="182" t="s">
        <v>146</v>
      </c>
      <c r="E94" s="183" t="s">
        <v>157</v>
      </c>
      <c r="F94" s="184" t="s">
        <v>158</v>
      </c>
      <c r="G94" s="185" t="s">
        <v>149</v>
      </c>
      <c r="H94" s="186">
        <v>321.69600000000003</v>
      </c>
      <c r="I94" s="187"/>
      <c r="J94" s="188">
        <f>ROUND(I94*H94,2)</f>
        <v>0</v>
      </c>
      <c r="K94" s="184" t="s">
        <v>150</v>
      </c>
      <c r="L94" s="41"/>
      <c r="M94" s="189" t="s">
        <v>5</v>
      </c>
      <c r="N94" s="190" t="s">
        <v>40</v>
      </c>
      <c r="O94" s="42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24" t="s">
        <v>151</v>
      </c>
      <c r="AT94" s="24" t="s">
        <v>146</v>
      </c>
      <c r="AU94" s="24" t="s">
        <v>78</v>
      </c>
      <c r="AY94" s="24" t="s">
        <v>144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4" t="s">
        <v>76</v>
      </c>
      <c r="BK94" s="193">
        <f>ROUND(I94*H94,2)</f>
        <v>0</v>
      </c>
      <c r="BL94" s="24" t="s">
        <v>151</v>
      </c>
      <c r="BM94" s="24" t="s">
        <v>159</v>
      </c>
    </row>
    <row r="95" spans="2:65" s="1" customFormat="1" ht="34.15" customHeight="1">
      <c r="B95" s="181"/>
      <c r="C95" s="182" t="s">
        <v>160</v>
      </c>
      <c r="D95" s="182" t="s">
        <v>146</v>
      </c>
      <c r="E95" s="183" t="s">
        <v>161</v>
      </c>
      <c r="F95" s="184" t="s">
        <v>162</v>
      </c>
      <c r="G95" s="185" t="s">
        <v>163</v>
      </c>
      <c r="H95" s="186">
        <v>579.053</v>
      </c>
      <c r="I95" s="187"/>
      <c r="J95" s="188">
        <f>ROUND(I95*H95,2)</f>
        <v>0</v>
      </c>
      <c r="K95" s="184" t="s">
        <v>150</v>
      </c>
      <c r="L95" s="41"/>
      <c r="M95" s="189" t="s">
        <v>5</v>
      </c>
      <c r="N95" s="190" t="s">
        <v>40</v>
      </c>
      <c r="O95" s="42"/>
      <c r="P95" s="191">
        <f>O95*H95</f>
        <v>0</v>
      </c>
      <c r="Q95" s="191">
        <v>0</v>
      </c>
      <c r="R95" s="191">
        <f>Q95*H95</f>
        <v>0</v>
      </c>
      <c r="S95" s="191">
        <v>0</v>
      </c>
      <c r="T95" s="192">
        <f>S95*H95</f>
        <v>0</v>
      </c>
      <c r="AR95" s="24" t="s">
        <v>151</v>
      </c>
      <c r="AT95" s="24" t="s">
        <v>146</v>
      </c>
      <c r="AU95" s="24" t="s">
        <v>78</v>
      </c>
      <c r="AY95" s="24" t="s">
        <v>144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4" t="s">
        <v>76</v>
      </c>
      <c r="BK95" s="193">
        <f>ROUND(I95*H95,2)</f>
        <v>0</v>
      </c>
      <c r="BL95" s="24" t="s">
        <v>151</v>
      </c>
      <c r="BM95" s="24" t="s">
        <v>164</v>
      </c>
    </row>
    <row r="96" spans="2:65" s="12" customFormat="1" ht="13.5">
      <c r="B96" s="194"/>
      <c r="D96" s="195" t="s">
        <v>153</v>
      </c>
      <c r="E96" s="196" t="s">
        <v>5</v>
      </c>
      <c r="F96" s="197" t="s">
        <v>165</v>
      </c>
      <c r="H96" s="198">
        <v>579.053</v>
      </c>
      <c r="I96" s="199"/>
      <c r="L96" s="194"/>
      <c r="M96" s="200"/>
      <c r="N96" s="201"/>
      <c r="O96" s="201"/>
      <c r="P96" s="201"/>
      <c r="Q96" s="201"/>
      <c r="R96" s="201"/>
      <c r="S96" s="201"/>
      <c r="T96" s="202"/>
      <c r="AT96" s="196" t="s">
        <v>153</v>
      </c>
      <c r="AU96" s="196" t="s">
        <v>78</v>
      </c>
      <c r="AV96" s="12" t="s">
        <v>78</v>
      </c>
      <c r="AW96" s="12" t="s">
        <v>33</v>
      </c>
      <c r="AX96" s="12" t="s">
        <v>76</v>
      </c>
      <c r="AY96" s="196" t="s">
        <v>144</v>
      </c>
    </row>
    <row r="97" spans="2:65" s="1" customFormat="1" ht="22.9" customHeight="1">
      <c r="B97" s="181"/>
      <c r="C97" s="182" t="s">
        <v>151</v>
      </c>
      <c r="D97" s="182" t="s">
        <v>146</v>
      </c>
      <c r="E97" s="183" t="s">
        <v>166</v>
      </c>
      <c r="F97" s="184" t="s">
        <v>167</v>
      </c>
      <c r="G97" s="185" t="s">
        <v>168</v>
      </c>
      <c r="H97" s="186">
        <v>670.2</v>
      </c>
      <c r="I97" s="187"/>
      <c r="J97" s="188">
        <f>ROUND(I97*H97,2)</f>
        <v>0</v>
      </c>
      <c r="K97" s="184" t="s">
        <v>150</v>
      </c>
      <c r="L97" s="41"/>
      <c r="M97" s="189" t="s">
        <v>5</v>
      </c>
      <c r="N97" s="190" t="s">
        <v>40</v>
      </c>
      <c r="O97" s="42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4" t="s">
        <v>151</v>
      </c>
      <c r="AT97" s="24" t="s">
        <v>146</v>
      </c>
      <c r="AU97" s="24" t="s">
        <v>78</v>
      </c>
      <c r="AY97" s="24" t="s">
        <v>144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4" t="s">
        <v>76</v>
      </c>
      <c r="BK97" s="193">
        <f>ROUND(I97*H97,2)</f>
        <v>0</v>
      </c>
      <c r="BL97" s="24" t="s">
        <v>151</v>
      </c>
      <c r="BM97" s="24" t="s">
        <v>169</v>
      </c>
    </row>
    <row r="98" spans="2:65" s="12" customFormat="1" ht="13.5">
      <c r="B98" s="194"/>
      <c r="D98" s="195" t="s">
        <v>153</v>
      </c>
      <c r="E98" s="196" t="s">
        <v>5</v>
      </c>
      <c r="F98" s="197" t="s">
        <v>170</v>
      </c>
      <c r="H98" s="198">
        <v>614</v>
      </c>
      <c r="I98" s="199"/>
      <c r="L98" s="194"/>
      <c r="M98" s="200"/>
      <c r="N98" s="201"/>
      <c r="O98" s="201"/>
      <c r="P98" s="201"/>
      <c r="Q98" s="201"/>
      <c r="R98" s="201"/>
      <c r="S98" s="201"/>
      <c r="T98" s="202"/>
      <c r="AT98" s="196" t="s">
        <v>153</v>
      </c>
      <c r="AU98" s="196" t="s">
        <v>78</v>
      </c>
      <c r="AV98" s="12" t="s">
        <v>78</v>
      </c>
      <c r="AW98" s="12" t="s">
        <v>33</v>
      </c>
      <c r="AX98" s="12" t="s">
        <v>69</v>
      </c>
      <c r="AY98" s="196" t="s">
        <v>144</v>
      </c>
    </row>
    <row r="99" spans="2:65" s="12" customFormat="1" ht="13.5">
      <c r="B99" s="194"/>
      <c r="D99" s="195" t="s">
        <v>153</v>
      </c>
      <c r="E99" s="196" t="s">
        <v>5</v>
      </c>
      <c r="F99" s="197" t="s">
        <v>171</v>
      </c>
      <c r="H99" s="198">
        <v>56.2</v>
      </c>
      <c r="I99" s="199"/>
      <c r="L99" s="194"/>
      <c r="M99" s="200"/>
      <c r="N99" s="201"/>
      <c r="O99" s="201"/>
      <c r="P99" s="201"/>
      <c r="Q99" s="201"/>
      <c r="R99" s="201"/>
      <c r="S99" s="201"/>
      <c r="T99" s="202"/>
      <c r="AT99" s="196" t="s">
        <v>153</v>
      </c>
      <c r="AU99" s="196" t="s">
        <v>78</v>
      </c>
      <c r="AV99" s="12" t="s">
        <v>78</v>
      </c>
      <c r="AW99" s="12" t="s">
        <v>33</v>
      </c>
      <c r="AX99" s="12" t="s">
        <v>69</v>
      </c>
      <c r="AY99" s="196" t="s">
        <v>144</v>
      </c>
    </row>
    <row r="100" spans="2:65" s="13" customFormat="1" ht="13.5">
      <c r="B100" s="203"/>
      <c r="D100" s="195" t="s">
        <v>153</v>
      </c>
      <c r="E100" s="204" t="s">
        <v>5</v>
      </c>
      <c r="F100" s="205" t="s">
        <v>156</v>
      </c>
      <c r="H100" s="206">
        <v>670.2</v>
      </c>
      <c r="I100" s="207"/>
      <c r="L100" s="203"/>
      <c r="M100" s="208"/>
      <c r="N100" s="209"/>
      <c r="O100" s="209"/>
      <c r="P100" s="209"/>
      <c r="Q100" s="209"/>
      <c r="R100" s="209"/>
      <c r="S100" s="209"/>
      <c r="T100" s="210"/>
      <c r="AT100" s="204" t="s">
        <v>153</v>
      </c>
      <c r="AU100" s="204" t="s">
        <v>78</v>
      </c>
      <c r="AV100" s="13" t="s">
        <v>151</v>
      </c>
      <c r="AW100" s="13" t="s">
        <v>33</v>
      </c>
      <c r="AX100" s="13" t="s">
        <v>76</v>
      </c>
      <c r="AY100" s="204" t="s">
        <v>144</v>
      </c>
    </row>
    <row r="101" spans="2:65" s="11" customFormat="1" ht="29.85" customHeight="1">
      <c r="B101" s="168"/>
      <c r="D101" s="169" t="s">
        <v>68</v>
      </c>
      <c r="E101" s="179" t="s">
        <v>172</v>
      </c>
      <c r="F101" s="179" t="s">
        <v>173</v>
      </c>
      <c r="I101" s="171"/>
      <c r="J101" s="180">
        <f>BK101</f>
        <v>0</v>
      </c>
      <c r="L101" s="168"/>
      <c r="M101" s="173"/>
      <c r="N101" s="174"/>
      <c r="O101" s="174"/>
      <c r="P101" s="175">
        <f>SUM(P102:P109)</f>
        <v>0</v>
      </c>
      <c r="Q101" s="174"/>
      <c r="R101" s="175">
        <f>SUM(R102:R109)</f>
        <v>0</v>
      </c>
      <c r="S101" s="174"/>
      <c r="T101" s="176">
        <f>SUM(T102:T109)</f>
        <v>0</v>
      </c>
      <c r="AR101" s="169" t="s">
        <v>76</v>
      </c>
      <c r="AT101" s="177" t="s">
        <v>68</v>
      </c>
      <c r="AU101" s="177" t="s">
        <v>76</v>
      </c>
      <c r="AY101" s="169" t="s">
        <v>144</v>
      </c>
      <c r="BK101" s="178">
        <f>SUM(BK102:BK109)</f>
        <v>0</v>
      </c>
    </row>
    <row r="102" spans="2:65" s="1" customFormat="1" ht="22.9" customHeight="1">
      <c r="B102" s="181"/>
      <c r="C102" s="182" t="s">
        <v>172</v>
      </c>
      <c r="D102" s="182" t="s">
        <v>146</v>
      </c>
      <c r="E102" s="183" t="s">
        <v>174</v>
      </c>
      <c r="F102" s="184" t="s">
        <v>175</v>
      </c>
      <c r="G102" s="185" t="s">
        <v>168</v>
      </c>
      <c r="H102" s="186">
        <v>614</v>
      </c>
      <c r="I102" s="187"/>
      <c r="J102" s="188">
        <f>ROUND(I102*H102,2)</f>
        <v>0</v>
      </c>
      <c r="K102" s="184" t="s">
        <v>5</v>
      </c>
      <c r="L102" s="41"/>
      <c r="M102" s="189" t="s">
        <v>5</v>
      </c>
      <c r="N102" s="190" t="s">
        <v>40</v>
      </c>
      <c r="O102" s="42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AR102" s="24" t="s">
        <v>151</v>
      </c>
      <c r="AT102" s="24" t="s">
        <v>146</v>
      </c>
      <c r="AU102" s="24" t="s">
        <v>78</v>
      </c>
      <c r="AY102" s="24" t="s">
        <v>144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4" t="s">
        <v>76</v>
      </c>
      <c r="BK102" s="193">
        <f>ROUND(I102*H102,2)</f>
        <v>0</v>
      </c>
      <c r="BL102" s="24" t="s">
        <v>151</v>
      </c>
      <c r="BM102" s="24" t="s">
        <v>176</v>
      </c>
    </row>
    <row r="103" spans="2:65" s="1" customFormat="1" ht="22.9" customHeight="1">
      <c r="B103" s="181"/>
      <c r="C103" s="182" t="s">
        <v>177</v>
      </c>
      <c r="D103" s="182" t="s">
        <v>146</v>
      </c>
      <c r="E103" s="183" t="s">
        <v>178</v>
      </c>
      <c r="F103" s="184" t="s">
        <v>179</v>
      </c>
      <c r="G103" s="185" t="s">
        <v>168</v>
      </c>
      <c r="H103" s="186">
        <v>670.2</v>
      </c>
      <c r="I103" s="187"/>
      <c r="J103" s="188">
        <f>ROUND(I103*H103,2)</f>
        <v>0</v>
      </c>
      <c r="K103" s="184" t="s">
        <v>5</v>
      </c>
      <c r="L103" s="41"/>
      <c r="M103" s="189" t="s">
        <v>5</v>
      </c>
      <c r="N103" s="190" t="s">
        <v>40</v>
      </c>
      <c r="O103" s="42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4" t="s">
        <v>151</v>
      </c>
      <c r="AT103" s="24" t="s">
        <v>146</v>
      </c>
      <c r="AU103" s="24" t="s">
        <v>78</v>
      </c>
      <c r="AY103" s="24" t="s">
        <v>144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4" t="s">
        <v>76</v>
      </c>
      <c r="BK103" s="193">
        <f>ROUND(I103*H103,2)</f>
        <v>0</v>
      </c>
      <c r="BL103" s="24" t="s">
        <v>151</v>
      </c>
      <c r="BM103" s="24" t="s">
        <v>180</v>
      </c>
    </row>
    <row r="104" spans="2:65" s="12" customFormat="1" ht="13.5">
      <c r="B104" s="194"/>
      <c r="D104" s="195" t="s">
        <v>153</v>
      </c>
      <c r="E104" s="196" t="s">
        <v>5</v>
      </c>
      <c r="F104" s="197" t="s">
        <v>170</v>
      </c>
      <c r="H104" s="198">
        <v>614</v>
      </c>
      <c r="I104" s="199"/>
      <c r="L104" s="194"/>
      <c r="M104" s="200"/>
      <c r="N104" s="201"/>
      <c r="O104" s="201"/>
      <c r="P104" s="201"/>
      <c r="Q104" s="201"/>
      <c r="R104" s="201"/>
      <c r="S104" s="201"/>
      <c r="T104" s="202"/>
      <c r="AT104" s="196" t="s">
        <v>153</v>
      </c>
      <c r="AU104" s="196" t="s">
        <v>78</v>
      </c>
      <c r="AV104" s="12" t="s">
        <v>78</v>
      </c>
      <c r="AW104" s="12" t="s">
        <v>33</v>
      </c>
      <c r="AX104" s="12" t="s">
        <v>69</v>
      </c>
      <c r="AY104" s="196" t="s">
        <v>144</v>
      </c>
    </row>
    <row r="105" spans="2:65" s="12" customFormat="1" ht="13.5">
      <c r="B105" s="194"/>
      <c r="D105" s="195" t="s">
        <v>153</v>
      </c>
      <c r="E105" s="196" t="s">
        <v>5</v>
      </c>
      <c r="F105" s="197" t="s">
        <v>171</v>
      </c>
      <c r="H105" s="198">
        <v>56.2</v>
      </c>
      <c r="I105" s="199"/>
      <c r="L105" s="194"/>
      <c r="M105" s="200"/>
      <c r="N105" s="201"/>
      <c r="O105" s="201"/>
      <c r="P105" s="201"/>
      <c r="Q105" s="201"/>
      <c r="R105" s="201"/>
      <c r="S105" s="201"/>
      <c r="T105" s="202"/>
      <c r="AT105" s="196" t="s">
        <v>153</v>
      </c>
      <c r="AU105" s="196" t="s">
        <v>78</v>
      </c>
      <c r="AV105" s="12" t="s">
        <v>78</v>
      </c>
      <c r="AW105" s="12" t="s">
        <v>33</v>
      </c>
      <c r="AX105" s="12" t="s">
        <v>69</v>
      </c>
      <c r="AY105" s="196" t="s">
        <v>144</v>
      </c>
    </row>
    <row r="106" spans="2:65" s="13" customFormat="1" ht="13.5">
      <c r="B106" s="203"/>
      <c r="D106" s="195" t="s">
        <v>153</v>
      </c>
      <c r="E106" s="204" t="s">
        <v>5</v>
      </c>
      <c r="F106" s="205" t="s">
        <v>156</v>
      </c>
      <c r="H106" s="206">
        <v>670.2</v>
      </c>
      <c r="I106" s="207"/>
      <c r="L106" s="203"/>
      <c r="M106" s="208"/>
      <c r="N106" s="209"/>
      <c r="O106" s="209"/>
      <c r="P106" s="209"/>
      <c r="Q106" s="209"/>
      <c r="R106" s="209"/>
      <c r="S106" s="209"/>
      <c r="T106" s="210"/>
      <c r="AT106" s="204" t="s">
        <v>153</v>
      </c>
      <c r="AU106" s="204" t="s">
        <v>78</v>
      </c>
      <c r="AV106" s="13" t="s">
        <v>151</v>
      </c>
      <c r="AW106" s="13" t="s">
        <v>33</v>
      </c>
      <c r="AX106" s="13" t="s">
        <v>76</v>
      </c>
      <c r="AY106" s="204" t="s">
        <v>144</v>
      </c>
    </row>
    <row r="107" spans="2:65" s="1" customFormat="1" ht="22.9" customHeight="1">
      <c r="B107" s="181"/>
      <c r="C107" s="182" t="s">
        <v>181</v>
      </c>
      <c r="D107" s="182" t="s">
        <v>146</v>
      </c>
      <c r="E107" s="183" t="s">
        <v>182</v>
      </c>
      <c r="F107" s="184" t="s">
        <v>183</v>
      </c>
      <c r="G107" s="185" t="s">
        <v>168</v>
      </c>
      <c r="H107" s="186">
        <v>614</v>
      </c>
      <c r="I107" s="187"/>
      <c r="J107" s="188">
        <f>ROUND(I107*H107,2)</f>
        <v>0</v>
      </c>
      <c r="K107" s="184" t="s">
        <v>150</v>
      </c>
      <c r="L107" s="41"/>
      <c r="M107" s="189" t="s">
        <v>5</v>
      </c>
      <c r="N107" s="190" t="s">
        <v>40</v>
      </c>
      <c r="O107" s="42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4" t="s">
        <v>151</v>
      </c>
      <c r="AT107" s="24" t="s">
        <v>146</v>
      </c>
      <c r="AU107" s="24" t="s">
        <v>78</v>
      </c>
      <c r="AY107" s="24" t="s">
        <v>144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4" t="s">
        <v>76</v>
      </c>
      <c r="BK107" s="193">
        <f>ROUND(I107*H107,2)</f>
        <v>0</v>
      </c>
      <c r="BL107" s="24" t="s">
        <v>151</v>
      </c>
      <c r="BM107" s="24" t="s">
        <v>184</v>
      </c>
    </row>
    <row r="108" spans="2:65" s="1" customFormat="1" ht="34.15" customHeight="1">
      <c r="B108" s="181"/>
      <c r="C108" s="182" t="s">
        <v>185</v>
      </c>
      <c r="D108" s="182" t="s">
        <v>146</v>
      </c>
      <c r="E108" s="183" t="s">
        <v>186</v>
      </c>
      <c r="F108" s="184" t="s">
        <v>187</v>
      </c>
      <c r="G108" s="185" t="s">
        <v>168</v>
      </c>
      <c r="H108" s="186">
        <v>614</v>
      </c>
      <c r="I108" s="187"/>
      <c r="J108" s="188">
        <f>ROUND(I108*H108,2)</f>
        <v>0</v>
      </c>
      <c r="K108" s="184" t="s">
        <v>150</v>
      </c>
      <c r="L108" s="41"/>
      <c r="M108" s="189" t="s">
        <v>5</v>
      </c>
      <c r="N108" s="190" t="s">
        <v>40</v>
      </c>
      <c r="O108" s="42"/>
      <c r="P108" s="191">
        <f>O108*H108</f>
        <v>0</v>
      </c>
      <c r="Q108" s="191">
        <v>0</v>
      </c>
      <c r="R108" s="191">
        <f>Q108*H108</f>
        <v>0</v>
      </c>
      <c r="S108" s="191">
        <v>0</v>
      </c>
      <c r="T108" s="192">
        <f>S108*H108</f>
        <v>0</v>
      </c>
      <c r="AR108" s="24" t="s">
        <v>151</v>
      </c>
      <c r="AT108" s="24" t="s">
        <v>146</v>
      </c>
      <c r="AU108" s="24" t="s">
        <v>78</v>
      </c>
      <c r="AY108" s="24" t="s">
        <v>144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4" t="s">
        <v>76</v>
      </c>
      <c r="BK108" s="193">
        <f>ROUND(I108*H108,2)</f>
        <v>0</v>
      </c>
      <c r="BL108" s="24" t="s">
        <v>151</v>
      </c>
      <c r="BM108" s="24" t="s">
        <v>188</v>
      </c>
    </row>
    <row r="109" spans="2:65" s="1" customFormat="1" ht="34.15" customHeight="1">
      <c r="B109" s="181"/>
      <c r="C109" s="182" t="s">
        <v>189</v>
      </c>
      <c r="D109" s="182" t="s">
        <v>146</v>
      </c>
      <c r="E109" s="183" t="s">
        <v>190</v>
      </c>
      <c r="F109" s="184" t="s">
        <v>191</v>
      </c>
      <c r="G109" s="185" t="s">
        <v>168</v>
      </c>
      <c r="H109" s="186">
        <v>614</v>
      </c>
      <c r="I109" s="187"/>
      <c r="J109" s="188">
        <f>ROUND(I109*H109,2)</f>
        <v>0</v>
      </c>
      <c r="K109" s="184" t="s">
        <v>150</v>
      </c>
      <c r="L109" s="41"/>
      <c r="M109" s="189" t="s">
        <v>5</v>
      </c>
      <c r="N109" s="190" t="s">
        <v>40</v>
      </c>
      <c r="O109" s="42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24" t="s">
        <v>151</v>
      </c>
      <c r="AT109" s="24" t="s">
        <v>146</v>
      </c>
      <c r="AU109" s="24" t="s">
        <v>78</v>
      </c>
      <c r="AY109" s="24" t="s">
        <v>144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4" t="s">
        <v>76</v>
      </c>
      <c r="BK109" s="193">
        <f>ROUND(I109*H109,2)</f>
        <v>0</v>
      </c>
      <c r="BL109" s="24" t="s">
        <v>151</v>
      </c>
      <c r="BM109" s="24" t="s">
        <v>192</v>
      </c>
    </row>
    <row r="110" spans="2:65" s="11" customFormat="1" ht="29.85" customHeight="1">
      <c r="B110" s="168"/>
      <c r="D110" s="169" t="s">
        <v>68</v>
      </c>
      <c r="E110" s="179" t="s">
        <v>189</v>
      </c>
      <c r="F110" s="179" t="s">
        <v>193</v>
      </c>
      <c r="I110" s="171"/>
      <c r="J110" s="180">
        <f>BK110</f>
        <v>0</v>
      </c>
      <c r="L110" s="168"/>
      <c r="M110" s="173"/>
      <c r="N110" s="174"/>
      <c r="O110" s="174"/>
      <c r="P110" s="175">
        <f>SUM(P111:P115)</f>
        <v>0</v>
      </c>
      <c r="Q110" s="174"/>
      <c r="R110" s="175">
        <f>SUM(R111:R115)</f>
        <v>77.692369299999996</v>
      </c>
      <c r="S110" s="174"/>
      <c r="T110" s="176">
        <f>SUM(T111:T115)</f>
        <v>0</v>
      </c>
      <c r="AR110" s="169" t="s">
        <v>76</v>
      </c>
      <c r="AT110" s="177" t="s">
        <v>68</v>
      </c>
      <c r="AU110" s="177" t="s">
        <v>76</v>
      </c>
      <c r="AY110" s="169" t="s">
        <v>144</v>
      </c>
      <c r="BK110" s="178">
        <f>SUM(BK111:BK115)</f>
        <v>0</v>
      </c>
    </row>
    <row r="111" spans="2:65" s="1" customFormat="1" ht="34.15" customHeight="1">
      <c r="B111" s="181"/>
      <c r="C111" s="182" t="s">
        <v>194</v>
      </c>
      <c r="D111" s="182" t="s">
        <v>146</v>
      </c>
      <c r="E111" s="183" t="s">
        <v>195</v>
      </c>
      <c r="F111" s="184" t="s">
        <v>196</v>
      </c>
      <c r="G111" s="185" t="s">
        <v>197</v>
      </c>
      <c r="H111" s="186">
        <v>281</v>
      </c>
      <c r="I111" s="187"/>
      <c r="J111" s="188">
        <f>ROUND(I111*H111,2)</f>
        <v>0</v>
      </c>
      <c r="K111" s="184" t="s">
        <v>150</v>
      </c>
      <c r="L111" s="41"/>
      <c r="M111" s="189" t="s">
        <v>5</v>
      </c>
      <c r="N111" s="190" t="s">
        <v>40</v>
      </c>
      <c r="O111" s="42"/>
      <c r="P111" s="191">
        <f>O111*H111</f>
        <v>0</v>
      </c>
      <c r="Q111" s="191">
        <v>0.1295</v>
      </c>
      <c r="R111" s="191">
        <f>Q111*H111</f>
        <v>36.389499999999998</v>
      </c>
      <c r="S111" s="191">
        <v>0</v>
      </c>
      <c r="T111" s="192">
        <f>S111*H111</f>
        <v>0</v>
      </c>
      <c r="AR111" s="24" t="s">
        <v>151</v>
      </c>
      <c r="AT111" s="24" t="s">
        <v>146</v>
      </c>
      <c r="AU111" s="24" t="s">
        <v>78</v>
      </c>
      <c r="AY111" s="24" t="s">
        <v>144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4" t="s">
        <v>76</v>
      </c>
      <c r="BK111" s="193">
        <f>ROUND(I111*H111,2)</f>
        <v>0</v>
      </c>
      <c r="BL111" s="24" t="s">
        <v>151</v>
      </c>
      <c r="BM111" s="24" t="s">
        <v>198</v>
      </c>
    </row>
    <row r="112" spans="2:65" s="1" customFormat="1" ht="14.45" customHeight="1">
      <c r="B112" s="181"/>
      <c r="C112" s="211" t="s">
        <v>199</v>
      </c>
      <c r="D112" s="211" t="s">
        <v>200</v>
      </c>
      <c r="E112" s="212" t="s">
        <v>201</v>
      </c>
      <c r="F112" s="213" t="s">
        <v>202</v>
      </c>
      <c r="G112" s="214" t="s">
        <v>197</v>
      </c>
      <c r="H112" s="215">
        <v>283.81</v>
      </c>
      <c r="I112" s="216"/>
      <c r="J112" s="217">
        <f>ROUND(I112*H112,2)</f>
        <v>0</v>
      </c>
      <c r="K112" s="213" t="s">
        <v>150</v>
      </c>
      <c r="L112" s="218"/>
      <c r="M112" s="219" t="s">
        <v>5</v>
      </c>
      <c r="N112" s="220" t="s">
        <v>40</v>
      </c>
      <c r="O112" s="42"/>
      <c r="P112" s="191">
        <f>O112*H112</f>
        <v>0</v>
      </c>
      <c r="Q112" s="191">
        <v>4.4999999999999998E-2</v>
      </c>
      <c r="R112" s="191">
        <f>Q112*H112</f>
        <v>12.77145</v>
      </c>
      <c r="S112" s="191">
        <v>0</v>
      </c>
      <c r="T112" s="192">
        <f>S112*H112</f>
        <v>0</v>
      </c>
      <c r="AR112" s="24" t="s">
        <v>185</v>
      </c>
      <c r="AT112" s="24" t="s">
        <v>200</v>
      </c>
      <c r="AU112" s="24" t="s">
        <v>78</v>
      </c>
      <c r="AY112" s="24" t="s">
        <v>144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4" t="s">
        <v>76</v>
      </c>
      <c r="BK112" s="193">
        <f>ROUND(I112*H112,2)</f>
        <v>0</v>
      </c>
      <c r="BL112" s="24" t="s">
        <v>151</v>
      </c>
      <c r="BM112" s="24" t="s">
        <v>203</v>
      </c>
    </row>
    <row r="113" spans="2:65" s="12" customFormat="1" ht="13.5">
      <c r="B113" s="194"/>
      <c r="D113" s="195" t="s">
        <v>153</v>
      </c>
      <c r="E113" s="196" t="s">
        <v>5</v>
      </c>
      <c r="F113" s="197" t="s">
        <v>204</v>
      </c>
      <c r="H113" s="198">
        <v>283.81</v>
      </c>
      <c r="I113" s="199"/>
      <c r="L113" s="194"/>
      <c r="M113" s="200"/>
      <c r="N113" s="201"/>
      <c r="O113" s="201"/>
      <c r="P113" s="201"/>
      <c r="Q113" s="201"/>
      <c r="R113" s="201"/>
      <c r="S113" s="201"/>
      <c r="T113" s="202"/>
      <c r="AT113" s="196" t="s">
        <v>153</v>
      </c>
      <c r="AU113" s="196" t="s">
        <v>78</v>
      </c>
      <c r="AV113" s="12" t="s">
        <v>78</v>
      </c>
      <c r="AW113" s="12" t="s">
        <v>33</v>
      </c>
      <c r="AX113" s="12" t="s">
        <v>76</v>
      </c>
      <c r="AY113" s="196" t="s">
        <v>144</v>
      </c>
    </row>
    <row r="114" spans="2:65" s="1" customFormat="1" ht="22.9" customHeight="1">
      <c r="B114" s="181"/>
      <c r="C114" s="182" t="s">
        <v>205</v>
      </c>
      <c r="D114" s="182" t="s">
        <v>146</v>
      </c>
      <c r="E114" s="183" t="s">
        <v>206</v>
      </c>
      <c r="F114" s="184" t="s">
        <v>207</v>
      </c>
      <c r="G114" s="185" t="s">
        <v>149</v>
      </c>
      <c r="H114" s="186">
        <v>12.645</v>
      </c>
      <c r="I114" s="187"/>
      <c r="J114" s="188">
        <f>ROUND(I114*H114,2)</f>
        <v>0</v>
      </c>
      <c r="K114" s="184" t="s">
        <v>150</v>
      </c>
      <c r="L114" s="41"/>
      <c r="M114" s="189" t="s">
        <v>5</v>
      </c>
      <c r="N114" s="190" t="s">
        <v>40</v>
      </c>
      <c r="O114" s="42"/>
      <c r="P114" s="191">
        <f>O114*H114</f>
        <v>0</v>
      </c>
      <c r="Q114" s="191">
        <v>2.2563399999999998</v>
      </c>
      <c r="R114" s="191">
        <f>Q114*H114</f>
        <v>28.531419299999996</v>
      </c>
      <c r="S114" s="191">
        <v>0</v>
      </c>
      <c r="T114" s="192">
        <f>S114*H114</f>
        <v>0</v>
      </c>
      <c r="AR114" s="24" t="s">
        <v>151</v>
      </c>
      <c r="AT114" s="24" t="s">
        <v>146</v>
      </c>
      <c r="AU114" s="24" t="s">
        <v>78</v>
      </c>
      <c r="AY114" s="24" t="s">
        <v>144</v>
      </c>
      <c r="BE114" s="193">
        <f>IF(N114="základní",J114,0)</f>
        <v>0</v>
      </c>
      <c r="BF114" s="193">
        <f>IF(N114="snížená",J114,0)</f>
        <v>0</v>
      </c>
      <c r="BG114" s="193">
        <f>IF(N114="zákl. přenesená",J114,0)</f>
        <v>0</v>
      </c>
      <c r="BH114" s="193">
        <f>IF(N114="sníž. přenesená",J114,0)</f>
        <v>0</v>
      </c>
      <c r="BI114" s="193">
        <f>IF(N114="nulová",J114,0)</f>
        <v>0</v>
      </c>
      <c r="BJ114" s="24" t="s">
        <v>76</v>
      </c>
      <c r="BK114" s="193">
        <f>ROUND(I114*H114,2)</f>
        <v>0</v>
      </c>
      <c r="BL114" s="24" t="s">
        <v>151</v>
      </c>
      <c r="BM114" s="24" t="s">
        <v>208</v>
      </c>
    </row>
    <row r="115" spans="2:65" s="12" customFormat="1" ht="13.5">
      <c r="B115" s="194"/>
      <c r="D115" s="195" t="s">
        <v>153</v>
      </c>
      <c r="E115" s="196" t="s">
        <v>5</v>
      </c>
      <c r="F115" s="197" t="s">
        <v>209</v>
      </c>
      <c r="H115" s="198">
        <v>12.645</v>
      </c>
      <c r="I115" s="199"/>
      <c r="L115" s="194"/>
      <c r="M115" s="200"/>
      <c r="N115" s="201"/>
      <c r="O115" s="201"/>
      <c r="P115" s="201"/>
      <c r="Q115" s="201"/>
      <c r="R115" s="201"/>
      <c r="S115" s="201"/>
      <c r="T115" s="202"/>
      <c r="AT115" s="196" t="s">
        <v>153</v>
      </c>
      <c r="AU115" s="196" t="s">
        <v>78</v>
      </c>
      <c r="AV115" s="12" t="s">
        <v>78</v>
      </c>
      <c r="AW115" s="12" t="s">
        <v>33</v>
      </c>
      <c r="AX115" s="12" t="s">
        <v>76</v>
      </c>
      <c r="AY115" s="196" t="s">
        <v>144</v>
      </c>
    </row>
    <row r="116" spans="2:65" s="11" customFormat="1" ht="29.85" customHeight="1">
      <c r="B116" s="168"/>
      <c r="D116" s="169" t="s">
        <v>68</v>
      </c>
      <c r="E116" s="179" t="s">
        <v>210</v>
      </c>
      <c r="F116" s="179" t="s">
        <v>211</v>
      </c>
      <c r="I116" s="171"/>
      <c r="J116" s="180">
        <f>BK116</f>
        <v>0</v>
      </c>
      <c r="L116" s="168"/>
      <c r="M116" s="173"/>
      <c r="N116" s="174"/>
      <c r="O116" s="174"/>
      <c r="P116" s="175">
        <f>P117</f>
        <v>0</v>
      </c>
      <c r="Q116" s="174"/>
      <c r="R116" s="175">
        <f>R117</f>
        <v>0</v>
      </c>
      <c r="S116" s="174"/>
      <c r="T116" s="176">
        <f>T117</f>
        <v>0</v>
      </c>
      <c r="AR116" s="169" t="s">
        <v>76</v>
      </c>
      <c r="AT116" s="177" t="s">
        <v>68</v>
      </c>
      <c r="AU116" s="177" t="s">
        <v>76</v>
      </c>
      <c r="AY116" s="169" t="s">
        <v>144</v>
      </c>
      <c r="BK116" s="178">
        <f>BK117</f>
        <v>0</v>
      </c>
    </row>
    <row r="117" spans="2:65" s="1" customFormat="1" ht="34.15" customHeight="1">
      <c r="B117" s="181"/>
      <c r="C117" s="182" t="s">
        <v>212</v>
      </c>
      <c r="D117" s="182" t="s">
        <v>146</v>
      </c>
      <c r="E117" s="183" t="s">
        <v>213</v>
      </c>
      <c r="F117" s="184" t="s">
        <v>214</v>
      </c>
      <c r="G117" s="185" t="s">
        <v>163</v>
      </c>
      <c r="H117" s="186">
        <v>77.691999999999993</v>
      </c>
      <c r="I117" s="187"/>
      <c r="J117" s="188">
        <f>ROUND(I117*H117,2)</f>
        <v>0</v>
      </c>
      <c r="K117" s="184" t="s">
        <v>150</v>
      </c>
      <c r="L117" s="41"/>
      <c r="M117" s="189" t="s">
        <v>5</v>
      </c>
      <c r="N117" s="221" t="s">
        <v>40</v>
      </c>
      <c r="O117" s="222"/>
      <c r="P117" s="223">
        <f>O117*H117</f>
        <v>0</v>
      </c>
      <c r="Q117" s="223">
        <v>0</v>
      </c>
      <c r="R117" s="223">
        <f>Q117*H117</f>
        <v>0</v>
      </c>
      <c r="S117" s="223">
        <v>0</v>
      </c>
      <c r="T117" s="224">
        <f>S117*H117</f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4" t="s">
        <v>76</v>
      </c>
      <c r="BK117" s="193">
        <f>ROUND(I117*H117,2)</f>
        <v>0</v>
      </c>
      <c r="BL117" s="24" t="s">
        <v>151</v>
      </c>
      <c r="BM117" s="24" t="s">
        <v>215</v>
      </c>
    </row>
    <row r="118" spans="2:65" s="1" customFormat="1" ht="6.95" customHeight="1">
      <c r="B118" s="56"/>
      <c r="C118" s="57"/>
      <c r="D118" s="57"/>
      <c r="E118" s="57"/>
      <c r="F118" s="57"/>
      <c r="G118" s="57"/>
      <c r="H118" s="57"/>
      <c r="I118" s="134"/>
      <c r="J118" s="57"/>
      <c r="K118" s="57"/>
      <c r="L118" s="41"/>
    </row>
  </sheetData>
  <autoFilter ref="C86:K117"/>
  <mergeCells count="13">
    <mergeCell ref="E79:H79"/>
    <mergeCell ref="G1:H1"/>
    <mergeCell ref="L2:V2"/>
    <mergeCell ref="E49:H49"/>
    <mergeCell ref="E51:H51"/>
    <mergeCell ref="J55:J56"/>
    <mergeCell ref="E75:H75"/>
    <mergeCell ref="E77:H77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>
      <c r="B8" s="28"/>
      <c r="C8" s="29"/>
      <c r="D8" s="37" t="s">
        <v>114</v>
      </c>
      <c r="E8" s="29"/>
      <c r="F8" s="29"/>
      <c r="G8" s="29"/>
      <c r="H8" s="29"/>
      <c r="I8" s="112"/>
      <c r="J8" s="29"/>
      <c r="K8" s="31"/>
    </row>
    <row r="9" spans="1:70" s="1" customFormat="1" ht="14.45" customHeight="1">
      <c r="B9" s="41"/>
      <c r="C9" s="42"/>
      <c r="D9" s="42"/>
      <c r="E9" s="357" t="s">
        <v>115</v>
      </c>
      <c r="F9" s="359"/>
      <c r="G9" s="359"/>
      <c r="H9" s="359"/>
      <c r="I9" s="113"/>
      <c r="J9" s="42"/>
      <c r="K9" s="45"/>
    </row>
    <row r="10" spans="1:70" s="1" customFormat="1">
      <c r="B10" s="41"/>
      <c r="C10" s="42"/>
      <c r="D10" s="37" t="s">
        <v>116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0" t="s">
        <v>216</v>
      </c>
      <c r="F11" s="359"/>
      <c r="G11" s="359"/>
      <c r="H11" s="359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25. 10. 2018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14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14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14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13"/>
      <c r="J25" s="42"/>
      <c r="K25" s="45"/>
    </row>
    <row r="26" spans="2:11" s="7" customFormat="1" ht="14.45" customHeight="1">
      <c r="B26" s="116"/>
      <c r="C26" s="117"/>
      <c r="D26" s="117"/>
      <c r="E26" s="335" t="s">
        <v>5</v>
      </c>
      <c r="F26" s="335"/>
      <c r="G26" s="335"/>
      <c r="H26" s="335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35</v>
      </c>
      <c r="E29" s="42"/>
      <c r="F29" s="42"/>
      <c r="G29" s="42"/>
      <c r="H29" s="42"/>
      <c r="I29" s="113"/>
      <c r="J29" s="123">
        <f>ROUND(J88,2)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24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25">
        <f>ROUND(SUM(BE88:BE150), 2)</f>
        <v>0</v>
      </c>
      <c r="G32" s="42"/>
      <c r="H32" s="42"/>
      <c r="I32" s="126">
        <v>0.21</v>
      </c>
      <c r="J32" s="125">
        <f>ROUND(ROUND((SUM(BE88:BE150)),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25">
        <f>ROUND(SUM(BF88:BF150), 2)</f>
        <v>0</v>
      </c>
      <c r="G33" s="42"/>
      <c r="H33" s="42"/>
      <c r="I33" s="126">
        <v>0.15</v>
      </c>
      <c r="J33" s="125">
        <f>ROUND(ROUND((SUM(BF88:BF150)),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25">
        <f>ROUND(SUM(BG88:BG150),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25">
        <f>ROUND(SUM(BH88:BH150),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ROUND(SUM(BI88:BI150),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45</v>
      </c>
      <c r="E38" s="71"/>
      <c r="F38" s="71"/>
      <c r="G38" s="129" t="s">
        <v>46</v>
      </c>
      <c r="H38" s="130" t="s">
        <v>47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118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4.45" customHeight="1">
      <c r="B47" s="41"/>
      <c r="C47" s="42"/>
      <c r="D47" s="42"/>
      <c r="E47" s="357" t="str">
        <f>E7</f>
        <v>Vnitroblok ulic Dukelských Bojovníků a Sokolská, Znojmo</v>
      </c>
      <c r="F47" s="358"/>
      <c r="G47" s="358"/>
      <c r="H47" s="358"/>
      <c r="I47" s="113"/>
      <c r="J47" s="42"/>
      <c r="K47" s="45"/>
    </row>
    <row r="48" spans="2:11">
      <c r="B48" s="28"/>
      <c r="C48" s="37" t="s">
        <v>114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4.45" customHeight="1">
      <c r="B49" s="41"/>
      <c r="C49" s="42"/>
      <c r="D49" s="42"/>
      <c r="E49" s="357" t="s">
        <v>115</v>
      </c>
      <c r="F49" s="359"/>
      <c r="G49" s="359"/>
      <c r="H49" s="359"/>
      <c r="I49" s="113"/>
      <c r="J49" s="42"/>
      <c r="K49" s="45"/>
    </row>
    <row r="50" spans="2:47" s="1" customFormat="1" ht="14.45" customHeight="1">
      <c r="B50" s="41"/>
      <c r="C50" s="37" t="s">
        <v>116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6.149999999999999" customHeight="1">
      <c r="B51" s="41"/>
      <c r="C51" s="42"/>
      <c r="D51" s="42"/>
      <c r="E51" s="360" t="str">
        <f>E11</f>
        <v>01.02 - Díl 2 - Pěší komunikace</v>
      </c>
      <c r="F51" s="359"/>
      <c r="G51" s="359"/>
      <c r="H51" s="359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25. 10. 2018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14" t="s">
        <v>32</v>
      </c>
      <c r="J55" s="3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13"/>
      <c r="J56" s="36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119</v>
      </c>
      <c r="D58" s="127"/>
      <c r="E58" s="127"/>
      <c r="F58" s="127"/>
      <c r="G58" s="127"/>
      <c r="H58" s="127"/>
      <c r="I58" s="138"/>
      <c r="J58" s="139" t="s">
        <v>120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121</v>
      </c>
      <c r="D60" s="42"/>
      <c r="E60" s="42"/>
      <c r="F60" s="42"/>
      <c r="G60" s="42"/>
      <c r="H60" s="42"/>
      <c r="I60" s="113"/>
      <c r="J60" s="123">
        <f>J88</f>
        <v>0</v>
      </c>
      <c r="K60" s="45"/>
      <c r="AU60" s="24" t="s">
        <v>122</v>
      </c>
    </row>
    <row r="61" spans="2:47" s="8" customFormat="1" ht="24.95" customHeight="1">
      <c r="B61" s="142"/>
      <c r="C61" s="143"/>
      <c r="D61" s="144" t="s">
        <v>123</v>
      </c>
      <c r="E61" s="145"/>
      <c r="F61" s="145"/>
      <c r="G61" s="145"/>
      <c r="H61" s="145"/>
      <c r="I61" s="146"/>
      <c r="J61" s="147">
        <f>J89</f>
        <v>0</v>
      </c>
      <c r="K61" s="148"/>
    </row>
    <row r="62" spans="2:47" s="9" customFormat="1" ht="19.899999999999999" customHeight="1">
      <c r="B62" s="149"/>
      <c r="C62" s="150"/>
      <c r="D62" s="151" t="s">
        <v>124</v>
      </c>
      <c r="E62" s="152"/>
      <c r="F62" s="152"/>
      <c r="G62" s="152"/>
      <c r="H62" s="152"/>
      <c r="I62" s="153"/>
      <c r="J62" s="154">
        <f>J90</f>
        <v>0</v>
      </c>
      <c r="K62" s="155"/>
    </row>
    <row r="63" spans="2:47" s="9" customFormat="1" ht="19.899999999999999" customHeight="1">
      <c r="B63" s="149"/>
      <c r="C63" s="150"/>
      <c r="D63" s="151" t="s">
        <v>217</v>
      </c>
      <c r="E63" s="152"/>
      <c r="F63" s="152"/>
      <c r="G63" s="152"/>
      <c r="H63" s="152"/>
      <c r="I63" s="153"/>
      <c r="J63" s="154">
        <f>J105</f>
        <v>0</v>
      </c>
      <c r="K63" s="155"/>
    </row>
    <row r="64" spans="2:47" s="9" customFormat="1" ht="19.899999999999999" customHeight="1">
      <c r="B64" s="149"/>
      <c r="C64" s="150"/>
      <c r="D64" s="151" t="s">
        <v>125</v>
      </c>
      <c r="E64" s="152"/>
      <c r="F64" s="152"/>
      <c r="G64" s="152"/>
      <c r="H64" s="152"/>
      <c r="I64" s="153"/>
      <c r="J64" s="154">
        <f>J109</f>
        <v>0</v>
      </c>
      <c r="K64" s="155"/>
    </row>
    <row r="65" spans="2:12" s="9" customFormat="1" ht="19.899999999999999" customHeight="1">
      <c r="B65" s="149"/>
      <c r="C65" s="150"/>
      <c r="D65" s="151" t="s">
        <v>126</v>
      </c>
      <c r="E65" s="152"/>
      <c r="F65" s="152"/>
      <c r="G65" s="152"/>
      <c r="H65" s="152"/>
      <c r="I65" s="153"/>
      <c r="J65" s="154">
        <f>J135</f>
        <v>0</v>
      </c>
      <c r="K65" s="155"/>
    </row>
    <row r="66" spans="2:12" s="9" customFormat="1" ht="19.899999999999999" customHeight="1">
      <c r="B66" s="149"/>
      <c r="C66" s="150"/>
      <c r="D66" s="151" t="s">
        <v>127</v>
      </c>
      <c r="E66" s="152"/>
      <c r="F66" s="152"/>
      <c r="G66" s="152"/>
      <c r="H66" s="152"/>
      <c r="I66" s="153"/>
      <c r="J66" s="154">
        <f>J149</f>
        <v>0</v>
      </c>
      <c r="K66" s="155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13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4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35"/>
      <c r="J72" s="60"/>
      <c r="K72" s="60"/>
      <c r="L72" s="41"/>
    </row>
    <row r="73" spans="2:12" s="1" customFormat="1" ht="36.950000000000003" customHeight="1">
      <c r="B73" s="41"/>
      <c r="C73" s="61" t="s">
        <v>128</v>
      </c>
      <c r="I73" s="156"/>
      <c r="L73" s="41"/>
    </row>
    <row r="74" spans="2:12" s="1" customFormat="1" ht="6.95" customHeight="1">
      <c r="B74" s="41"/>
      <c r="I74" s="156"/>
      <c r="L74" s="41"/>
    </row>
    <row r="75" spans="2:12" s="1" customFormat="1" ht="14.45" customHeight="1">
      <c r="B75" s="41"/>
      <c r="C75" s="63" t="s">
        <v>19</v>
      </c>
      <c r="I75" s="156"/>
      <c r="L75" s="41"/>
    </row>
    <row r="76" spans="2:12" s="1" customFormat="1" ht="14.45" customHeight="1">
      <c r="B76" s="41"/>
      <c r="E76" s="362" t="str">
        <f>E7</f>
        <v>Vnitroblok ulic Dukelských Bojovníků a Sokolská, Znojmo</v>
      </c>
      <c r="F76" s="363"/>
      <c r="G76" s="363"/>
      <c r="H76" s="363"/>
      <c r="I76" s="156"/>
      <c r="L76" s="41"/>
    </row>
    <row r="77" spans="2:12">
      <c r="B77" s="28"/>
      <c r="C77" s="63" t="s">
        <v>114</v>
      </c>
      <c r="L77" s="28"/>
    </row>
    <row r="78" spans="2:12" s="1" customFormat="1" ht="14.45" customHeight="1">
      <c r="B78" s="41"/>
      <c r="E78" s="362" t="s">
        <v>115</v>
      </c>
      <c r="F78" s="364"/>
      <c r="G78" s="364"/>
      <c r="H78" s="364"/>
      <c r="I78" s="156"/>
      <c r="L78" s="41"/>
    </row>
    <row r="79" spans="2:12" s="1" customFormat="1" ht="14.45" customHeight="1">
      <c r="B79" s="41"/>
      <c r="C79" s="63" t="s">
        <v>116</v>
      </c>
      <c r="I79" s="156"/>
      <c r="L79" s="41"/>
    </row>
    <row r="80" spans="2:12" s="1" customFormat="1" ht="16.149999999999999" customHeight="1">
      <c r="B80" s="41"/>
      <c r="E80" s="350" t="str">
        <f>E11</f>
        <v>01.02 - Díl 2 - Pěší komunikace</v>
      </c>
      <c r="F80" s="364"/>
      <c r="G80" s="364"/>
      <c r="H80" s="364"/>
      <c r="I80" s="156"/>
      <c r="L80" s="41"/>
    </row>
    <row r="81" spans="2:65" s="1" customFormat="1" ht="6.95" customHeight="1">
      <c r="B81" s="41"/>
      <c r="I81" s="156"/>
      <c r="L81" s="41"/>
    </row>
    <row r="82" spans="2:65" s="1" customFormat="1" ht="18" customHeight="1">
      <c r="B82" s="41"/>
      <c r="C82" s="63" t="s">
        <v>23</v>
      </c>
      <c r="F82" s="157" t="str">
        <f>F14</f>
        <v xml:space="preserve"> </v>
      </c>
      <c r="I82" s="158" t="s">
        <v>25</v>
      </c>
      <c r="J82" s="67" t="str">
        <f>IF(J14="","",J14)</f>
        <v>25. 10. 2018</v>
      </c>
      <c r="L82" s="41"/>
    </row>
    <row r="83" spans="2:65" s="1" customFormat="1" ht="6.95" customHeight="1">
      <c r="B83" s="41"/>
      <c r="I83" s="156"/>
      <c r="L83" s="41"/>
    </row>
    <row r="84" spans="2:65" s="1" customFormat="1">
      <c r="B84" s="41"/>
      <c r="C84" s="63" t="s">
        <v>27</v>
      </c>
      <c r="F84" s="157" t="str">
        <f>E17</f>
        <v xml:space="preserve"> </v>
      </c>
      <c r="I84" s="158" t="s">
        <v>32</v>
      </c>
      <c r="J84" s="157" t="str">
        <f>E23</f>
        <v xml:space="preserve"> </v>
      </c>
      <c r="L84" s="41"/>
    </row>
    <row r="85" spans="2:65" s="1" customFormat="1" ht="14.45" customHeight="1">
      <c r="B85" s="41"/>
      <c r="C85" s="63" t="s">
        <v>30</v>
      </c>
      <c r="F85" s="157" t="str">
        <f>IF(E20="","",E20)</f>
        <v/>
      </c>
      <c r="I85" s="156"/>
      <c r="L85" s="41"/>
    </row>
    <row r="86" spans="2:65" s="1" customFormat="1" ht="10.35" customHeight="1">
      <c r="B86" s="41"/>
      <c r="I86" s="156"/>
      <c r="L86" s="41"/>
    </row>
    <row r="87" spans="2:65" s="10" customFormat="1" ht="29.25" customHeight="1">
      <c r="B87" s="159"/>
      <c r="C87" s="160" t="s">
        <v>129</v>
      </c>
      <c r="D87" s="161" t="s">
        <v>54</v>
      </c>
      <c r="E87" s="161" t="s">
        <v>50</v>
      </c>
      <c r="F87" s="161" t="s">
        <v>130</v>
      </c>
      <c r="G87" s="161" t="s">
        <v>131</v>
      </c>
      <c r="H87" s="161" t="s">
        <v>132</v>
      </c>
      <c r="I87" s="162" t="s">
        <v>133</v>
      </c>
      <c r="J87" s="161" t="s">
        <v>120</v>
      </c>
      <c r="K87" s="163" t="s">
        <v>134</v>
      </c>
      <c r="L87" s="159"/>
      <c r="M87" s="73" t="s">
        <v>135</v>
      </c>
      <c r="N87" s="74" t="s">
        <v>39</v>
      </c>
      <c r="O87" s="74" t="s">
        <v>136</v>
      </c>
      <c r="P87" s="74" t="s">
        <v>137</v>
      </c>
      <c r="Q87" s="74" t="s">
        <v>138</v>
      </c>
      <c r="R87" s="74" t="s">
        <v>139</v>
      </c>
      <c r="S87" s="74" t="s">
        <v>140</v>
      </c>
      <c r="T87" s="75" t="s">
        <v>141</v>
      </c>
    </row>
    <row r="88" spans="2:65" s="1" customFormat="1" ht="29.25" customHeight="1">
      <c r="B88" s="41"/>
      <c r="C88" s="77" t="s">
        <v>121</v>
      </c>
      <c r="I88" s="156"/>
      <c r="J88" s="164">
        <f>BK88</f>
        <v>0</v>
      </c>
      <c r="L88" s="41"/>
      <c r="M88" s="76"/>
      <c r="N88" s="68"/>
      <c r="O88" s="68"/>
      <c r="P88" s="165">
        <f>P89</f>
        <v>0</v>
      </c>
      <c r="Q88" s="68"/>
      <c r="R88" s="165">
        <f>R89</f>
        <v>758.70191369999998</v>
      </c>
      <c r="S88" s="68"/>
      <c r="T88" s="166">
        <f>T89</f>
        <v>0</v>
      </c>
      <c r="AT88" s="24" t="s">
        <v>68</v>
      </c>
      <c r="AU88" s="24" t="s">
        <v>122</v>
      </c>
      <c r="BK88" s="167">
        <f>BK89</f>
        <v>0</v>
      </c>
    </row>
    <row r="89" spans="2:65" s="11" customFormat="1" ht="37.35" customHeight="1">
      <c r="B89" s="168"/>
      <c r="D89" s="169" t="s">
        <v>68</v>
      </c>
      <c r="E89" s="170" t="s">
        <v>142</v>
      </c>
      <c r="F89" s="170" t="s">
        <v>143</v>
      </c>
      <c r="I89" s="171"/>
      <c r="J89" s="172">
        <f>BK89</f>
        <v>0</v>
      </c>
      <c r="L89" s="168"/>
      <c r="M89" s="173"/>
      <c r="N89" s="174"/>
      <c r="O89" s="174"/>
      <c r="P89" s="175">
        <f>P90+P105+P109+P135+P149</f>
        <v>0</v>
      </c>
      <c r="Q89" s="174"/>
      <c r="R89" s="175">
        <f>R90+R105+R109+R135+R149</f>
        <v>758.70191369999998</v>
      </c>
      <c r="S89" s="174"/>
      <c r="T89" s="176">
        <f>T90+T105+T109+T135+T149</f>
        <v>0</v>
      </c>
      <c r="AR89" s="169" t="s">
        <v>76</v>
      </c>
      <c r="AT89" s="177" t="s">
        <v>68</v>
      </c>
      <c r="AU89" s="177" t="s">
        <v>69</v>
      </c>
      <c r="AY89" s="169" t="s">
        <v>144</v>
      </c>
      <c r="BK89" s="178">
        <f>BK90+BK105+BK109+BK135+BK149</f>
        <v>0</v>
      </c>
    </row>
    <row r="90" spans="2:65" s="11" customFormat="1" ht="19.899999999999999" customHeight="1">
      <c r="B90" s="168"/>
      <c r="D90" s="169" t="s">
        <v>68</v>
      </c>
      <c r="E90" s="179" t="s">
        <v>76</v>
      </c>
      <c r="F90" s="179" t="s">
        <v>145</v>
      </c>
      <c r="I90" s="171"/>
      <c r="J90" s="180">
        <f>BK90</f>
        <v>0</v>
      </c>
      <c r="L90" s="168"/>
      <c r="M90" s="173"/>
      <c r="N90" s="174"/>
      <c r="O90" s="174"/>
      <c r="P90" s="175">
        <f>SUM(P91:P104)</f>
        <v>0</v>
      </c>
      <c r="Q90" s="174"/>
      <c r="R90" s="175">
        <f>SUM(R91:R104)</f>
        <v>0</v>
      </c>
      <c r="S90" s="174"/>
      <c r="T90" s="176">
        <f>SUM(T91:T104)</f>
        <v>0</v>
      </c>
      <c r="AR90" s="169" t="s">
        <v>76</v>
      </c>
      <c r="AT90" s="177" t="s">
        <v>68</v>
      </c>
      <c r="AU90" s="177" t="s">
        <v>76</v>
      </c>
      <c r="AY90" s="169" t="s">
        <v>144</v>
      </c>
      <c r="BK90" s="178">
        <f>SUM(BK91:BK104)</f>
        <v>0</v>
      </c>
    </row>
    <row r="91" spans="2:65" s="1" customFormat="1" ht="45.6" customHeight="1">
      <c r="B91" s="181"/>
      <c r="C91" s="182" t="s">
        <v>76</v>
      </c>
      <c r="D91" s="182" t="s">
        <v>146</v>
      </c>
      <c r="E91" s="183" t="s">
        <v>147</v>
      </c>
      <c r="F91" s="184" t="s">
        <v>148</v>
      </c>
      <c r="G91" s="185" t="s">
        <v>149</v>
      </c>
      <c r="H91" s="186">
        <v>251.20500000000001</v>
      </c>
      <c r="I91" s="187"/>
      <c r="J91" s="188">
        <f>ROUND(I91*H91,2)</f>
        <v>0</v>
      </c>
      <c r="K91" s="184" t="s">
        <v>150</v>
      </c>
      <c r="L91" s="41"/>
      <c r="M91" s="189" t="s">
        <v>5</v>
      </c>
      <c r="N91" s="190" t="s">
        <v>40</v>
      </c>
      <c r="O91" s="42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4" t="s">
        <v>151</v>
      </c>
      <c r="AT91" s="24" t="s">
        <v>146</v>
      </c>
      <c r="AU91" s="24" t="s">
        <v>78</v>
      </c>
      <c r="AY91" s="24" t="s">
        <v>144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4" t="s">
        <v>76</v>
      </c>
      <c r="BK91" s="193">
        <f>ROUND(I91*H91,2)</f>
        <v>0</v>
      </c>
      <c r="BL91" s="24" t="s">
        <v>151</v>
      </c>
      <c r="BM91" s="24" t="s">
        <v>218</v>
      </c>
    </row>
    <row r="92" spans="2:65" s="12" customFormat="1" ht="13.5">
      <c r="B92" s="194"/>
      <c r="D92" s="195" t="s">
        <v>153</v>
      </c>
      <c r="E92" s="196" t="s">
        <v>5</v>
      </c>
      <c r="F92" s="197" t="s">
        <v>219</v>
      </c>
      <c r="H92" s="198">
        <v>605.33000000000004</v>
      </c>
      <c r="I92" s="199"/>
      <c r="L92" s="194"/>
      <c r="M92" s="200"/>
      <c r="N92" s="201"/>
      <c r="O92" s="201"/>
      <c r="P92" s="201"/>
      <c r="Q92" s="201"/>
      <c r="R92" s="201"/>
      <c r="S92" s="201"/>
      <c r="T92" s="202"/>
      <c r="AT92" s="196" t="s">
        <v>153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144</v>
      </c>
    </row>
    <row r="93" spans="2:65" s="12" customFormat="1" ht="13.5">
      <c r="B93" s="194"/>
      <c r="D93" s="195" t="s">
        <v>153</v>
      </c>
      <c r="E93" s="196" t="s">
        <v>5</v>
      </c>
      <c r="F93" s="197" t="s">
        <v>220</v>
      </c>
      <c r="H93" s="198">
        <v>22.45</v>
      </c>
      <c r="I93" s="199"/>
      <c r="L93" s="194"/>
      <c r="M93" s="200"/>
      <c r="N93" s="201"/>
      <c r="O93" s="201"/>
      <c r="P93" s="201"/>
      <c r="Q93" s="201"/>
      <c r="R93" s="201"/>
      <c r="S93" s="201"/>
      <c r="T93" s="202"/>
      <c r="AT93" s="196" t="s">
        <v>153</v>
      </c>
      <c r="AU93" s="196" t="s">
        <v>78</v>
      </c>
      <c r="AV93" s="12" t="s">
        <v>78</v>
      </c>
      <c r="AW93" s="12" t="s">
        <v>33</v>
      </c>
      <c r="AX93" s="12" t="s">
        <v>69</v>
      </c>
      <c r="AY93" s="196" t="s">
        <v>144</v>
      </c>
    </row>
    <row r="94" spans="2:65" s="12" customFormat="1" ht="13.5">
      <c r="B94" s="194"/>
      <c r="D94" s="195" t="s">
        <v>153</v>
      </c>
      <c r="E94" s="196" t="s">
        <v>5</v>
      </c>
      <c r="F94" s="197" t="s">
        <v>221</v>
      </c>
      <c r="H94" s="198">
        <v>25.625</v>
      </c>
      <c r="I94" s="199"/>
      <c r="L94" s="194"/>
      <c r="M94" s="200"/>
      <c r="N94" s="201"/>
      <c r="O94" s="201"/>
      <c r="P94" s="201"/>
      <c r="Q94" s="201"/>
      <c r="R94" s="201"/>
      <c r="S94" s="201"/>
      <c r="T94" s="202"/>
      <c r="AT94" s="196" t="s">
        <v>153</v>
      </c>
      <c r="AU94" s="196" t="s">
        <v>78</v>
      </c>
      <c r="AV94" s="12" t="s">
        <v>78</v>
      </c>
      <c r="AW94" s="12" t="s">
        <v>33</v>
      </c>
      <c r="AX94" s="12" t="s">
        <v>69</v>
      </c>
      <c r="AY94" s="196" t="s">
        <v>144</v>
      </c>
    </row>
    <row r="95" spans="2:65" s="12" customFormat="1" ht="27">
      <c r="B95" s="194"/>
      <c r="D95" s="195" t="s">
        <v>153</v>
      </c>
      <c r="E95" s="196" t="s">
        <v>5</v>
      </c>
      <c r="F95" s="197" t="s">
        <v>222</v>
      </c>
      <c r="H95" s="198">
        <v>-402.2</v>
      </c>
      <c r="I95" s="199"/>
      <c r="L95" s="194"/>
      <c r="M95" s="200"/>
      <c r="N95" s="201"/>
      <c r="O95" s="201"/>
      <c r="P95" s="201"/>
      <c r="Q95" s="201"/>
      <c r="R95" s="201"/>
      <c r="S95" s="201"/>
      <c r="T95" s="202"/>
      <c r="AT95" s="196" t="s">
        <v>153</v>
      </c>
      <c r="AU95" s="196" t="s">
        <v>78</v>
      </c>
      <c r="AV95" s="12" t="s">
        <v>78</v>
      </c>
      <c r="AW95" s="12" t="s">
        <v>33</v>
      </c>
      <c r="AX95" s="12" t="s">
        <v>69</v>
      </c>
      <c r="AY95" s="196" t="s">
        <v>144</v>
      </c>
    </row>
    <row r="96" spans="2:65" s="13" customFormat="1" ht="13.5">
      <c r="B96" s="203"/>
      <c r="D96" s="195" t="s">
        <v>153</v>
      </c>
      <c r="E96" s="204" t="s">
        <v>5</v>
      </c>
      <c r="F96" s="205" t="s">
        <v>156</v>
      </c>
      <c r="H96" s="206">
        <v>251.20500000000001</v>
      </c>
      <c r="I96" s="207"/>
      <c r="L96" s="203"/>
      <c r="M96" s="208"/>
      <c r="N96" s="209"/>
      <c r="O96" s="209"/>
      <c r="P96" s="209"/>
      <c r="Q96" s="209"/>
      <c r="R96" s="209"/>
      <c r="S96" s="209"/>
      <c r="T96" s="210"/>
      <c r="AT96" s="204" t="s">
        <v>153</v>
      </c>
      <c r="AU96" s="204" t="s">
        <v>78</v>
      </c>
      <c r="AV96" s="13" t="s">
        <v>151</v>
      </c>
      <c r="AW96" s="13" t="s">
        <v>33</v>
      </c>
      <c r="AX96" s="13" t="s">
        <v>76</v>
      </c>
      <c r="AY96" s="204" t="s">
        <v>144</v>
      </c>
    </row>
    <row r="97" spans="2:65" s="1" customFormat="1" ht="45.6" customHeight="1">
      <c r="B97" s="181"/>
      <c r="C97" s="182" t="s">
        <v>78</v>
      </c>
      <c r="D97" s="182" t="s">
        <v>146</v>
      </c>
      <c r="E97" s="183" t="s">
        <v>157</v>
      </c>
      <c r="F97" s="184" t="s">
        <v>158</v>
      </c>
      <c r="G97" s="185" t="s">
        <v>149</v>
      </c>
      <c r="H97" s="186">
        <v>251.20500000000001</v>
      </c>
      <c r="I97" s="187"/>
      <c r="J97" s="188">
        <f>ROUND(I97*H97,2)</f>
        <v>0</v>
      </c>
      <c r="K97" s="184" t="s">
        <v>150</v>
      </c>
      <c r="L97" s="41"/>
      <c r="M97" s="189" t="s">
        <v>5</v>
      </c>
      <c r="N97" s="190" t="s">
        <v>40</v>
      </c>
      <c r="O97" s="42"/>
      <c r="P97" s="191">
        <f>O97*H97</f>
        <v>0</v>
      </c>
      <c r="Q97" s="191">
        <v>0</v>
      </c>
      <c r="R97" s="191">
        <f>Q97*H97</f>
        <v>0</v>
      </c>
      <c r="S97" s="191">
        <v>0</v>
      </c>
      <c r="T97" s="192">
        <f>S97*H97</f>
        <v>0</v>
      </c>
      <c r="AR97" s="24" t="s">
        <v>151</v>
      </c>
      <c r="AT97" s="24" t="s">
        <v>146</v>
      </c>
      <c r="AU97" s="24" t="s">
        <v>78</v>
      </c>
      <c r="AY97" s="24" t="s">
        <v>144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4" t="s">
        <v>76</v>
      </c>
      <c r="BK97" s="193">
        <f>ROUND(I97*H97,2)</f>
        <v>0</v>
      </c>
      <c r="BL97" s="24" t="s">
        <v>151</v>
      </c>
      <c r="BM97" s="24" t="s">
        <v>223</v>
      </c>
    </row>
    <row r="98" spans="2:65" s="1" customFormat="1" ht="34.15" customHeight="1">
      <c r="B98" s="181"/>
      <c r="C98" s="182" t="s">
        <v>160</v>
      </c>
      <c r="D98" s="182" t="s">
        <v>146</v>
      </c>
      <c r="E98" s="183" t="s">
        <v>161</v>
      </c>
      <c r="F98" s="184" t="s">
        <v>162</v>
      </c>
      <c r="G98" s="185" t="s">
        <v>163</v>
      </c>
      <c r="H98" s="186">
        <v>452.16899999999998</v>
      </c>
      <c r="I98" s="187"/>
      <c r="J98" s="188">
        <f>ROUND(I98*H98,2)</f>
        <v>0</v>
      </c>
      <c r="K98" s="184" t="s">
        <v>150</v>
      </c>
      <c r="L98" s="41"/>
      <c r="M98" s="189" t="s">
        <v>5</v>
      </c>
      <c r="N98" s="190" t="s">
        <v>40</v>
      </c>
      <c r="O98" s="42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24" t="s">
        <v>151</v>
      </c>
      <c r="AT98" s="24" t="s">
        <v>146</v>
      </c>
      <c r="AU98" s="24" t="s">
        <v>78</v>
      </c>
      <c r="AY98" s="24" t="s">
        <v>144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4" t="s">
        <v>76</v>
      </c>
      <c r="BK98" s="193">
        <f>ROUND(I98*H98,2)</f>
        <v>0</v>
      </c>
      <c r="BL98" s="24" t="s">
        <v>151</v>
      </c>
      <c r="BM98" s="24" t="s">
        <v>224</v>
      </c>
    </row>
    <row r="99" spans="2:65" s="12" customFormat="1" ht="13.5">
      <c r="B99" s="194"/>
      <c r="D99" s="195" t="s">
        <v>153</v>
      </c>
      <c r="E99" s="196" t="s">
        <v>5</v>
      </c>
      <c r="F99" s="197" t="s">
        <v>225</v>
      </c>
      <c r="H99" s="198">
        <v>452.16899999999998</v>
      </c>
      <c r="I99" s="199"/>
      <c r="L99" s="194"/>
      <c r="M99" s="200"/>
      <c r="N99" s="201"/>
      <c r="O99" s="201"/>
      <c r="P99" s="201"/>
      <c r="Q99" s="201"/>
      <c r="R99" s="201"/>
      <c r="S99" s="201"/>
      <c r="T99" s="202"/>
      <c r="AT99" s="196" t="s">
        <v>153</v>
      </c>
      <c r="AU99" s="196" t="s">
        <v>78</v>
      </c>
      <c r="AV99" s="12" t="s">
        <v>78</v>
      </c>
      <c r="AW99" s="12" t="s">
        <v>33</v>
      </c>
      <c r="AX99" s="12" t="s">
        <v>76</v>
      </c>
      <c r="AY99" s="196" t="s">
        <v>144</v>
      </c>
    </row>
    <row r="100" spans="2:65" s="1" customFormat="1" ht="22.9" customHeight="1">
      <c r="B100" s="181"/>
      <c r="C100" s="182" t="s">
        <v>151</v>
      </c>
      <c r="D100" s="182" t="s">
        <v>146</v>
      </c>
      <c r="E100" s="183" t="s">
        <v>166</v>
      </c>
      <c r="F100" s="184" t="s">
        <v>167</v>
      </c>
      <c r="G100" s="185" t="s">
        <v>168</v>
      </c>
      <c r="H100" s="186">
        <v>2571.3000000000002</v>
      </c>
      <c r="I100" s="187"/>
      <c r="J100" s="188">
        <f>ROUND(I100*H100,2)</f>
        <v>0</v>
      </c>
      <c r="K100" s="184" t="s">
        <v>150</v>
      </c>
      <c r="L100" s="41"/>
      <c r="M100" s="189" t="s">
        <v>5</v>
      </c>
      <c r="N100" s="190" t="s">
        <v>40</v>
      </c>
      <c r="O100" s="42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24" t="s">
        <v>151</v>
      </c>
      <c r="AT100" s="24" t="s">
        <v>146</v>
      </c>
      <c r="AU100" s="24" t="s">
        <v>78</v>
      </c>
      <c r="AY100" s="24" t="s">
        <v>144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4" t="s">
        <v>76</v>
      </c>
      <c r="BK100" s="193">
        <f>ROUND(I100*H100,2)</f>
        <v>0</v>
      </c>
      <c r="BL100" s="24" t="s">
        <v>151</v>
      </c>
      <c r="BM100" s="24" t="s">
        <v>226</v>
      </c>
    </row>
    <row r="101" spans="2:65" s="12" customFormat="1" ht="13.5">
      <c r="B101" s="194"/>
      <c r="D101" s="195" t="s">
        <v>153</v>
      </c>
      <c r="E101" s="196" t="s">
        <v>5</v>
      </c>
      <c r="F101" s="197" t="s">
        <v>227</v>
      </c>
      <c r="H101" s="198">
        <v>2379</v>
      </c>
      <c r="I101" s="199"/>
      <c r="L101" s="194"/>
      <c r="M101" s="200"/>
      <c r="N101" s="201"/>
      <c r="O101" s="201"/>
      <c r="P101" s="201"/>
      <c r="Q101" s="201"/>
      <c r="R101" s="201"/>
      <c r="S101" s="201"/>
      <c r="T101" s="202"/>
      <c r="AT101" s="196" t="s">
        <v>153</v>
      </c>
      <c r="AU101" s="196" t="s">
        <v>78</v>
      </c>
      <c r="AV101" s="12" t="s">
        <v>78</v>
      </c>
      <c r="AW101" s="12" t="s">
        <v>33</v>
      </c>
      <c r="AX101" s="12" t="s">
        <v>69</v>
      </c>
      <c r="AY101" s="196" t="s">
        <v>144</v>
      </c>
    </row>
    <row r="102" spans="2:65" s="12" customFormat="1" ht="13.5">
      <c r="B102" s="194"/>
      <c r="D102" s="195" t="s">
        <v>153</v>
      </c>
      <c r="E102" s="196" t="s">
        <v>5</v>
      </c>
      <c r="F102" s="197" t="s">
        <v>228</v>
      </c>
      <c r="H102" s="198">
        <v>89.8</v>
      </c>
      <c r="I102" s="199"/>
      <c r="L102" s="194"/>
      <c r="M102" s="200"/>
      <c r="N102" s="201"/>
      <c r="O102" s="201"/>
      <c r="P102" s="201"/>
      <c r="Q102" s="201"/>
      <c r="R102" s="201"/>
      <c r="S102" s="201"/>
      <c r="T102" s="202"/>
      <c r="AT102" s="196" t="s">
        <v>153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144</v>
      </c>
    </row>
    <row r="103" spans="2:65" s="12" customFormat="1" ht="13.5">
      <c r="B103" s="194"/>
      <c r="D103" s="195" t="s">
        <v>153</v>
      </c>
      <c r="E103" s="196" t="s">
        <v>5</v>
      </c>
      <c r="F103" s="197" t="s">
        <v>229</v>
      </c>
      <c r="H103" s="198">
        <v>102.5</v>
      </c>
      <c r="I103" s="199"/>
      <c r="L103" s="194"/>
      <c r="M103" s="200"/>
      <c r="N103" s="201"/>
      <c r="O103" s="201"/>
      <c r="P103" s="201"/>
      <c r="Q103" s="201"/>
      <c r="R103" s="201"/>
      <c r="S103" s="201"/>
      <c r="T103" s="202"/>
      <c r="AT103" s="196" t="s">
        <v>153</v>
      </c>
      <c r="AU103" s="196" t="s">
        <v>78</v>
      </c>
      <c r="AV103" s="12" t="s">
        <v>78</v>
      </c>
      <c r="AW103" s="12" t="s">
        <v>33</v>
      </c>
      <c r="AX103" s="12" t="s">
        <v>69</v>
      </c>
      <c r="AY103" s="196" t="s">
        <v>144</v>
      </c>
    </row>
    <row r="104" spans="2:65" s="13" customFormat="1" ht="13.5">
      <c r="B104" s="203"/>
      <c r="D104" s="195" t="s">
        <v>153</v>
      </c>
      <c r="E104" s="204" t="s">
        <v>5</v>
      </c>
      <c r="F104" s="205" t="s">
        <v>156</v>
      </c>
      <c r="H104" s="206">
        <v>2571.3000000000002</v>
      </c>
      <c r="I104" s="207"/>
      <c r="L104" s="203"/>
      <c r="M104" s="208"/>
      <c r="N104" s="209"/>
      <c r="O104" s="209"/>
      <c r="P104" s="209"/>
      <c r="Q104" s="209"/>
      <c r="R104" s="209"/>
      <c r="S104" s="209"/>
      <c r="T104" s="210"/>
      <c r="AT104" s="204" t="s">
        <v>153</v>
      </c>
      <c r="AU104" s="204" t="s">
        <v>78</v>
      </c>
      <c r="AV104" s="13" t="s">
        <v>151</v>
      </c>
      <c r="AW104" s="13" t="s">
        <v>33</v>
      </c>
      <c r="AX104" s="13" t="s">
        <v>76</v>
      </c>
      <c r="AY104" s="204" t="s">
        <v>144</v>
      </c>
    </row>
    <row r="105" spans="2:65" s="11" customFormat="1" ht="29.85" customHeight="1">
      <c r="B105" s="168"/>
      <c r="D105" s="169" t="s">
        <v>68</v>
      </c>
      <c r="E105" s="179" t="s">
        <v>151</v>
      </c>
      <c r="F105" s="179" t="s">
        <v>230</v>
      </c>
      <c r="I105" s="171"/>
      <c r="J105" s="180">
        <f>BK105</f>
        <v>0</v>
      </c>
      <c r="L105" s="168"/>
      <c r="M105" s="173"/>
      <c r="N105" s="174"/>
      <c r="O105" s="174"/>
      <c r="P105" s="175">
        <f>SUM(P106:P108)</f>
        <v>0</v>
      </c>
      <c r="Q105" s="174"/>
      <c r="R105" s="175">
        <f>SUM(R106:R108)</f>
        <v>14.58222</v>
      </c>
      <c r="S105" s="174"/>
      <c r="T105" s="176">
        <f>SUM(T106:T108)</f>
        <v>0</v>
      </c>
      <c r="AR105" s="169" t="s">
        <v>76</v>
      </c>
      <c r="AT105" s="177" t="s">
        <v>68</v>
      </c>
      <c r="AU105" s="177" t="s">
        <v>76</v>
      </c>
      <c r="AY105" s="169" t="s">
        <v>144</v>
      </c>
      <c r="BK105" s="178">
        <f>SUM(BK106:BK108)</f>
        <v>0</v>
      </c>
    </row>
    <row r="106" spans="2:65" s="1" customFormat="1" ht="34.15" customHeight="1">
      <c r="B106" s="181"/>
      <c r="C106" s="182" t="s">
        <v>172</v>
      </c>
      <c r="D106" s="182" t="s">
        <v>146</v>
      </c>
      <c r="E106" s="183" t="s">
        <v>231</v>
      </c>
      <c r="F106" s="184" t="s">
        <v>232</v>
      </c>
      <c r="G106" s="185" t="s">
        <v>197</v>
      </c>
      <c r="H106" s="186">
        <v>410</v>
      </c>
      <c r="I106" s="187"/>
      <c r="J106" s="188">
        <f>ROUND(I106*H106,2)</f>
        <v>0</v>
      </c>
      <c r="K106" s="184" t="s">
        <v>150</v>
      </c>
      <c r="L106" s="41"/>
      <c r="M106" s="189" t="s">
        <v>5</v>
      </c>
      <c r="N106" s="190" t="s">
        <v>40</v>
      </c>
      <c r="O106" s="42"/>
      <c r="P106" s="191">
        <f>O106*H106</f>
        <v>0</v>
      </c>
      <c r="Q106" s="191">
        <v>3.465E-2</v>
      </c>
      <c r="R106" s="191">
        <f>Q106*H106</f>
        <v>14.2065</v>
      </c>
      <c r="S106" s="191">
        <v>0</v>
      </c>
      <c r="T106" s="192">
        <f>S106*H106</f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4" t="s">
        <v>76</v>
      </c>
      <c r="BK106" s="193">
        <f>ROUND(I106*H106,2)</f>
        <v>0</v>
      </c>
      <c r="BL106" s="24" t="s">
        <v>151</v>
      </c>
      <c r="BM106" s="24" t="s">
        <v>233</v>
      </c>
    </row>
    <row r="107" spans="2:65" s="1" customFormat="1" ht="14.45" customHeight="1">
      <c r="B107" s="181"/>
      <c r="C107" s="211" t="s">
        <v>177</v>
      </c>
      <c r="D107" s="211" t="s">
        <v>200</v>
      </c>
      <c r="E107" s="212" t="s">
        <v>234</v>
      </c>
      <c r="F107" s="213" t="s">
        <v>235</v>
      </c>
      <c r="G107" s="214" t="s">
        <v>236</v>
      </c>
      <c r="H107" s="215">
        <v>6.06</v>
      </c>
      <c r="I107" s="216"/>
      <c r="J107" s="217">
        <f>ROUND(I107*H107,2)</f>
        <v>0</v>
      </c>
      <c r="K107" s="213" t="s">
        <v>5</v>
      </c>
      <c r="L107" s="218"/>
      <c r="M107" s="219" t="s">
        <v>5</v>
      </c>
      <c r="N107" s="220" t="s">
        <v>40</v>
      </c>
      <c r="O107" s="42"/>
      <c r="P107" s="191">
        <f>O107*H107</f>
        <v>0</v>
      </c>
      <c r="Q107" s="191">
        <v>6.2E-2</v>
      </c>
      <c r="R107" s="191">
        <f>Q107*H107</f>
        <v>0.37572</v>
      </c>
      <c r="S107" s="191">
        <v>0</v>
      </c>
      <c r="T107" s="192">
        <f>S107*H107</f>
        <v>0</v>
      </c>
      <c r="AR107" s="24" t="s">
        <v>185</v>
      </c>
      <c r="AT107" s="24" t="s">
        <v>200</v>
      </c>
      <c r="AU107" s="24" t="s">
        <v>78</v>
      </c>
      <c r="AY107" s="24" t="s">
        <v>144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4" t="s">
        <v>76</v>
      </c>
      <c r="BK107" s="193">
        <f>ROUND(I107*H107,2)</f>
        <v>0</v>
      </c>
      <c r="BL107" s="24" t="s">
        <v>151</v>
      </c>
      <c r="BM107" s="24" t="s">
        <v>237</v>
      </c>
    </row>
    <row r="108" spans="2:65" s="12" customFormat="1" ht="13.5">
      <c r="B108" s="194"/>
      <c r="D108" s="195" t="s">
        <v>153</v>
      </c>
      <c r="E108" s="196" t="s">
        <v>5</v>
      </c>
      <c r="F108" s="197" t="s">
        <v>238</v>
      </c>
      <c r="H108" s="198">
        <v>6.06</v>
      </c>
      <c r="I108" s="199"/>
      <c r="L108" s="194"/>
      <c r="M108" s="200"/>
      <c r="N108" s="201"/>
      <c r="O108" s="201"/>
      <c r="P108" s="201"/>
      <c r="Q108" s="201"/>
      <c r="R108" s="201"/>
      <c r="S108" s="201"/>
      <c r="T108" s="202"/>
      <c r="AT108" s="196" t="s">
        <v>153</v>
      </c>
      <c r="AU108" s="196" t="s">
        <v>78</v>
      </c>
      <c r="AV108" s="12" t="s">
        <v>78</v>
      </c>
      <c r="AW108" s="12" t="s">
        <v>33</v>
      </c>
      <c r="AX108" s="12" t="s">
        <v>76</v>
      </c>
      <c r="AY108" s="196" t="s">
        <v>144</v>
      </c>
    </row>
    <row r="109" spans="2:65" s="11" customFormat="1" ht="29.85" customHeight="1">
      <c r="B109" s="168"/>
      <c r="D109" s="169" t="s">
        <v>68</v>
      </c>
      <c r="E109" s="179" t="s">
        <v>172</v>
      </c>
      <c r="F109" s="179" t="s">
        <v>173</v>
      </c>
      <c r="I109" s="171"/>
      <c r="J109" s="180">
        <f>BK109</f>
        <v>0</v>
      </c>
      <c r="L109" s="168"/>
      <c r="M109" s="173"/>
      <c r="N109" s="174"/>
      <c r="O109" s="174"/>
      <c r="P109" s="175">
        <f>SUM(P110:P134)</f>
        <v>0</v>
      </c>
      <c r="Q109" s="174"/>
      <c r="R109" s="175">
        <f>SUM(R110:R134)</f>
        <v>521.96452999999997</v>
      </c>
      <c r="S109" s="174"/>
      <c r="T109" s="176">
        <f>SUM(T110:T134)</f>
        <v>0</v>
      </c>
      <c r="AR109" s="169" t="s">
        <v>76</v>
      </c>
      <c r="AT109" s="177" t="s">
        <v>68</v>
      </c>
      <c r="AU109" s="177" t="s">
        <v>76</v>
      </c>
      <c r="AY109" s="169" t="s">
        <v>144</v>
      </c>
      <c r="BK109" s="178">
        <f>SUM(BK110:BK134)</f>
        <v>0</v>
      </c>
    </row>
    <row r="110" spans="2:65" s="1" customFormat="1" ht="22.9" customHeight="1">
      <c r="B110" s="181"/>
      <c r="C110" s="182" t="s">
        <v>181</v>
      </c>
      <c r="D110" s="182" t="s">
        <v>146</v>
      </c>
      <c r="E110" s="183" t="s">
        <v>239</v>
      </c>
      <c r="F110" s="184" t="s">
        <v>240</v>
      </c>
      <c r="G110" s="185" t="s">
        <v>168</v>
      </c>
      <c r="H110" s="186">
        <v>2525.3000000000002</v>
      </c>
      <c r="I110" s="187"/>
      <c r="J110" s="188">
        <f>ROUND(I110*H110,2)</f>
        <v>0</v>
      </c>
      <c r="K110" s="184" t="s">
        <v>150</v>
      </c>
      <c r="L110" s="41"/>
      <c r="M110" s="189" t="s">
        <v>5</v>
      </c>
      <c r="N110" s="190" t="s">
        <v>40</v>
      </c>
      <c r="O110" s="42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4" t="s">
        <v>151</v>
      </c>
      <c r="AT110" s="24" t="s">
        <v>146</v>
      </c>
      <c r="AU110" s="24" t="s">
        <v>78</v>
      </c>
      <c r="AY110" s="24" t="s">
        <v>144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4" t="s">
        <v>76</v>
      </c>
      <c r="BK110" s="193">
        <f>ROUND(I110*H110,2)</f>
        <v>0</v>
      </c>
      <c r="BL110" s="24" t="s">
        <v>151</v>
      </c>
      <c r="BM110" s="24" t="s">
        <v>241</v>
      </c>
    </row>
    <row r="111" spans="2:65" s="12" customFormat="1" ht="13.5">
      <c r="B111" s="194"/>
      <c r="D111" s="195" t="s">
        <v>153</v>
      </c>
      <c r="E111" s="196" t="s">
        <v>5</v>
      </c>
      <c r="F111" s="197" t="s">
        <v>242</v>
      </c>
      <c r="H111" s="198">
        <v>2333</v>
      </c>
      <c r="I111" s="199"/>
      <c r="L111" s="194"/>
      <c r="M111" s="200"/>
      <c r="N111" s="201"/>
      <c r="O111" s="201"/>
      <c r="P111" s="201"/>
      <c r="Q111" s="201"/>
      <c r="R111" s="201"/>
      <c r="S111" s="201"/>
      <c r="T111" s="202"/>
      <c r="AT111" s="196" t="s">
        <v>153</v>
      </c>
      <c r="AU111" s="196" t="s">
        <v>78</v>
      </c>
      <c r="AV111" s="12" t="s">
        <v>78</v>
      </c>
      <c r="AW111" s="12" t="s">
        <v>33</v>
      </c>
      <c r="AX111" s="12" t="s">
        <v>69</v>
      </c>
      <c r="AY111" s="196" t="s">
        <v>144</v>
      </c>
    </row>
    <row r="112" spans="2:65" s="12" customFormat="1" ht="13.5">
      <c r="B112" s="194"/>
      <c r="D112" s="195" t="s">
        <v>153</v>
      </c>
      <c r="E112" s="196" t="s">
        <v>5</v>
      </c>
      <c r="F112" s="197" t="s">
        <v>228</v>
      </c>
      <c r="H112" s="198">
        <v>89.8</v>
      </c>
      <c r="I112" s="199"/>
      <c r="L112" s="194"/>
      <c r="M112" s="200"/>
      <c r="N112" s="201"/>
      <c r="O112" s="201"/>
      <c r="P112" s="201"/>
      <c r="Q112" s="201"/>
      <c r="R112" s="201"/>
      <c r="S112" s="201"/>
      <c r="T112" s="202"/>
      <c r="AT112" s="196" t="s">
        <v>153</v>
      </c>
      <c r="AU112" s="196" t="s">
        <v>78</v>
      </c>
      <c r="AV112" s="12" t="s">
        <v>78</v>
      </c>
      <c r="AW112" s="12" t="s">
        <v>33</v>
      </c>
      <c r="AX112" s="12" t="s">
        <v>69</v>
      </c>
      <c r="AY112" s="196" t="s">
        <v>144</v>
      </c>
    </row>
    <row r="113" spans="2:65" s="12" customFormat="1" ht="13.5">
      <c r="B113" s="194"/>
      <c r="D113" s="195" t="s">
        <v>153</v>
      </c>
      <c r="E113" s="196" t="s">
        <v>5</v>
      </c>
      <c r="F113" s="197" t="s">
        <v>229</v>
      </c>
      <c r="H113" s="198">
        <v>102.5</v>
      </c>
      <c r="I113" s="199"/>
      <c r="L113" s="194"/>
      <c r="M113" s="200"/>
      <c r="N113" s="201"/>
      <c r="O113" s="201"/>
      <c r="P113" s="201"/>
      <c r="Q113" s="201"/>
      <c r="R113" s="201"/>
      <c r="S113" s="201"/>
      <c r="T113" s="202"/>
      <c r="AT113" s="196" t="s">
        <v>153</v>
      </c>
      <c r="AU113" s="196" t="s">
        <v>78</v>
      </c>
      <c r="AV113" s="12" t="s">
        <v>78</v>
      </c>
      <c r="AW113" s="12" t="s">
        <v>33</v>
      </c>
      <c r="AX113" s="12" t="s">
        <v>69</v>
      </c>
      <c r="AY113" s="196" t="s">
        <v>144</v>
      </c>
    </row>
    <row r="114" spans="2:65" s="13" customFormat="1" ht="13.5">
      <c r="B114" s="203"/>
      <c r="D114" s="195" t="s">
        <v>153</v>
      </c>
      <c r="E114" s="204" t="s">
        <v>5</v>
      </c>
      <c r="F114" s="205" t="s">
        <v>156</v>
      </c>
      <c r="H114" s="206">
        <v>2525.3000000000002</v>
      </c>
      <c r="I114" s="207"/>
      <c r="L114" s="203"/>
      <c r="M114" s="208"/>
      <c r="N114" s="209"/>
      <c r="O114" s="209"/>
      <c r="P114" s="209"/>
      <c r="Q114" s="209"/>
      <c r="R114" s="209"/>
      <c r="S114" s="209"/>
      <c r="T114" s="210"/>
      <c r="AT114" s="204" t="s">
        <v>153</v>
      </c>
      <c r="AU114" s="204" t="s">
        <v>78</v>
      </c>
      <c r="AV114" s="13" t="s">
        <v>151</v>
      </c>
      <c r="AW114" s="13" t="s">
        <v>33</v>
      </c>
      <c r="AX114" s="13" t="s">
        <v>76</v>
      </c>
      <c r="AY114" s="204" t="s">
        <v>144</v>
      </c>
    </row>
    <row r="115" spans="2:65" s="1" customFormat="1" ht="22.9" customHeight="1">
      <c r="B115" s="181"/>
      <c r="C115" s="182" t="s">
        <v>185</v>
      </c>
      <c r="D115" s="182" t="s">
        <v>146</v>
      </c>
      <c r="E115" s="183" t="s">
        <v>243</v>
      </c>
      <c r="F115" s="184" t="s">
        <v>244</v>
      </c>
      <c r="G115" s="185" t="s">
        <v>168</v>
      </c>
      <c r="H115" s="186">
        <v>46</v>
      </c>
      <c r="I115" s="187"/>
      <c r="J115" s="188">
        <f>ROUND(I115*H115,2)</f>
        <v>0</v>
      </c>
      <c r="K115" s="184" t="s">
        <v>150</v>
      </c>
      <c r="L115" s="41"/>
      <c r="M115" s="189" t="s">
        <v>5</v>
      </c>
      <c r="N115" s="190" t="s">
        <v>40</v>
      </c>
      <c r="O115" s="42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24" t="s">
        <v>151</v>
      </c>
      <c r="AT115" s="24" t="s">
        <v>146</v>
      </c>
      <c r="AU115" s="24" t="s">
        <v>78</v>
      </c>
      <c r="AY115" s="24" t="s">
        <v>144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4" t="s">
        <v>76</v>
      </c>
      <c r="BK115" s="193">
        <f>ROUND(I115*H115,2)</f>
        <v>0</v>
      </c>
      <c r="BL115" s="24" t="s">
        <v>151</v>
      </c>
      <c r="BM115" s="24" t="s">
        <v>245</v>
      </c>
    </row>
    <row r="116" spans="2:65" s="12" customFormat="1" ht="13.5">
      <c r="B116" s="194"/>
      <c r="D116" s="195" t="s">
        <v>153</v>
      </c>
      <c r="E116" s="196" t="s">
        <v>5</v>
      </c>
      <c r="F116" s="197" t="s">
        <v>246</v>
      </c>
      <c r="H116" s="198">
        <v>46</v>
      </c>
      <c r="I116" s="199"/>
      <c r="L116" s="194"/>
      <c r="M116" s="200"/>
      <c r="N116" s="201"/>
      <c r="O116" s="201"/>
      <c r="P116" s="201"/>
      <c r="Q116" s="201"/>
      <c r="R116" s="201"/>
      <c r="S116" s="201"/>
      <c r="T116" s="202"/>
      <c r="AT116" s="196" t="s">
        <v>153</v>
      </c>
      <c r="AU116" s="196" t="s">
        <v>78</v>
      </c>
      <c r="AV116" s="12" t="s">
        <v>78</v>
      </c>
      <c r="AW116" s="12" t="s">
        <v>33</v>
      </c>
      <c r="AX116" s="12" t="s">
        <v>76</v>
      </c>
      <c r="AY116" s="196" t="s">
        <v>144</v>
      </c>
    </row>
    <row r="117" spans="2:65" s="1" customFormat="1" ht="34.15" customHeight="1">
      <c r="B117" s="181"/>
      <c r="C117" s="182" t="s">
        <v>189</v>
      </c>
      <c r="D117" s="182" t="s">
        <v>146</v>
      </c>
      <c r="E117" s="183" t="s">
        <v>247</v>
      </c>
      <c r="F117" s="184" t="s">
        <v>248</v>
      </c>
      <c r="G117" s="185" t="s">
        <v>168</v>
      </c>
      <c r="H117" s="186">
        <v>46</v>
      </c>
      <c r="I117" s="187"/>
      <c r="J117" s="188">
        <f>ROUND(I117*H117,2)</f>
        <v>0</v>
      </c>
      <c r="K117" s="184" t="s">
        <v>150</v>
      </c>
      <c r="L117" s="41"/>
      <c r="M117" s="189" t="s">
        <v>5</v>
      </c>
      <c r="N117" s="190" t="s">
        <v>40</v>
      </c>
      <c r="O117" s="42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4" t="s">
        <v>76</v>
      </c>
      <c r="BK117" s="193">
        <f>ROUND(I117*H117,2)</f>
        <v>0</v>
      </c>
      <c r="BL117" s="24" t="s">
        <v>151</v>
      </c>
      <c r="BM117" s="24" t="s">
        <v>249</v>
      </c>
    </row>
    <row r="118" spans="2:65" s="12" customFormat="1" ht="13.5">
      <c r="B118" s="194"/>
      <c r="D118" s="195" t="s">
        <v>153</v>
      </c>
      <c r="E118" s="196" t="s">
        <v>5</v>
      </c>
      <c r="F118" s="197" t="s">
        <v>246</v>
      </c>
      <c r="H118" s="198">
        <v>46</v>
      </c>
      <c r="I118" s="199"/>
      <c r="L118" s="194"/>
      <c r="M118" s="200"/>
      <c r="N118" s="201"/>
      <c r="O118" s="201"/>
      <c r="P118" s="201"/>
      <c r="Q118" s="201"/>
      <c r="R118" s="201"/>
      <c r="S118" s="201"/>
      <c r="T118" s="202"/>
      <c r="AT118" s="196" t="s">
        <v>153</v>
      </c>
      <c r="AU118" s="196" t="s">
        <v>78</v>
      </c>
      <c r="AV118" s="12" t="s">
        <v>78</v>
      </c>
      <c r="AW118" s="12" t="s">
        <v>33</v>
      </c>
      <c r="AX118" s="12" t="s">
        <v>76</v>
      </c>
      <c r="AY118" s="196" t="s">
        <v>144</v>
      </c>
    </row>
    <row r="119" spans="2:65" s="1" customFormat="1" ht="57" customHeight="1">
      <c r="B119" s="181"/>
      <c r="C119" s="182" t="s">
        <v>194</v>
      </c>
      <c r="D119" s="182" t="s">
        <v>146</v>
      </c>
      <c r="E119" s="183" t="s">
        <v>250</v>
      </c>
      <c r="F119" s="184" t="s">
        <v>251</v>
      </c>
      <c r="G119" s="185" t="s">
        <v>168</v>
      </c>
      <c r="H119" s="186">
        <v>2333</v>
      </c>
      <c r="I119" s="187"/>
      <c r="J119" s="188">
        <f>ROUND(I119*H119,2)</f>
        <v>0</v>
      </c>
      <c r="K119" s="184" t="s">
        <v>150</v>
      </c>
      <c r="L119" s="41"/>
      <c r="M119" s="189" t="s">
        <v>5</v>
      </c>
      <c r="N119" s="190" t="s">
        <v>40</v>
      </c>
      <c r="O119" s="42"/>
      <c r="P119" s="191">
        <f>O119*H119</f>
        <v>0</v>
      </c>
      <c r="Q119" s="191">
        <v>8.4250000000000005E-2</v>
      </c>
      <c r="R119" s="191">
        <f>Q119*H119</f>
        <v>196.55525</v>
      </c>
      <c r="S119" s="191">
        <v>0</v>
      </c>
      <c r="T119" s="192">
        <f>S119*H119</f>
        <v>0</v>
      </c>
      <c r="AR119" s="24" t="s">
        <v>151</v>
      </c>
      <c r="AT119" s="24" t="s">
        <v>146</v>
      </c>
      <c r="AU119" s="24" t="s">
        <v>78</v>
      </c>
      <c r="AY119" s="24" t="s">
        <v>144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4" t="s">
        <v>76</v>
      </c>
      <c r="BK119" s="193">
        <f>ROUND(I119*H119,2)</f>
        <v>0</v>
      </c>
      <c r="BL119" s="24" t="s">
        <v>151</v>
      </c>
      <c r="BM119" s="24" t="s">
        <v>252</v>
      </c>
    </row>
    <row r="120" spans="2:65" s="12" customFormat="1" ht="13.5">
      <c r="B120" s="194"/>
      <c r="D120" s="195" t="s">
        <v>153</v>
      </c>
      <c r="E120" s="196" t="s">
        <v>5</v>
      </c>
      <c r="F120" s="197" t="s">
        <v>253</v>
      </c>
      <c r="H120" s="198">
        <v>2333</v>
      </c>
      <c r="I120" s="199"/>
      <c r="L120" s="194"/>
      <c r="M120" s="200"/>
      <c r="N120" s="201"/>
      <c r="O120" s="201"/>
      <c r="P120" s="201"/>
      <c r="Q120" s="201"/>
      <c r="R120" s="201"/>
      <c r="S120" s="201"/>
      <c r="T120" s="202"/>
      <c r="AT120" s="196" t="s">
        <v>153</v>
      </c>
      <c r="AU120" s="196" t="s">
        <v>78</v>
      </c>
      <c r="AV120" s="12" t="s">
        <v>78</v>
      </c>
      <c r="AW120" s="12" t="s">
        <v>33</v>
      </c>
      <c r="AX120" s="12" t="s">
        <v>76</v>
      </c>
      <c r="AY120" s="196" t="s">
        <v>144</v>
      </c>
    </row>
    <row r="121" spans="2:65" s="1" customFormat="1" ht="14.45" customHeight="1">
      <c r="B121" s="181"/>
      <c r="C121" s="211" t="s">
        <v>199</v>
      </c>
      <c r="D121" s="211" t="s">
        <v>200</v>
      </c>
      <c r="E121" s="212" t="s">
        <v>254</v>
      </c>
      <c r="F121" s="213" t="s">
        <v>255</v>
      </c>
      <c r="G121" s="214" t="s">
        <v>168</v>
      </c>
      <c r="H121" s="215">
        <v>2366.4</v>
      </c>
      <c r="I121" s="216"/>
      <c r="J121" s="217">
        <f>ROUND(I121*H121,2)</f>
        <v>0</v>
      </c>
      <c r="K121" s="213" t="s">
        <v>150</v>
      </c>
      <c r="L121" s="218"/>
      <c r="M121" s="219" t="s">
        <v>5</v>
      </c>
      <c r="N121" s="220" t="s">
        <v>40</v>
      </c>
      <c r="O121" s="42"/>
      <c r="P121" s="191">
        <f>O121*H121</f>
        <v>0</v>
      </c>
      <c r="Q121" s="191">
        <v>0.13100000000000001</v>
      </c>
      <c r="R121" s="191">
        <f>Q121*H121</f>
        <v>309.9984</v>
      </c>
      <c r="S121" s="191">
        <v>0</v>
      </c>
      <c r="T121" s="192">
        <f>S121*H121</f>
        <v>0</v>
      </c>
      <c r="AR121" s="24" t="s">
        <v>185</v>
      </c>
      <c r="AT121" s="24" t="s">
        <v>200</v>
      </c>
      <c r="AU121" s="24" t="s">
        <v>78</v>
      </c>
      <c r="AY121" s="24" t="s">
        <v>144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4" t="s">
        <v>76</v>
      </c>
      <c r="BK121" s="193">
        <f>ROUND(I121*H121,2)</f>
        <v>0</v>
      </c>
      <c r="BL121" s="24" t="s">
        <v>151</v>
      </c>
      <c r="BM121" s="24" t="s">
        <v>256</v>
      </c>
    </row>
    <row r="122" spans="2:65" s="12" customFormat="1" ht="13.5">
      <c r="B122" s="194"/>
      <c r="D122" s="195" t="s">
        <v>153</v>
      </c>
      <c r="E122" s="196" t="s">
        <v>5</v>
      </c>
      <c r="F122" s="197" t="s">
        <v>257</v>
      </c>
      <c r="H122" s="198">
        <v>2366.4</v>
      </c>
      <c r="I122" s="199"/>
      <c r="L122" s="194"/>
      <c r="M122" s="200"/>
      <c r="N122" s="201"/>
      <c r="O122" s="201"/>
      <c r="P122" s="201"/>
      <c r="Q122" s="201"/>
      <c r="R122" s="201"/>
      <c r="S122" s="201"/>
      <c r="T122" s="202"/>
      <c r="AT122" s="196" t="s">
        <v>153</v>
      </c>
      <c r="AU122" s="196" t="s">
        <v>78</v>
      </c>
      <c r="AV122" s="12" t="s">
        <v>78</v>
      </c>
      <c r="AW122" s="12" t="s">
        <v>33</v>
      </c>
      <c r="AX122" s="12" t="s">
        <v>76</v>
      </c>
      <c r="AY122" s="196" t="s">
        <v>144</v>
      </c>
    </row>
    <row r="123" spans="2:65" s="1" customFormat="1" ht="14.45" customHeight="1">
      <c r="B123" s="181"/>
      <c r="C123" s="211" t="s">
        <v>205</v>
      </c>
      <c r="D123" s="211" t="s">
        <v>200</v>
      </c>
      <c r="E123" s="212" t="s">
        <v>258</v>
      </c>
      <c r="F123" s="213" t="s">
        <v>259</v>
      </c>
      <c r="G123" s="214" t="s">
        <v>168</v>
      </c>
      <c r="H123" s="215">
        <v>13.26</v>
      </c>
      <c r="I123" s="216"/>
      <c r="J123" s="217">
        <f>ROUND(I123*H123,2)</f>
        <v>0</v>
      </c>
      <c r="K123" s="213" t="s">
        <v>5</v>
      </c>
      <c r="L123" s="218"/>
      <c r="M123" s="219" t="s">
        <v>5</v>
      </c>
      <c r="N123" s="220" t="s">
        <v>40</v>
      </c>
      <c r="O123" s="42"/>
      <c r="P123" s="191">
        <f>O123*H123</f>
        <v>0</v>
      </c>
      <c r="Q123" s="191">
        <v>0.13100000000000001</v>
      </c>
      <c r="R123" s="191">
        <f>Q123*H123</f>
        <v>1.73706</v>
      </c>
      <c r="S123" s="191">
        <v>0</v>
      </c>
      <c r="T123" s="192">
        <f>S123*H123</f>
        <v>0</v>
      </c>
      <c r="AR123" s="24" t="s">
        <v>185</v>
      </c>
      <c r="AT123" s="24" t="s">
        <v>200</v>
      </c>
      <c r="AU123" s="24" t="s">
        <v>78</v>
      </c>
      <c r="AY123" s="24" t="s">
        <v>144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4" t="s">
        <v>76</v>
      </c>
      <c r="BK123" s="193">
        <f>ROUND(I123*H123,2)</f>
        <v>0</v>
      </c>
      <c r="BL123" s="24" t="s">
        <v>151</v>
      </c>
      <c r="BM123" s="24" t="s">
        <v>260</v>
      </c>
    </row>
    <row r="124" spans="2:65" s="12" customFormat="1" ht="13.5">
      <c r="B124" s="194"/>
      <c r="D124" s="195" t="s">
        <v>153</v>
      </c>
      <c r="E124" s="196" t="s">
        <v>5</v>
      </c>
      <c r="F124" s="197" t="s">
        <v>261</v>
      </c>
      <c r="H124" s="198">
        <v>13.26</v>
      </c>
      <c r="I124" s="199"/>
      <c r="L124" s="194"/>
      <c r="M124" s="200"/>
      <c r="N124" s="201"/>
      <c r="O124" s="201"/>
      <c r="P124" s="201"/>
      <c r="Q124" s="201"/>
      <c r="R124" s="201"/>
      <c r="S124" s="201"/>
      <c r="T124" s="202"/>
      <c r="AT124" s="196" t="s">
        <v>153</v>
      </c>
      <c r="AU124" s="196" t="s">
        <v>78</v>
      </c>
      <c r="AV124" s="12" t="s">
        <v>78</v>
      </c>
      <c r="AW124" s="12" t="s">
        <v>33</v>
      </c>
      <c r="AX124" s="12" t="s">
        <v>76</v>
      </c>
      <c r="AY124" s="196" t="s">
        <v>144</v>
      </c>
    </row>
    <row r="125" spans="2:65" s="1" customFormat="1" ht="57" customHeight="1">
      <c r="B125" s="181"/>
      <c r="C125" s="182" t="s">
        <v>212</v>
      </c>
      <c r="D125" s="182" t="s">
        <v>146</v>
      </c>
      <c r="E125" s="183" t="s">
        <v>262</v>
      </c>
      <c r="F125" s="184" t="s">
        <v>263</v>
      </c>
      <c r="G125" s="185" t="s">
        <v>168</v>
      </c>
      <c r="H125" s="186">
        <v>46</v>
      </c>
      <c r="I125" s="187"/>
      <c r="J125" s="188">
        <f>ROUND(I125*H125,2)</f>
        <v>0</v>
      </c>
      <c r="K125" s="184" t="s">
        <v>150</v>
      </c>
      <c r="L125" s="41"/>
      <c r="M125" s="189" t="s">
        <v>5</v>
      </c>
      <c r="N125" s="190" t="s">
        <v>40</v>
      </c>
      <c r="O125" s="42"/>
      <c r="P125" s="191">
        <f>O125*H125</f>
        <v>0</v>
      </c>
      <c r="Q125" s="191">
        <v>8.5650000000000004E-2</v>
      </c>
      <c r="R125" s="191">
        <f>Q125*H125</f>
        <v>3.9399000000000002</v>
      </c>
      <c r="S125" s="191">
        <v>0</v>
      </c>
      <c r="T125" s="192">
        <f>S125*H125</f>
        <v>0</v>
      </c>
      <c r="AR125" s="24" t="s">
        <v>151</v>
      </c>
      <c r="AT125" s="24" t="s">
        <v>146</v>
      </c>
      <c r="AU125" s="24" t="s">
        <v>78</v>
      </c>
      <c r="AY125" s="24" t="s">
        <v>144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24" t="s">
        <v>76</v>
      </c>
      <c r="BK125" s="193">
        <f>ROUND(I125*H125,2)</f>
        <v>0</v>
      </c>
      <c r="BL125" s="24" t="s">
        <v>151</v>
      </c>
      <c r="BM125" s="24" t="s">
        <v>264</v>
      </c>
    </row>
    <row r="126" spans="2:65" s="12" customFormat="1" ht="13.5">
      <c r="B126" s="194"/>
      <c r="D126" s="195" t="s">
        <v>153</v>
      </c>
      <c r="E126" s="196" t="s">
        <v>5</v>
      </c>
      <c r="F126" s="197" t="s">
        <v>246</v>
      </c>
      <c r="H126" s="198">
        <v>46</v>
      </c>
      <c r="I126" s="199"/>
      <c r="L126" s="194"/>
      <c r="M126" s="200"/>
      <c r="N126" s="201"/>
      <c r="O126" s="201"/>
      <c r="P126" s="201"/>
      <c r="Q126" s="201"/>
      <c r="R126" s="201"/>
      <c r="S126" s="201"/>
      <c r="T126" s="202"/>
      <c r="AT126" s="196" t="s">
        <v>153</v>
      </c>
      <c r="AU126" s="196" t="s">
        <v>78</v>
      </c>
      <c r="AV126" s="12" t="s">
        <v>78</v>
      </c>
      <c r="AW126" s="12" t="s">
        <v>33</v>
      </c>
      <c r="AX126" s="12" t="s">
        <v>76</v>
      </c>
      <c r="AY126" s="196" t="s">
        <v>144</v>
      </c>
    </row>
    <row r="127" spans="2:65" s="1" customFormat="1" ht="14.45" customHeight="1">
      <c r="B127" s="181"/>
      <c r="C127" s="211" t="s">
        <v>265</v>
      </c>
      <c r="D127" s="211" t="s">
        <v>200</v>
      </c>
      <c r="E127" s="212" t="s">
        <v>266</v>
      </c>
      <c r="F127" s="213" t="s">
        <v>267</v>
      </c>
      <c r="G127" s="214" t="s">
        <v>168</v>
      </c>
      <c r="H127" s="215">
        <v>32.64</v>
      </c>
      <c r="I127" s="216"/>
      <c r="J127" s="217">
        <f>ROUND(I127*H127,2)</f>
        <v>0</v>
      </c>
      <c r="K127" s="213" t="s">
        <v>150</v>
      </c>
      <c r="L127" s="218"/>
      <c r="M127" s="219" t="s">
        <v>5</v>
      </c>
      <c r="N127" s="220" t="s">
        <v>40</v>
      </c>
      <c r="O127" s="42"/>
      <c r="P127" s="191">
        <f>O127*H127</f>
        <v>0</v>
      </c>
      <c r="Q127" s="191">
        <v>0.17599999999999999</v>
      </c>
      <c r="R127" s="191">
        <f>Q127*H127</f>
        <v>5.7446399999999995</v>
      </c>
      <c r="S127" s="191">
        <v>0</v>
      </c>
      <c r="T127" s="192">
        <f>S127*H127</f>
        <v>0</v>
      </c>
      <c r="AR127" s="24" t="s">
        <v>185</v>
      </c>
      <c r="AT127" s="24" t="s">
        <v>200</v>
      </c>
      <c r="AU127" s="24" t="s">
        <v>78</v>
      </c>
      <c r="AY127" s="24" t="s">
        <v>144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24" t="s">
        <v>76</v>
      </c>
      <c r="BK127" s="193">
        <f>ROUND(I127*H127,2)</f>
        <v>0</v>
      </c>
      <c r="BL127" s="24" t="s">
        <v>151</v>
      </c>
      <c r="BM127" s="24" t="s">
        <v>268</v>
      </c>
    </row>
    <row r="128" spans="2:65" s="12" customFormat="1" ht="13.5">
      <c r="B128" s="194"/>
      <c r="D128" s="195" t="s">
        <v>153</v>
      </c>
      <c r="E128" s="196" t="s">
        <v>5</v>
      </c>
      <c r="F128" s="197" t="s">
        <v>269</v>
      </c>
      <c r="H128" s="198">
        <v>32.64</v>
      </c>
      <c r="I128" s="199"/>
      <c r="L128" s="194"/>
      <c r="M128" s="200"/>
      <c r="N128" s="201"/>
      <c r="O128" s="201"/>
      <c r="P128" s="201"/>
      <c r="Q128" s="201"/>
      <c r="R128" s="201"/>
      <c r="S128" s="201"/>
      <c r="T128" s="202"/>
      <c r="AT128" s="196" t="s">
        <v>153</v>
      </c>
      <c r="AU128" s="196" t="s">
        <v>78</v>
      </c>
      <c r="AV128" s="12" t="s">
        <v>78</v>
      </c>
      <c r="AW128" s="12" t="s">
        <v>33</v>
      </c>
      <c r="AX128" s="12" t="s">
        <v>76</v>
      </c>
      <c r="AY128" s="196" t="s">
        <v>144</v>
      </c>
    </row>
    <row r="129" spans="2:65" s="1" customFormat="1" ht="14.45" customHeight="1">
      <c r="B129" s="181"/>
      <c r="C129" s="211" t="s">
        <v>11</v>
      </c>
      <c r="D129" s="211" t="s">
        <v>200</v>
      </c>
      <c r="E129" s="212" t="s">
        <v>270</v>
      </c>
      <c r="F129" s="213" t="s">
        <v>271</v>
      </c>
      <c r="G129" s="214" t="s">
        <v>168</v>
      </c>
      <c r="H129" s="215">
        <v>8.16</v>
      </c>
      <c r="I129" s="216"/>
      <c r="J129" s="217">
        <f>ROUND(I129*H129,2)</f>
        <v>0</v>
      </c>
      <c r="K129" s="213" t="s">
        <v>5</v>
      </c>
      <c r="L129" s="218"/>
      <c r="M129" s="219" t="s">
        <v>5</v>
      </c>
      <c r="N129" s="220" t="s">
        <v>40</v>
      </c>
      <c r="O129" s="42"/>
      <c r="P129" s="191">
        <f>O129*H129</f>
        <v>0</v>
      </c>
      <c r="Q129" s="191">
        <v>0.17599999999999999</v>
      </c>
      <c r="R129" s="191">
        <f>Q129*H129</f>
        <v>1.4361599999999999</v>
      </c>
      <c r="S129" s="191">
        <v>0</v>
      </c>
      <c r="T129" s="192">
        <f>S129*H129</f>
        <v>0</v>
      </c>
      <c r="AR129" s="24" t="s">
        <v>185</v>
      </c>
      <c r="AT129" s="24" t="s">
        <v>200</v>
      </c>
      <c r="AU129" s="24" t="s">
        <v>78</v>
      </c>
      <c r="AY129" s="24" t="s">
        <v>144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24" t="s">
        <v>76</v>
      </c>
      <c r="BK129" s="193">
        <f>ROUND(I129*H129,2)</f>
        <v>0</v>
      </c>
      <c r="BL129" s="24" t="s">
        <v>151</v>
      </c>
      <c r="BM129" s="24" t="s">
        <v>272</v>
      </c>
    </row>
    <row r="130" spans="2:65" s="12" customFormat="1" ht="13.5">
      <c r="B130" s="194"/>
      <c r="D130" s="195" t="s">
        <v>153</v>
      </c>
      <c r="E130" s="196" t="s">
        <v>5</v>
      </c>
      <c r="F130" s="197" t="s">
        <v>273</v>
      </c>
      <c r="H130" s="198">
        <v>8.16</v>
      </c>
      <c r="I130" s="199"/>
      <c r="L130" s="194"/>
      <c r="M130" s="200"/>
      <c r="N130" s="201"/>
      <c r="O130" s="201"/>
      <c r="P130" s="201"/>
      <c r="Q130" s="201"/>
      <c r="R130" s="201"/>
      <c r="S130" s="201"/>
      <c r="T130" s="202"/>
      <c r="AT130" s="196" t="s">
        <v>153</v>
      </c>
      <c r="AU130" s="196" t="s">
        <v>78</v>
      </c>
      <c r="AV130" s="12" t="s">
        <v>78</v>
      </c>
      <c r="AW130" s="12" t="s">
        <v>33</v>
      </c>
      <c r="AX130" s="12" t="s">
        <v>76</v>
      </c>
      <c r="AY130" s="196" t="s">
        <v>144</v>
      </c>
    </row>
    <row r="131" spans="2:65" s="1" customFormat="1" ht="14.45" customHeight="1">
      <c r="B131" s="181"/>
      <c r="C131" s="211" t="s">
        <v>274</v>
      </c>
      <c r="D131" s="211" t="s">
        <v>200</v>
      </c>
      <c r="E131" s="212" t="s">
        <v>275</v>
      </c>
      <c r="F131" s="213" t="s">
        <v>276</v>
      </c>
      <c r="G131" s="214" t="s">
        <v>168</v>
      </c>
      <c r="H131" s="215">
        <v>6.12</v>
      </c>
      <c r="I131" s="216"/>
      <c r="J131" s="217">
        <f>ROUND(I131*H131,2)</f>
        <v>0</v>
      </c>
      <c r="K131" s="213" t="s">
        <v>5</v>
      </c>
      <c r="L131" s="218"/>
      <c r="M131" s="219" t="s">
        <v>5</v>
      </c>
      <c r="N131" s="220" t="s">
        <v>40</v>
      </c>
      <c r="O131" s="42"/>
      <c r="P131" s="191">
        <f>O131*H131</f>
        <v>0</v>
      </c>
      <c r="Q131" s="191">
        <v>0.17599999999999999</v>
      </c>
      <c r="R131" s="191">
        <f>Q131*H131</f>
        <v>1.0771199999999999</v>
      </c>
      <c r="S131" s="191">
        <v>0</v>
      </c>
      <c r="T131" s="192">
        <f>S131*H131</f>
        <v>0</v>
      </c>
      <c r="AR131" s="24" t="s">
        <v>185</v>
      </c>
      <c r="AT131" s="24" t="s">
        <v>200</v>
      </c>
      <c r="AU131" s="24" t="s">
        <v>78</v>
      </c>
      <c r="AY131" s="24" t="s">
        <v>144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4" t="s">
        <v>76</v>
      </c>
      <c r="BK131" s="193">
        <f>ROUND(I131*H131,2)</f>
        <v>0</v>
      </c>
      <c r="BL131" s="24" t="s">
        <v>151</v>
      </c>
      <c r="BM131" s="24" t="s">
        <v>277</v>
      </c>
    </row>
    <row r="132" spans="2:65" s="12" customFormat="1" ht="13.5">
      <c r="B132" s="194"/>
      <c r="D132" s="195" t="s">
        <v>153</v>
      </c>
      <c r="E132" s="196" t="s">
        <v>5</v>
      </c>
      <c r="F132" s="197" t="s">
        <v>278</v>
      </c>
      <c r="H132" s="198">
        <v>6.12</v>
      </c>
      <c r="I132" s="199"/>
      <c r="L132" s="194"/>
      <c r="M132" s="200"/>
      <c r="N132" s="201"/>
      <c r="O132" s="201"/>
      <c r="P132" s="201"/>
      <c r="Q132" s="201"/>
      <c r="R132" s="201"/>
      <c r="S132" s="201"/>
      <c r="T132" s="202"/>
      <c r="AT132" s="196" t="s">
        <v>153</v>
      </c>
      <c r="AU132" s="196" t="s">
        <v>78</v>
      </c>
      <c r="AV132" s="12" t="s">
        <v>78</v>
      </c>
      <c r="AW132" s="12" t="s">
        <v>33</v>
      </c>
      <c r="AX132" s="12" t="s">
        <v>76</v>
      </c>
      <c r="AY132" s="196" t="s">
        <v>144</v>
      </c>
    </row>
    <row r="133" spans="2:65" s="1" customFormat="1" ht="22.9" customHeight="1">
      <c r="B133" s="181"/>
      <c r="C133" s="182" t="s">
        <v>279</v>
      </c>
      <c r="D133" s="182" t="s">
        <v>146</v>
      </c>
      <c r="E133" s="183" t="s">
        <v>280</v>
      </c>
      <c r="F133" s="184" t="s">
        <v>281</v>
      </c>
      <c r="G133" s="185" t="s">
        <v>197</v>
      </c>
      <c r="H133" s="186">
        <v>410</v>
      </c>
      <c r="I133" s="187"/>
      <c r="J133" s="188">
        <f>ROUND(I133*H133,2)</f>
        <v>0</v>
      </c>
      <c r="K133" s="184" t="s">
        <v>5</v>
      </c>
      <c r="L133" s="41"/>
      <c r="M133" s="189" t="s">
        <v>5</v>
      </c>
      <c r="N133" s="190" t="s">
        <v>40</v>
      </c>
      <c r="O133" s="42"/>
      <c r="P133" s="191">
        <f>O133*H133</f>
        <v>0</v>
      </c>
      <c r="Q133" s="191">
        <v>3.5999999999999999E-3</v>
      </c>
      <c r="R133" s="191">
        <f>Q133*H133</f>
        <v>1.476</v>
      </c>
      <c r="S133" s="191">
        <v>0</v>
      </c>
      <c r="T133" s="192">
        <f>S133*H133</f>
        <v>0</v>
      </c>
      <c r="AR133" s="24" t="s">
        <v>151</v>
      </c>
      <c r="AT133" s="24" t="s">
        <v>146</v>
      </c>
      <c r="AU133" s="24" t="s">
        <v>78</v>
      </c>
      <c r="AY133" s="24" t="s">
        <v>144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4" t="s">
        <v>76</v>
      </c>
      <c r="BK133" s="193">
        <f>ROUND(I133*H133,2)</f>
        <v>0</v>
      </c>
      <c r="BL133" s="24" t="s">
        <v>151</v>
      </c>
      <c r="BM133" s="24" t="s">
        <v>282</v>
      </c>
    </row>
    <row r="134" spans="2:65" s="12" customFormat="1" ht="13.5">
      <c r="B134" s="194"/>
      <c r="D134" s="195" t="s">
        <v>153</v>
      </c>
      <c r="E134" s="196" t="s">
        <v>5</v>
      </c>
      <c r="F134" s="197" t="s">
        <v>283</v>
      </c>
      <c r="H134" s="198">
        <v>410</v>
      </c>
      <c r="I134" s="199"/>
      <c r="L134" s="194"/>
      <c r="M134" s="200"/>
      <c r="N134" s="201"/>
      <c r="O134" s="201"/>
      <c r="P134" s="201"/>
      <c r="Q134" s="201"/>
      <c r="R134" s="201"/>
      <c r="S134" s="201"/>
      <c r="T134" s="202"/>
      <c r="AT134" s="196" t="s">
        <v>153</v>
      </c>
      <c r="AU134" s="196" t="s">
        <v>78</v>
      </c>
      <c r="AV134" s="12" t="s">
        <v>78</v>
      </c>
      <c r="AW134" s="12" t="s">
        <v>33</v>
      </c>
      <c r="AX134" s="12" t="s">
        <v>76</v>
      </c>
      <c r="AY134" s="196" t="s">
        <v>144</v>
      </c>
    </row>
    <row r="135" spans="2:65" s="11" customFormat="1" ht="29.85" customHeight="1">
      <c r="B135" s="168"/>
      <c r="D135" s="169" t="s">
        <v>68</v>
      </c>
      <c r="E135" s="179" t="s">
        <v>189</v>
      </c>
      <c r="F135" s="179" t="s">
        <v>193</v>
      </c>
      <c r="I135" s="171"/>
      <c r="J135" s="180">
        <f>BK135</f>
        <v>0</v>
      </c>
      <c r="L135" s="168"/>
      <c r="M135" s="173"/>
      <c r="N135" s="174"/>
      <c r="O135" s="174"/>
      <c r="P135" s="175">
        <f>SUM(P136:P148)</f>
        <v>0</v>
      </c>
      <c r="Q135" s="174"/>
      <c r="R135" s="175">
        <f>SUM(R136:R148)</f>
        <v>222.1551637</v>
      </c>
      <c r="S135" s="174"/>
      <c r="T135" s="176">
        <f>SUM(T136:T148)</f>
        <v>0</v>
      </c>
      <c r="AR135" s="169" t="s">
        <v>76</v>
      </c>
      <c r="AT135" s="177" t="s">
        <v>68</v>
      </c>
      <c r="AU135" s="177" t="s">
        <v>76</v>
      </c>
      <c r="AY135" s="169" t="s">
        <v>144</v>
      </c>
      <c r="BK135" s="178">
        <f>SUM(BK136:BK148)</f>
        <v>0</v>
      </c>
    </row>
    <row r="136" spans="2:65" s="1" customFormat="1" ht="57" customHeight="1">
      <c r="B136" s="181"/>
      <c r="C136" s="182" t="s">
        <v>284</v>
      </c>
      <c r="D136" s="182" t="s">
        <v>146</v>
      </c>
      <c r="E136" s="183" t="s">
        <v>285</v>
      </c>
      <c r="F136" s="184" t="s">
        <v>286</v>
      </c>
      <c r="G136" s="185" t="s">
        <v>197</v>
      </c>
      <c r="H136" s="186">
        <v>410</v>
      </c>
      <c r="I136" s="187"/>
      <c r="J136" s="188">
        <f>ROUND(I136*H136,2)</f>
        <v>0</v>
      </c>
      <c r="K136" s="184" t="s">
        <v>150</v>
      </c>
      <c r="L136" s="41"/>
      <c r="M136" s="189" t="s">
        <v>5</v>
      </c>
      <c r="N136" s="190" t="s">
        <v>40</v>
      </c>
      <c r="O136" s="42"/>
      <c r="P136" s="191">
        <f>O136*H136</f>
        <v>0</v>
      </c>
      <c r="Q136" s="191">
        <v>8.0879999999999994E-2</v>
      </c>
      <c r="R136" s="191">
        <f>Q136*H136</f>
        <v>33.160799999999995</v>
      </c>
      <c r="S136" s="191">
        <v>0</v>
      </c>
      <c r="T136" s="192">
        <f>S136*H136</f>
        <v>0</v>
      </c>
      <c r="AR136" s="24" t="s">
        <v>151</v>
      </c>
      <c r="AT136" s="24" t="s">
        <v>146</v>
      </c>
      <c r="AU136" s="24" t="s">
        <v>78</v>
      </c>
      <c r="AY136" s="24" t="s">
        <v>144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4" t="s">
        <v>76</v>
      </c>
      <c r="BK136" s="193">
        <f>ROUND(I136*H136,2)</f>
        <v>0</v>
      </c>
      <c r="BL136" s="24" t="s">
        <v>151</v>
      </c>
      <c r="BM136" s="24" t="s">
        <v>287</v>
      </c>
    </row>
    <row r="137" spans="2:65" s="1" customFormat="1" ht="14.45" customHeight="1">
      <c r="B137" s="181"/>
      <c r="C137" s="211" t="s">
        <v>288</v>
      </c>
      <c r="D137" s="211" t="s">
        <v>200</v>
      </c>
      <c r="E137" s="212" t="s">
        <v>289</v>
      </c>
      <c r="F137" s="213" t="s">
        <v>290</v>
      </c>
      <c r="G137" s="214" t="s">
        <v>197</v>
      </c>
      <c r="H137" s="215">
        <v>414.1</v>
      </c>
      <c r="I137" s="216"/>
      <c r="J137" s="217">
        <f>ROUND(I137*H137,2)</f>
        <v>0</v>
      </c>
      <c r="K137" s="213" t="s">
        <v>5</v>
      </c>
      <c r="L137" s="218"/>
      <c r="M137" s="219" t="s">
        <v>5</v>
      </c>
      <c r="N137" s="220" t="s">
        <v>40</v>
      </c>
      <c r="O137" s="42"/>
      <c r="P137" s="191">
        <f>O137*H137</f>
        <v>0</v>
      </c>
      <c r="Q137" s="191">
        <v>9.1999999999999998E-2</v>
      </c>
      <c r="R137" s="191">
        <f>Q137*H137</f>
        <v>38.097200000000001</v>
      </c>
      <c r="S137" s="191">
        <v>0</v>
      </c>
      <c r="T137" s="192">
        <f>S137*H137</f>
        <v>0</v>
      </c>
      <c r="AR137" s="24" t="s">
        <v>185</v>
      </c>
      <c r="AT137" s="24" t="s">
        <v>200</v>
      </c>
      <c r="AU137" s="24" t="s">
        <v>78</v>
      </c>
      <c r="AY137" s="24" t="s">
        <v>144</v>
      </c>
      <c r="BE137" s="193">
        <f>IF(N137="základní",J137,0)</f>
        <v>0</v>
      </c>
      <c r="BF137" s="193">
        <f>IF(N137="snížená",J137,0)</f>
        <v>0</v>
      </c>
      <c r="BG137" s="193">
        <f>IF(N137="zákl. přenesená",J137,0)</f>
        <v>0</v>
      </c>
      <c r="BH137" s="193">
        <f>IF(N137="sníž. přenesená",J137,0)</f>
        <v>0</v>
      </c>
      <c r="BI137" s="193">
        <f>IF(N137="nulová",J137,0)</f>
        <v>0</v>
      </c>
      <c r="BJ137" s="24" t="s">
        <v>76</v>
      </c>
      <c r="BK137" s="193">
        <f>ROUND(I137*H137,2)</f>
        <v>0</v>
      </c>
      <c r="BL137" s="24" t="s">
        <v>151</v>
      </c>
      <c r="BM137" s="24" t="s">
        <v>291</v>
      </c>
    </row>
    <row r="138" spans="2:65" s="12" customFormat="1" ht="13.5">
      <c r="B138" s="194"/>
      <c r="D138" s="195" t="s">
        <v>153</v>
      </c>
      <c r="E138" s="196" t="s">
        <v>5</v>
      </c>
      <c r="F138" s="197" t="s">
        <v>292</v>
      </c>
      <c r="H138" s="198">
        <v>414.1</v>
      </c>
      <c r="I138" s="199"/>
      <c r="L138" s="194"/>
      <c r="M138" s="200"/>
      <c r="N138" s="201"/>
      <c r="O138" s="201"/>
      <c r="P138" s="201"/>
      <c r="Q138" s="201"/>
      <c r="R138" s="201"/>
      <c r="S138" s="201"/>
      <c r="T138" s="202"/>
      <c r="AT138" s="196" t="s">
        <v>153</v>
      </c>
      <c r="AU138" s="196" t="s">
        <v>78</v>
      </c>
      <c r="AV138" s="12" t="s">
        <v>78</v>
      </c>
      <c r="AW138" s="12" t="s">
        <v>33</v>
      </c>
      <c r="AX138" s="12" t="s">
        <v>76</v>
      </c>
      <c r="AY138" s="196" t="s">
        <v>144</v>
      </c>
    </row>
    <row r="139" spans="2:65" s="1" customFormat="1" ht="34.15" customHeight="1">
      <c r="B139" s="181"/>
      <c r="C139" s="182" t="s">
        <v>293</v>
      </c>
      <c r="D139" s="182" t="s">
        <v>146</v>
      </c>
      <c r="E139" s="183" t="s">
        <v>294</v>
      </c>
      <c r="F139" s="184" t="s">
        <v>295</v>
      </c>
      <c r="G139" s="185" t="s">
        <v>197</v>
      </c>
      <c r="H139" s="186">
        <v>449</v>
      </c>
      <c r="I139" s="187"/>
      <c r="J139" s="188">
        <f>ROUND(I139*H139,2)</f>
        <v>0</v>
      </c>
      <c r="K139" s="184" t="s">
        <v>150</v>
      </c>
      <c r="L139" s="41"/>
      <c r="M139" s="189" t="s">
        <v>5</v>
      </c>
      <c r="N139" s="190" t="s">
        <v>40</v>
      </c>
      <c r="O139" s="42"/>
      <c r="P139" s="191">
        <f>O139*H139</f>
        <v>0</v>
      </c>
      <c r="Q139" s="191">
        <v>0.15540000000000001</v>
      </c>
      <c r="R139" s="191">
        <f>Q139*H139</f>
        <v>69.774600000000007</v>
      </c>
      <c r="S139" s="191">
        <v>0</v>
      </c>
      <c r="T139" s="192">
        <f>S139*H139</f>
        <v>0</v>
      </c>
      <c r="AR139" s="24" t="s">
        <v>151</v>
      </c>
      <c r="AT139" s="24" t="s">
        <v>146</v>
      </c>
      <c r="AU139" s="24" t="s">
        <v>78</v>
      </c>
      <c r="AY139" s="24" t="s">
        <v>144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4" t="s">
        <v>76</v>
      </c>
      <c r="BK139" s="193">
        <f>ROUND(I139*H139,2)</f>
        <v>0</v>
      </c>
      <c r="BL139" s="24" t="s">
        <v>151</v>
      </c>
      <c r="BM139" s="24" t="s">
        <v>296</v>
      </c>
    </row>
    <row r="140" spans="2:65" s="12" customFormat="1" ht="13.5">
      <c r="B140" s="194"/>
      <c r="D140" s="195" t="s">
        <v>153</v>
      </c>
      <c r="E140" s="196" t="s">
        <v>5</v>
      </c>
      <c r="F140" s="197" t="s">
        <v>297</v>
      </c>
      <c r="H140" s="198">
        <v>449</v>
      </c>
      <c r="I140" s="199"/>
      <c r="L140" s="194"/>
      <c r="M140" s="200"/>
      <c r="N140" s="201"/>
      <c r="O140" s="201"/>
      <c r="P140" s="201"/>
      <c r="Q140" s="201"/>
      <c r="R140" s="201"/>
      <c r="S140" s="201"/>
      <c r="T140" s="202"/>
      <c r="AT140" s="196" t="s">
        <v>153</v>
      </c>
      <c r="AU140" s="196" t="s">
        <v>78</v>
      </c>
      <c r="AV140" s="12" t="s">
        <v>78</v>
      </c>
      <c r="AW140" s="12" t="s">
        <v>33</v>
      </c>
      <c r="AX140" s="12" t="s">
        <v>76</v>
      </c>
      <c r="AY140" s="196" t="s">
        <v>144</v>
      </c>
    </row>
    <row r="141" spans="2:65" s="1" customFormat="1" ht="14.45" customHeight="1">
      <c r="B141" s="181"/>
      <c r="C141" s="211" t="s">
        <v>10</v>
      </c>
      <c r="D141" s="211" t="s">
        <v>200</v>
      </c>
      <c r="E141" s="212" t="s">
        <v>298</v>
      </c>
      <c r="F141" s="213" t="s">
        <v>299</v>
      </c>
      <c r="G141" s="214" t="s">
        <v>197</v>
      </c>
      <c r="H141" s="215">
        <v>409.05</v>
      </c>
      <c r="I141" s="216"/>
      <c r="J141" s="217">
        <f>ROUND(I141*H141,2)</f>
        <v>0</v>
      </c>
      <c r="K141" s="213" t="s">
        <v>150</v>
      </c>
      <c r="L141" s="218"/>
      <c r="M141" s="219" t="s">
        <v>5</v>
      </c>
      <c r="N141" s="220" t="s">
        <v>40</v>
      </c>
      <c r="O141" s="42"/>
      <c r="P141" s="191">
        <f>O141*H141</f>
        <v>0</v>
      </c>
      <c r="Q141" s="191">
        <v>8.1000000000000003E-2</v>
      </c>
      <c r="R141" s="191">
        <f>Q141*H141</f>
        <v>33.133050000000004</v>
      </c>
      <c r="S141" s="191">
        <v>0</v>
      </c>
      <c r="T141" s="192">
        <f>S141*H141</f>
        <v>0</v>
      </c>
      <c r="AR141" s="24" t="s">
        <v>185</v>
      </c>
      <c r="AT141" s="24" t="s">
        <v>200</v>
      </c>
      <c r="AU141" s="24" t="s">
        <v>78</v>
      </c>
      <c r="AY141" s="24" t="s">
        <v>144</v>
      </c>
      <c r="BE141" s="193">
        <f>IF(N141="základní",J141,0)</f>
        <v>0</v>
      </c>
      <c r="BF141" s="193">
        <f>IF(N141="snížená",J141,0)</f>
        <v>0</v>
      </c>
      <c r="BG141" s="193">
        <f>IF(N141="zákl. přenesená",J141,0)</f>
        <v>0</v>
      </c>
      <c r="BH141" s="193">
        <f>IF(N141="sníž. přenesená",J141,0)</f>
        <v>0</v>
      </c>
      <c r="BI141" s="193">
        <f>IF(N141="nulová",J141,0)</f>
        <v>0</v>
      </c>
      <c r="BJ141" s="24" t="s">
        <v>76</v>
      </c>
      <c r="BK141" s="193">
        <f>ROUND(I141*H141,2)</f>
        <v>0</v>
      </c>
      <c r="BL141" s="24" t="s">
        <v>151</v>
      </c>
      <c r="BM141" s="24" t="s">
        <v>300</v>
      </c>
    </row>
    <row r="142" spans="2:65" s="12" customFormat="1" ht="13.5">
      <c r="B142" s="194"/>
      <c r="D142" s="195" t="s">
        <v>153</v>
      </c>
      <c r="E142" s="196" t="s">
        <v>5</v>
      </c>
      <c r="F142" s="197" t="s">
        <v>301</v>
      </c>
      <c r="H142" s="198">
        <v>409.05</v>
      </c>
      <c r="I142" s="199"/>
      <c r="L142" s="194"/>
      <c r="M142" s="200"/>
      <c r="N142" s="201"/>
      <c r="O142" s="201"/>
      <c r="P142" s="201"/>
      <c r="Q142" s="201"/>
      <c r="R142" s="201"/>
      <c r="S142" s="201"/>
      <c r="T142" s="202"/>
      <c r="AT142" s="196" t="s">
        <v>153</v>
      </c>
      <c r="AU142" s="196" t="s">
        <v>78</v>
      </c>
      <c r="AV142" s="12" t="s">
        <v>78</v>
      </c>
      <c r="AW142" s="12" t="s">
        <v>33</v>
      </c>
      <c r="AX142" s="12" t="s">
        <v>76</v>
      </c>
      <c r="AY142" s="196" t="s">
        <v>144</v>
      </c>
    </row>
    <row r="143" spans="2:65" s="1" customFormat="1" ht="14.45" customHeight="1">
      <c r="B143" s="181"/>
      <c r="C143" s="211" t="s">
        <v>302</v>
      </c>
      <c r="D143" s="211" t="s">
        <v>200</v>
      </c>
      <c r="E143" s="212" t="s">
        <v>303</v>
      </c>
      <c r="F143" s="213" t="s">
        <v>304</v>
      </c>
      <c r="G143" s="214" t="s">
        <v>197</v>
      </c>
      <c r="H143" s="215">
        <v>16.16</v>
      </c>
      <c r="I143" s="216"/>
      <c r="J143" s="217">
        <f>ROUND(I143*H143,2)</f>
        <v>0</v>
      </c>
      <c r="K143" s="213" t="s">
        <v>150</v>
      </c>
      <c r="L143" s="218"/>
      <c r="M143" s="219" t="s">
        <v>5</v>
      </c>
      <c r="N143" s="220" t="s">
        <v>40</v>
      </c>
      <c r="O143" s="42"/>
      <c r="P143" s="191">
        <f>O143*H143</f>
        <v>0</v>
      </c>
      <c r="Q143" s="191">
        <v>6.4000000000000001E-2</v>
      </c>
      <c r="R143" s="191">
        <f>Q143*H143</f>
        <v>1.03424</v>
      </c>
      <c r="S143" s="191">
        <v>0</v>
      </c>
      <c r="T143" s="192">
        <f>S143*H143</f>
        <v>0</v>
      </c>
      <c r="AR143" s="24" t="s">
        <v>185</v>
      </c>
      <c r="AT143" s="24" t="s">
        <v>200</v>
      </c>
      <c r="AU143" s="24" t="s">
        <v>78</v>
      </c>
      <c r="AY143" s="24" t="s">
        <v>144</v>
      </c>
      <c r="BE143" s="193">
        <f>IF(N143="základní",J143,0)</f>
        <v>0</v>
      </c>
      <c r="BF143" s="193">
        <f>IF(N143="snížená",J143,0)</f>
        <v>0</v>
      </c>
      <c r="BG143" s="193">
        <f>IF(N143="zákl. přenesená",J143,0)</f>
        <v>0</v>
      </c>
      <c r="BH143" s="193">
        <f>IF(N143="sníž. přenesená",J143,0)</f>
        <v>0</v>
      </c>
      <c r="BI143" s="193">
        <f>IF(N143="nulová",J143,0)</f>
        <v>0</v>
      </c>
      <c r="BJ143" s="24" t="s">
        <v>76</v>
      </c>
      <c r="BK143" s="193">
        <f>ROUND(I143*H143,2)</f>
        <v>0</v>
      </c>
      <c r="BL143" s="24" t="s">
        <v>151</v>
      </c>
      <c r="BM143" s="24" t="s">
        <v>305</v>
      </c>
    </row>
    <row r="144" spans="2:65" s="12" customFormat="1" ht="13.5">
      <c r="B144" s="194"/>
      <c r="D144" s="195" t="s">
        <v>153</v>
      </c>
      <c r="E144" s="196" t="s">
        <v>5</v>
      </c>
      <c r="F144" s="197" t="s">
        <v>306</v>
      </c>
      <c r="H144" s="198">
        <v>16.16</v>
      </c>
      <c r="I144" s="199"/>
      <c r="L144" s="194"/>
      <c r="M144" s="200"/>
      <c r="N144" s="201"/>
      <c r="O144" s="201"/>
      <c r="P144" s="201"/>
      <c r="Q144" s="201"/>
      <c r="R144" s="201"/>
      <c r="S144" s="201"/>
      <c r="T144" s="202"/>
      <c r="AT144" s="196" t="s">
        <v>153</v>
      </c>
      <c r="AU144" s="196" t="s">
        <v>78</v>
      </c>
      <c r="AV144" s="12" t="s">
        <v>78</v>
      </c>
      <c r="AW144" s="12" t="s">
        <v>33</v>
      </c>
      <c r="AX144" s="12" t="s">
        <v>76</v>
      </c>
      <c r="AY144" s="196" t="s">
        <v>144</v>
      </c>
    </row>
    <row r="145" spans="2:65" s="1" customFormat="1" ht="14.45" customHeight="1">
      <c r="B145" s="181"/>
      <c r="C145" s="211" t="s">
        <v>307</v>
      </c>
      <c r="D145" s="211" t="s">
        <v>200</v>
      </c>
      <c r="E145" s="212" t="s">
        <v>308</v>
      </c>
      <c r="F145" s="213" t="s">
        <v>309</v>
      </c>
      <c r="G145" s="214" t="s">
        <v>197</v>
      </c>
      <c r="H145" s="215">
        <v>28.28</v>
      </c>
      <c r="I145" s="216"/>
      <c r="J145" s="217">
        <f>ROUND(I145*H145,2)</f>
        <v>0</v>
      </c>
      <c r="K145" s="213" t="s">
        <v>150</v>
      </c>
      <c r="L145" s="218"/>
      <c r="M145" s="219" t="s">
        <v>5</v>
      </c>
      <c r="N145" s="220" t="s">
        <v>40</v>
      </c>
      <c r="O145" s="42"/>
      <c r="P145" s="191">
        <f>O145*H145</f>
        <v>0</v>
      </c>
      <c r="Q145" s="191">
        <v>4.8300000000000003E-2</v>
      </c>
      <c r="R145" s="191">
        <f>Q145*H145</f>
        <v>1.3659240000000001</v>
      </c>
      <c r="S145" s="191">
        <v>0</v>
      </c>
      <c r="T145" s="192">
        <f>S145*H145</f>
        <v>0</v>
      </c>
      <c r="AR145" s="24" t="s">
        <v>185</v>
      </c>
      <c r="AT145" s="24" t="s">
        <v>200</v>
      </c>
      <c r="AU145" s="24" t="s">
        <v>78</v>
      </c>
      <c r="AY145" s="24" t="s">
        <v>144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4" t="s">
        <v>76</v>
      </c>
      <c r="BK145" s="193">
        <f>ROUND(I145*H145,2)</f>
        <v>0</v>
      </c>
      <c r="BL145" s="24" t="s">
        <v>151</v>
      </c>
      <c r="BM145" s="24" t="s">
        <v>310</v>
      </c>
    </row>
    <row r="146" spans="2:65" s="12" customFormat="1" ht="13.5">
      <c r="B146" s="194"/>
      <c r="D146" s="195" t="s">
        <v>153</v>
      </c>
      <c r="E146" s="196" t="s">
        <v>5</v>
      </c>
      <c r="F146" s="197" t="s">
        <v>311</v>
      </c>
      <c r="H146" s="198">
        <v>28.28</v>
      </c>
      <c r="I146" s="199"/>
      <c r="L146" s="194"/>
      <c r="M146" s="200"/>
      <c r="N146" s="201"/>
      <c r="O146" s="201"/>
      <c r="P146" s="201"/>
      <c r="Q146" s="201"/>
      <c r="R146" s="201"/>
      <c r="S146" s="201"/>
      <c r="T146" s="202"/>
      <c r="AT146" s="196" t="s">
        <v>153</v>
      </c>
      <c r="AU146" s="196" t="s">
        <v>78</v>
      </c>
      <c r="AV146" s="12" t="s">
        <v>78</v>
      </c>
      <c r="AW146" s="12" t="s">
        <v>33</v>
      </c>
      <c r="AX146" s="12" t="s">
        <v>76</v>
      </c>
      <c r="AY146" s="196" t="s">
        <v>144</v>
      </c>
    </row>
    <row r="147" spans="2:65" s="1" customFormat="1" ht="22.9" customHeight="1">
      <c r="B147" s="181"/>
      <c r="C147" s="182" t="s">
        <v>312</v>
      </c>
      <c r="D147" s="182" t="s">
        <v>146</v>
      </c>
      <c r="E147" s="183" t="s">
        <v>206</v>
      </c>
      <c r="F147" s="184" t="s">
        <v>207</v>
      </c>
      <c r="G147" s="185" t="s">
        <v>149</v>
      </c>
      <c r="H147" s="186">
        <v>20.204999999999998</v>
      </c>
      <c r="I147" s="187"/>
      <c r="J147" s="188">
        <f>ROUND(I147*H147,2)</f>
        <v>0</v>
      </c>
      <c r="K147" s="184" t="s">
        <v>150</v>
      </c>
      <c r="L147" s="41"/>
      <c r="M147" s="189" t="s">
        <v>5</v>
      </c>
      <c r="N147" s="190" t="s">
        <v>40</v>
      </c>
      <c r="O147" s="42"/>
      <c r="P147" s="191">
        <f>O147*H147</f>
        <v>0</v>
      </c>
      <c r="Q147" s="191">
        <v>2.2563399999999998</v>
      </c>
      <c r="R147" s="191">
        <f>Q147*H147</f>
        <v>45.589349699999993</v>
      </c>
      <c r="S147" s="191">
        <v>0</v>
      </c>
      <c r="T147" s="192">
        <f>S147*H147</f>
        <v>0</v>
      </c>
      <c r="AR147" s="24" t="s">
        <v>151</v>
      </c>
      <c r="AT147" s="24" t="s">
        <v>146</v>
      </c>
      <c r="AU147" s="24" t="s">
        <v>78</v>
      </c>
      <c r="AY147" s="24" t="s">
        <v>144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4" t="s">
        <v>76</v>
      </c>
      <c r="BK147" s="193">
        <f>ROUND(I147*H147,2)</f>
        <v>0</v>
      </c>
      <c r="BL147" s="24" t="s">
        <v>151</v>
      </c>
      <c r="BM147" s="24" t="s">
        <v>313</v>
      </c>
    </row>
    <row r="148" spans="2:65" s="12" customFormat="1" ht="13.5">
      <c r="B148" s="194"/>
      <c r="D148" s="195" t="s">
        <v>153</v>
      </c>
      <c r="E148" s="196" t="s">
        <v>5</v>
      </c>
      <c r="F148" s="197" t="s">
        <v>314</v>
      </c>
      <c r="H148" s="198">
        <v>20.204999999999998</v>
      </c>
      <c r="I148" s="199"/>
      <c r="L148" s="194"/>
      <c r="M148" s="200"/>
      <c r="N148" s="201"/>
      <c r="O148" s="201"/>
      <c r="P148" s="201"/>
      <c r="Q148" s="201"/>
      <c r="R148" s="201"/>
      <c r="S148" s="201"/>
      <c r="T148" s="202"/>
      <c r="AT148" s="196" t="s">
        <v>153</v>
      </c>
      <c r="AU148" s="196" t="s">
        <v>78</v>
      </c>
      <c r="AV148" s="12" t="s">
        <v>78</v>
      </c>
      <c r="AW148" s="12" t="s">
        <v>33</v>
      </c>
      <c r="AX148" s="12" t="s">
        <v>76</v>
      </c>
      <c r="AY148" s="196" t="s">
        <v>144</v>
      </c>
    </row>
    <row r="149" spans="2:65" s="11" customFormat="1" ht="29.85" customHeight="1">
      <c r="B149" s="168"/>
      <c r="D149" s="169" t="s">
        <v>68</v>
      </c>
      <c r="E149" s="179" t="s">
        <v>210</v>
      </c>
      <c r="F149" s="179" t="s">
        <v>211</v>
      </c>
      <c r="I149" s="171"/>
      <c r="J149" s="180">
        <f>BK149</f>
        <v>0</v>
      </c>
      <c r="L149" s="168"/>
      <c r="M149" s="173"/>
      <c r="N149" s="174"/>
      <c r="O149" s="174"/>
      <c r="P149" s="175">
        <f>P150</f>
        <v>0</v>
      </c>
      <c r="Q149" s="174"/>
      <c r="R149" s="175">
        <f>R150</f>
        <v>0</v>
      </c>
      <c r="S149" s="174"/>
      <c r="T149" s="176">
        <f>T150</f>
        <v>0</v>
      </c>
      <c r="AR149" s="169" t="s">
        <v>76</v>
      </c>
      <c r="AT149" s="177" t="s">
        <v>68</v>
      </c>
      <c r="AU149" s="177" t="s">
        <v>76</v>
      </c>
      <c r="AY149" s="169" t="s">
        <v>144</v>
      </c>
      <c r="BK149" s="178">
        <f>BK150</f>
        <v>0</v>
      </c>
    </row>
    <row r="150" spans="2:65" s="1" customFormat="1" ht="22.9" customHeight="1">
      <c r="B150" s="181"/>
      <c r="C150" s="182" t="s">
        <v>315</v>
      </c>
      <c r="D150" s="182" t="s">
        <v>146</v>
      </c>
      <c r="E150" s="183" t="s">
        <v>316</v>
      </c>
      <c r="F150" s="184" t="s">
        <v>317</v>
      </c>
      <c r="G150" s="185" t="s">
        <v>163</v>
      </c>
      <c r="H150" s="186">
        <v>758.702</v>
      </c>
      <c r="I150" s="187"/>
      <c r="J150" s="188">
        <f>ROUND(I150*H150,2)</f>
        <v>0</v>
      </c>
      <c r="K150" s="184" t="s">
        <v>150</v>
      </c>
      <c r="L150" s="41"/>
      <c r="M150" s="189" t="s">
        <v>5</v>
      </c>
      <c r="N150" s="221" t="s">
        <v>40</v>
      </c>
      <c r="O150" s="222"/>
      <c r="P150" s="223">
        <f>O150*H150</f>
        <v>0</v>
      </c>
      <c r="Q150" s="223">
        <v>0</v>
      </c>
      <c r="R150" s="223">
        <f>Q150*H150</f>
        <v>0</v>
      </c>
      <c r="S150" s="223">
        <v>0</v>
      </c>
      <c r="T150" s="224">
        <f>S150*H150</f>
        <v>0</v>
      </c>
      <c r="AR150" s="24" t="s">
        <v>151</v>
      </c>
      <c r="AT150" s="24" t="s">
        <v>146</v>
      </c>
      <c r="AU150" s="24" t="s">
        <v>78</v>
      </c>
      <c r="AY150" s="24" t="s">
        <v>144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4" t="s">
        <v>76</v>
      </c>
      <c r="BK150" s="193">
        <f>ROUND(I150*H150,2)</f>
        <v>0</v>
      </c>
      <c r="BL150" s="24" t="s">
        <v>151</v>
      </c>
      <c r="BM150" s="24" t="s">
        <v>318</v>
      </c>
    </row>
    <row r="151" spans="2:65" s="1" customFormat="1" ht="6.95" customHeight="1">
      <c r="B151" s="56"/>
      <c r="C151" s="57"/>
      <c r="D151" s="57"/>
      <c r="E151" s="57"/>
      <c r="F151" s="57"/>
      <c r="G151" s="57"/>
      <c r="H151" s="57"/>
      <c r="I151" s="134"/>
      <c r="J151" s="57"/>
      <c r="K151" s="57"/>
      <c r="L151" s="41"/>
    </row>
  </sheetData>
  <autoFilter ref="C87:K150"/>
  <mergeCells count="13">
    <mergeCell ref="E80:H80"/>
    <mergeCell ref="G1:H1"/>
    <mergeCell ref="L2:V2"/>
    <mergeCell ref="E49:H49"/>
    <mergeCell ref="E51:H51"/>
    <mergeCell ref="J55:J56"/>
    <mergeCell ref="E76:H76"/>
    <mergeCell ref="E78:H78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89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>
      <c r="B8" s="28"/>
      <c r="C8" s="29"/>
      <c r="D8" s="37" t="s">
        <v>114</v>
      </c>
      <c r="E8" s="29"/>
      <c r="F8" s="29"/>
      <c r="G8" s="29"/>
      <c r="H8" s="29"/>
      <c r="I8" s="112"/>
      <c r="J8" s="29"/>
      <c r="K8" s="31"/>
    </row>
    <row r="9" spans="1:70" s="1" customFormat="1" ht="14.45" customHeight="1">
      <c r="B9" s="41"/>
      <c r="C9" s="42"/>
      <c r="D9" s="42"/>
      <c r="E9" s="357" t="s">
        <v>115</v>
      </c>
      <c r="F9" s="359"/>
      <c r="G9" s="359"/>
      <c r="H9" s="359"/>
      <c r="I9" s="113"/>
      <c r="J9" s="42"/>
      <c r="K9" s="45"/>
    </row>
    <row r="10" spans="1:70" s="1" customFormat="1">
      <c r="B10" s="41"/>
      <c r="C10" s="42"/>
      <c r="D10" s="37" t="s">
        <v>116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0" t="s">
        <v>319</v>
      </c>
      <c r="F11" s="359"/>
      <c r="G11" s="359"/>
      <c r="H11" s="359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25. 10. 2018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14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14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14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13"/>
      <c r="J25" s="42"/>
      <c r="K25" s="45"/>
    </row>
    <row r="26" spans="2:11" s="7" customFormat="1" ht="14.45" customHeight="1">
      <c r="B26" s="116"/>
      <c r="C26" s="117"/>
      <c r="D26" s="117"/>
      <c r="E26" s="335" t="s">
        <v>5</v>
      </c>
      <c r="F26" s="335"/>
      <c r="G26" s="335"/>
      <c r="H26" s="335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35</v>
      </c>
      <c r="E29" s="42"/>
      <c r="F29" s="42"/>
      <c r="G29" s="42"/>
      <c r="H29" s="42"/>
      <c r="I29" s="113"/>
      <c r="J29" s="123">
        <f>ROUND(J89,2)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24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25">
        <f>ROUND(SUM(BE89:BE156), 2)</f>
        <v>0</v>
      </c>
      <c r="G32" s="42"/>
      <c r="H32" s="42"/>
      <c r="I32" s="126">
        <v>0.21</v>
      </c>
      <c r="J32" s="125">
        <f>ROUND(ROUND((SUM(BE89:BE156)),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25">
        <f>ROUND(SUM(BF89:BF156), 2)</f>
        <v>0</v>
      </c>
      <c r="G33" s="42"/>
      <c r="H33" s="42"/>
      <c r="I33" s="126">
        <v>0.15</v>
      </c>
      <c r="J33" s="125">
        <f>ROUND(ROUND((SUM(BF89:BF156)),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25">
        <f>ROUND(SUM(BG89:BG156),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25">
        <f>ROUND(SUM(BH89:BH156),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ROUND(SUM(BI89:BI156),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45</v>
      </c>
      <c r="E38" s="71"/>
      <c r="F38" s="71"/>
      <c r="G38" s="129" t="s">
        <v>46</v>
      </c>
      <c r="H38" s="130" t="s">
        <v>47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118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4.45" customHeight="1">
      <c r="B47" s="41"/>
      <c r="C47" s="42"/>
      <c r="D47" s="42"/>
      <c r="E47" s="357" t="str">
        <f>E7</f>
        <v>Vnitroblok ulic Dukelských Bojovníků a Sokolská, Znojmo</v>
      </c>
      <c r="F47" s="358"/>
      <c r="G47" s="358"/>
      <c r="H47" s="358"/>
      <c r="I47" s="113"/>
      <c r="J47" s="42"/>
      <c r="K47" s="45"/>
    </row>
    <row r="48" spans="2:11">
      <c r="B48" s="28"/>
      <c r="C48" s="37" t="s">
        <v>114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4.45" customHeight="1">
      <c r="B49" s="41"/>
      <c r="C49" s="42"/>
      <c r="D49" s="42"/>
      <c r="E49" s="357" t="s">
        <v>115</v>
      </c>
      <c r="F49" s="359"/>
      <c r="G49" s="359"/>
      <c r="H49" s="359"/>
      <c r="I49" s="113"/>
      <c r="J49" s="42"/>
      <c r="K49" s="45"/>
    </row>
    <row r="50" spans="2:47" s="1" customFormat="1" ht="14.45" customHeight="1">
      <c r="B50" s="41"/>
      <c r="C50" s="37" t="s">
        <v>116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6.149999999999999" customHeight="1">
      <c r="B51" s="41"/>
      <c r="C51" s="42"/>
      <c r="D51" s="42"/>
      <c r="E51" s="360" t="str">
        <f>E11</f>
        <v xml:space="preserve">01.03 - Díl 3 - Doplňující zpevněné plochy </v>
      </c>
      <c r="F51" s="359"/>
      <c r="G51" s="359"/>
      <c r="H51" s="359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25. 10. 2018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14" t="s">
        <v>32</v>
      </c>
      <c r="J55" s="3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13"/>
      <c r="J56" s="36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119</v>
      </c>
      <c r="D58" s="127"/>
      <c r="E58" s="127"/>
      <c r="F58" s="127"/>
      <c r="G58" s="127"/>
      <c r="H58" s="127"/>
      <c r="I58" s="138"/>
      <c r="J58" s="139" t="s">
        <v>120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121</v>
      </c>
      <c r="D60" s="42"/>
      <c r="E60" s="42"/>
      <c r="F60" s="42"/>
      <c r="G60" s="42"/>
      <c r="H60" s="42"/>
      <c r="I60" s="113"/>
      <c r="J60" s="123">
        <f>J89</f>
        <v>0</v>
      </c>
      <c r="K60" s="45"/>
      <c r="AU60" s="24" t="s">
        <v>122</v>
      </c>
    </row>
    <row r="61" spans="2:47" s="8" customFormat="1" ht="24.95" customHeight="1">
      <c r="B61" s="142"/>
      <c r="C61" s="143"/>
      <c r="D61" s="144" t="s">
        <v>123</v>
      </c>
      <c r="E61" s="145"/>
      <c r="F61" s="145"/>
      <c r="G61" s="145"/>
      <c r="H61" s="145"/>
      <c r="I61" s="146"/>
      <c r="J61" s="147">
        <f>J90</f>
        <v>0</v>
      </c>
      <c r="K61" s="148"/>
    </row>
    <row r="62" spans="2:47" s="9" customFormat="1" ht="19.899999999999999" customHeight="1">
      <c r="B62" s="149"/>
      <c r="C62" s="150"/>
      <c r="D62" s="151" t="s">
        <v>124</v>
      </c>
      <c r="E62" s="152"/>
      <c r="F62" s="152"/>
      <c r="G62" s="152"/>
      <c r="H62" s="152"/>
      <c r="I62" s="153"/>
      <c r="J62" s="154">
        <f>J91</f>
        <v>0</v>
      </c>
      <c r="K62" s="155"/>
    </row>
    <row r="63" spans="2:47" s="9" customFormat="1" ht="19.899999999999999" customHeight="1">
      <c r="B63" s="149"/>
      <c r="C63" s="150"/>
      <c r="D63" s="151" t="s">
        <v>320</v>
      </c>
      <c r="E63" s="152"/>
      <c r="F63" s="152"/>
      <c r="G63" s="152"/>
      <c r="H63" s="152"/>
      <c r="I63" s="153"/>
      <c r="J63" s="154">
        <f>J118</f>
        <v>0</v>
      </c>
      <c r="K63" s="155"/>
    </row>
    <row r="64" spans="2:47" s="9" customFormat="1" ht="19.899999999999999" customHeight="1">
      <c r="B64" s="149"/>
      <c r="C64" s="150"/>
      <c r="D64" s="151" t="s">
        <v>125</v>
      </c>
      <c r="E64" s="152"/>
      <c r="F64" s="152"/>
      <c r="G64" s="152"/>
      <c r="H64" s="152"/>
      <c r="I64" s="153"/>
      <c r="J64" s="154">
        <f>J130</f>
        <v>0</v>
      </c>
      <c r="K64" s="155"/>
    </row>
    <row r="65" spans="2:12" s="9" customFormat="1" ht="19.899999999999999" customHeight="1">
      <c r="B65" s="149"/>
      <c r="C65" s="150"/>
      <c r="D65" s="151" t="s">
        <v>321</v>
      </c>
      <c r="E65" s="152"/>
      <c r="F65" s="152"/>
      <c r="G65" s="152"/>
      <c r="H65" s="152"/>
      <c r="I65" s="153"/>
      <c r="J65" s="154">
        <f>J144</f>
        <v>0</v>
      </c>
      <c r="K65" s="155"/>
    </row>
    <row r="66" spans="2:12" s="9" customFormat="1" ht="19.899999999999999" customHeight="1">
      <c r="B66" s="149"/>
      <c r="C66" s="150"/>
      <c r="D66" s="151" t="s">
        <v>126</v>
      </c>
      <c r="E66" s="152"/>
      <c r="F66" s="152"/>
      <c r="G66" s="152"/>
      <c r="H66" s="152"/>
      <c r="I66" s="153"/>
      <c r="J66" s="154">
        <f>J149</f>
        <v>0</v>
      </c>
      <c r="K66" s="155"/>
    </row>
    <row r="67" spans="2:12" s="9" customFormat="1" ht="19.899999999999999" customHeight="1">
      <c r="B67" s="149"/>
      <c r="C67" s="150"/>
      <c r="D67" s="151" t="s">
        <v>127</v>
      </c>
      <c r="E67" s="152"/>
      <c r="F67" s="152"/>
      <c r="G67" s="152"/>
      <c r="H67" s="152"/>
      <c r="I67" s="153"/>
      <c r="J67" s="154">
        <f>J155</f>
        <v>0</v>
      </c>
      <c r="K67" s="155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13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34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35"/>
      <c r="J73" s="60"/>
      <c r="K73" s="60"/>
      <c r="L73" s="41"/>
    </row>
    <row r="74" spans="2:12" s="1" customFormat="1" ht="36.950000000000003" customHeight="1">
      <c r="B74" s="41"/>
      <c r="C74" s="61" t="s">
        <v>128</v>
      </c>
      <c r="I74" s="156"/>
      <c r="L74" s="41"/>
    </row>
    <row r="75" spans="2:12" s="1" customFormat="1" ht="6.95" customHeight="1">
      <c r="B75" s="41"/>
      <c r="I75" s="156"/>
      <c r="L75" s="41"/>
    </row>
    <row r="76" spans="2:12" s="1" customFormat="1" ht="14.45" customHeight="1">
      <c r="B76" s="41"/>
      <c r="C76" s="63" t="s">
        <v>19</v>
      </c>
      <c r="I76" s="156"/>
      <c r="L76" s="41"/>
    </row>
    <row r="77" spans="2:12" s="1" customFormat="1" ht="14.45" customHeight="1">
      <c r="B77" s="41"/>
      <c r="E77" s="362" t="str">
        <f>E7</f>
        <v>Vnitroblok ulic Dukelských Bojovníků a Sokolská, Znojmo</v>
      </c>
      <c r="F77" s="363"/>
      <c r="G77" s="363"/>
      <c r="H77" s="363"/>
      <c r="I77" s="156"/>
      <c r="L77" s="41"/>
    </row>
    <row r="78" spans="2:12">
      <c r="B78" s="28"/>
      <c r="C78" s="63" t="s">
        <v>114</v>
      </c>
      <c r="L78" s="28"/>
    </row>
    <row r="79" spans="2:12" s="1" customFormat="1" ht="14.45" customHeight="1">
      <c r="B79" s="41"/>
      <c r="E79" s="362" t="s">
        <v>115</v>
      </c>
      <c r="F79" s="364"/>
      <c r="G79" s="364"/>
      <c r="H79" s="364"/>
      <c r="I79" s="156"/>
      <c r="L79" s="41"/>
    </row>
    <row r="80" spans="2:12" s="1" customFormat="1" ht="14.45" customHeight="1">
      <c r="B80" s="41"/>
      <c r="C80" s="63" t="s">
        <v>116</v>
      </c>
      <c r="I80" s="156"/>
      <c r="L80" s="41"/>
    </row>
    <row r="81" spans="2:65" s="1" customFormat="1" ht="16.149999999999999" customHeight="1">
      <c r="B81" s="41"/>
      <c r="E81" s="350" t="str">
        <f>E11</f>
        <v xml:space="preserve">01.03 - Díl 3 - Doplňující zpevněné plochy </v>
      </c>
      <c r="F81" s="364"/>
      <c r="G81" s="364"/>
      <c r="H81" s="364"/>
      <c r="I81" s="156"/>
      <c r="L81" s="41"/>
    </row>
    <row r="82" spans="2:65" s="1" customFormat="1" ht="6.95" customHeight="1">
      <c r="B82" s="41"/>
      <c r="I82" s="156"/>
      <c r="L82" s="41"/>
    </row>
    <row r="83" spans="2:65" s="1" customFormat="1" ht="18" customHeight="1">
      <c r="B83" s="41"/>
      <c r="C83" s="63" t="s">
        <v>23</v>
      </c>
      <c r="F83" s="157" t="str">
        <f>F14</f>
        <v xml:space="preserve"> </v>
      </c>
      <c r="I83" s="158" t="s">
        <v>25</v>
      </c>
      <c r="J83" s="67" t="str">
        <f>IF(J14="","",J14)</f>
        <v>25. 10. 2018</v>
      </c>
      <c r="L83" s="41"/>
    </row>
    <row r="84" spans="2:65" s="1" customFormat="1" ht="6.95" customHeight="1">
      <c r="B84" s="41"/>
      <c r="I84" s="156"/>
      <c r="L84" s="41"/>
    </row>
    <row r="85" spans="2:65" s="1" customFormat="1">
      <c r="B85" s="41"/>
      <c r="C85" s="63" t="s">
        <v>27</v>
      </c>
      <c r="F85" s="157" t="str">
        <f>E17</f>
        <v xml:space="preserve"> </v>
      </c>
      <c r="I85" s="158" t="s">
        <v>32</v>
      </c>
      <c r="J85" s="157" t="str">
        <f>E23</f>
        <v xml:space="preserve"> </v>
      </c>
      <c r="L85" s="41"/>
    </row>
    <row r="86" spans="2:65" s="1" customFormat="1" ht="14.45" customHeight="1">
      <c r="B86" s="41"/>
      <c r="C86" s="63" t="s">
        <v>30</v>
      </c>
      <c r="F86" s="157" t="str">
        <f>IF(E20="","",E20)</f>
        <v/>
      </c>
      <c r="I86" s="156"/>
      <c r="L86" s="41"/>
    </row>
    <row r="87" spans="2:65" s="1" customFormat="1" ht="10.35" customHeight="1">
      <c r="B87" s="41"/>
      <c r="I87" s="156"/>
      <c r="L87" s="41"/>
    </row>
    <row r="88" spans="2:65" s="10" customFormat="1" ht="29.25" customHeight="1">
      <c r="B88" s="159"/>
      <c r="C88" s="160" t="s">
        <v>129</v>
      </c>
      <c r="D88" s="161" t="s">
        <v>54</v>
      </c>
      <c r="E88" s="161" t="s">
        <v>50</v>
      </c>
      <c r="F88" s="161" t="s">
        <v>130</v>
      </c>
      <c r="G88" s="161" t="s">
        <v>131</v>
      </c>
      <c r="H88" s="161" t="s">
        <v>132</v>
      </c>
      <c r="I88" s="162" t="s">
        <v>133</v>
      </c>
      <c r="J88" s="161" t="s">
        <v>120</v>
      </c>
      <c r="K88" s="163" t="s">
        <v>134</v>
      </c>
      <c r="L88" s="159"/>
      <c r="M88" s="73" t="s">
        <v>135</v>
      </c>
      <c r="N88" s="74" t="s">
        <v>39</v>
      </c>
      <c r="O88" s="74" t="s">
        <v>136</v>
      </c>
      <c r="P88" s="74" t="s">
        <v>137</v>
      </c>
      <c r="Q88" s="74" t="s">
        <v>138</v>
      </c>
      <c r="R88" s="74" t="s">
        <v>139</v>
      </c>
      <c r="S88" s="74" t="s">
        <v>140</v>
      </c>
      <c r="T88" s="75" t="s">
        <v>141</v>
      </c>
    </row>
    <row r="89" spans="2:65" s="1" customFormat="1" ht="29.25" customHeight="1">
      <c r="B89" s="41"/>
      <c r="C89" s="77" t="s">
        <v>121</v>
      </c>
      <c r="I89" s="156"/>
      <c r="J89" s="164">
        <f>BK89</f>
        <v>0</v>
      </c>
      <c r="L89" s="41"/>
      <c r="M89" s="76"/>
      <c r="N89" s="68"/>
      <c r="O89" s="68"/>
      <c r="P89" s="165">
        <f>P90</f>
        <v>0</v>
      </c>
      <c r="Q89" s="68"/>
      <c r="R89" s="165">
        <f>R90</f>
        <v>315.02831850000001</v>
      </c>
      <c r="S89" s="68"/>
      <c r="T89" s="166">
        <f>T90</f>
        <v>0</v>
      </c>
      <c r="AT89" s="24" t="s">
        <v>68</v>
      </c>
      <c r="AU89" s="24" t="s">
        <v>122</v>
      </c>
      <c r="BK89" s="167">
        <f>BK90</f>
        <v>0</v>
      </c>
    </row>
    <row r="90" spans="2:65" s="11" customFormat="1" ht="37.35" customHeight="1">
      <c r="B90" s="168"/>
      <c r="D90" s="169" t="s">
        <v>68</v>
      </c>
      <c r="E90" s="170" t="s">
        <v>142</v>
      </c>
      <c r="F90" s="170" t="s">
        <v>143</v>
      </c>
      <c r="I90" s="171"/>
      <c r="J90" s="172">
        <f>BK90</f>
        <v>0</v>
      </c>
      <c r="L90" s="168"/>
      <c r="M90" s="173"/>
      <c r="N90" s="174"/>
      <c r="O90" s="174"/>
      <c r="P90" s="175">
        <f>P91+P118+P130+P144+P149+P155</f>
        <v>0</v>
      </c>
      <c r="Q90" s="174"/>
      <c r="R90" s="175">
        <f>R91+R118+R130+R144+R149+R155</f>
        <v>315.02831850000001</v>
      </c>
      <c r="S90" s="174"/>
      <c r="T90" s="176">
        <f>T91+T118+T130+T144+T149+T155</f>
        <v>0</v>
      </c>
      <c r="AR90" s="169" t="s">
        <v>76</v>
      </c>
      <c r="AT90" s="177" t="s">
        <v>68</v>
      </c>
      <c r="AU90" s="177" t="s">
        <v>69</v>
      </c>
      <c r="AY90" s="169" t="s">
        <v>144</v>
      </c>
      <c r="BK90" s="178">
        <f>BK91+BK118+BK130+BK144+BK149+BK155</f>
        <v>0</v>
      </c>
    </row>
    <row r="91" spans="2:65" s="11" customFormat="1" ht="19.899999999999999" customHeight="1">
      <c r="B91" s="168"/>
      <c r="D91" s="169" t="s">
        <v>68</v>
      </c>
      <c r="E91" s="179" t="s">
        <v>76</v>
      </c>
      <c r="F91" s="179" t="s">
        <v>145</v>
      </c>
      <c r="I91" s="171"/>
      <c r="J91" s="180">
        <f>BK91</f>
        <v>0</v>
      </c>
      <c r="L91" s="168"/>
      <c r="M91" s="173"/>
      <c r="N91" s="174"/>
      <c r="O91" s="174"/>
      <c r="P91" s="175">
        <f>SUM(P92:P117)</f>
        <v>0</v>
      </c>
      <c r="Q91" s="174"/>
      <c r="R91" s="175">
        <f>SUM(R92:R117)</f>
        <v>6</v>
      </c>
      <c r="S91" s="174"/>
      <c r="T91" s="176">
        <f>SUM(T92:T117)</f>
        <v>0</v>
      </c>
      <c r="AR91" s="169" t="s">
        <v>76</v>
      </c>
      <c r="AT91" s="177" t="s">
        <v>68</v>
      </c>
      <c r="AU91" s="177" t="s">
        <v>76</v>
      </c>
      <c r="AY91" s="169" t="s">
        <v>144</v>
      </c>
      <c r="BK91" s="178">
        <f>SUM(BK92:BK117)</f>
        <v>0</v>
      </c>
    </row>
    <row r="92" spans="2:65" s="1" customFormat="1" ht="22.9" customHeight="1">
      <c r="B92" s="181"/>
      <c r="C92" s="182" t="s">
        <v>76</v>
      </c>
      <c r="D92" s="182" t="s">
        <v>146</v>
      </c>
      <c r="E92" s="183" t="s">
        <v>322</v>
      </c>
      <c r="F92" s="184" t="s">
        <v>323</v>
      </c>
      <c r="G92" s="185" t="s">
        <v>149</v>
      </c>
      <c r="H92" s="186">
        <v>19.125</v>
      </c>
      <c r="I92" s="187"/>
      <c r="J92" s="188">
        <f>ROUND(I92*H92,2)</f>
        <v>0</v>
      </c>
      <c r="K92" s="184" t="s">
        <v>150</v>
      </c>
      <c r="L92" s="41"/>
      <c r="M92" s="189" t="s">
        <v>5</v>
      </c>
      <c r="N92" s="190" t="s">
        <v>40</v>
      </c>
      <c r="O92" s="42"/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24" t="s">
        <v>151</v>
      </c>
      <c r="AT92" s="24" t="s">
        <v>146</v>
      </c>
      <c r="AU92" s="24" t="s">
        <v>78</v>
      </c>
      <c r="AY92" s="24" t="s">
        <v>144</v>
      </c>
      <c r="BE92" s="193">
        <f>IF(N92="základní",J92,0)</f>
        <v>0</v>
      </c>
      <c r="BF92" s="193">
        <f>IF(N92="snížená",J92,0)</f>
        <v>0</v>
      </c>
      <c r="BG92" s="193">
        <f>IF(N92="zákl. přenesená",J92,0)</f>
        <v>0</v>
      </c>
      <c r="BH92" s="193">
        <f>IF(N92="sníž. přenesená",J92,0)</f>
        <v>0</v>
      </c>
      <c r="BI92" s="193">
        <f>IF(N92="nulová",J92,0)</f>
        <v>0</v>
      </c>
      <c r="BJ92" s="24" t="s">
        <v>76</v>
      </c>
      <c r="BK92" s="193">
        <f>ROUND(I92*H92,2)</f>
        <v>0</v>
      </c>
      <c r="BL92" s="24" t="s">
        <v>151</v>
      </c>
      <c r="BM92" s="24" t="s">
        <v>324</v>
      </c>
    </row>
    <row r="93" spans="2:65" s="12" customFormat="1" ht="13.5">
      <c r="B93" s="194"/>
      <c r="D93" s="195" t="s">
        <v>153</v>
      </c>
      <c r="E93" s="196" t="s">
        <v>5</v>
      </c>
      <c r="F93" s="197" t="s">
        <v>325</v>
      </c>
      <c r="H93" s="198">
        <v>19.125</v>
      </c>
      <c r="I93" s="199"/>
      <c r="L93" s="194"/>
      <c r="M93" s="200"/>
      <c r="N93" s="201"/>
      <c r="O93" s="201"/>
      <c r="P93" s="201"/>
      <c r="Q93" s="201"/>
      <c r="R93" s="201"/>
      <c r="S93" s="201"/>
      <c r="T93" s="202"/>
      <c r="AT93" s="196" t="s">
        <v>153</v>
      </c>
      <c r="AU93" s="196" t="s">
        <v>78</v>
      </c>
      <c r="AV93" s="12" t="s">
        <v>78</v>
      </c>
      <c r="AW93" s="12" t="s">
        <v>33</v>
      </c>
      <c r="AX93" s="12" t="s">
        <v>76</v>
      </c>
      <c r="AY93" s="196" t="s">
        <v>144</v>
      </c>
    </row>
    <row r="94" spans="2:65" s="1" customFormat="1" ht="34.15" customHeight="1">
      <c r="B94" s="181"/>
      <c r="C94" s="182" t="s">
        <v>78</v>
      </c>
      <c r="D94" s="182" t="s">
        <v>146</v>
      </c>
      <c r="E94" s="183" t="s">
        <v>326</v>
      </c>
      <c r="F94" s="184" t="s">
        <v>327</v>
      </c>
      <c r="G94" s="185" t="s">
        <v>149</v>
      </c>
      <c r="H94" s="186">
        <v>76.8</v>
      </c>
      <c r="I94" s="187"/>
      <c r="J94" s="188">
        <f>ROUND(I94*H94,2)</f>
        <v>0</v>
      </c>
      <c r="K94" s="184" t="s">
        <v>150</v>
      </c>
      <c r="L94" s="41"/>
      <c r="M94" s="189" t="s">
        <v>5</v>
      </c>
      <c r="N94" s="190" t="s">
        <v>40</v>
      </c>
      <c r="O94" s="42"/>
      <c r="P94" s="191">
        <f>O94*H94</f>
        <v>0</v>
      </c>
      <c r="Q94" s="191">
        <v>0</v>
      </c>
      <c r="R94" s="191">
        <f>Q94*H94</f>
        <v>0</v>
      </c>
      <c r="S94" s="191">
        <v>0</v>
      </c>
      <c r="T94" s="192">
        <f>S94*H94</f>
        <v>0</v>
      </c>
      <c r="AR94" s="24" t="s">
        <v>151</v>
      </c>
      <c r="AT94" s="24" t="s">
        <v>146</v>
      </c>
      <c r="AU94" s="24" t="s">
        <v>78</v>
      </c>
      <c r="AY94" s="24" t="s">
        <v>144</v>
      </c>
      <c r="BE94" s="193">
        <f>IF(N94="základní",J94,0)</f>
        <v>0</v>
      </c>
      <c r="BF94" s="193">
        <f>IF(N94="snížená",J94,0)</f>
        <v>0</v>
      </c>
      <c r="BG94" s="193">
        <f>IF(N94="zákl. přenesená",J94,0)</f>
        <v>0</v>
      </c>
      <c r="BH94" s="193">
        <f>IF(N94="sníž. přenesená",J94,0)</f>
        <v>0</v>
      </c>
      <c r="BI94" s="193">
        <f>IF(N94="nulová",J94,0)</f>
        <v>0</v>
      </c>
      <c r="BJ94" s="24" t="s">
        <v>76</v>
      </c>
      <c r="BK94" s="193">
        <f>ROUND(I94*H94,2)</f>
        <v>0</v>
      </c>
      <c r="BL94" s="24" t="s">
        <v>151</v>
      </c>
      <c r="BM94" s="24" t="s">
        <v>328</v>
      </c>
    </row>
    <row r="95" spans="2:65" s="12" customFormat="1" ht="13.5">
      <c r="B95" s="194"/>
      <c r="D95" s="195" t="s">
        <v>153</v>
      </c>
      <c r="E95" s="196" t="s">
        <v>5</v>
      </c>
      <c r="F95" s="197" t="s">
        <v>329</v>
      </c>
      <c r="H95" s="198">
        <v>76.8</v>
      </c>
      <c r="I95" s="199"/>
      <c r="L95" s="194"/>
      <c r="M95" s="200"/>
      <c r="N95" s="201"/>
      <c r="O95" s="201"/>
      <c r="P95" s="201"/>
      <c r="Q95" s="201"/>
      <c r="R95" s="201"/>
      <c r="S95" s="201"/>
      <c r="T95" s="202"/>
      <c r="AT95" s="196" t="s">
        <v>153</v>
      </c>
      <c r="AU95" s="196" t="s">
        <v>78</v>
      </c>
      <c r="AV95" s="12" t="s">
        <v>78</v>
      </c>
      <c r="AW95" s="12" t="s">
        <v>33</v>
      </c>
      <c r="AX95" s="12" t="s">
        <v>76</v>
      </c>
      <c r="AY95" s="196" t="s">
        <v>144</v>
      </c>
    </row>
    <row r="96" spans="2:65" s="1" customFormat="1" ht="45.6" customHeight="1">
      <c r="B96" s="181"/>
      <c r="C96" s="182" t="s">
        <v>160</v>
      </c>
      <c r="D96" s="182" t="s">
        <v>146</v>
      </c>
      <c r="E96" s="183" t="s">
        <v>330</v>
      </c>
      <c r="F96" s="184" t="s">
        <v>331</v>
      </c>
      <c r="G96" s="185" t="s">
        <v>149</v>
      </c>
      <c r="H96" s="186">
        <v>81.3</v>
      </c>
      <c r="I96" s="187"/>
      <c r="J96" s="188">
        <f>ROUND(I96*H96,2)</f>
        <v>0</v>
      </c>
      <c r="K96" s="184" t="s">
        <v>150</v>
      </c>
      <c r="L96" s="41"/>
      <c r="M96" s="189" t="s">
        <v>5</v>
      </c>
      <c r="N96" s="190" t="s">
        <v>40</v>
      </c>
      <c r="O96" s="42"/>
      <c r="P96" s="191">
        <f>O96*H96</f>
        <v>0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24" t="s">
        <v>151</v>
      </c>
      <c r="AT96" s="24" t="s">
        <v>146</v>
      </c>
      <c r="AU96" s="24" t="s">
        <v>78</v>
      </c>
      <c r="AY96" s="24" t="s">
        <v>144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24" t="s">
        <v>76</v>
      </c>
      <c r="BK96" s="193">
        <f>ROUND(I96*H96,2)</f>
        <v>0</v>
      </c>
      <c r="BL96" s="24" t="s">
        <v>151</v>
      </c>
      <c r="BM96" s="24" t="s">
        <v>332</v>
      </c>
    </row>
    <row r="97" spans="2:65" s="12" customFormat="1" ht="13.5">
      <c r="B97" s="194"/>
      <c r="D97" s="195" t="s">
        <v>153</v>
      </c>
      <c r="E97" s="196" t="s">
        <v>5</v>
      </c>
      <c r="F97" s="197" t="s">
        <v>333</v>
      </c>
      <c r="H97" s="198">
        <v>40.65</v>
      </c>
      <c r="I97" s="199"/>
      <c r="L97" s="194"/>
      <c r="M97" s="200"/>
      <c r="N97" s="201"/>
      <c r="O97" s="201"/>
      <c r="P97" s="201"/>
      <c r="Q97" s="201"/>
      <c r="R97" s="201"/>
      <c r="S97" s="201"/>
      <c r="T97" s="202"/>
      <c r="AT97" s="196" t="s">
        <v>153</v>
      </c>
      <c r="AU97" s="196" t="s">
        <v>78</v>
      </c>
      <c r="AV97" s="12" t="s">
        <v>78</v>
      </c>
      <c r="AW97" s="12" t="s">
        <v>33</v>
      </c>
      <c r="AX97" s="12" t="s">
        <v>69</v>
      </c>
      <c r="AY97" s="196" t="s">
        <v>144</v>
      </c>
    </row>
    <row r="98" spans="2:65" s="12" customFormat="1" ht="13.5">
      <c r="B98" s="194"/>
      <c r="D98" s="195" t="s">
        <v>153</v>
      </c>
      <c r="E98" s="196" t="s">
        <v>5</v>
      </c>
      <c r="F98" s="197" t="s">
        <v>334</v>
      </c>
      <c r="H98" s="198">
        <v>40.65</v>
      </c>
      <c r="I98" s="199"/>
      <c r="L98" s="194"/>
      <c r="M98" s="200"/>
      <c r="N98" s="201"/>
      <c r="O98" s="201"/>
      <c r="P98" s="201"/>
      <c r="Q98" s="201"/>
      <c r="R98" s="201"/>
      <c r="S98" s="201"/>
      <c r="T98" s="202"/>
      <c r="AT98" s="196" t="s">
        <v>153</v>
      </c>
      <c r="AU98" s="196" t="s">
        <v>78</v>
      </c>
      <c r="AV98" s="12" t="s">
        <v>78</v>
      </c>
      <c r="AW98" s="12" t="s">
        <v>33</v>
      </c>
      <c r="AX98" s="12" t="s">
        <v>69</v>
      </c>
      <c r="AY98" s="196" t="s">
        <v>144</v>
      </c>
    </row>
    <row r="99" spans="2:65" s="13" customFormat="1" ht="13.5">
      <c r="B99" s="203"/>
      <c r="D99" s="195" t="s">
        <v>153</v>
      </c>
      <c r="E99" s="204" t="s">
        <v>5</v>
      </c>
      <c r="F99" s="205" t="s">
        <v>156</v>
      </c>
      <c r="H99" s="206">
        <v>81.3</v>
      </c>
      <c r="I99" s="207"/>
      <c r="L99" s="203"/>
      <c r="M99" s="208"/>
      <c r="N99" s="209"/>
      <c r="O99" s="209"/>
      <c r="P99" s="209"/>
      <c r="Q99" s="209"/>
      <c r="R99" s="209"/>
      <c r="S99" s="209"/>
      <c r="T99" s="210"/>
      <c r="AT99" s="204" t="s">
        <v>153</v>
      </c>
      <c r="AU99" s="204" t="s">
        <v>78</v>
      </c>
      <c r="AV99" s="13" t="s">
        <v>151</v>
      </c>
      <c r="AW99" s="13" t="s">
        <v>33</v>
      </c>
      <c r="AX99" s="13" t="s">
        <v>76</v>
      </c>
      <c r="AY99" s="204" t="s">
        <v>144</v>
      </c>
    </row>
    <row r="100" spans="2:65" s="1" customFormat="1" ht="45.6" customHeight="1">
      <c r="B100" s="181"/>
      <c r="C100" s="182" t="s">
        <v>151</v>
      </c>
      <c r="D100" s="182" t="s">
        <v>146</v>
      </c>
      <c r="E100" s="183" t="s">
        <v>157</v>
      </c>
      <c r="F100" s="184" t="s">
        <v>158</v>
      </c>
      <c r="G100" s="185" t="s">
        <v>149</v>
      </c>
      <c r="H100" s="186">
        <v>55.274999999999999</v>
      </c>
      <c r="I100" s="187"/>
      <c r="J100" s="188">
        <f>ROUND(I100*H100,2)</f>
        <v>0</v>
      </c>
      <c r="K100" s="184" t="s">
        <v>150</v>
      </c>
      <c r="L100" s="41"/>
      <c r="M100" s="189" t="s">
        <v>5</v>
      </c>
      <c r="N100" s="190" t="s">
        <v>40</v>
      </c>
      <c r="O100" s="42"/>
      <c r="P100" s="191">
        <f>O100*H100</f>
        <v>0</v>
      </c>
      <c r="Q100" s="191">
        <v>0</v>
      </c>
      <c r="R100" s="191">
        <f>Q100*H100</f>
        <v>0</v>
      </c>
      <c r="S100" s="191">
        <v>0</v>
      </c>
      <c r="T100" s="192">
        <f>S100*H100</f>
        <v>0</v>
      </c>
      <c r="AR100" s="24" t="s">
        <v>151</v>
      </c>
      <c r="AT100" s="24" t="s">
        <v>146</v>
      </c>
      <c r="AU100" s="24" t="s">
        <v>78</v>
      </c>
      <c r="AY100" s="24" t="s">
        <v>144</v>
      </c>
      <c r="BE100" s="193">
        <f>IF(N100="základní",J100,0)</f>
        <v>0</v>
      </c>
      <c r="BF100" s="193">
        <f>IF(N100="snížená",J100,0)</f>
        <v>0</v>
      </c>
      <c r="BG100" s="193">
        <f>IF(N100="zákl. přenesená",J100,0)</f>
        <v>0</v>
      </c>
      <c r="BH100" s="193">
        <f>IF(N100="sníž. přenesená",J100,0)</f>
        <v>0</v>
      </c>
      <c r="BI100" s="193">
        <f>IF(N100="nulová",J100,0)</f>
        <v>0</v>
      </c>
      <c r="BJ100" s="24" t="s">
        <v>76</v>
      </c>
      <c r="BK100" s="193">
        <f>ROUND(I100*H100,2)</f>
        <v>0</v>
      </c>
      <c r="BL100" s="24" t="s">
        <v>151</v>
      </c>
      <c r="BM100" s="24" t="s">
        <v>335</v>
      </c>
    </row>
    <row r="101" spans="2:65" s="12" customFormat="1" ht="13.5">
      <c r="B101" s="194"/>
      <c r="D101" s="195" t="s">
        <v>153</v>
      </c>
      <c r="E101" s="196" t="s">
        <v>5</v>
      </c>
      <c r="F101" s="197" t="s">
        <v>336</v>
      </c>
      <c r="H101" s="198">
        <v>95.924999999999997</v>
      </c>
      <c r="I101" s="199"/>
      <c r="L101" s="194"/>
      <c r="M101" s="200"/>
      <c r="N101" s="201"/>
      <c r="O101" s="201"/>
      <c r="P101" s="201"/>
      <c r="Q101" s="201"/>
      <c r="R101" s="201"/>
      <c r="S101" s="201"/>
      <c r="T101" s="202"/>
      <c r="AT101" s="196" t="s">
        <v>153</v>
      </c>
      <c r="AU101" s="196" t="s">
        <v>78</v>
      </c>
      <c r="AV101" s="12" t="s">
        <v>78</v>
      </c>
      <c r="AW101" s="12" t="s">
        <v>33</v>
      </c>
      <c r="AX101" s="12" t="s">
        <v>69</v>
      </c>
      <c r="AY101" s="196" t="s">
        <v>144</v>
      </c>
    </row>
    <row r="102" spans="2:65" s="12" customFormat="1" ht="13.5">
      <c r="B102" s="194"/>
      <c r="D102" s="195" t="s">
        <v>153</v>
      </c>
      <c r="E102" s="196" t="s">
        <v>5</v>
      </c>
      <c r="F102" s="197" t="s">
        <v>337</v>
      </c>
      <c r="H102" s="198">
        <v>-40.65</v>
      </c>
      <c r="I102" s="199"/>
      <c r="L102" s="194"/>
      <c r="M102" s="200"/>
      <c r="N102" s="201"/>
      <c r="O102" s="201"/>
      <c r="P102" s="201"/>
      <c r="Q102" s="201"/>
      <c r="R102" s="201"/>
      <c r="S102" s="201"/>
      <c r="T102" s="202"/>
      <c r="AT102" s="196" t="s">
        <v>153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144</v>
      </c>
    </row>
    <row r="103" spans="2:65" s="13" customFormat="1" ht="13.5">
      <c r="B103" s="203"/>
      <c r="D103" s="195" t="s">
        <v>153</v>
      </c>
      <c r="E103" s="204" t="s">
        <v>5</v>
      </c>
      <c r="F103" s="205" t="s">
        <v>156</v>
      </c>
      <c r="H103" s="206">
        <v>55.274999999999999</v>
      </c>
      <c r="I103" s="207"/>
      <c r="L103" s="203"/>
      <c r="M103" s="208"/>
      <c r="N103" s="209"/>
      <c r="O103" s="209"/>
      <c r="P103" s="209"/>
      <c r="Q103" s="209"/>
      <c r="R103" s="209"/>
      <c r="S103" s="209"/>
      <c r="T103" s="210"/>
      <c r="AT103" s="204" t="s">
        <v>153</v>
      </c>
      <c r="AU103" s="204" t="s">
        <v>78</v>
      </c>
      <c r="AV103" s="13" t="s">
        <v>151</v>
      </c>
      <c r="AW103" s="13" t="s">
        <v>33</v>
      </c>
      <c r="AX103" s="13" t="s">
        <v>76</v>
      </c>
      <c r="AY103" s="204" t="s">
        <v>144</v>
      </c>
    </row>
    <row r="104" spans="2:65" s="1" customFormat="1" ht="22.9" customHeight="1">
      <c r="B104" s="181"/>
      <c r="C104" s="182" t="s">
        <v>172</v>
      </c>
      <c r="D104" s="182" t="s">
        <v>146</v>
      </c>
      <c r="E104" s="183" t="s">
        <v>338</v>
      </c>
      <c r="F104" s="184" t="s">
        <v>339</v>
      </c>
      <c r="G104" s="185" t="s">
        <v>149</v>
      </c>
      <c r="H104" s="186">
        <v>40.65</v>
      </c>
      <c r="I104" s="187"/>
      <c r="J104" s="188">
        <f>ROUND(I104*H104,2)</f>
        <v>0</v>
      </c>
      <c r="K104" s="184" t="s">
        <v>150</v>
      </c>
      <c r="L104" s="41"/>
      <c r="M104" s="189" t="s">
        <v>5</v>
      </c>
      <c r="N104" s="190" t="s">
        <v>40</v>
      </c>
      <c r="O104" s="42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24" t="s">
        <v>151</v>
      </c>
      <c r="AT104" s="24" t="s">
        <v>146</v>
      </c>
      <c r="AU104" s="24" t="s">
        <v>78</v>
      </c>
      <c r="AY104" s="24" t="s">
        <v>144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4" t="s">
        <v>76</v>
      </c>
      <c r="BK104" s="193">
        <f>ROUND(I104*H104,2)</f>
        <v>0</v>
      </c>
      <c r="BL104" s="24" t="s">
        <v>151</v>
      </c>
      <c r="BM104" s="24" t="s">
        <v>340</v>
      </c>
    </row>
    <row r="105" spans="2:65" s="12" customFormat="1" ht="13.5">
      <c r="B105" s="194"/>
      <c r="D105" s="195" t="s">
        <v>153</v>
      </c>
      <c r="E105" s="196" t="s">
        <v>5</v>
      </c>
      <c r="F105" s="197" t="s">
        <v>334</v>
      </c>
      <c r="H105" s="198">
        <v>40.65</v>
      </c>
      <c r="I105" s="199"/>
      <c r="L105" s="194"/>
      <c r="M105" s="200"/>
      <c r="N105" s="201"/>
      <c r="O105" s="201"/>
      <c r="P105" s="201"/>
      <c r="Q105" s="201"/>
      <c r="R105" s="201"/>
      <c r="S105" s="201"/>
      <c r="T105" s="202"/>
      <c r="AT105" s="196" t="s">
        <v>153</v>
      </c>
      <c r="AU105" s="196" t="s">
        <v>78</v>
      </c>
      <c r="AV105" s="12" t="s">
        <v>78</v>
      </c>
      <c r="AW105" s="12" t="s">
        <v>33</v>
      </c>
      <c r="AX105" s="12" t="s">
        <v>76</v>
      </c>
      <c r="AY105" s="196" t="s">
        <v>144</v>
      </c>
    </row>
    <row r="106" spans="2:65" s="1" customFormat="1" ht="34.15" customHeight="1">
      <c r="B106" s="181"/>
      <c r="C106" s="182" t="s">
        <v>177</v>
      </c>
      <c r="D106" s="182" t="s">
        <v>146</v>
      </c>
      <c r="E106" s="183" t="s">
        <v>341</v>
      </c>
      <c r="F106" s="184" t="s">
        <v>342</v>
      </c>
      <c r="G106" s="185" t="s">
        <v>149</v>
      </c>
      <c r="H106" s="186">
        <v>3</v>
      </c>
      <c r="I106" s="187"/>
      <c r="J106" s="188">
        <f>ROUND(I106*H106,2)</f>
        <v>0</v>
      </c>
      <c r="K106" s="184" t="s">
        <v>150</v>
      </c>
      <c r="L106" s="41"/>
      <c r="M106" s="189" t="s">
        <v>5</v>
      </c>
      <c r="N106" s="190" t="s">
        <v>40</v>
      </c>
      <c r="O106" s="42"/>
      <c r="P106" s="191">
        <f>O106*H106</f>
        <v>0</v>
      </c>
      <c r="Q106" s="191">
        <v>0</v>
      </c>
      <c r="R106" s="191">
        <f>Q106*H106</f>
        <v>0</v>
      </c>
      <c r="S106" s="191">
        <v>0</v>
      </c>
      <c r="T106" s="192">
        <f>S106*H106</f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4" t="s">
        <v>76</v>
      </c>
      <c r="BK106" s="193">
        <f>ROUND(I106*H106,2)</f>
        <v>0</v>
      </c>
      <c r="BL106" s="24" t="s">
        <v>151</v>
      </c>
      <c r="BM106" s="24" t="s">
        <v>343</v>
      </c>
    </row>
    <row r="107" spans="2:65" s="12" customFormat="1" ht="13.5">
      <c r="B107" s="194"/>
      <c r="D107" s="195" t="s">
        <v>153</v>
      </c>
      <c r="E107" s="196" t="s">
        <v>5</v>
      </c>
      <c r="F107" s="197" t="s">
        <v>344</v>
      </c>
      <c r="H107" s="198">
        <v>3</v>
      </c>
      <c r="I107" s="199"/>
      <c r="L107" s="194"/>
      <c r="M107" s="200"/>
      <c r="N107" s="201"/>
      <c r="O107" s="201"/>
      <c r="P107" s="201"/>
      <c r="Q107" s="201"/>
      <c r="R107" s="201"/>
      <c r="S107" s="201"/>
      <c r="T107" s="202"/>
      <c r="AT107" s="196" t="s">
        <v>153</v>
      </c>
      <c r="AU107" s="196" t="s">
        <v>78</v>
      </c>
      <c r="AV107" s="12" t="s">
        <v>78</v>
      </c>
      <c r="AW107" s="12" t="s">
        <v>33</v>
      </c>
      <c r="AX107" s="12" t="s">
        <v>76</v>
      </c>
      <c r="AY107" s="196" t="s">
        <v>144</v>
      </c>
    </row>
    <row r="108" spans="2:65" s="1" customFormat="1" ht="14.45" customHeight="1">
      <c r="B108" s="181"/>
      <c r="C108" s="211" t="s">
        <v>181</v>
      </c>
      <c r="D108" s="211" t="s">
        <v>200</v>
      </c>
      <c r="E108" s="212" t="s">
        <v>345</v>
      </c>
      <c r="F108" s="213" t="s">
        <v>346</v>
      </c>
      <c r="G108" s="214" t="s">
        <v>163</v>
      </c>
      <c r="H108" s="215">
        <v>6</v>
      </c>
      <c r="I108" s="216"/>
      <c r="J108" s="217">
        <f>ROUND(I108*H108,2)</f>
        <v>0</v>
      </c>
      <c r="K108" s="213" t="s">
        <v>150</v>
      </c>
      <c r="L108" s="218"/>
      <c r="M108" s="219" t="s">
        <v>5</v>
      </c>
      <c r="N108" s="220" t="s">
        <v>40</v>
      </c>
      <c r="O108" s="42"/>
      <c r="P108" s="191">
        <f>O108*H108</f>
        <v>0</v>
      </c>
      <c r="Q108" s="191">
        <v>1</v>
      </c>
      <c r="R108" s="191">
        <f>Q108*H108</f>
        <v>6</v>
      </c>
      <c r="S108" s="191">
        <v>0</v>
      </c>
      <c r="T108" s="192">
        <f>S108*H108</f>
        <v>0</v>
      </c>
      <c r="AR108" s="24" t="s">
        <v>185</v>
      </c>
      <c r="AT108" s="24" t="s">
        <v>200</v>
      </c>
      <c r="AU108" s="24" t="s">
        <v>78</v>
      </c>
      <c r="AY108" s="24" t="s">
        <v>144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4" t="s">
        <v>76</v>
      </c>
      <c r="BK108" s="193">
        <f>ROUND(I108*H108,2)</f>
        <v>0</v>
      </c>
      <c r="BL108" s="24" t="s">
        <v>151</v>
      </c>
      <c r="BM108" s="24" t="s">
        <v>347</v>
      </c>
    </row>
    <row r="109" spans="2:65" s="12" customFormat="1" ht="13.5">
      <c r="B109" s="194"/>
      <c r="D109" s="195" t="s">
        <v>153</v>
      </c>
      <c r="E109" s="196" t="s">
        <v>5</v>
      </c>
      <c r="F109" s="197" t="s">
        <v>348</v>
      </c>
      <c r="H109" s="198">
        <v>6</v>
      </c>
      <c r="I109" s="199"/>
      <c r="L109" s="194"/>
      <c r="M109" s="200"/>
      <c r="N109" s="201"/>
      <c r="O109" s="201"/>
      <c r="P109" s="201"/>
      <c r="Q109" s="201"/>
      <c r="R109" s="201"/>
      <c r="S109" s="201"/>
      <c r="T109" s="202"/>
      <c r="AT109" s="196" t="s">
        <v>153</v>
      </c>
      <c r="AU109" s="196" t="s">
        <v>78</v>
      </c>
      <c r="AV109" s="12" t="s">
        <v>78</v>
      </c>
      <c r="AW109" s="12" t="s">
        <v>33</v>
      </c>
      <c r="AX109" s="12" t="s">
        <v>76</v>
      </c>
      <c r="AY109" s="196" t="s">
        <v>144</v>
      </c>
    </row>
    <row r="110" spans="2:65" s="1" customFormat="1" ht="34.15" customHeight="1">
      <c r="B110" s="181"/>
      <c r="C110" s="182" t="s">
        <v>185</v>
      </c>
      <c r="D110" s="182" t="s">
        <v>146</v>
      </c>
      <c r="E110" s="183" t="s">
        <v>161</v>
      </c>
      <c r="F110" s="184" t="s">
        <v>162</v>
      </c>
      <c r="G110" s="185" t="s">
        <v>163</v>
      </c>
      <c r="H110" s="186">
        <v>99.495000000000005</v>
      </c>
      <c r="I110" s="187"/>
      <c r="J110" s="188">
        <f>ROUND(I110*H110,2)</f>
        <v>0</v>
      </c>
      <c r="K110" s="184" t="s">
        <v>150</v>
      </c>
      <c r="L110" s="41"/>
      <c r="M110" s="189" t="s">
        <v>5</v>
      </c>
      <c r="N110" s="190" t="s">
        <v>40</v>
      </c>
      <c r="O110" s="42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4" t="s">
        <v>151</v>
      </c>
      <c r="AT110" s="24" t="s">
        <v>146</v>
      </c>
      <c r="AU110" s="24" t="s">
        <v>78</v>
      </c>
      <c r="AY110" s="24" t="s">
        <v>144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4" t="s">
        <v>76</v>
      </c>
      <c r="BK110" s="193">
        <f>ROUND(I110*H110,2)</f>
        <v>0</v>
      </c>
      <c r="BL110" s="24" t="s">
        <v>151</v>
      </c>
      <c r="BM110" s="24" t="s">
        <v>349</v>
      </c>
    </row>
    <row r="111" spans="2:65" s="12" customFormat="1" ht="13.5">
      <c r="B111" s="194"/>
      <c r="D111" s="195" t="s">
        <v>153</v>
      </c>
      <c r="E111" s="196" t="s">
        <v>5</v>
      </c>
      <c r="F111" s="197" t="s">
        <v>350</v>
      </c>
      <c r="H111" s="198">
        <v>99.495000000000005</v>
      </c>
      <c r="I111" s="199"/>
      <c r="L111" s="194"/>
      <c r="M111" s="200"/>
      <c r="N111" s="201"/>
      <c r="O111" s="201"/>
      <c r="P111" s="201"/>
      <c r="Q111" s="201"/>
      <c r="R111" s="201"/>
      <c r="S111" s="201"/>
      <c r="T111" s="202"/>
      <c r="AT111" s="196" t="s">
        <v>153</v>
      </c>
      <c r="AU111" s="196" t="s">
        <v>78</v>
      </c>
      <c r="AV111" s="12" t="s">
        <v>78</v>
      </c>
      <c r="AW111" s="12" t="s">
        <v>33</v>
      </c>
      <c r="AX111" s="12" t="s">
        <v>76</v>
      </c>
      <c r="AY111" s="196" t="s">
        <v>144</v>
      </c>
    </row>
    <row r="112" spans="2:65" s="1" customFormat="1" ht="34.15" customHeight="1">
      <c r="B112" s="181"/>
      <c r="C112" s="182" t="s">
        <v>189</v>
      </c>
      <c r="D112" s="182" t="s">
        <v>146</v>
      </c>
      <c r="E112" s="183" t="s">
        <v>351</v>
      </c>
      <c r="F112" s="184" t="s">
        <v>352</v>
      </c>
      <c r="G112" s="185" t="s">
        <v>149</v>
      </c>
      <c r="H112" s="186">
        <v>40.65</v>
      </c>
      <c r="I112" s="187"/>
      <c r="J112" s="188">
        <f>ROUND(I112*H112,2)</f>
        <v>0</v>
      </c>
      <c r="K112" s="184" t="s">
        <v>150</v>
      </c>
      <c r="L112" s="41"/>
      <c r="M112" s="189" t="s">
        <v>5</v>
      </c>
      <c r="N112" s="190" t="s">
        <v>40</v>
      </c>
      <c r="O112" s="42"/>
      <c r="P112" s="191">
        <f>O112*H112</f>
        <v>0</v>
      </c>
      <c r="Q112" s="191">
        <v>0</v>
      </c>
      <c r="R112" s="191">
        <f>Q112*H112</f>
        <v>0</v>
      </c>
      <c r="S112" s="191">
        <v>0</v>
      </c>
      <c r="T112" s="192">
        <f>S112*H112</f>
        <v>0</v>
      </c>
      <c r="AR112" s="24" t="s">
        <v>151</v>
      </c>
      <c r="AT112" s="24" t="s">
        <v>146</v>
      </c>
      <c r="AU112" s="24" t="s">
        <v>78</v>
      </c>
      <c r="AY112" s="24" t="s">
        <v>144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4" t="s">
        <v>76</v>
      </c>
      <c r="BK112" s="193">
        <f>ROUND(I112*H112,2)</f>
        <v>0</v>
      </c>
      <c r="BL112" s="24" t="s">
        <v>151</v>
      </c>
      <c r="BM112" s="24" t="s">
        <v>353</v>
      </c>
    </row>
    <row r="113" spans="2:65" s="12" customFormat="1" ht="13.5">
      <c r="B113" s="194"/>
      <c r="D113" s="195" t="s">
        <v>153</v>
      </c>
      <c r="E113" s="196" t="s">
        <v>5</v>
      </c>
      <c r="F113" s="197" t="s">
        <v>354</v>
      </c>
      <c r="H113" s="198">
        <v>2.25</v>
      </c>
      <c r="I113" s="199"/>
      <c r="L113" s="194"/>
      <c r="M113" s="200"/>
      <c r="N113" s="201"/>
      <c r="O113" s="201"/>
      <c r="P113" s="201"/>
      <c r="Q113" s="201"/>
      <c r="R113" s="201"/>
      <c r="S113" s="201"/>
      <c r="T113" s="202"/>
      <c r="AT113" s="196" t="s">
        <v>153</v>
      </c>
      <c r="AU113" s="196" t="s">
        <v>78</v>
      </c>
      <c r="AV113" s="12" t="s">
        <v>78</v>
      </c>
      <c r="AW113" s="12" t="s">
        <v>33</v>
      </c>
      <c r="AX113" s="12" t="s">
        <v>69</v>
      </c>
      <c r="AY113" s="196" t="s">
        <v>144</v>
      </c>
    </row>
    <row r="114" spans="2:65" s="12" customFormat="1" ht="13.5">
      <c r="B114" s="194"/>
      <c r="D114" s="195" t="s">
        <v>153</v>
      </c>
      <c r="E114" s="196" t="s">
        <v>5</v>
      </c>
      <c r="F114" s="197" t="s">
        <v>355</v>
      </c>
      <c r="H114" s="198">
        <v>38.4</v>
      </c>
      <c r="I114" s="199"/>
      <c r="L114" s="194"/>
      <c r="M114" s="200"/>
      <c r="N114" s="201"/>
      <c r="O114" s="201"/>
      <c r="P114" s="201"/>
      <c r="Q114" s="201"/>
      <c r="R114" s="201"/>
      <c r="S114" s="201"/>
      <c r="T114" s="202"/>
      <c r="AT114" s="196" t="s">
        <v>153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144</v>
      </c>
    </row>
    <row r="115" spans="2:65" s="13" customFormat="1" ht="13.5">
      <c r="B115" s="203"/>
      <c r="D115" s="195" t="s">
        <v>153</v>
      </c>
      <c r="E115" s="204" t="s">
        <v>5</v>
      </c>
      <c r="F115" s="205" t="s">
        <v>156</v>
      </c>
      <c r="H115" s="206">
        <v>40.65</v>
      </c>
      <c r="I115" s="207"/>
      <c r="L115" s="203"/>
      <c r="M115" s="208"/>
      <c r="N115" s="209"/>
      <c r="O115" s="209"/>
      <c r="P115" s="209"/>
      <c r="Q115" s="209"/>
      <c r="R115" s="209"/>
      <c r="S115" s="209"/>
      <c r="T115" s="210"/>
      <c r="AT115" s="204" t="s">
        <v>153</v>
      </c>
      <c r="AU115" s="204" t="s">
        <v>78</v>
      </c>
      <c r="AV115" s="13" t="s">
        <v>151</v>
      </c>
      <c r="AW115" s="13" t="s">
        <v>33</v>
      </c>
      <c r="AX115" s="13" t="s">
        <v>76</v>
      </c>
      <c r="AY115" s="204" t="s">
        <v>144</v>
      </c>
    </row>
    <row r="116" spans="2:65" s="1" customFormat="1" ht="22.9" customHeight="1">
      <c r="B116" s="181"/>
      <c r="C116" s="182" t="s">
        <v>194</v>
      </c>
      <c r="D116" s="182" t="s">
        <v>146</v>
      </c>
      <c r="E116" s="183" t="s">
        <v>166</v>
      </c>
      <c r="F116" s="184" t="s">
        <v>167</v>
      </c>
      <c r="G116" s="185" t="s">
        <v>168</v>
      </c>
      <c r="H116" s="186">
        <v>1370</v>
      </c>
      <c r="I116" s="187"/>
      <c r="J116" s="188">
        <f>ROUND(I116*H116,2)</f>
        <v>0</v>
      </c>
      <c r="K116" s="184" t="s">
        <v>150</v>
      </c>
      <c r="L116" s="41"/>
      <c r="M116" s="189" t="s">
        <v>5</v>
      </c>
      <c r="N116" s="190" t="s">
        <v>40</v>
      </c>
      <c r="O116" s="42"/>
      <c r="P116" s="191">
        <f>O116*H116</f>
        <v>0</v>
      </c>
      <c r="Q116" s="191">
        <v>0</v>
      </c>
      <c r="R116" s="191">
        <f>Q116*H116</f>
        <v>0</v>
      </c>
      <c r="S116" s="191">
        <v>0</v>
      </c>
      <c r="T116" s="192">
        <f>S116*H116</f>
        <v>0</v>
      </c>
      <c r="AR116" s="24" t="s">
        <v>151</v>
      </c>
      <c r="AT116" s="24" t="s">
        <v>146</v>
      </c>
      <c r="AU116" s="24" t="s">
        <v>78</v>
      </c>
      <c r="AY116" s="24" t="s">
        <v>144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4" t="s">
        <v>76</v>
      </c>
      <c r="BK116" s="193">
        <f>ROUND(I116*H116,2)</f>
        <v>0</v>
      </c>
      <c r="BL116" s="24" t="s">
        <v>151</v>
      </c>
      <c r="BM116" s="24" t="s">
        <v>356</v>
      </c>
    </row>
    <row r="117" spans="2:65" s="12" customFormat="1" ht="13.5">
      <c r="B117" s="194"/>
      <c r="D117" s="195" t="s">
        <v>153</v>
      </c>
      <c r="E117" s="196" t="s">
        <v>5</v>
      </c>
      <c r="F117" s="197" t="s">
        <v>357</v>
      </c>
      <c r="H117" s="198">
        <v>1370</v>
      </c>
      <c r="I117" s="199"/>
      <c r="L117" s="194"/>
      <c r="M117" s="200"/>
      <c r="N117" s="201"/>
      <c r="O117" s="201"/>
      <c r="P117" s="201"/>
      <c r="Q117" s="201"/>
      <c r="R117" s="201"/>
      <c r="S117" s="201"/>
      <c r="T117" s="202"/>
      <c r="AT117" s="196" t="s">
        <v>153</v>
      </c>
      <c r="AU117" s="196" t="s">
        <v>78</v>
      </c>
      <c r="AV117" s="12" t="s">
        <v>78</v>
      </c>
      <c r="AW117" s="12" t="s">
        <v>33</v>
      </c>
      <c r="AX117" s="12" t="s">
        <v>76</v>
      </c>
      <c r="AY117" s="196" t="s">
        <v>144</v>
      </c>
    </row>
    <row r="118" spans="2:65" s="11" customFormat="1" ht="29.85" customHeight="1">
      <c r="B118" s="168"/>
      <c r="D118" s="169" t="s">
        <v>68</v>
      </c>
      <c r="E118" s="179" t="s">
        <v>78</v>
      </c>
      <c r="F118" s="179" t="s">
        <v>358</v>
      </c>
      <c r="I118" s="171"/>
      <c r="J118" s="180">
        <f>BK118</f>
        <v>0</v>
      </c>
      <c r="L118" s="168"/>
      <c r="M118" s="173"/>
      <c r="N118" s="174"/>
      <c r="O118" s="174"/>
      <c r="P118" s="175">
        <f>SUM(P119:P129)</f>
        <v>0</v>
      </c>
      <c r="Q118" s="174"/>
      <c r="R118" s="175">
        <f>SUM(R119:R129)</f>
        <v>0.2779625</v>
      </c>
      <c r="S118" s="174"/>
      <c r="T118" s="176">
        <f>SUM(T119:T129)</f>
        <v>0</v>
      </c>
      <c r="AR118" s="169" t="s">
        <v>76</v>
      </c>
      <c r="AT118" s="177" t="s">
        <v>68</v>
      </c>
      <c r="AU118" s="177" t="s">
        <v>76</v>
      </c>
      <c r="AY118" s="169" t="s">
        <v>144</v>
      </c>
      <c r="BK118" s="178">
        <f>SUM(BK119:BK129)</f>
        <v>0</v>
      </c>
    </row>
    <row r="119" spans="2:65" s="1" customFormat="1" ht="34.15" customHeight="1">
      <c r="B119" s="181"/>
      <c r="C119" s="182" t="s">
        <v>199</v>
      </c>
      <c r="D119" s="182" t="s">
        <v>146</v>
      </c>
      <c r="E119" s="183" t="s">
        <v>359</v>
      </c>
      <c r="F119" s="184" t="s">
        <v>360</v>
      </c>
      <c r="G119" s="185" t="s">
        <v>149</v>
      </c>
      <c r="H119" s="186">
        <v>55.274999999999999</v>
      </c>
      <c r="I119" s="187"/>
      <c r="J119" s="188">
        <f>ROUND(I119*H119,2)</f>
        <v>0</v>
      </c>
      <c r="K119" s="184" t="s">
        <v>150</v>
      </c>
      <c r="L119" s="41"/>
      <c r="M119" s="189" t="s">
        <v>5</v>
      </c>
      <c r="N119" s="190" t="s">
        <v>40</v>
      </c>
      <c r="O119" s="42"/>
      <c r="P119" s="191">
        <f>O119*H119</f>
        <v>0</v>
      </c>
      <c r="Q119" s="191">
        <v>0</v>
      </c>
      <c r="R119" s="191">
        <f>Q119*H119</f>
        <v>0</v>
      </c>
      <c r="S119" s="191">
        <v>0</v>
      </c>
      <c r="T119" s="192">
        <f>S119*H119</f>
        <v>0</v>
      </c>
      <c r="AR119" s="24" t="s">
        <v>151</v>
      </c>
      <c r="AT119" s="24" t="s">
        <v>146</v>
      </c>
      <c r="AU119" s="24" t="s">
        <v>78</v>
      </c>
      <c r="AY119" s="24" t="s">
        <v>144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4" t="s">
        <v>76</v>
      </c>
      <c r="BK119" s="193">
        <f>ROUND(I119*H119,2)</f>
        <v>0</v>
      </c>
      <c r="BL119" s="24" t="s">
        <v>151</v>
      </c>
      <c r="BM119" s="24" t="s">
        <v>361</v>
      </c>
    </row>
    <row r="120" spans="2:65" s="12" customFormat="1" ht="13.5">
      <c r="B120" s="194"/>
      <c r="D120" s="195" t="s">
        <v>153</v>
      </c>
      <c r="E120" s="196" t="s">
        <v>5</v>
      </c>
      <c r="F120" s="197" t="s">
        <v>362</v>
      </c>
      <c r="H120" s="198">
        <v>16.875</v>
      </c>
      <c r="I120" s="199"/>
      <c r="L120" s="194"/>
      <c r="M120" s="200"/>
      <c r="N120" s="201"/>
      <c r="O120" s="201"/>
      <c r="P120" s="201"/>
      <c r="Q120" s="201"/>
      <c r="R120" s="201"/>
      <c r="S120" s="201"/>
      <c r="T120" s="202"/>
      <c r="AT120" s="196" t="s">
        <v>153</v>
      </c>
      <c r="AU120" s="196" t="s">
        <v>78</v>
      </c>
      <c r="AV120" s="12" t="s">
        <v>78</v>
      </c>
      <c r="AW120" s="12" t="s">
        <v>33</v>
      </c>
      <c r="AX120" s="12" t="s">
        <v>69</v>
      </c>
      <c r="AY120" s="196" t="s">
        <v>144</v>
      </c>
    </row>
    <row r="121" spans="2:65" s="12" customFormat="1" ht="13.5">
      <c r="B121" s="194"/>
      <c r="D121" s="195" t="s">
        <v>153</v>
      </c>
      <c r="E121" s="196" t="s">
        <v>5</v>
      </c>
      <c r="F121" s="197" t="s">
        <v>363</v>
      </c>
      <c r="H121" s="198">
        <v>38.4</v>
      </c>
      <c r="I121" s="199"/>
      <c r="L121" s="194"/>
      <c r="M121" s="200"/>
      <c r="N121" s="201"/>
      <c r="O121" s="201"/>
      <c r="P121" s="201"/>
      <c r="Q121" s="201"/>
      <c r="R121" s="201"/>
      <c r="S121" s="201"/>
      <c r="T121" s="202"/>
      <c r="AT121" s="196" t="s">
        <v>153</v>
      </c>
      <c r="AU121" s="196" t="s">
        <v>78</v>
      </c>
      <c r="AV121" s="12" t="s">
        <v>78</v>
      </c>
      <c r="AW121" s="12" t="s">
        <v>33</v>
      </c>
      <c r="AX121" s="12" t="s">
        <v>69</v>
      </c>
      <c r="AY121" s="196" t="s">
        <v>144</v>
      </c>
    </row>
    <row r="122" spans="2:65" s="13" customFormat="1" ht="13.5">
      <c r="B122" s="203"/>
      <c r="D122" s="195" t="s">
        <v>153</v>
      </c>
      <c r="E122" s="204" t="s">
        <v>5</v>
      </c>
      <c r="F122" s="205" t="s">
        <v>156</v>
      </c>
      <c r="H122" s="206">
        <v>55.274999999999999</v>
      </c>
      <c r="I122" s="207"/>
      <c r="L122" s="203"/>
      <c r="M122" s="208"/>
      <c r="N122" s="209"/>
      <c r="O122" s="209"/>
      <c r="P122" s="209"/>
      <c r="Q122" s="209"/>
      <c r="R122" s="209"/>
      <c r="S122" s="209"/>
      <c r="T122" s="210"/>
      <c r="AT122" s="204" t="s">
        <v>153</v>
      </c>
      <c r="AU122" s="204" t="s">
        <v>78</v>
      </c>
      <c r="AV122" s="13" t="s">
        <v>151</v>
      </c>
      <c r="AW122" s="13" t="s">
        <v>33</v>
      </c>
      <c r="AX122" s="13" t="s">
        <v>76</v>
      </c>
      <c r="AY122" s="204" t="s">
        <v>144</v>
      </c>
    </row>
    <row r="123" spans="2:65" s="1" customFormat="1" ht="34.15" customHeight="1">
      <c r="B123" s="181"/>
      <c r="C123" s="182" t="s">
        <v>205</v>
      </c>
      <c r="D123" s="182" t="s">
        <v>146</v>
      </c>
      <c r="E123" s="183" t="s">
        <v>364</v>
      </c>
      <c r="F123" s="184" t="s">
        <v>365</v>
      </c>
      <c r="G123" s="185" t="s">
        <v>168</v>
      </c>
      <c r="H123" s="186">
        <v>387.5</v>
      </c>
      <c r="I123" s="187"/>
      <c r="J123" s="188">
        <f>ROUND(I123*H123,2)</f>
        <v>0</v>
      </c>
      <c r="K123" s="184" t="s">
        <v>150</v>
      </c>
      <c r="L123" s="41"/>
      <c r="M123" s="189" t="s">
        <v>5</v>
      </c>
      <c r="N123" s="190" t="s">
        <v>40</v>
      </c>
      <c r="O123" s="42"/>
      <c r="P123" s="191">
        <f>O123*H123</f>
        <v>0</v>
      </c>
      <c r="Q123" s="191">
        <v>1.7000000000000001E-4</v>
      </c>
      <c r="R123" s="191">
        <f>Q123*H123</f>
        <v>6.5875000000000003E-2</v>
      </c>
      <c r="S123" s="191">
        <v>0</v>
      </c>
      <c r="T123" s="192">
        <f>S123*H123</f>
        <v>0</v>
      </c>
      <c r="AR123" s="24" t="s">
        <v>151</v>
      </c>
      <c r="AT123" s="24" t="s">
        <v>146</v>
      </c>
      <c r="AU123" s="24" t="s">
        <v>78</v>
      </c>
      <c r="AY123" s="24" t="s">
        <v>144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4" t="s">
        <v>76</v>
      </c>
      <c r="BK123" s="193">
        <f>ROUND(I123*H123,2)</f>
        <v>0</v>
      </c>
      <c r="BL123" s="24" t="s">
        <v>151</v>
      </c>
      <c r="BM123" s="24" t="s">
        <v>366</v>
      </c>
    </row>
    <row r="124" spans="2:65" s="12" customFormat="1" ht="13.5">
      <c r="B124" s="194"/>
      <c r="D124" s="195" t="s">
        <v>153</v>
      </c>
      <c r="E124" s="196" t="s">
        <v>5</v>
      </c>
      <c r="F124" s="197" t="s">
        <v>367</v>
      </c>
      <c r="H124" s="198">
        <v>67.5</v>
      </c>
      <c r="I124" s="199"/>
      <c r="L124" s="194"/>
      <c r="M124" s="200"/>
      <c r="N124" s="201"/>
      <c r="O124" s="201"/>
      <c r="P124" s="201"/>
      <c r="Q124" s="201"/>
      <c r="R124" s="201"/>
      <c r="S124" s="201"/>
      <c r="T124" s="202"/>
      <c r="AT124" s="196" t="s">
        <v>153</v>
      </c>
      <c r="AU124" s="196" t="s">
        <v>78</v>
      </c>
      <c r="AV124" s="12" t="s">
        <v>78</v>
      </c>
      <c r="AW124" s="12" t="s">
        <v>33</v>
      </c>
      <c r="AX124" s="12" t="s">
        <v>69</v>
      </c>
      <c r="AY124" s="196" t="s">
        <v>144</v>
      </c>
    </row>
    <row r="125" spans="2:65" s="12" customFormat="1" ht="13.5">
      <c r="B125" s="194"/>
      <c r="D125" s="195" t="s">
        <v>153</v>
      </c>
      <c r="E125" s="196" t="s">
        <v>5</v>
      </c>
      <c r="F125" s="197" t="s">
        <v>368</v>
      </c>
      <c r="H125" s="198">
        <v>320</v>
      </c>
      <c r="I125" s="199"/>
      <c r="L125" s="194"/>
      <c r="M125" s="200"/>
      <c r="N125" s="201"/>
      <c r="O125" s="201"/>
      <c r="P125" s="201"/>
      <c r="Q125" s="201"/>
      <c r="R125" s="201"/>
      <c r="S125" s="201"/>
      <c r="T125" s="202"/>
      <c r="AT125" s="196" t="s">
        <v>153</v>
      </c>
      <c r="AU125" s="196" t="s">
        <v>78</v>
      </c>
      <c r="AV125" s="12" t="s">
        <v>78</v>
      </c>
      <c r="AW125" s="12" t="s">
        <v>33</v>
      </c>
      <c r="AX125" s="12" t="s">
        <v>69</v>
      </c>
      <c r="AY125" s="196" t="s">
        <v>144</v>
      </c>
    </row>
    <row r="126" spans="2:65" s="13" customFormat="1" ht="13.5">
      <c r="B126" s="203"/>
      <c r="D126" s="195" t="s">
        <v>153</v>
      </c>
      <c r="E126" s="204" t="s">
        <v>5</v>
      </c>
      <c r="F126" s="205" t="s">
        <v>156</v>
      </c>
      <c r="H126" s="206">
        <v>387.5</v>
      </c>
      <c r="I126" s="207"/>
      <c r="L126" s="203"/>
      <c r="M126" s="208"/>
      <c r="N126" s="209"/>
      <c r="O126" s="209"/>
      <c r="P126" s="209"/>
      <c r="Q126" s="209"/>
      <c r="R126" s="209"/>
      <c r="S126" s="209"/>
      <c r="T126" s="210"/>
      <c r="AT126" s="204" t="s">
        <v>153</v>
      </c>
      <c r="AU126" s="204" t="s">
        <v>78</v>
      </c>
      <c r="AV126" s="13" t="s">
        <v>151</v>
      </c>
      <c r="AW126" s="13" t="s">
        <v>33</v>
      </c>
      <c r="AX126" s="13" t="s">
        <v>76</v>
      </c>
      <c r="AY126" s="204" t="s">
        <v>144</v>
      </c>
    </row>
    <row r="127" spans="2:65" s="1" customFormat="1" ht="14.45" customHeight="1">
      <c r="B127" s="181"/>
      <c r="C127" s="211" t="s">
        <v>212</v>
      </c>
      <c r="D127" s="211" t="s">
        <v>200</v>
      </c>
      <c r="E127" s="212" t="s">
        <v>369</v>
      </c>
      <c r="F127" s="213" t="s">
        <v>370</v>
      </c>
      <c r="G127" s="214" t="s">
        <v>168</v>
      </c>
      <c r="H127" s="215">
        <v>445.625</v>
      </c>
      <c r="I127" s="216"/>
      <c r="J127" s="217">
        <f>ROUND(I127*H127,2)</f>
        <v>0</v>
      </c>
      <c r="K127" s="213" t="s">
        <v>150</v>
      </c>
      <c r="L127" s="218"/>
      <c r="M127" s="219" t="s">
        <v>5</v>
      </c>
      <c r="N127" s="220" t="s">
        <v>40</v>
      </c>
      <c r="O127" s="42"/>
      <c r="P127" s="191">
        <f>O127*H127</f>
        <v>0</v>
      </c>
      <c r="Q127" s="191">
        <v>2.9999999999999997E-4</v>
      </c>
      <c r="R127" s="191">
        <f>Q127*H127</f>
        <v>0.13368749999999999</v>
      </c>
      <c r="S127" s="191">
        <v>0</v>
      </c>
      <c r="T127" s="192">
        <f>S127*H127</f>
        <v>0</v>
      </c>
      <c r="AR127" s="24" t="s">
        <v>185</v>
      </c>
      <c r="AT127" s="24" t="s">
        <v>200</v>
      </c>
      <c r="AU127" s="24" t="s">
        <v>78</v>
      </c>
      <c r="AY127" s="24" t="s">
        <v>144</v>
      </c>
      <c r="BE127" s="193">
        <f>IF(N127="základní",J127,0)</f>
        <v>0</v>
      </c>
      <c r="BF127" s="193">
        <f>IF(N127="snížená",J127,0)</f>
        <v>0</v>
      </c>
      <c r="BG127" s="193">
        <f>IF(N127="zákl. přenesená",J127,0)</f>
        <v>0</v>
      </c>
      <c r="BH127" s="193">
        <f>IF(N127="sníž. přenesená",J127,0)</f>
        <v>0</v>
      </c>
      <c r="BI127" s="193">
        <f>IF(N127="nulová",J127,0)</f>
        <v>0</v>
      </c>
      <c r="BJ127" s="24" t="s">
        <v>76</v>
      </c>
      <c r="BK127" s="193">
        <f>ROUND(I127*H127,2)</f>
        <v>0</v>
      </c>
      <c r="BL127" s="24" t="s">
        <v>151</v>
      </c>
      <c r="BM127" s="24" t="s">
        <v>371</v>
      </c>
    </row>
    <row r="128" spans="2:65" s="12" customFormat="1" ht="13.5">
      <c r="B128" s="194"/>
      <c r="D128" s="195" t="s">
        <v>153</v>
      </c>
      <c r="E128" s="196" t="s">
        <v>5</v>
      </c>
      <c r="F128" s="197" t="s">
        <v>372</v>
      </c>
      <c r="H128" s="198">
        <v>445.625</v>
      </c>
      <c r="I128" s="199"/>
      <c r="L128" s="194"/>
      <c r="M128" s="200"/>
      <c r="N128" s="201"/>
      <c r="O128" s="201"/>
      <c r="P128" s="201"/>
      <c r="Q128" s="201"/>
      <c r="R128" s="201"/>
      <c r="S128" s="201"/>
      <c r="T128" s="202"/>
      <c r="AT128" s="196" t="s">
        <v>153</v>
      </c>
      <c r="AU128" s="196" t="s">
        <v>78</v>
      </c>
      <c r="AV128" s="12" t="s">
        <v>78</v>
      </c>
      <c r="AW128" s="12" t="s">
        <v>33</v>
      </c>
      <c r="AX128" s="12" t="s">
        <v>76</v>
      </c>
      <c r="AY128" s="196" t="s">
        <v>144</v>
      </c>
    </row>
    <row r="129" spans="2:65" s="1" customFormat="1" ht="22.9" customHeight="1">
      <c r="B129" s="181"/>
      <c r="C129" s="182" t="s">
        <v>265</v>
      </c>
      <c r="D129" s="182" t="s">
        <v>146</v>
      </c>
      <c r="E129" s="183" t="s">
        <v>373</v>
      </c>
      <c r="F129" s="184" t="s">
        <v>374</v>
      </c>
      <c r="G129" s="185" t="s">
        <v>197</v>
      </c>
      <c r="H129" s="186">
        <v>160</v>
      </c>
      <c r="I129" s="187"/>
      <c r="J129" s="188">
        <f>ROUND(I129*H129,2)</f>
        <v>0</v>
      </c>
      <c r="K129" s="184" t="s">
        <v>150</v>
      </c>
      <c r="L129" s="41"/>
      <c r="M129" s="189" t="s">
        <v>5</v>
      </c>
      <c r="N129" s="190" t="s">
        <v>40</v>
      </c>
      <c r="O129" s="42"/>
      <c r="P129" s="191">
        <f>O129*H129</f>
        <v>0</v>
      </c>
      <c r="Q129" s="191">
        <v>4.8999999999999998E-4</v>
      </c>
      <c r="R129" s="191">
        <f>Q129*H129</f>
        <v>7.8399999999999997E-2</v>
      </c>
      <c r="S129" s="191">
        <v>0</v>
      </c>
      <c r="T129" s="192">
        <f>S129*H129</f>
        <v>0</v>
      </c>
      <c r="AR129" s="24" t="s">
        <v>151</v>
      </c>
      <c r="AT129" s="24" t="s">
        <v>146</v>
      </c>
      <c r="AU129" s="24" t="s">
        <v>78</v>
      </c>
      <c r="AY129" s="24" t="s">
        <v>144</v>
      </c>
      <c r="BE129" s="193">
        <f>IF(N129="základní",J129,0)</f>
        <v>0</v>
      </c>
      <c r="BF129" s="193">
        <f>IF(N129="snížená",J129,0)</f>
        <v>0</v>
      </c>
      <c r="BG129" s="193">
        <f>IF(N129="zákl. přenesená",J129,0)</f>
        <v>0</v>
      </c>
      <c r="BH129" s="193">
        <f>IF(N129="sníž. přenesená",J129,0)</f>
        <v>0</v>
      </c>
      <c r="BI129" s="193">
        <f>IF(N129="nulová",J129,0)</f>
        <v>0</v>
      </c>
      <c r="BJ129" s="24" t="s">
        <v>76</v>
      </c>
      <c r="BK129" s="193">
        <f>ROUND(I129*H129,2)</f>
        <v>0</v>
      </c>
      <c r="BL129" s="24" t="s">
        <v>151</v>
      </c>
      <c r="BM129" s="24" t="s">
        <v>375</v>
      </c>
    </row>
    <row r="130" spans="2:65" s="11" customFormat="1" ht="29.85" customHeight="1">
      <c r="B130" s="168"/>
      <c r="D130" s="169" t="s">
        <v>68</v>
      </c>
      <c r="E130" s="179" t="s">
        <v>172</v>
      </c>
      <c r="F130" s="179" t="s">
        <v>173</v>
      </c>
      <c r="I130" s="171"/>
      <c r="J130" s="180">
        <f>BK130</f>
        <v>0</v>
      </c>
      <c r="L130" s="168"/>
      <c r="M130" s="173"/>
      <c r="N130" s="174"/>
      <c r="O130" s="174"/>
      <c r="P130" s="175">
        <f>SUM(P131:P143)</f>
        <v>0</v>
      </c>
      <c r="Q130" s="174"/>
      <c r="R130" s="175">
        <f>SUM(R131:R143)</f>
        <v>199.27940000000001</v>
      </c>
      <c r="S130" s="174"/>
      <c r="T130" s="176">
        <f>SUM(T131:T143)</f>
        <v>0</v>
      </c>
      <c r="AR130" s="169" t="s">
        <v>76</v>
      </c>
      <c r="AT130" s="177" t="s">
        <v>68</v>
      </c>
      <c r="AU130" s="177" t="s">
        <v>76</v>
      </c>
      <c r="AY130" s="169" t="s">
        <v>144</v>
      </c>
      <c r="BK130" s="178">
        <f>SUM(BK131:BK143)</f>
        <v>0</v>
      </c>
    </row>
    <row r="131" spans="2:65" s="1" customFormat="1" ht="22.9" customHeight="1">
      <c r="B131" s="181"/>
      <c r="C131" s="182" t="s">
        <v>11</v>
      </c>
      <c r="D131" s="182" t="s">
        <v>146</v>
      </c>
      <c r="E131" s="183" t="s">
        <v>376</v>
      </c>
      <c r="F131" s="184" t="s">
        <v>377</v>
      </c>
      <c r="G131" s="185" t="s">
        <v>168</v>
      </c>
      <c r="H131" s="186">
        <v>380</v>
      </c>
      <c r="I131" s="187"/>
      <c r="J131" s="188">
        <f>ROUND(I131*H131,2)</f>
        <v>0</v>
      </c>
      <c r="K131" s="184" t="s">
        <v>150</v>
      </c>
      <c r="L131" s="41"/>
      <c r="M131" s="189" t="s">
        <v>5</v>
      </c>
      <c r="N131" s="190" t="s">
        <v>40</v>
      </c>
      <c r="O131" s="42"/>
      <c r="P131" s="191">
        <f>O131*H131</f>
        <v>0</v>
      </c>
      <c r="Q131" s="191">
        <v>0.18906999999999999</v>
      </c>
      <c r="R131" s="191">
        <f>Q131*H131</f>
        <v>71.846599999999995</v>
      </c>
      <c r="S131" s="191">
        <v>0</v>
      </c>
      <c r="T131" s="192">
        <f>S131*H131</f>
        <v>0</v>
      </c>
      <c r="AR131" s="24" t="s">
        <v>151</v>
      </c>
      <c r="AT131" s="24" t="s">
        <v>146</v>
      </c>
      <c r="AU131" s="24" t="s">
        <v>78</v>
      </c>
      <c r="AY131" s="24" t="s">
        <v>144</v>
      </c>
      <c r="BE131" s="193">
        <f>IF(N131="základní",J131,0)</f>
        <v>0</v>
      </c>
      <c r="BF131" s="193">
        <f>IF(N131="snížená",J131,0)</f>
        <v>0</v>
      </c>
      <c r="BG131" s="193">
        <f>IF(N131="zákl. přenesená",J131,0)</f>
        <v>0</v>
      </c>
      <c r="BH131" s="193">
        <f>IF(N131="sníž. přenesená",J131,0)</f>
        <v>0</v>
      </c>
      <c r="BI131" s="193">
        <f>IF(N131="nulová",J131,0)</f>
        <v>0</v>
      </c>
      <c r="BJ131" s="24" t="s">
        <v>76</v>
      </c>
      <c r="BK131" s="193">
        <f>ROUND(I131*H131,2)</f>
        <v>0</v>
      </c>
      <c r="BL131" s="24" t="s">
        <v>151</v>
      </c>
      <c r="BM131" s="24" t="s">
        <v>378</v>
      </c>
    </row>
    <row r="132" spans="2:65" s="1" customFormat="1" ht="22.9" customHeight="1">
      <c r="B132" s="181"/>
      <c r="C132" s="182" t="s">
        <v>274</v>
      </c>
      <c r="D132" s="182" t="s">
        <v>146</v>
      </c>
      <c r="E132" s="183" t="s">
        <v>379</v>
      </c>
      <c r="F132" s="184" t="s">
        <v>380</v>
      </c>
      <c r="G132" s="185" t="s">
        <v>168</v>
      </c>
      <c r="H132" s="186">
        <v>305</v>
      </c>
      <c r="I132" s="187"/>
      <c r="J132" s="188">
        <f>ROUND(I132*H132,2)</f>
        <v>0</v>
      </c>
      <c r="K132" s="184" t="s">
        <v>150</v>
      </c>
      <c r="L132" s="41"/>
      <c r="M132" s="189" t="s">
        <v>5</v>
      </c>
      <c r="N132" s="190" t="s">
        <v>40</v>
      </c>
      <c r="O132" s="42"/>
      <c r="P132" s="191">
        <f>O132*H132</f>
        <v>0</v>
      </c>
      <c r="Q132" s="191">
        <v>0</v>
      </c>
      <c r="R132" s="191">
        <f>Q132*H132</f>
        <v>0</v>
      </c>
      <c r="S132" s="191">
        <v>0</v>
      </c>
      <c r="T132" s="192">
        <f>S132*H132</f>
        <v>0</v>
      </c>
      <c r="AR132" s="24" t="s">
        <v>151</v>
      </c>
      <c r="AT132" s="24" t="s">
        <v>146</v>
      </c>
      <c r="AU132" s="24" t="s">
        <v>78</v>
      </c>
      <c r="AY132" s="24" t="s">
        <v>144</v>
      </c>
      <c r="BE132" s="193">
        <f>IF(N132="základní",J132,0)</f>
        <v>0</v>
      </c>
      <c r="BF132" s="193">
        <f>IF(N132="snížená",J132,0)</f>
        <v>0</v>
      </c>
      <c r="BG132" s="193">
        <f>IF(N132="zákl. přenesená",J132,0)</f>
        <v>0</v>
      </c>
      <c r="BH132" s="193">
        <f>IF(N132="sníž. přenesená",J132,0)</f>
        <v>0</v>
      </c>
      <c r="BI132" s="193">
        <f>IF(N132="nulová",J132,0)</f>
        <v>0</v>
      </c>
      <c r="BJ132" s="24" t="s">
        <v>76</v>
      </c>
      <c r="BK132" s="193">
        <f>ROUND(I132*H132,2)</f>
        <v>0</v>
      </c>
      <c r="BL132" s="24" t="s">
        <v>151</v>
      </c>
      <c r="BM132" s="24" t="s">
        <v>381</v>
      </c>
    </row>
    <row r="133" spans="2:65" s="1" customFormat="1" ht="22.9" customHeight="1">
      <c r="B133" s="181"/>
      <c r="C133" s="182" t="s">
        <v>279</v>
      </c>
      <c r="D133" s="182" t="s">
        <v>146</v>
      </c>
      <c r="E133" s="183" t="s">
        <v>382</v>
      </c>
      <c r="F133" s="184" t="s">
        <v>383</v>
      </c>
      <c r="G133" s="185" t="s">
        <v>168</v>
      </c>
      <c r="H133" s="186">
        <v>685</v>
      </c>
      <c r="I133" s="187"/>
      <c r="J133" s="188">
        <f>ROUND(I133*H133,2)</f>
        <v>0</v>
      </c>
      <c r="K133" s="184" t="s">
        <v>150</v>
      </c>
      <c r="L133" s="41"/>
      <c r="M133" s="189" t="s">
        <v>5</v>
      </c>
      <c r="N133" s="190" t="s">
        <v>40</v>
      </c>
      <c r="O133" s="42"/>
      <c r="P133" s="191">
        <f>O133*H133</f>
        <v>0</v>
      </c>
      <c r="Q133" s="191">
        <v>0</v>
      </c>
      <c r="R133" s="191">
        <f>Q133*H133</f>
        <v>0</v>
      </c>
      <c r="S133" s="191">
        <v>0</v>
      </c>
      <c r="T133" s="192">
        <f>S133*H133</f>
        <v>0</v>
      </c>
      <c r="AR133" s="24" t="s">
        <v>151</v>
      </c>
      <c r="AT133" s="24" t="s">
        <v>146</v>
      </c>
      <c r="AU133" s="24" t="s">
        <v>78</v>
      </c>
      <c r="AY133" s="24" t="s">
        <v>144</v>
      </c>
      <c r="BE133" s="193">
        <f>IF(N133="základní",J133,0)</f>
        <v>0</v>
      </c>
      <c r="BF133" s="193">
        <f>IF(N133="snížená",J133,0)</f>
        <v>0</v>
      </c>
      <c r="BG133" s="193">
        <f>IF(N133="zákl. přenesená",J133,0)</f>
        <v>0</v>
      </c>
      <c r="BH133" s="193">
        <f>IF(N133="sníž. přenesená",J133,0)</f>
        <v>0</v>
      </c>
      <c r="BI133" s="193">
        <f>IF(N133="nulová",J133,0)</f>
        <v>0</v>
      </c>
      <c r="BJ133" s="24" t="s">
        <v>76</v>
      </c>
      <c r="BK133" s="193">
        <f>ROUND(I133*H133,2)</f>
        <v>0</v>
      </c>
      <c r="BL133" s="24" t="s">
        <v>151</v>
      </c>
      <c r="BM133" s="24" t="s">
        <v>384</v>
      </c>
    </row>
    <row r="134" spans="2:65" s="1" customFormat="1" ht="22.9" customHeight="1">
      <c r="B134" s="181"/>
      <c r="C134" s="182" t="s">
        <v>284</v>
      </c>
      <c r="D134" s="182" t="s">
        <v>146</v>
      </c>
      <c r="E134" s="183" t="s">
        <v>385</v>
      </c>
      <c r="F134" s="184" t="s">
        <v>386</v>
      </c>
      <c r="G134" s="185" t="s">
        <v>168</v>
      </c>
      <c r="H134" s="186">
        <v>620</v>
      </c>
      <c r="I134" s="187"/>
      <c r="J134" s="188">
        <f>ROUND(I134*H134,2)</f>
        <v>0</v>
      </c>
      <c r="K134" s="184" t="s">
        <v>150</v>
      </c>
      <c r="L134" s="41"/>
      <c r="M134" s="189" t="s">
        <v>5</v>
      </c>
      <c r="N134" s="190" t="s">
        <v>40</v>
      </c>
      <c r="O134" s="42"/>
      <c r="P134" s="191">
        <f>O134*H134</f>
        <v>0</v>
      </c>
      <c r="Q134" s="191">
        <v>0</v>
      </c>
      <c r="R134" s="191">
        <f>Q134*H134</f>
        <v>0</v>
      </c>
      <c r="S134" s="191">
        <v>0</v>
      </c>
      <c r="T134" s="192">
        <f>S134*H134</f>
        <v>0</v>
      </c>
      <c r="AR134" s="24" t="s">
        <v>151</v>
      </c>
      <c r="AT134" s="24" t="s">
        <v>146</v>
      </c>
      <c r="AU134" s="24" t="s">
        <v>78</v>
      </c>
      <c r="AY134" s="24" t="s">
        <v>144</v>
      </c>
      <c r="BE134" s="193">
        <f>IF(N134="základní",J134,0)</f>
        <v>0</v>
      </c>
      <c r="BF134" s="193">
        <f>IF(N134="snížená",J134,0)</f>
        <v>0</v>
      </c>
      <c r="BG134" s="193">
        <f>IF(N134="zákl. přenesená",J134,0)</f>
        <v>0</v>
      </c>
      <c r="BH134" s="193">
        <f>IF(N134="sníž. přenesená",J134,0)</f>
        <v>0</v>
      </c>
      <c r="BI134" s="193">
        <f>IF(N134="nulová",J134,0)</f>
        <v>0</v>
      </c>
      <c r="BJ134" s="24" t="s">
        <v>76</v>
      </c>
      <c r="BK134" s="193">
        <f>ROUND(I134*H134,2)</f>
        <v>0</v>
      </c>
      <c r="BL134" s="24" t="s">
        <v>151</v>
      </c>
      <c r="BM134" s="24" t="s">
        <v>387</v>
      </c>
    </row>
    <row r="135" spans="2:65" s="12" customFormat="1" ht="13.5">
      <c r="B135" s="194"/>
      <c r="D135" s="195" t="s">
        <v>153</v>
      </c>
      <c r="E135" s="196" t="s">
        <v>5</v>
      </c>
      <c r="F135" s="197" t="s">
        <v>388</v>
      </c>
      <c r="H135" s="198">
        <v>620</v>
      </c>
      <c r="I135" s="199"/>
      <c r="L135" s="194"/>
      <c r="M135" s="200"/>
      <c r="N135" s="201"/>
      <c r="O135" s="201"/>
      <c r="P135" s="201"/>
      <c r="Q135" s="201"/>
      <c r="R135" s="201"/>
      <c r="S135" s="201"/>
      <c r="T135" s="202"/>
      <c r="AT135" s="196" t="s">
        <v>153</v>
      </c>
      <c r="AU135" s="196" t="s">
        <v>78</v>
      </c>
      <c r="AV135" s="12" t="s">
        <v>78</v>
      </c>
      <c r="AW135" s="12" t="s">
        <v>33</v>
      </c>
      <c r="AX135" s="12" t="s">
        <v>76</v>
      </c>
      <c r="AY135" s="196" t="s">
        <v>144</v>
      </c>
    </row>
    <row r="136" spans="2:65" s="1" customFormat="1" ht="14.45" customHeight="1">
      <c r="B136" s="181"/>
      <c r="C136" s="211" t="s">
        <v>288</v>
      </c>
      <c r="D136" s="211" t="s">
        <v>200</v>
      </c>
      <c r="E136" s="212" t="s">
        <v>201</v>
      </c>
      <c r="F136" s="213" t="s">
        <v>202</v>
      </c>
      <c r="G136" s="214" t="s">
        <v>197</v>
      </c>
      <c r="H136" s="215">
        <v>2504.8000000000002</v>
      </c>
      <c r="I136" s="216"/>
      <c r="J136" s="217">
        <f>ROUND(I136*H136,2)</f>
        <v>0</v>
      </c>
      <c r="K136" s="213" t="s">
        <v>150</v>
      </c>
      <c r="L136" s="218"/>
      <c r="M136" s="219" t="s">
        <v>5</v>
      </c>
      <c r="N136" s="220" t="s">
        <v>40</v>
      </c>
      <c r="O136" s="42"/>
      <c r="P136" s="191">
        <f>O136*H136</f>
        <v>0</v>
      </c>
      <c r="Q136" s="191">
        <v>4.4999999999999998E-2</v>
      </c>
      <c r="R136" s="191">
        <f>Q136*H136</f>
        <v>112.71600000000001</v>
      </c>
      <c r="S136" s="191">
        <v>0</v>
      </c>
      <c r="T136" s="192">
        <f>S136*H136</f>
        <v>0</v>
      </c>
      <c r="AR136" s="24" t="s">
        <v>185</v>
      </c>
      <c r="AT136" s="24" t="s">
        <v>200</v>
      </c>
      <c r="AU136" s="24" t="s">
        <v>78</v>
      </c>
      <c r="AY136" s="24" t="s">
        <v>144</v>
      </c>
      <c r="BE136" s="193">
        <f>IF(N136="základní",J136,0)</f>
        <v>0</v>
      </c>
      <c r="BF136" s="193">
        <f>IF(N136="snížená",J136,0)</f>
        <v>0</v>
      </c>
      <c r="BG136" s="193">
        <f>IF(N136="zákl. přenesená",J136,0)</f>
        <v>0</v>
      </c>
      <c r="BH136" s="193">
        <f>IF(N136="sníž. přenesená",J136,0)</f>
        <v>0</v>
      </c>
      <c r="BI136" s="193">
        <f>IF(N136="nulová",J136,0)</f>
        <v>0</v>
      </c>
      <c r="BJ136" s="24" t="s">
        <v>76</v>
      </c>
      <c r="BK136" s="193">
        <f>ROUND(I136*H136,2)</f>
        <v>0</v>
      </c>
      <c r="BL136" s="24" t="s">
        <v>151</v>
      </c>
      <c r="BM136" s="24" t="s">
        <v>389</v>
      </c>
    </row>
    <row r="137" spans="2:65" s="12" customFormat="1" ht="13.5">
      <c r="B137" s="194"/>
      <c r="D137" s="195" t="s">
        <v>153</v>
      </c>
      <c r="E137" s="196" t="s">
        <v>5</v>
      </c>
      <c r="F137" s="197" t="s">
        <v>390</v>
      </c>
      <c r="H137" s="198">
        <v>2504.8000000000002</v>
      </c>
      <c r="I137" s="199"/>
      <c r="L137" s="194"/>
      <c r="M137" s="200"/>
      <c r="N137" s="201"/>
      <c r="O137" s="201"/>
      <c r="P137" s="201"/>
      <c r="Q137" s="201"/>
      <c r="R137" s="201"/>
      <c r="S137" s="201"/>
      <c r="T137" s="202"/>
      <c r="AT137" s="196" t="s">
        <v>153</v>
      </c>
      <c r="AU137" s="196" t="s">
        <v>78</v>
      </c>
      <c r="AV137" s="12" t="s">
        <v>78</v>
      </c>
      <c r="AW137" s="12" t="s">
        <v>33</v>
      </c>
      <c r="AX137" s="12" t="s">
        <v>69</v>
      </c>
      <c r="AY137" s="196" t="s">
        <v>144</v>
      </c>
    </row>
    <row r="138" spans="2:65" s="13" customFormat="1" ht="13.5">
      <c r="B138" s="203"/>
      <c r="D138" s="195" t="s">
        <v>153</v>
      </c>
      <c r="E138" s="204" t="s">
        <v>5</v>
      </c>
      <c r="F138" s="205" t="s">
        <v>156</v>
      </c>
      <c r="H138" s="206">
        <v>2504.8000000000002</v>
      </c>
      <c r="I138" s="207"/>
      <c r="L138" s="203"/>
      <c r="M138" s="208"/>
      <c r="N138" s="209"/>
      <c r="O138" s="209"/>
      <c r="P138" s="209"/>
      <c r="Q138" s="209"/>
      <c r="R138" s="209"/>
      <c r="S138" s="209"/>
      <c r="T138" s="210"/>
      <c r="AT138" s="204" t="s">
        <v>153</v>
      </c>
      <c r="AU138" s="204" t="s">
        <v>78</v>
      </c>
      <c r="AV138" s="13" t="s">
        <v>151</v>
      </c>
      <c r="AW138" s="13" t="s">
        <v>33</v>
      </c>
      <c r="AX138" s="13" t="s">
        <v>76</v>
      </c>
      <c r="AY138" s="204" t="s">
        <v>144</v>
      </c>
    </row>
    <row r="139" spans="2:65" s="1" customFormat="1" ht="22.9" customHeight="1">
      <c r="B139" s="181"/>
      <c r="C139" s="182" t="s">
        <v>293</v>
      </c>
      <c r="D139" s="182" t="s">
        <v>146</v>
      </c>
      <c r="E139" s="183" t="s">
        <v>391</v>
      </c>
      <c r="F139" s="184" t="s">
        <v>392</v>
      </c>
      <c r="G139" s="185" t="s">
        <v>149</v>
      </c>
      <c r="H139" s="186">
        <v>8.1760000000000002</v>
      </c>
      <c r="I139" s="187"/>
      <c r="J139" s="188">
        <f>ROUND(I139*H139,2)</f>
        <v>0</v>
      </c>
      <c r="K139" s="184" t="s">
        <v>5</v>
      </c>
      <c r="L139" s="41"/>
      <c r="M139" s="189" t="s">
        <v>5</v>
      </c>
      <c r="N139" s="190" t="s">
        <v>40</v>
      </c>
      <c r="O139" s="42"/>
      <c r="P139" s="191">
        <f>O139*H139</f>
        <v>0</v>
      </c>
      <c r="Q139" s="191">
        <v>1.8</v>
      </c>
      <c r="R139" s="191">
        <f>Q139*H139</f>
        <v>14.716800000000001</v>
      </c>
      <c r="S139" s="191">
        <v>0</v>
      </c>
      <c r="T139" s="192">
        <f>S139*H139</f>
        <v>0</v>
      </c>
      <c r="AR139" s="24" t="s">
        <v>151</v>
      </c>
      <c r="AT139" s="24" t="s">
        <v>146</v>
      </c>
      <c r="AU139" s="24" t="s">
        <v>78</v>
      </c>
      <c r="AY139" s="24" t="s">
        <v>144</v>
      </c>
      <c r="BE139" s="193">
        <f>IF(N139="základní",J139,0)</f>
        <v>0</v>
      </c>
      <c r="BF139" s="193">
        <f>IF(N139="snížená",J139,0)</f>
        <v>0</v>
      </c>
      <c r="BG139" s="193">
        <f>IF(N139="zákl. přenesená",J139,0)</f>
        <v>0</v>
      </c>
      <c r="BH139" s="193">
        <f>IF(N139="sníž. přenesená",J139,0)</f>
        <v>0</v>
      </c>
      <c r="BI139" s="193">
        <f>IF(N139="nulová",J139,0)</f>
        <v>0</v>
      </c>
      <c r="BJ139" s="24" t="s">
        <v>76</v>
      </c>
      <c r="BK139" s="193">
        <f>ROUND(I139*H139,2)</f>
        <v>0</v>
      </c>
      <c r="BL139" s="24" t="s">
        <v>151</v>
      </c>
      <c r="BM139" s="24" t="s">
        <v>393</v>
      </c>
    </row>
    <row r="140" spans="2:65" s="12" customFormat="1" ht="13.5">
      <c r="B140" s="194"/>
      <c r="D140" s="195" t="s">
        <v>153</v>
      </c>
      <c r="E140" s="196" t="s">
        <v>5</v>
      </c>
      <c r="F140" s="197" t="s">
        <v>394</v>
      </c>
      <c r="H140" s="198">
        <v>1.8240000000000001</v>
      </c>
      <c r="I140" s="199"/>
      <c r="L140" s="194"/>
      <c r="M140" s="200"/>
      <c r="N140" s="201"/>
      <c r="O140" s="201"/>
      <c r="P140" s="201"/>
      <c r="Q140" s="201"/>
      <c r="R140" s="201"/>
      <c r="S140" s="201"/>
      <c r="T140" s="202"/>
      <c r="AT140" s="196" t="s">
        <v>153</v>
      </c>
      <c r="AU140" s="196" t="s">
        <v>78</v>
      </c>
      <c r="AV140" s="12" t="s">
        <v>78</v>
      </c>
      <c r="AW140" s="12" t="s">
        <v>33</v>
      </c>
      <c r="AX140" s="12" t="s">
        <v>69</v>
      </c>
      <c r="AY140" s="196" t="s">
        <v>144</v>
      </c>
    </row>
    <row r="141" spans="2:65" s="12" customFormat="1" ht="13.5">
      <c r="B141" s="194"/>
      <c r="D141" s="195" t="s">
        <v>153</v>
      </c>
      <c r="E141" s="196" t="s">
        <v>5</v>
      </c>
      <c r="F141" s="197" t="s">
        <v>395</v>
      </c>
      <c r="H141" s="198">
        <v>1.1519999999999999</v>
      </c>
      <c r="I141" s="199"/>
      <c r="L141" s="194"/>
      <c r="M141" s="200"/>
      <c r="N141" s="201"/>
      <c r="O141" s="201"/>
      <c r="P141" s="201"/>
      <c r="Q141" s="201"/>
      <c r="R141" s="201"/>
      <c r="S141" s="201"/>
      <c r="T141" s="202"/>
      <c r="AT141" s="196" t="s">
        <v>153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144</v>
      </c>
    </row>
    <row r="142" spans="2:65" s="12" customFormat="1" ht="13.5">
      <c r="B142" s="194"/>
      <c r="D142" s="195" t="s">
        <v>153</v>
      </c>
      <c r="E142" s="196" t="s">
        <v>5</v>
      </c>
      <c r="F142" s="197" t="s">
        <v>396</v>
      </c>
      <c r="H142" s="198">
        <v>5.2</v>
      </c>
      <c r="I142" s="199"/>
      <c r="L142" s="194"/>
      <c r="M142" s="200"/>
      <c r="N142" s="201"/>
      <c r="O142" s="201"/>
      <c r="P142" s="201"/>
      <c r="Q142" s="201"/>
      <c r="R142" s="201"/>
      <c r="S142" s="201"/>
      <c r="T142" s="202"/>
      <c r="AT142" s="196" t="s">
        <v>153</v>
      </c>
      <c r="AU142" s="196" t="s">
        <v>78</v>
      </c>
      <c r="AV142" s="12" t="s">
        <v>78</v>
      </c>
      <c r="AW142" s="12" t="s">
        <v>33</v>
      </c>
      <c r="AX142" s="12" t="s">
        <v>69</v>
      </c>
      <c r="AY142" s="196" t="s">
        <v>144</v>
      </c>
    </row>
    <row r="143" spans="2:65" s="13" customFormat="1" ht="13.5">
      <c r="B143" s="203"/>
      <c r="D143" s="195" t="s">
        <v>153</v>
      </c>
      <c r="E143" s="204" t="s">
        <v>5</v>
      </c>
      <c r="F143" s="205" t="s">
        <v>156</v>
      </c>
      <c r="H143" s="206">
        <v>8.1760000000000002</v>
      </c>
      <c r="I143" s="207"/>
      <c r="L143" s="203"/>
      <c r="M143" s="208"/>
      <c r="N143" s="209"/>
      <c r="O143" s="209"/>
      <c r="P143" s="209"/>
      <c r="Q143" s="209"/>
      <c r="R143" s="209"/>
      <c r="S143" s="209"/>
      <c r="T143" s="210"/>
      <c r="AT143" s="204" t="s">
        <v>153</v>
      </c>
      <c r="AU143" s="204" t="s">
        <v>78</v>
      </c>
      <c r="AV143" s="13" t="s">
        <v>151</v>
      </c>
      <c r="AW143" s="13" t="s">
        <v>33</v>
      </c>
      <c r="AX143" s="13" t="s">
        <v>76</v>
      </c>
      <c r="AY143" s="204" t="s">
        <v>144</v>
      </c>
    </row>
    <row r="144" spans="2:65" s="11" customFormat="1" ht="29.85" customHeight="1">
      <c r="B144" s="168"/>
      <c r="D144" s="169" t="s">
        <v>68</v>
      </c>
      <c r="E144" s="179" t="s">
        <v>397</v>
      </c>
      <c r="F144" s="179" t="s">
        <v>398</v>
      </c>
      <c r="I144" s="171"/>
      <c r="J144" s="180">
        <f>BK144</f>
        <v>0</v>
      </c>
      <c r="L144" s="168"/>
      <c r="M144" s="173"/>
      <c r="N144" s="174"/>
      <c r="O144" s="174"/>
      <c r="P144" s="175">
        <f>SUM(P145:P148)</f>
        <v>0</v>
      </c>
      <c r="Q144" s="174"/>
      <c r="R144" s="175">
        <f>SUM(R145:R148)</f>
        <v>47.470500000000001</v>
      </c>
      <c r="S144" s="174"/>
      <c r="T144" s="176">
        <f>SUM(T145:T148)</f>
        <v>0</v>
      </c>
      <c r="AR144" s="169" t="s">
        <v>76</v>
      </c>
      <c r="AT144" s="177" t="s">
        <v>68</v>
      </c>
      <c r="AU144" s="177" t="s">
        <v>76</v>
      </c>
      <c r="AY144" s="169" t="s">
        <v>144</v>
      </c>
      <c r="BK144" s="178">
        <f>SUM(BK145:BK148)</f>
        <v>0</v>
      </c>
    </row>
    <row r="145" spans="2:65" s="1" customFormat="1" ht="22.9" customHeight="1">
      <c r="B145" s="181"/>
      <c r="C145" s="182" t="s">
        <v>10</v>
      </c>
      <c r="D145" s="182" t="s">
        <v>146</v>
      </c>
      <c r="E145" s="183" t="s">
        <v>399</v>
      </c>
      <c r="F145" s="184" t="s">
        <v>400</v>
      </c>
      <c r="G145" s="185" t="s">
        <v>168</v>
      </c>
      <c r="H145" s="186">
        <v>685</v>
      </c>
      <c r="I145" s="187"/>
      <c r="J145" s="188">
        <f>ROUND(I145*H145,2)</f>
        <v>0</v>
      </c>
      <c r="K145" s="184" t="s">
        <v>5</v>
      </c>
      <c r="L145" s="41"/>
      <c r="M145" s="189" t="s">
        <v>5</v>
      </c>
      <c r="N145" s="190" t="s">
        <v>40</v>
      </c>
      <c r="O145" s="42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AR145" s="24" t="s">
        <v>151</v>
      </c>
      <c r="AT145" s="24" t="s">
        <v>146</v>
      </c>
      <c r="AU145" s="24" t="s">
        <v>78</v>
      </c>
      <c r="AY145" s="24" t="s">
        <v>144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4" t="s">
        <v>76</v>
      </c>
      <c r="BK145" s="193">
        <f>ROUND(I145*H145,2)</f>
        <v>0</v>
      </c>
      <c r="BL145" s="24" t="s">
        <v>151</v>
      </c>
      <c r="BM145" s="24" t="s">
        <v>401</v>
      </c>
    </row>
    <row r="146" spans="2:65" s="1" customFormat="1" ht="22.9" customHeight="1">
      <c r="B146" s="181"/>
      <c r="C146" s="182" t="s">
        <v>302</v>
      </c>
      <c r="D146" s="182" t="s">
        <v>146</v>
      </c>
      <c r="E146" s="183" t="s">
        <v>402</v>
      </c>
      <c r="F146" s="184" t="s">
        <v>403</v>
      </c>
      <c r="G146" s="185" t="s">
        <v>168</v>
      </c>
      <c r="H146" s="186">
        <v>685</v>
      </c>
      <c r="I146" s="187"/>
      <c r="J146" s="188">
        <f>ROUND(I146*H146,2)</f>
        <v>0</v>
      </c>
      <c r="K146" s="184" t="s">
        <v>5</v>
      </c>
      <c r="L146" s="41"/>
      <c r="M146" s="189" t="s">
        <v>5</v>
      </c>
      <c r="N146" s="190" t="s">
        <v>40</v>
      </c>
      <c r="O146" s="42"/>
      <c r="P146" s="191">
        <f>O146*H146</f>
        <v>0</v>
      </c>
      <c r="Q146" s="191">
        <v>0</v>
      </c>
      <c r="R146" s="191">
        <f>Q146*H146</f>
        <v>0</v>
      </c>
      <c r="S146" s="191">
        <v>0</v>
      </c>
      <c r="T146" s="192">
        <f>S146*H146</f>
        <v>0</v>
      </c>
      <c r="AR146" s="24" t="s">
        <v>151</v>
      </c>
      <c r="AT146" s="24" t="s">
        <v>146</v>
      </c>
      <c r="AU146" s="24" t="s">
        <v>78</v>
      </c>
      <c r="AY146" s="24" t="s">
        <v>144</v>
      </c>
      <c r="BE146" s="193">
        <f>IF(N146="základní",J146,0)</f>
        <v>0</v>
      </c>
      <c r="BF146" s="193">
        <f>IF(N146="snížená",J146,0)</f>
        <v>0</v>
      </c>
      <c r="BG146" s="193">
        <f>IF(N146="zákl. přenesená",J146,0)</f>
        <v>0</v>
      </c>
      <c r="BH146" s="193">
        <f>IF(N146="sníž. přenesená",J146,0)</f>
        <v>0</v>
      </c>
      <c r="BI146" s="193">
        <f>IF(N146="nulová",J146,0)</f>
        <v>0</v>
      </c>
      <c r="BJ146" s="24" t="s">
        <v>76</v>
      </c>
      <c r="BK146" s="193">
        <f>ROUND(I146*H146,2)</f>
        <v>0</v>
      </c>
      <c r="BL146" s="24" t="s">
        <v>151</v>
      </c>
      <c r="BM146" s="24" t="s">
        <v>404</v>
      </c>
    </row>
    <row r="147" spans="2:65" s="1" customFormat="1" ht="22.9" customHeight="1">
      <c r="B147" s="181"/>
      <c r="C147" s="182" t="s">
        <v>307</v>
      </c>
      <c r="D147" s="182" t="s">
        <v>146</v>
      </c>
      <c r="E147" s="183" t="s">
        <v>405</v>
      </c>
      <c r="F147" s="184" t="s">
        <v>406</v>
      </c>
      <c r="G147" s="185" t="s">
        <v>149</v>
      </c>
      <c r="H147" s="186">
        <v>23.975000000000001</v>
      </c>
      <c r="I147" s="187"/>
      <c r="J147" s="188">
        <f>ROUND(I147*H147,2)</f>
        <v>0</v>
      </c>
      <c r="K147" s="184" t="s">
        <v>150</v>
      </c>
      <c r="L147" s="41"/>
      <c r="M147" s="189" t="s">
        <v>5</v>
      </c>
      <c r="N147" s="190" t="s">
        <v>40</v>
      </c>
      <c r="O147" s="42"/>
      <c r="P147" s="191">
        <f>O147*H147</f>
        <v>0</v>
      </c>
      <c r="Q147" s="191">
        <v>1.98</v>
      </c>
      <c r="R147" s="191">
        <f>Q147*H147</f>
        <v>47.470500000000001</v>
      </c>
      <c r="S147" s="191">
        <v>0</v>
      </c>
      <c r="T147" s="192">
        <f>S147*H147</f>
        <v>0</v>
      </c>
      <c r="AR147" s="24" t="s">
        <v>151</v>
      </c>
      <c r="AT147" s="24" t="s">
        <v>146</v>
      </c>
      <c r="AU147" s="24" t="s">
        <v>78</v>
      </c>
      <c r="AY147" s="24" t="s">
        <v>144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4" t="s">
        <v>76</v>
      </c>
      <c r="BK147" s="193">
        <f>ROUND(I147*H147,2)</f>
        <v>0</v>
      </c>
      <c r="BL147" s="24" t="s">
        <v>151</v>
      </c>
      <c r="BM147" s="24" t="s">
        <v>407</v>
      </c>
    </row>
    <row r="148" spans="2:65" s="12" customFormat="1" ht="13.5">
      <c r="B148" s="194"/>
      <c r="D148" s="195" t="s">
        <v>153</v>
      </c>
      <c r="E148" s="196" t="s">
        <v>5</v>
      </c>
      <c r="F148" s="197" t="s">
        <v>408</v>
      </c>
      <c r="H148" s="198">
        <v>23.975000000000001</v>
      </c>
      <c r="I148" s="199"/>
      <c r="L148" s="194"/>
      <c r="M148" s="200"/>
      <c r="N148" s="201"/>
      <c r="O148" s="201"/>
      <c r="P148" s="201"/>
      <c r="Q148" s="201"/>
      <c r="R148" s="201"/>
      <c r="S148" s="201"/>
      <c r="T148" s="202"/>
      <c r="AT148" s="196" t="s">
        <v>153</v>
      </c>
      <c r="AU148" s="196" t="s">
        <v>78</v>
      </c>
      <c r="AV148" s="12" t="s">
        <v>78</v>
      </c>
      <c r="AW148" s="12" t="s">
        <v>33</v>
      </c>
      <c r="AX148" s="12" t="s">
        <v>76</v>
      </c>
      <c r="AY148" s="196" t="s">
        <v>144</v>
      </c>
    </row>
    <row r="149" spans="2:65" s="11" customFormat="1" ht="29.85" customHeight="1">
      <c r="B149" s="168"/>
      <c r="D149" s="169" t="s">
        <v>68</v>
      </c>
      <c r="E149" s="179" t="s">
        <v>189</v>
      </c>
      <c r="F149" s="179" t="s">
        <v>193</v>
      </c>
      <c r="I149" s="171"/>
      <c r="J149" s="180">
        <f>BK149</f>
        <v>0</v>
      </c>
      <c r="L149" s="168"/>
      <c r="M149" s="173"/>
      <c r="N149" s="174"/>
      <c r="O149" s="174"/>
      <c r="P149" s="175">
        <f>SUM(P150:P154)</f>
        <v>0</v>
      </c>
      <c r="Q149" s="174"/>
      <c r="R149" s="175">
        <f>SUM(R150:R154)</f>
        <v>62.000456</v>
      </c>
      <c r="S149" s="174"/>
      <c r="T149" s="176">
        <f>SUM(T150:T154)</f>
        <v>0</v>
      </c>
      <c r="AR149" s="169" t="s">
        <v>76</v>
      </c>
      <c r="AT149" s="177" t="s">
        <v>68</v>
      </c>
      <c r="AU149" s="177" t="s">
        <v>76</v>
      </c>
      <c r="AY149" s="169" t="s">
        <v>144</v>
      </c>
      <c r="BK149" s="178">
        <f>SUM(BK150:BK154)</f>
        <v>0</v>
      </c>
    </row>
    <row r="150" spans="2:65" s="1" customFormat="1" ht="34.15" customHeight="1">
      <c r="B150" s="181"/>
      <c r="C150" s="182" t="s">
        <v>312</v>
      </c>
      <c r="D150" s="182" t="s">
        <v>146</v>
      </c>
      <c r="E150" s="183" t="s">
        <v>195</v>
      </c>
      <c r="F150" s="184" t="s">
        <v>196</v>
      </c>
      <c r="G150" s="185" t="s">
        <v>197</v>
      </c>
      <c r="H150" s="186">
        <v>280</v>
      </c>
      <c r="I150" s="187"/>
      <c r="J150" s="188">
        <f>ROUND(I150*H150,2)</f>
        <v>0</v>
      </c>
      <c r="K150" s="184" t="s">
        <v>150</v>
      </c>
      <c r="L150" s="41"/>
      <c r="M150" s="189" t="s">
        <v>5</v>
      </c>
      <c r="N150" s="190" t="s">
        <v>40</v>
      </c>
      <c r="O150" s="42"/>
      <c r="P150" s="191">
        <f>O150*H150</f>
        <v>0</v>
      </c>
      <c r="Q150" s="191">
        <v>0.1295</v>
      </c>
      <c r="R150" s="191">
        <f>Q150*H150</f>
        <v>36.26</v>
      </c>
      <c r="S150" s="191">
        <v>0</v>
      </c>
      <c r="T150" s="192">
        <f>S150*H150</f>
        <v>0</v>
      </c>
      <c r="AR150" s="24" t="s">
        <v>151</v>
      </c>
      <c r="AT150" s="24" t="s">
        <v>146</v>
      </c>
      <c r="AU150" s="24" t="s">
        <v>78</v>
      </c>
      <c r="AY150" s="24" t="s">
        <v>144</v>
      </c>
      <c r="BE150" s="193">
        <f>IF(N150="základní",J150,0)</f>
        <v>0</v>
      </c>
      <c r="BF150" s="193">
        <f>IF(N150="snížená",J150,0)</f>
        <v>0</v>
      </c>
      <c r="BG150" s="193">
        <f>IF(N150="zákl. přenesená",J150,0)</f>
        <v>0</v>
      </c>
      <c r="BH150" s="193">
        <f>IF(N150="sníž. přenesená",J150,0)</f>
        <v>0</v>
      </c>
      <c r="BI150" s="193">
        <f>IF(N150="nulová",J150,0)</f>
        <v>0</v>
      </c>
      <c r="BJ150" s="24" t="s">
        <v>76</v>
      </c>
      <c r="BK150" s="193">
        <f>ROUND(I150*H150,2)</f>
        <v>0</v>
      </c>
      <c r="BL150" s="24" t="s">
        <v>151</v>
      </c>
      <c r="BM150" s="24" t="s">
        <v>409</v>
      </c>
    </row>
    <row r="151" spans="2:65" s="1" customFormat="1" ht="14.45" customHeight="1">
      <c r="B151" s="181"/>
      <c r="C151" s="211" t="s">
        <v>315</v>
      </c>
      <c r="D151" s="211" t="s">
        <v>200</v>
      </c>
      <c r="E151" s="212" t="s">
        <v>410</v>
      </c>
      <c r="F151" s="213" t="s">
        <v>411</v>
      </c>
      <c r="G151" s="214" t="s">
        <v>197</v>
      </c>
      <c r="H151" s="215">
        <v>282.8</v>
      </c>
      <c r="I151" s="216"/>
      <c r="J151" s="217">
        <f>ROUND(I151*H151,2)</f>
        <v>0</v>
      </c>
      <c r="K151" s="213" t="s">
        <v>150</v>
      </c>
      <c r="L151" s="218"/>
      <c r="M151" s="219" t="s">
        <v>5</v>
      </c>
      <c r="N151" s="220" t="s">
        <v>40</v>
      </c>
      <c r="O151" s="42"/>
      <c r="P151" s="191">
        <f>O151*H151</f>
        <v>0</v>
      </c>
      <c r="Q151" s="191">
        <v>2.4E-2</v>
      </c>
      <c r="R151" s="191">
        <f>Q151*H151</f>
        <v>6.7872000000000003</v>
      </c>
      <c r="S151" s="191">
        <v>0</v>
      </c>
      <c r="T151" s="192">
        <f>S151*H151</f>
        <v>0</v>
      </c>
      <c r="AR151" s="24" t="s">
        <v>185</v>
      </c>
      <c r="AT151" s="24" t="s">
        <v>200</v>
      </c>
      <c r="AU151" s="24" t="s">
        <v>78</v>
      </c>
      <c r="AY151" s="24" t="s">
        <v>144</v>
      </c>
      <c r="BE151" s="193">
        <f>IF(N151="základní",J151,0)</f>
        <v>0</v>
      </c>
      <c r="BF151" s="193">
        <f>IF(N151="snížená",J151,0)</f>
        <v>0</v>
      </c>
      <c r="BG151" s="193">
        <f>IF(N151="zákl. přenesená",J151,0)</f>
        <v>0</v>
      </c>
      <c r="BH151" s="193">
        <f>IF(N151="sníž. přenesená",J151,0)</f>
        <v>0</v>
      </c>
      <c r="BI151" s="193">
        <f>IF(N151="nulová",J151,0)</f>
        <v>0</v>
      </c>
      <c r="BJ151" s="24" t="s">
        <v>76</v>
      </c>
      <c r="BK151" s="193">
        <f>ROUND(I151*H151,2)</f>
        <v>0</v>
      </c>
      <c r="BL151" s="24" t="s">
        <v>151</v>
      </c>
      <c r="BM151" s="24" t="s">
        <v>412</v>
      </c>
    </row>
    <row r="152" spans="2:65" s="12" customFormat="1" ht="13.5">
      <c r="B152" s="194"/>
      <c r="D152" s="195" t="s">
        <v>153</v>
      </c>
      <c r="E152" s="196" t="s">
        <v>5</v>
      </c>
      <c r="F152" s="197" t="s">
        <v>413</v>
      </c>
      <c r="H152" s="198">
        <v>282.8</v>
      </c>
      <c r="I152" s="199"/>
      <c r="L152" s="194"/>
      <c r="M152" s="200"/>
      <c r="N152" s="201"/>
      <c r="O152" s="201"/>
      <c r="P152" s="201"/>
      <c r="Q152" s="201"/>
      <c r="R152" s="201"/>
      <c r="S152" s="201"/>
      <c r="T152" s="202"/>
      <c r="AT152" s="196" t="s">
        <v>153</v>
      </c>
      <c r="AU152" s="196" t="s">
        <v>78</v>
      </c>
      <c r="AV152" s="12" t="s">
        <v>78</v>
      </c>
      <c r="AW152" s="12" t="s">
        <v>33</v>
      </c>
      <c r="AX152" s="12" t="s">
        <v>76</v>
      </c>
      <c r="AY152" s="196" t="s">
        <v>144</v>
      </c>
    </row>
    <row r="153" spans="2:65" s="1" customFormat="1" ht="22.9" customHeight="1">
      <c r="B153" s="181"/>
      <c r="C153" s="182" t="s">
        <v>414</v>
      </c>
      <c r="D153" s="182" t="s">
        <v>146</v>
      </c>
      <c r="E153" s="183" t="s">
        <v>206</v>
      </c>
      <c r="F153" s="184" t="s">
        <v>207</v>
      </c>
      <c r="G153" s="185" t="s">
        <v>149</v>
      </c>
      <c r="H153" s="186">
        <v>8.4</v>
      </c>
      <c r="I153" s="187"/>
      <c r="J153" s="188">
        <f>ROUND(I153*H153,2)</f>
        <v>0</v>
      </c>
      <c r="K153" s="184" t="s">
        <v>150</v>
      </c>
      <c r="L153" s="41"/>
      <c r="M153" s="189" t="s">
        <v>5</v>
      </c>
      <c r="N153" s="190" t="s">
        <v>40</v>
      </c>
      <c r="O153" s="42"/>
      <c r="P153" s="191">
        <f>O153*H153</f>
        <v>0</v>
      </c>
      <c r="Q153" s="191">
        <v>2.2563399999999998</v>
      </c>
      <c r="R153" s="191">
        <f>Q153*H153</f>
        <v>18.953256</v>
      </c>
      <c r="S153" s="191">
        <v>0</v>
      </c>
      <c r="T153" s="192">
        <f>S153*H153</f>
        <v>0</v>
      </c>
      <c r="AR153" s="24" t="s">
        <v>151</v>
      </c>
      <c r="AT153" s="24" t="s">
        <v>146</v>
      </c>
      <c r="AU153" s="24" t="s">
        <v>78</v>
      </c>
      <c r="AY153" s="24" t="s">
        <v>144</v>
      </c>
      <c r="BE153" s="193">
        <f>IF(N153="základní",J153,0)</f>
        <v>0</v>
      </c>
      <c r="BF153" s="193">
        <f>IF(N153="snížená",J153,0)</f>
        <v>0</v>
      </c>
      <c r="BG153" s="193">
        <f>IF(N153="zákl. přenesená",J153,0)</f>
        <v>0</v>
      </c>
      <c r="BH153" s="193">
        <f>IF(N153="sníž. přenesená",J153,0)</f>
        <v>0</v>
      </c>
      <c r="BI153" s="193">
        <f>IF(N153="nulová",J153,0)</f>
        <v>0</v>
      </c>
      <c r="BJ153" s="24" t="s">
        <v>76</v>
      </c>
      <c r="BK153" s="193">
        <f>ROUND(I153*H153,2)</f>
        <v>0</v>
      </c>
      <c r="BL153" s="24" t="s">
        <v>151</v>
      </c>
      <c r="BM153" s="24" t="s">
        <v>415</v>
      </c>
    </row>
    <row r="154" spans="2:65" s="12" customFormat="1" ht="13.5">
      <c r="B154" s="194"/>
      <c r="D154" s="195" t="s">
        <v>153</v>
      </c>
      <c r="E154" s="196" t="s">
        <v>5</v>
      </c>
      <c r="F154" s="197" t="s">
        <v>416</v>
      </c>
      <c r="H154" s="198">
        <v>8.4</v>
      </c>
      <c r="I154" s="199"/>
      <c r="L154" s="194"/>
      <c r="M154" s="200"/>
      <c r="N154" s="201"/>
      <c r="O154" s="201"/>
      <c r="P154" s="201"/>
      <c r="Q154" s="201"/>
      <c r="R154" s="201"/>
      <c r="S154" s="201"/>
      <c r="T154" s="202"/>
      <c r="AT154" s="196" t="s">
        <v>153</v>
      </c>
      <c r="AU154" s="196" t="s">
        <v>78</v>
      </c>
      <c r="AV154" s="12" t="s">
        <v>78</v>
      </c>
      <c r="AW154" s="12" t="s">
        <v>33</v>
      </c>
      <c r="AX154" s="12" t="s">
        <v>76</v>
      </c>
      <c r="AY154" s="196" t="s">
        <v>144</v>
      </c>
    </row>
    <row r="155" spans="2:65" s="11" customFormat="1" ht="29.85" customHeight="1">
      <c r="B155" s="168"/>
      <c r="D155" s="169" t="s">
        <v>68</v>
      </c>
      <c r="E155" s="179" t="s">
        <v>210</v>
      </c>
      <c r="F155" s="179" t="s">
        <v>211</v>
      </c>
      <c r="I155" s="171"/>
      <c r="J155" s="180">
        <f>BK155</f>
        <v>0</v>
      </c>
      <c r="L155" s="168"/>
      <c r="M155" s="173"/>
      <c r="N155" s="174"/>
      <c r="O155" s="174"/>
      <c r="P155" s="175">
        <f>P156</f>
        <v>0</v>
      </c>
      <c r="Q155" s="174"/>
      <c r="R155" s="175">
        <f>R156</f>
        <v>0</v>
      </c>
      <c r="S155" s="174"/>
      <c r="T155" s="176">
        <f>T156</f>
        <v>0</v>
      </c>
      <c r="AR155" s="169" t="s">
        <v>76</v>
      </c>
      <c r="AT155" s="177" t="s">
        <v>68</v>
      </c>
      <c r="AU155" s="177" t="s">
        <v>76</v>
      </c>
      <c r="AY155" s="169" t="s">
        <v>144</v>
      </c>
      <c r="BK155" s="178">
        <f>BK156</f>
        <v>0</v>
      </c>
    </row>
    <row r="156" spans="2:65" s="1" customFormat="1" ht="22.9" customHeight="1">
      <c r="B156" s="181"/>
      <c r="C156" s="182" t="s">
        <v>417</v>
      </c>
      <c r="D156" s="182" t="s">
        <v>146</v>
      </c>
      <c r="E156" s="183" t="s">
        <v>316</v>
      </c>
      <c r="F156" s="184" t="s">
        <v>317</v>
      </c>
      <c r="G156" s="185" t="s">
        <v>163</v>
      </c>
      <c r="H156" s="186">
        <v>315.02800000000002</v>
      </c>
      <c r="I156" s="187"/>
      <c r="J156" s="188">
        <f>ROUND(I156*H156,2)</f>
        <v>0</v>
      </c>
      <c r="K156" s="184" t="s">
        <v>150</v>
      </c>
      <c r="L156" s="41"/>
      <c r="M156" s="189" t="s">
        <v>5</v>
      </c>
      <c r="N156" s="221" t="s">
        <v>40</v>
      </c>
      <c r="O156" s="222"/>
      <c r="P156" s="223">
        <f>O156*H156</f>
        <v>0</v>
      </c>
      <c r="Q156" s="223">
        <v>0</v>
      </c>
      <c r="R156" s="223">
        <f>Q156*H156</f>
        <v>0</v>
      </c>
      <c r="S156" s="223">
        <v>0</v>
      </c>
      <c r="T156" s="224">
        <f>S156*H156</f>
        <v>0</v>
      </c>
      <c r="AR156" s="24" t="s">
        <v>151</v>
      </c>
      <c r="AT156" s="24" t="s">
        <v>146</v>
      </c>
      <c r="AU156" s="24" t="s">
        <v>78</v>
      </c>
      <c r="AY156" s="24" t="s">
        <v>144</v>
      </c>
      <c r="BE156" s="193">
        <f>IF(N156="základní",J156,0)</f>
        <v>0</v>
      </c>
      <c r="BF156" s="193">
        <f>IF(N156="snížená",J156,0)</f>
        <v>0</v>
      </c>
      <c r="BG156" s="193">
        <f>IF(N156="zákl. přenesená",J156,0)</f>
        <v>0</v>
      </c>
      <c r="BH156" s="193">
        <f>IF(N156="sníž. přenesená",J156,0)</f>
        <v>0</v>
      </c>
      <c r="BI156" s="193">
        <f>IF(N156="nulová",J156,0)</f>
        <v>0</v>
      </c>
      <c r="BJ156" s="24" t="s">
        <v>76</v>
      </c>
      <c r="BK156" s="193">
        <f>ROUND(I156*H156,2)</f>
        <v>0</v>
      </c>
      <c r="BL156" s="24" t="s">
        <v>151</v>
      </c>
      <c r="BM156" s="24" t="s">
        <v>418</v>
      </c>
    </row>
    <row r="157" spans="2:65" s="1" customFormat="1" ht="6.95" customHeight="1">
      <c r="B157" s="56"/>
      <c r="C157" s="57"/>
      <c r="D157" s="57"/>
      <c r="E157" s="57"/>
      <c r="F157" s="57"/>
      <c r="G157" s="57"/>
      <c r="H157" s="57"/>
      <c r="I157" s="134"/>
      <c r="J157" s="57"/>
      <c r="K157" s="57"/>
      <c r="L157" s="41"/>
    </row>
  </sheetData>
  <autoFilter ref="C88:K156"/>
  <mergeCells count="13">
    <mergeCell ref="E81:H81"/>
    <mergeCell ref="G1:H1"/>
    <mergeCell ref="L2:V2"/>
    <mergeCell ref="E49:H49"/>
    <mergeCell ref="E51:H51"/>
    <mergeCell ref="J55:J56"/>
    <mergeCell ref="E77:H77"/>
    <mergeCell ref="E79:H79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92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>
      <c r="B8" s="28"/>
      <c r="C8" s="29"/>
      <c r="D8" s="37" t="s">
        <v>114</v>
      </c>
      <c r="E8" s="29"/>
      <c r="F8" s="29"/>
      <c r="G8" s="29"/>
      <c r="H8" s="29"/>
      <c r="I8" s="112"/>
      <c r="J8" s="29"/>
      <c r="K8" s="31"/>
    </row>
    <row r="9" spans="1:70" s="1" customFormat="1" ht="14.45" customHeight="1">
      <c r="B9" s="41"/>
      <c r="C9" s="42"/>
      <c r="D9" s="42"/>
      <c r="E9" s="357" t="s">
        <v>115</v>
      </c>
      <c r="F9" s="359"/>
      <c r="G9" s="359"/>
      <c r="H9" s="359"/>
      <c r="I9" s="113"/>
      <c r="J9" s="42"/>
      <c r="K9" s="45"/>
    </row>
    <row r="10" spans="1:70" s="1" customFormat="1">
      <c r="B10" s="41"/>
      <c r="C10" s="42"/>
      <c r="D10" s="37" t="s">
        <v>116</v>
      </c>
      <c r="E10" s="42"/>
      <c r="F10" s="42"/>
      <c r="G10" s="42"/>
      <c r="H10" s="42"/>
      <c r="I10" s="113"/>
      <c r="J10" s="42"/>
      <c r="K10" s="45"/>
    </row>
    <row r="11" spans="1:70" s="1" customFormat="1" ht="36.950000000000003" customHeight="1">
      <c r="B11" s="41"/>
      <c r="C11" s="42"/>
      <c r="D11" s="42"/>
      <c r="E11" s="360" t="s">
        <v>419</v>
      </c>
      <c r="F11" s="359"/>
      <c r="G11" s="359"/>
      <c r="H11" s="359"/>
      <c r="I11" s="113"/>
      <c r="J11" s="42"/>
      <c r="K11" s="45"/>
    </row>
    <row r="12" spans="1:70" s="1" customFormat="1" ht="13.5">
      <c r="B12" s="41"/>
      <c r="C12" s="42"/>
      <c r="D12" s="42"/>
      <c r="E12" s="42"/>
      <c r="F12" s="42"/>
      <c r="G12" s="42"/>
      <c r="H12" s="42"/>
      <c r="I12" s="113"/>
      <c r="J12" s="42"/>
      <c r="K12" s="45"/>
    </row>
    <row r="13" spans="1:70" s="1" customFormat="1" ht="14.45" customHeight="1">
      <c r="B13" s="41"/>
      <c r="C13" s="42"/>
      <c r="D13" s="37" t="s">
        <v>21</v>
      </c>
      <c r="E13" s="42"/>
      <c r="F13" s="35" t="s">
        <v>5</v>
      </c>
      <c r="G13" s="42"/>
      <c r="H13" s="42"/>
      <c r="I13" s="114" t="s">
        <v>22</v>
      </c>
      <c r="J13" s="35" t="s">
        <v>5</v>
      </c>
      <c r="K13" s="45"/>
    </row>
    <row r="14" spans="1:70" s="1" customFormat="1" ht="14.45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14" t="s">
        <v>25</v>
      </c>
      <c r="J14" s="115" t="str">
        <f>'Rekapitulace stavby'!AN8</f>
        <v>25. 10. 2018</v>
      </c>
      <c r="K14" s="45"/>
    </row>
    <row r="15" spans="1:70" s="1" customFormat="1" ht="10.9" customHeight="1">
      <c r="B15" s="41"/>
      <c r="C15" s="42"/>
      <c r="D15" s="42"/>
      <c r="E15" s="42"/>
      <c r="F15" s="42"/>
      <c r="G15" s="42"/>
      <c r="H15" s="42"/>
      <c r="I15" s="113"/>
      <c r="J15" s="42"/>
      <c r="K15" s="45"/>
    </row>
    <row r="16" spans="1:70" s="1" customFormat="1" ht="14.45" customHeight="1">
      <c r="B16" s="41"/>
      <c r="C16" s="42"/>
      <c r="D16" s="37" t="s">
        <v>27</v>
      </c>
      <c r="E16" s="42"/>
      <c r="F16" s="42"/>
      <c r="G16" s="42"/>
      <c r="H16" s="42"/>
      <c r="I16" s="114" t="s">
        <v>28</v>
      </c>
      <c r="J16" s="35" t="str">
        <f>IF('Rekapitulace stavby'!AN10="","",'Rekapitulace stavby'!AN10)</f>
        <v/>
      </c>
      <c r="K16" s="45"/>
    </row>
    <row r="17" spans="2:11" s="1" customFormat="1" ht="18" customHeight="1">
      <c r="B17" s="41"/>
      <c r="C17" s="42"/>
      <c r="D17" s="42"/>
      <c r="E17" s="35" t="str">
        <f>IF('Rekapitulace stavby'!E11="","",'Rekapitulace stavby'!E11)</f>
        <v xml:space="preserve"> </v>
      </c>
      <c r="F17" s="42"/>
      <c r="G17" s="42"/>
      <c r="H17" s="42"/>
      <c r="I17" s="114" t="s">
        <v>29</v>
      </c>
      <c r="J17" s="35" t="str">
        <f>IF('Rekapitulace stavby'!AN11="","",'Rekapitulace stavby'!AN11)</f>
        <v/>
      </c>
      <c r="K17" s="45"/>
    </row>
    <row r="18" spans="2:11" s="1" customFormat="1" ht="6.95" customHeight="1">
      <c r="B18" s="41"/>
      <c r="C18" s="42"/>
      <c r="D18" s="42"/>
      <c r="E18" s="42"/>
      <c r="F18" s="42"/>
      <c r="G18" s="42"/>
      <c r="H18" s="42"/>
      <c r="I18" s="113"/>
      <c r="J18" s="42"/>
      <c r="K18" s="45"/>
    </row>
    <row r="19" spans="2:11" s="1" customFormat="1" ht="14.45" customHeight="1">
      <c r="B19" s="41"/>
      <c r="C19" s="42"/>
      <c r="D19" s="37" t="s">
        <v>30</v>
      </c>
      <c r="E19" s="42"/>
      <c r="F19" s="42"/>
      <c r="G19" s="42"/>
      <c r="H19" s="42"/>
      <c r="I19" s="114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14" t="s">
        <v>29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5" customHeight="1">
      <c r="B21" s="41"/>
      <c r="C21" s="42"/>
      <c r="D21" s="42"/>
      <c r="E21" s="42"/>
      <c r="F21" s="42"/>
      <c r="G21" s="42"/>
      <c r="H21" s="42"/>
      <c r="I21" s="113"/>
      <c r="J21" s="42"/>
      <c r="K21" s="45"/>
    </row>
    <row r="22" spans="2:11" s="1" customFormat="1" ht="14.45" customHeight="1">
      <c r="B22" s="41"/>
      <c r="C22" s="42"/>
      <c r="D22" s="37" t="s">
        <v>32</v>
      </c>
      <c r="E22" s="42"/>
      <c r="F22" s="42"/>
      <c r="G22" s="42"/>
      <c r="H22" s="42"/>
      <c r="I22" s="114" t="s">
        <v>28</v>
      </c>
      <c r="J22" s="35" t="str">
        <f>IF('Rekapitulace stavby'!AN16="","",'Rekapitulace stavby'!AN16)</f>
        <v/>
      </c>
      <c r="K22" s="45"/>
    </row>
    <row r="23" spans="2:11" s="1" customFormat="1" ht="18" customHeight="1">
      <c r="B23" s="41"/>
      <c r="C23" s="42"/>
      <c r="D23" s="42"/>
      <c r="E23" s="35" t="str">
        <f>IF('Rekapitulace stavby'!E17="","",'Rekapitulace stavby'!E17)</f>
        <v xml:space="preserve"> </v>
      </c>
      <c r="F23" s="42"/>
      <c r="G23" s="42"/>
      <c r="H23" s="42"/>
      <c r="I23" s="114" t="s">
        <v>29</v>
      </c>
      <c r="J23" s="35" t="str">
        <f>IF('Rekapitulace stavby'!AN17="","",'Rekapitulace stavby'!AN17)</f>
        <v/>
      </c>
      <c r="K23" s="45"/>
    </row>
    <row r="24" spans="2:11" s="1" customFormat="1" ht="6.95" customHeight="1">
      <c r="B24" s="41"/>
      <c r="C24" s="42"/>
      <c r="D24" s="42"/>
      <c r="E24" s="42"/>
      <c r="F24" s="42"/>
      <c r="G24" s="42"/>
      <c r="H24" s="42"/>
      <c r="I24" s="113"/>
      <c r="J24" s="42"/>
      <c r="K24" s="45"/>
    </row>
    <row r="25" spans="2:11" s="1" customFormat="1" ht="14.45" customHeight="1">
      <c r="B25" s="41"/>
      <c r="C25" s="42"/>
      <c r="D25" s="37" t="s">
        <v>34</v>
      </c>
      <c r="E25" s="42"/>
      <c r="F25" s="42"/>
      <c r="G25" s="42"/>
      <c r="H25" s="42"/>
      <c r="I25" s="113"/>
      <c r="J25" s="42"/>
      <c r="K25" s="45"/>
    </row>
    <row r="26" spans="2:11" s="7" customFormat="1" ht="14.45" customHeight="1">
      <c r="B26" s="116"/>
      <c r="C26" s="117"/>
      <c r="D26" s="117"/>
      <c r="E26" s="335" t="s">
        <v>5</v>
      </c>
      <c r="F26" s="335"/>
      <c r="G26" s="335"/>
      <c r="H26" s="335"/>
      <c r="I26" s="118"/>
      <c r="J26" s="117"/>
      <c r="K26" s="119"/>
    </row>
    <row r="27" spans="2:11" s="1" customFormat="1" ht="6.95" customHeight="1">
      <c r="B27" s="41"/>
      <c r="C27" s="42"/>
      <c r="D27" s="42"/>
      <c r="E27" s="42"/>
      <c r="F27" s="42"/>
      <c r="G27" s="42"/>
      <c r="H27" s="42"/>
      <c r="I27" s="113"/>
      <c r="J27" s="42"/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25.35" customHeight="1">
      <c r="B29" s="41"/>
      <c r="C29" s="42"/>
      <c r="D29" s="122" t="s">
        <v>35</v>
      </c>
      <c r="E29" s="42"/>
      <c r="F29" s="42"/>
      <c r="G29" s="42"/>
      <c r="H29" s="42"/>
      <c r="I29" s="113"/>
      <c r="J29" s="123">
        <f>ROUND(J86,2)</f>
        <v>0</v>
      </c>
      <c r="K29" s="45"/>
    </row>
    <row r="30" spans="2:11" s="1" customFormat="1" ht="6.95" customHeight="1">
      <c r="B30" s="41"/>
      <c r="C30" s="42"/>
      <c r="D30" s="68"/>
      <c r="E30" s="68"/>
      <c r="F30" s="68"/>
      <c r="G30" s="68"/>
      <c r="H30" s="68"/>
      <c r="I30" s="120"/>
      <c r="J30" s="68"/>
      <c r="K30" s="121"/>
    </row>
    <row r="31" spans="2:11" s="1" customFormat="1" ht="14.45" customHeight="1">
      <c r="B31" s="41"/>
      <c r="C31" s="42"/>
      <c r="D31" s="42"/>
      <c r="E31" s="42"/>
      <c r="F31" s="46" t="s">
        <v>37</v>
      </c>
      <c r="G31" s="42"/>
      <c r="H31" s="42"/>
      <c r="I31" s="124" t="s">
        <v>36</v>
      </c>
      <c r="J31" s="46" t="s">
        <v>38</v>
      </c>
      <c r="K31" s="45"/>
    </row>
    <row r="32" spans="2:11" s="1" customFormat="1" ht="14.45" customHeight="1">
      <c r="B32" s="41"/>
      <c r="C32" s="42"/>
      <c r="D32" s="49" t="s">
        <v>39</v>
      </c>
      <c r="E32" s="49" t="s">
        <v>40</v>
      </c>
      <c r="F32" s="125">
        <f>ROUND(SUM(BE86:BE126), 2)</f>
        <v>0</v>
      </c>
      <c r="G32" s="42"/>
      <c r="H32" s="42"/>
      <c r="I32" s="126">
        <v>0.21</v>
      </c>
      <c r="J32" s="125">
        <f>ROUND(ROUND((SUM(BE86:BE126)), 2)*I32, 2)</f>
        <v>0</v>
      </c>
      <c r="K32" s="45"/>
    </row>
    <row r="33" spans="2:11" s="1" customFormat="1" ht="14.45" customHeight="1">
      <c r="B33" s="41"/>
      <c r="C33" s="42"/>
      <c r="D33" s="42"/>
      <c r="E33" s="49" t="s">
        <v>41</v>
      </c>
      <c r="F33" s="125">
        <f>ROUND(SUM(BF86:BF126), 2)</f>
        <v>0</v>
      </c>
      <c r="G33" s="42"/>
      <c r="H33" s="42"/>
      <c r="I33" s="126">
        <v>0.15</v>
      </c>
      <c r="J33" s="125">
        <f>ROUND(ROUND((SUM(BF86:BF126)), 2)*I33, 2)</f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42</v>
      </c>
      <c r="F34" s="125">
        <f>ROUND(SUM(BG86:BG126), 2)</f>
        <v>0</v>
      </c>
      <c r="G34" s="42"/>
      <c r="H34" s="42"/>
      <c r="I34" s="126">
        <v>0.21</v>
      </c>
      <c r="J34" s="125">
        <v>0</v>
      </c>
      <c r="K34" s="45"/>
    </row>
    <row r="35" spans="2:11" s="1" customFormat="1" ht="14.45" hidden="1" customHeight="1">
      <c r="B35" s="41"/>
      <c r="C35" s="42"/>
      <c r="D35" s="42"/>
      <c r="E35" s="49" t="s">
        <v>43</v>
      </c>
      <c r="F35" s="125">
        <f>ROUND(SUM(BH86:BH126), 2)</f>
        <v>0</v>
      </c>
      <c r="G35" s="42"/>
      <c r="H35" s="42"/>
      <c r="I35" s="126">
        <v>0.15</v>
      </c>
      <c r="J35" s="125">
        <v>0</v>
      </c>
      <c r="K35" s="45"/>
    </row>
    <row r="36" spans="2:11" s="1" customFormat="1" ht="14.45" hidden="1" customHeight="1">
      <c r="B36" s="41"/>
      <c r="C36" s="42"/>
      <c r="D36" s="42"/>
      <c r="E36" s="49" t="s">
        <v>44</v>
      </c>
      <c r="F36" s="125">
        <f>ROUND(SUM(BI86:BI126), 2)</f>
        <v>0</v>
      </c>
      <c r="G36" s="42"/>
      <c r="H36" s="42"/>
      <c r="I36" s="126">
        <v>0</v>
      </c>
      <c r="J36" s="125">
        <v>0</v>
      </c>
      <c r="K36" s="45"/>
    </row>
    <row r="37" spans="2:11" s="1" customFormat="1" ht="6.95" customHeight="1">
      <c r="B37" s="41"/>
      <c r="C37" s="42"/>
      <c r="D37" s="42"/>
      <c r="E37" s="42"/>
      <c r="F37" s="42"/>
      <c r="G37" s="42"/>
      <c r="H37" s="42"/>
      <c r="I37" s="113"/>
      <c r="J37" s="42"/>
      <c r="K37" s="45"/>
    </row>
    <row r="38" spans="2:11" s="1" customFormat="1" ht="25.35" customHeight="1">
      <c r="B38" s="41"/>
      <c r="C38" s="127"/>
      <c r="D38" s="128" t="s">
        <v>45</v>
      </c>
      <c r="E38" s="71"/>
      <c r="F38" s="71"/>
      <c r="G38" s="129" t="s">
        <v>46</v>
      </c>
      <c r="H38" s="130" t="s">
        <v>47</v>
      </c>
      <c r="I38" s="131"/>
      <c r="J38" s="132">
        <f>SUM(J29:J36)</f>
        <v>0</v>
      </c>
      <c r="K38" s="133"/>
    </row>
    <row r="39" spans="2:11" s="1" customFormat="1" ht="14.45" customHeight="1">
      <c r="B39" s="56"/>
      <c r="C39" s="57"/>
      <c r="D39" s="57"/>
      <c r="E39" s="57"/>
      <c r="F39" s="57"/>
      <c r="G39" s="57"/>
      <c r="H39" s="57"/>
      <c r="I39" s="134"/>
      <c r="J39" s="57"/>
      <c r="K39" s="58"/>
    </row>
    <row r="43" spans="2:11" s="1" customFormat="1" ht="6.95" customHeight="1">
      <c r="B43" s="59"/>
      <c r="C43" s="60"/>
      <c r="D43" s="60"/>
      <c r="E43" s="60"/>
      <c r="F43" s="60"/>
      <c r="G43" s="60"/>
      <c r="H43" s="60"/>
      <c r="I43" s="135"/>
      <c r="J43" s="60"/>
      <c r="K43" s="136"/>
    </row>
    <row r="44" spans="2:11" s="1" customFormat="1" ht="36.950000000000003" customHeight="1">
      <c r="B44" s="41"/>
      <c r="C44" s="30" t="s">
        <v>118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6.95" customHeight="1">
      <c r="B45" s="41"/>
      <c r="C45" s="42"/>
      <c r="D45" s="42"/>
      <c r="E45" s="42"/>
      <c r="F45" s="42"/>
      <c r="G45" s="42"/>
      <c r="H45" s="42"/>
      <c r="I45" s="113"/>
      <c r="J45" s="42"/>
      <c r="K45" s="45"/>
    </row>
    <row r="46" spans="2:11" s="1" customFormat="1" ht="14.45" customHeight="1">
      <c r="B46" s="41"/>
      <c r="C46" s="37" t="s">
        <v>19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4.45" customHeight="1">
      <c r="B47" s="41"/>
      <c r="C47" s="42"/>
      <c r="D47" s="42"/>
      <c r="E47" s="357" t="str">
        <f>E7</f>
        <v>Vnitroblok ulic Dukelských Bojovníků a Sokolská, Znojmo</v>
      </c>
      <c r="F47" s="358"/>
      <c r="G47" s="358"/>
      <c r="H47" s="358"/>
      <c r="I47" s="113"/>
      <c r="J47" s="42"/>
      <c r="K47" s="45"/>
    </row>
    <row r="48" spans="2:11">
      <c r="B48" s="28"/>
      <c r="C48" s="37" t="s">
        <v>114</v>
      </c>
      <c r="D48" s="29"/>
      <c r="E48" s="29"/>
      <c r="F48" s="29"/>
      <c r="G48" s="29"/>
      <c r="H48" s="29"/>
      <c r="I48" s="112"/>
      <c r="J48" s="29"/>
      <c r="K48" s="31"/>
    </row>
    <row r="49" spans="2:47" s="1" customFormat="1" ht="14.45" customHeight="1">
      <c r="B49" s="41"/>
      <c r="C49" s="42"/>
      <c r="D49" s="42"/>
      <c r="E49" s="357" t="s">
        <v>115</v>
      </c>
      <c r="F49" s="359"/>
      <c r="G49" s="359"/>
      <c r="H49" s="359"/>
      <c r="I49" s="113"/>
      <c r="J49" s="42"/>
      <c r="K49" s="45"/>
    </row>
    <row r="50" spans="2:47" s="1" customFormat="1" ht="14.45" customHeight="1">
      <c r="B50" s="41"/>
      <c r="C50" s="37" t="s">
        <v>116</v>
      </c>
      <c r="D50" s="42"/>
      <c r="E50" s="42"/>
      <c r="F50" s="42"/>
      <c r="G50" s="42"/>
      <c r="H50" s="42"/>
      <c r="I50" s="113"/>
      <c r="J50" s="42"/>
      <c r="K50" s="45"/>
    </row>
    <row r="51" spans="2:47" s="1" customFormat="1" ht="16.149999999999999" customHeight="1">
      <c r="B51" s="41"/>
      <c r="C51" s="42"/>
      <c r="D51" s="42"/>
      <c r="E51" s="360" t="str">
        <f>E11</f>
        <v>01.05 - Díl 1.1 - Příprava území</v>
      </c>
      <c r="F51" s="359"/>
      <c r="G51" s="359"/>
      <c r="H51" s="359"/>
      <c r="I51" s="113"/>
      <c r="J51" s="42"/>
      <c r="K51" s="45"/>
    </row>
    <row r="52" spans="2:47" s="1" customFormat="1" ht="6.95" customHeight="1">
      <c r="B52" s="41"/>
      <c r="C52" s="42"/>
      <c r="D52" s="42"/>
      <c r="E52" s="42"/>
      <c r="F52" s="42"/>
      <c r="G52" s="42"/>
      <c r="H52" s="42"/>
      <c r="I52" s="113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14" t="s">
        <v>25</v>
      </c>
      <c r="J53" s="115" t="str">
        <f>IF(J14="","",J14)</f>
        <v>25. 10. 2018</v>
      </c>
      <c r="K53" s="45"/>
    </row>
    <row r="54" spans="2:47" s="1" customFormat="1" ht="6.95" customHeight="1">
      <c r="B54" s="41"/>
      <c r="C54" s="42"/>
      <c r="D54" s="42"/>
      <c r="E54" s="42"/>
      <c r="F54" s="42"/>
      <c r="G54" s="42"/>
      <c r="H54" s="42"/>
      <c r="I54" s="113"/>
      <c r="J54" s="42"/>
      <c r="K54" s="45"/>
    </row>
    <row r="55" spans="2:47" s="1" customFormat="1">
      <c r="B55" s="41"/>
      <c r="C55" s="37" t="s">
        <v>27</v>
      </c>
      <c r="D55" s="42"/>
      <c r="E55" s="42"/>
      <c r="F55" s="35" t="str">
        <f>E17</f>
        <v xml:space="preserve"> </v>
      </c>
      <c r="G55" s="42"/>
      <c r="H55" s="42"/>
      <c r="I55" s="114" t="s">
        <v>32</v>
      </c>
      <c r="J55" s="335" t="str">
        <f>E23</f>
        <v xml:space="preserve"> </v>
      </c>
      <c r="K55" s="45"/>
    </row>
    <row r="56" spans="2:47" s="1" customFormat="1" ht="14.45" customHeight="1">
      <c r="B56" s="41"/>
      <c r="C56" s="37" t="s">
        <v>30</v>
      </c>
      <c r="D56" s="42"/>
      <c r="E56" s="42"/>
      <c r="F56" s="35" t="str">
        <f>IF(E20="","",E20)</f>
        <v/>
      </c>
      <c r="G56" s="42"/>
      <c r="H56" s="42"/>
      <c r="I56" s="113"/>
      <c r="J56" s="361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13"/>
      <c r="J57" s="42"/>
      <c r="K57" s="45"/>
    </row>
    <row r="58" spans="2:47" s="1" customFormat="1" ht="29.25" customHeight="1">
      <c r="B58" s="41"/>
      <c r="C58" s="137" t="s">
        <v>119</v>
      </c>
      <c r="D58" s="127"/>
      <c r="E58" s="127"/>
      <c r="F58" s="127"/>
      <c r="G58" s="127"/>
      <c r="H58" s="127"/>
      <c r="I58" s="138"/>
      <c r="J58" s="139" t="s">
        <v>120</v>
      </c>
      <c r="K58" s="140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13"/>
      <c r="J59" s="42"/>
      <c r="K59" s="45"/>
    </row>
    <row r="60" spans="2:47" s="1" customFormat="1" ht="29.25" customHeight="1">
      <c r="B60" s="41"/>
      <c r="C60" s="141" t="s">
        <v>121</v>
      </c>
      <c r="D60" s="42"/>
      <c r="E60" s="42"/>
      <c r="F60" s="42"/>
      <c r="G60" s="42"/>
      <c r="H60" s="42"/>
      <c r="I60" s="113"/>
      <c r="J60" s="123">
        <f>J86</f>
        <v>0</v>
      </c>
      <c r="K60" s="45"/>
      <c r="AU60" s="24" t="s">
        <v>122</v>
      </c>
    </row>
    <row r="61" spans="2:47" s="8" customFormat="1" ht="24.95" customHeight="1">
      <c r="B61" s="142"/>
      <c r="C61" s="143"/>
      <c r="D61" s="144" t="s">
        <v>123</v>
      </c>
      <c r="E61" s="145"/>
      <c r="F61" s="145"/>
      <c r="G61" s="145"/>
      <c r="H61" s="145"/>
      <c r="I61" s="146"/>
      <c r="J61" s="147">
        <f>J87</f>
        <v>0</v>
      </c>
      <c r="K61" s="148"/>
    </row>
    <row r="62" spans="2:47" s="9" customFormat="1" ht="19.899999999999999" customHeight="1">
      <c r="B62" s="149"/>
      <c r="C62" s="150"/>
      <c r="D62" s="151" t="s">
        <v>124</v>
      </c>
      <c r="E62" s="152"/>
      <c r="F62" s="152"/>
      <c r="G62" s="152"/>
      <c r="H62" s="152"/>
      <c r="I62" s="153"/>
      <c r="J62" s="154">
        <f>J88</f>
        <v>0</v>
      </c>
      <c r="K62" s="155"/>
    </row>
    <row r="63" spans="2:47" s="9" customFormat="1" ht="19.899999999999999" customHeight="1">
      <c r="B63" s="149"/>
      <c r="C63" s="150"/>
      <c r="D63" s="151" t="s">
        <v>126</v>
      </c>
      <c r="E63" s="152"/>
      <c r="F63" s="152"/>
      <c r="G63" s="152"/>
      <c r="H63" s="152"/>
      <c r="I63" s="153"/>
      <c r="J63" s="154">
        <f>J100</f>
        <v>0</v>
      </c>
      <c r="K63" s="155"/>
    </row>
    <row r="64" spans="2:47" s="9" customFormat="1" ht="19.899999999999999" customHeight="1">
      <c r="B64" s="149"/>
      <c r="C64" s="150"/>
      <c r="D64" s="151" t="s">
        <v>420</v>
      </c>
      <c r="E64" s="152"/>
      <c r="F64" s="152"/>
      <c r="G64" s="152"/>
      <c r="H64" s="152"/>
      <c r="I64" s="153"/>
      <c r="J64" s="154">
        <f>J110</f>
        <v>0</v>
      </c>
      <c r="K64" s="155"/>
    </row>
    <row r="65" spans="2:12" s="1" customFormat="1" ht="21.75" customHeight="1">
      <c r="B65" s="41"/>
      <c r="C65" s="42"/>
      <c r="D65" s="42"/>
      <c r="E65" s="42"/>
      <c r="F65" s="42"/>
      <c r="G65" s="42"/>
      <c r="H65" s="42"/>
      <c r="I65" s="113"/>
      <c r="J65" s="42"/>
      <c r="K65" s="45"/>
    </row>
    <row r="66" spans="2:12" s="1" customFormat="1" ht="6.95" customHeight="1">
      <c r="B66" s="56"/>
      <c r="C66" s="57"/>
      <c r="D66" s="57"/>
      <c r="E66" s="57"/>
      <c r="F66" s="57"/>
      <c r="G66" s="57"/>
      <c r="H66" s="57"/>
      <c r="I66" s="134"/>
      <c r="J66" s="57"/>
      <c r="K66" s="58"/>
    </row>
    <row r="70" spans="2:12" s="1" customFormat="1" ht="6.95" customHeight="1">
      <c r="B70" s="59"/>
      <c r="C70" s="60"/>
      <c r="D70" s="60"/>
      <c r="E70" s="60"/>
      <c r="F70" s="60"/>
      <c r="G70" s="60"/>
      <c r="H70" s="60"/>
      <c r="I70" s="135"/>
      <c r="J70" s="60"/>
      <c r="K70" s="60"/>
      <c r="L70" s="41"/>
    </row>
    <row r="71" spans="2:12" s="1" customFormat="1" ht="36.950000000000003" customHeight="1">
      <c r="B71" s="41"/>
      <c r="C71" s="61" t="s">
        <v>128</v>
      </c>
      <c r="I71" s="156"/>
      <c r="L71" s="41"/>
    </row>
    <row r="72" spans="2:12" s="1" customFormat="1" ht="6.95" customHeight="1">
      <c r="B72" s="41"/>
      <c r="I72" s="156"/>
      <c r="L72" s="41"/>
    </row>
    <row r="73" spans="2:12" s="1" customFormat="1" ht="14.45" customHeight="1">
      <c r="B73" s="41"/>
      <c r="C73" s="63" t="s">
        <v>19</v>
      </c>
      <c r="I73" s="156"/>
      <c r="L73" s="41"/>
    </row>
    <row r="74" spans="2:12" s="1" customFormat="1" ht="14.45" customHeight="1">
      <c r="B74" s="41"/>
      <c r="E74" s="362" t="str">
        <f>E7</f>
        <v>Vnitroblok ulic Dukelských Bojovníků a Sokolská, Znojmo</v>
      </c>
      <c r="F74" s="363"/>
      <c r="G74" s="363"/>
      <c r="H74" s="363"/>
      <c r="I74" s="156"/>
      <c r="L74" s="41"/>
    </row>
    <row r="75" spans="2:12">
      <c r="B75" s="28"/>
      <c r="C75" s="63" t="s">
        <v>114</v>
      </c>
      <c r="L75" s="28"/>
    </row>
    <row r="76" spans="2:12" s="1" customFormat="1" ht="14.45" customHeight="1">
      <c r="B76" s="41"/>
      <c r="E76" s="362" t="s">
        <v>115</v>
      </c>
      <c r="F76" s="364"/>
      <c r="G76" s="364"/>
      <c r="H76" s="364"/>
      <c r="I76" s="156"/>
      <c r="L76" s="41"/>
    </row>
    <row r="77" spans="2:12" s="1" customFormat="1" ht="14.45" customHeight="1">
      <c r="B77" s="41"/>
      <c r="C77" s="63" t="s">
        <v>116</v>
      </c>
      <c r="I77" s="156"/>
      <c r="L77" s="41"/>
    </row>
    <row r="78" spans="2:12" s="1" customFormat="1" ht="16.149999999999999" customHeight="1">
      <c r="B78" s="41"/>
      <c r="E78" s="350" t="str">
        <f>E11</f>
        <v>01.05 - Díl 1.1 - Příprava území</v>
      </c>
      <c r="F78" s="364"/>
      <c r="G78" s="364"/>
      <c r="H78" s="364"/>
      <c r="I78" s="156"/>
      <c r="L78" s="41"/>
    </row>
    <row r="79" spans="2:12" s="1" customFormat="1" ht="6.95" customHeight="1">
      <c r="B79" s="41"/>
      <c r="I79" s="156"/>
      <c r="L79" s="41"/>
    </row>
    <row r="80" spans="2:12" s="1" customFormat="1" ht="18" customHeight="1">
      <c r="B80" s="41"/>
      <c r="C80" s="63" t="s">
        <v>23</v>
      </c>
      <c r="F80" s="157" t="str">
        <f>F14</f>
        <v xml:space="preserve"> </v>
      </c>
      <c r="I80" s="158" t="s">
        <v>25</v>
      </c>
      <c r="J80" s="67" t="str">
        <f>IF(J14="","",J14)</f>
        <v>25. 10. 2018</v>
      </c>
      <c r="L80" s="41"/>
    </row>
    <row r="81" spans="2:65" s="1" customFormat="1" ht="6.95" customHeight="1">
      <c r="B81" s="41"/>
      <c r="I81" s="156"/>
      <c r="L81" s="41"/>
    </row>
    <row r="82" spans="2:65" s="1" customFormat="1">
      <c r="B82" s="41"/>
      <c r="C82" s="63" t="s">
        <v>27</v>
      </c>
      <c r="F82" s="157" t="str">
        <f>E17</f>
        <v xml:space="preserve"> </v>
      </c>
      <c r="I82" s="158" t="s">
        <v>32</v>
      </c>
      <c r="J82" s="157" t="str">
        <f>E23</f>
        <v xml:space="preserve"> </v>
      </c>
      <c r="L82" s="41"/>
    </row>
    <row r="83" spans="2:65" s="1" customFormat="1" ht="14.45" customHeight="1">
      <c r="B83" s="41"/>
      <c r="C83" s="63" t="s">
        <v>30</v>
      </c>
      <c r="F83" s="157" t="str">
        <f>IF(E20="","",E20)</f>
        <v/>
      </c>
      <c r="I83" s="156"/>
      <c r="L83" s="41"/>
    </row>
    <row r="84" spans="2:65" s="1" customFormat="1" ht="10.35" customHeight="1">
      <c r="B84" s="41"/>
      <c r="I84" s="156"/>
      <c r="L84" s="41"/>
    </row>
    <row r="85" spans="2:65" s="10" customFormat="1" ht="29.25" customHeight="1">
      <c r="B85" s="159"/>
      <c r="C85" s="160" t="s">
        <v>129</v>
      </c>
      <c r="D85" s="161" t="s">
        <v>54</v>
      </c>
      <c r="E85" s="161" t="s">
        <v>50</v>
      </c>
      <c r="F85" s="161" t="s">
        <v>130</v>
      </c>
      <c r="G85" s="161" t="s">
        <v>131</v>
      </c>
      <c r="H85" s="161" t="s">
        <v>132</v>
      </c>
      <c r="I85" s="162" t="s">
        <v>133</v>
      </c>
      <c r="J85" s="161" t="s">
        <v>120</v>
      </c>
      <c r="K85" s="163" t="s">
        <v>134</v>
      </c>
      <c r="L85" s="159"/>
      <c r="M85" s="73" t="s">
        <v>135</v>
      </c>
      <c r="N85" s="74" t="s">
        <v>39</v>
      </c>
      <c r="O85" s="74" t="s">
        <v>136</v>
      </c>
      <c r="P85" s="74" t="s">
        <v>137</v>
      </c>
      <c r="Q85" s="74" t="s">
        <v>138</v>
      </c>
      <c r="R85" s="74" t="s">
        <v>139</v>
      </c>
      <c r="S85" s="74" t="s">
        <v>140</v>
      </c>
      <c r="T85" s="75" t="s">
        <v>141</v>
      </c>
    </row>
    <row r="86" spans="2:65" s="1" customFormat="1" ht="29.25" customHeight="1">
      <c r="B86" s="41"/>
      <c r="C86" s="77" t="s">
        <v>121</v>
      </c>
      <c r="I86" s="156"/>
      <c r="J86" s="164">
        <f>BK86</f>
        <v>0</v>
      </c>
      <c r="L86" s="41"/>
      <c r="M86" s="76"/>
      <c r="N86" s="68"/>
      <c r="O86" s="68"/>
      <c r="P86" s="165">
        <f>P87</f>
        <v>0</v>
      </c>
      <c r="Q86" s="68"/>
      <c r="R86" s="165">
        <f>R87</f>
        <v>0</v>
      </c>
      <c r="S86" s="68"/>
      <c r="T86" s="166">
        <f>T87</f>
        <v>1837.194</v>
      </c>
      <c r="AT86" s="24" t="s">
        <v>68</v>
      </c>
      <c r="AU86" s="24" t="s">
        <v>122</v>
      </c>
      <c r="BK86" s="167">
        <f>BK87</f>
        <v>0</v>
      </c>
    </row>
    <row r="87" spans="2:65" s="11" customFormat="1" ht="37.35" customHeight="1">
      <c r="B87" s="168"/>
      <c r="D87" s="169" t="s">
        <v>68</v>
      </c>
      <c r="E87" s="170" t="s">
        <v>142</v>
      </c>
      <c r="F87" s="170" t="s">
        <v>143</v>
      </c>
      <c r="I87" s="171"/>
      <c r="J87" s="172">
        <f>BK87</f>
        <v>0</v>
      </c>
      <c r="L87" s="168"/>
      <c r="M87" s="173"/>
      <c r="N87" s="174"/>
      <c r="O87" s="174"/>
      <c r="P87" s="175">
        <f>P88+P100+P110</f>
        <v>0</v>
      </c>
      <c r="Q87" s="174"/>
      <c r="R87" s="175">
        <f>R88+R100+R110</f>
        <v>0</v>
      </c>
      <c r="S87" s="174"/>
      <c r="T87" s="176">
        <f>T88+T100+T110</f>
        <v>1837.194</v>
      </c>
      <c r="AR87" s="169" t="s">
        <v>76</v>
      </c>
      <c r="AT87" s="177" t="s">
        <v>68</v>
      </c>
      <c r="AU87" s="177" t="s">
        <v>69</v>
      </c>
      <c r="AY87" s="169" t="s">
        <v>144</v>
      </c>
      <c r="BK87" s="178">
        <f>BK88+BK100+BK110</f>
        <v>0</v>
      </c>
    </row>
    <row r="88" spans="2:65" s="11" customFormat="1" ht="19.899999999999999" customHeight="1">
      <c r="B88" s="168"/>
      <c r="D88" s="169" t="s">
        <v>68</v>
      </c>
      <c r="E88" s="179" t="s">
        <v>76</v>
      </c>
      <c r="F88" s="179" t="s">
        <v>145</v>
      </c>
      <c r="I88" s="171"/>
      <c r="J88" s="180">
        <f>BK88</f>
        <v>0</v>
      </c>
      <c r="L88" s="168"/>
      <c r="M88" s="173"/>
      <c r="N88" s="174"/>
      <c r="O88" s="174"/>
      <c r="P88" s="175">
        <f>SUM(P89:P99)</f>
        <v>0</v>
      </c>
      <c r="Q88" s="174"/>
      <c r="R88" s="175">
        <f>SUM(R89:R99)</f>
        <v>0</v>
      </c>
      <c r="S88" s="174"/>
      <c r="T88" s="176">
        <f>SUM(T89:T99)</f>
        <v>1837.194</v>
      </c>
      <c r="AR88" s="169" t="s">
        <v>76</v>
      </c>
      <c r="AT88" s="177" t="s">
        <v>68</v>
      </c>
      <c r="AU88" s="177" t="s">
        <v>76</v>
      </c>
      <c r="AY88" s="169" t="s">
        <v>144</v>
      </c>
      <c r="BK88" s="178">
        <f>SUM(BK89:BK99)</f>
        <v>0</v>
      </c>
    </row>
    <row r="89" spans="2:65" s="1" customFormat="1" ht="57" customHeight="1">
      <c r="B89" s="181"/>
      <c r="C89" s="182" t="s">
        <v>76</v>
      </c>
      <c r="D89" s="182" t="s">
        <v>146</v>
      </c>
      <c r="E89" s="183" t="s">
        <v>421</v>
      </c>
      <c r="F89" s="184" t="s">
        <v>422</v>
      </c>
      <c r="G89" s="185" t="s">
        <v>168</v>
      </c>
      <c r="H89" s="186">
        <v>2090</v>
      </c>
      <c r="I89" s="187"/>
      <c r="J89" s="188">
        <f>ROUND(I89*H89,2)</f>
        <v>0</v>
      </c>
      <c r="K89" s="184" t="s">
        <v>150</v>
      </c>
      <c r="L89" s="41"/>
      <c r="M89" s="189" t="s">
        <v>5</v>
      </c>
      <c r="N89" s="190" t="s">
        <v>40</v>
      </c>
      <c r="O89" s="42"/>
      <c r="P89" s="191">
        <f>O89*H89</f>
        <v>0</v>
      </c>
      <c r="Q89" s="191">
        <v>0</v>
      </c>
      <c r="R89" s="191">
        <f>Q89*H89</f>
        <v>0</v>
      </c>
      <c r="S89" s="191">
        <v>0.255</v>
      </c>
      <c r="T89" s="192">
        <f>S89*H89</f>
        <v>532.95000000000005</v>
      </c>
      <c r="AR89" s="24" t="s">
        <v>151</v>
      </c>
      <c r="AT89" s="24" t="s">
        <v>146</v>
      </c>
      <c r="AU89" s="24" t="s">
        <v>78</v>
      </c>
      <c r="AY89" s="24" t="s">
        <v>144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4" t="s">
        <v>76</v>
      </c>
      <c r="BK89" s="193">
        <f>ROUND(I89*H89,2)</f>
        <v>0</v>
      </c>
      <c r="BL89" s="24" t="s">
        <v>151</v>
      </c>
      <c r="BM89" s="24" t="s">
        <v>423</v>
      </c>
    </row>
    <row r="90" spans="2:65" s="12" customFormat="1" ht="13.5">
      <c r="B90" s="194"/>
      <c r="D90" s="195" t="s">
        <v>153</v>
      </c>
      <c r="E90" s="196" t="s">
        <v>5</v>
      </c>
      <c r="F90" s="197" t="s">
        <v>424</v>
      </c>
      <c r="H90" s="198">
        <v>2085</v>
      </c>
      <c r="I90" s="199"/>
      <c r="L90" s="194"/>
      <c r="M90" s="200"/>
      <c r="N90" s="201"/>
      <c r="O90" s="201"/>
      <c r="P90" s="201"/>
      <c r="Q90" s="201"/>
      <c r="R90" s="201"/>
      <c r="S90" s="201"/>
      <c r="T90" s="202"/>
      <c r="AT90" s="196" t="s">
        <v>153</v>
      </c>
      <c r="AU90" s="196" t="s">
        <v>78</v>
      </c>
      <c r="AV90" s="12" t="s">
        <v>78</v>
      </c>
      <c r="AW90" s="12" t="s">
        <v>33</v>
      </c>
      <c r="AX90" s="12" t="s">
        <v>69</v>
      </c>
      <c r="AY90" s="196" t="s">
        <v>144</v>
      </c>
    </row>
    <row r="91" spans="2:65" s="12" customFormat="1" ht="13.5">
      <c r="B91" s="194"/>
      <c r="D91" s="195" t="s">
        <v>153</v>
      </c>
      <c r="E91" s="196" t="s">
        <v>5</v>
      </c>
      <c r="F91" s="197" t="s">
        <v>425</v>
      </c>
      <c r="H91" s="198">
        <v>5</v>
      </c>
      <c r="I91" s="199"/>
      <c r="L91" s="194"/>
      <c r="M91" s="200"/>
      <c r="N91" s="201"/>
      <c r="O91" s="201"/>
      <c r="P91" s="201"/>
      <c r="Q91" s="201"/>
      <c r="R91" s="201"/>
      <c r="S91" s="201"/>
      <c r="T91" s="202"/>
      <c r="AT91" s="196" t="s">
        <v>153</v>
      </c>
      <c r="AU91" s="196" t="s">
        <v>78</v>
      </c>
      <c r="AV91" s="12" t="s">
        <v>78</v>
      </c>
      <c r="AW91" s="12" t="s">
        <v>33</v>
      </c>
      <c r="AX91" s="12" t="s">
        <v>69</v>
      </c>
      <c r="AY91" s="196" t="s">
        <v>144</v>
      </c>
    </row>
    <row r="92" spans="2:65" s="13" customFormat="1" ht="13.5">
      <c r="B92" s="203"/>
      <c r="D92" s="195" t="s">
        <v>153</v>
      </c>
      <c r="E92" s="204" t="s">
        <v>5</v>
      </c>
      <c r="F92" s="205" t="s">
        <v>156</v>
      </c>
      <c r="H92" s="206">
        <v>2090</v>
      </c>
      <c r="I92" s="207"/>
      <c r="L92" s="203"/>
      <c r="M92" s="208"/>
      <c r="N92" s="209"/>
      <c r="O92" s="209"/>
      <c r="P92" s="209"/>
      <c r="Q92" s="209"/>
      <c r="R92" s="209"/>
      <c r="S92" s="209"/>
      <c r="T92" s="210"/>
      <c r="AT92" s="204" t="s">
        <v>153</v>
      </c>
      <c r="AU92" s="204" t="s">
        <v>78</v>
      </c>
      <c r="AV92" s="13" t="s">
        <v>151</v>
      </c>
      <c r="AW92" s="13" t="s">
        <v>33</v>
      </c>
      <c r="AX92" s="13" t="s">
        <v>76</v>
      </c>
      <c r="AY92" s="204" t="s">
        <v>144</v>
      </c>
    </row>
    <row r="93" spans="2:65" s="1" customFormat="1" ht="45.6" customHeight="1">
      <c r="B93" s="181"/>
      <c r="C93" s="182" t="s">
        <v>78</v>
      </c>
      <c r="D93" s="182" t="s">
        <v>146</v>
      </c>
      <c r="E93" s="183" t="s">
        <v>426</v>
      </c>
      <c r="F93" s="184" t="s">
        <v>427</v>
      </c>
      <c r="G93" s="185" t="s">
        <v>168</v>
      </c>
      <c r="H93" s="186">
        <v>82</v>
      </c>
      <c r="I93" s="187"/>
      <c r="J93" s="188">
        <f>ROUND(I93*H93,2)</f>
        <v>0</v>
      </c>
      <c r="K93" s="184" t="s">
        <v>150</v>
      </c>
      <c r="L93" s="41"/>
      <c r="M93" s="189" t="s">
        <v>5</v>
      </c>
      <c r="N93" s="190" t="s">
        <v>40</v>
      </c>
      <c r="O93" s="42"/>
      <c r="P93" s="191">
        <f>O93*H93</f>
        <v>0</v>
      </c>
      <c r="Q93" s="191">
        <v>0</v>
      </c>
      <c r="R93" s="191">
        <f>Q93*H93</f>
        <v>0</v>
      </c>
      <c r="S93" s="191">
        <v>0.41699999999999998</v>
      </c>
      <c r="T93" s="192">
        <f>S93*H93</f>
        <v>34.193999999999996</v>
      </c>
      <c r="AR93" s="24" t="s">
        <v>151</v>
      </c>
      <c r="AT93" s="24" t="s">
        <v>146</v>
      </c>
      <c r="AU93" s="24" t="s">
        <v>78</v>
      </c>
      <c r="AY93" s="24" t="s">
        <v>144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4" t="s">
        <v>76</v>
      </c>
      <c r="BK93" s="193">
        <f>ROUND(I93*H93,2)</f>
        <v>0</v>
      </c>
      <c r="BL93" s="24" t="s">
        <v>151</v>
      </c>
      <c r="BM93" s="24" t="s">
        <v>428</v>
      </c>
    </row>
    <row r="94" spans="2:65" s="12" customFormat="1" ht="13.5">
      <c r="B94" s="194"/>
      <c r="D94" s="195" t="s">
        <v>153</v>
      </c>
      <c r="E94" s="196" t="s">
        <v>5</v>
      </c>
      <c r="F94" s="197" t="s">
        <v>429</v>
      </c>
      <c r="H94" s="198">
        <v>82</v>
      </c>
      <c r="I94" s="199"/>
      <c r="L94" s="194"/>
      <c r="M94" s="200"/>
      <c r="N94" s="201"/>
      <c r="O94" s="201"/>
      <c r="P94" s="201"/>
      <c r="Q94" s="201"/>
      <c r="R94" s="201"/>
      <c r="S94" s="201"/>
      <c r="T94" s="202"/>
      <c r="AT94" s="196" t="s">
        <v>153</v>
      </c>
      <c r="AU94" s="196" t="s">
        <v>78</v>
      </c>
      <c r="AV94" s="12" t="s">
        <v>78</v>
      </c>
      <c r="AW94" s="12" t="s">
        <v>33</v>
      </c>
      <c r="AX94" s="12" t="s">
        <v>76</v>
      </c>
      <c r="AY94" s="196" t="s">
        <v>144</v>
      </c>
    </row>
    <row r="95" spans="2:65" s="1" customFormat="1" ht="45.6" customHeight="1">
      <c r="B95" s="181"/>
      <c r="C95" s="182" t="s">
        <v>160</v>
      </c>
      <c r="D95" s="182" t="s">
        <v>146</v>
      </c>
      <c r="E95" s="183" t="s">
        <v>430</v>
      </c>
      <c r="F95" s="184" t="s">
        <v>431</v>
      </c>
      <c r="G95" s="185" t="s">
        <v>168</v>
      </c>
      <c r="H95" s="186">
        <v>1040</v>
      </c>
      <c r="I95" s="187"/>
      <c r="J95" s="188">
        <f>ROUND(I95*H95,2)</f>
        <v>0</v>
      </c>
      <c r="K95" s="184" t="s">
        <v>150</v>
      </c>
      <c r="L95" s="41"/>
      <c r="M95" s="189" t="s">
        <v>5</v>
      </c>
      <c r="N95" s="190" t="s">
        <v>40</v>
      </c>
      <c r="O95" s="42"/>
      <c r="P95" s="191">
        <f>O95*H95</f>
        <v>0</v>
      </c>
      <c r="Q95" s="191">
        <v>0</v>
      </c>
      <c r="R95" s="191">
        <f>Q95*H95</f>
        <v>0</v>
      </c>
      <c r="S95" s="191">
        <v>0.3</v>
      </c>
      <c r="T95" s="192">
        <f>S95*H95</f>
        <v>312</v>
      </c>
      <c r="AR95" s="24" t="s">
        <v>151</v>
      </c>
      <c r="AT95" s="24" t="s">
        <v>146</v>
      </c>
      <c r="AU95" s="24" t="s">
        <v>78</v>
      </c>
      <c r="AY95" s="24" t="s">
        <v>144</v>
      </c>
      <c r="BE95" s="193">
        <f>IF(N95="základní",J95,0)</f>
        <v>0</v>
      </c>
      <c r="BF95" s="193">
        <f>IF(N95="snížená",J95,0)</f>
        <v>0</v>
      </c>
      <c r="BG95" s="193">
        <f>IF(N95="zákl. přenesená",J95,0)</f>
        <v>0</v>
      </c>
      <c r="BH95" s="193">
        <f>IF(N95="sníž. přenesená",J95,0)</f>
        <v>0</v>
      </c>
      <c r="BI95" s="193">
        <f>IF(N95="nulová",J95,0)</f>
        <v>0</v>
      </c>
      <c r="BJ95" s="24" t="s">
        <v>76</v>
      </c>
      <c r="BK95" s="193">
        <f>ROUND(I95*H95,2)</f>
        <v>0</v>
      </c>
      <c r="BL95" s="24" t="s">
        <v>151</v>
      </c>
      <c r="BM95" s="24" t="s">
        <v>432</v>
      </c>
    </row>
    <row r="96" spans="2:65" s="12" customFormat="1" ht="13.5">
      <c r="B96" s="194"/>
      <c r="D96" s="195" t="s">
        <v>153</v>
      </c>
      <c r="E96" s="196" t="s">
        <v>5</v>
      </c>
      <c r="F96" s="197" t="s">
        <v>433</v>
      </c>
      <c r="H96" s="198">
        <v>1040</v>
      </c>
      <c r="I96" s="199"/>
      <c r="L96" s="194"/>
      <c r="M96" s="200"/>
      <c r="N96" s="201"/>
      <c r="O96" s="201"/>
      <c r="P96" s="201"/>
      <c r="Q96" s="201"/>
      <c r="R96" s="201"/>
      <c r="S96" s="201"/>
      <c r="T96" s="202"/>
      <c r="AT96" s="196" t="s">
        <v>153</v>
      </c>
      <c r="AU96" s="196" t="s">
        <v>78</v>
      </c>
      <c r="AV96" s="12" t="s">
        <v>78</v>
      </c>
      <c r="AW96" s="12" t="s">
        <v>33</v>
      </c>
      <c r="AX96" s="12" t="s">
        <v>76</v>
      </c>
      <c r="AY96" s="196" t="s">
        <v>144</v>
      </c>
    </row>
    <row r="97" spans="2:65" s="1" customFormat="1" ht="45.6" customHeight="1">
      <c r="B97" s="181"/>
      <c r="C97" s="182" t="s">
        <v>151</v>
      </c>
      <c r="D97" s="182" t="s">
        <v>146</v>
      </c>
      <c r="E97" s="183" t="s">
        <v>434</v>
      </c>
      <c r="F97" s="184" t="s">
        <v>435</v>
      </c>
      <c r="G97" s="185" t="s">
        <v>168</v>
      </c>
      <c r="H97" s="186">
        <v>890</v>
      </c>
      <c r="I97" s="187"/>
      <c r="J97" s="188">
        <f>ROUND(I97*H97,2)</f>
        <v>0</v>
      </c>
      <c r="K97" s="184" t="s">
        <v>150</v>
      </c>
      <c r="L97" s="41"/>
      <c r="M97" s="189" t="s">
        <v>5</v>
      </c>
      <c r="N97" s="190" t="s">
        <v>40</v>
      </c>
      <c r="O97" s="42"/>
      <c r="P97" s="191">
        <f>O97*H97</f>
        <v>0</v>
      </c>
      <c r="Q97" s="191">
        <v>0</v>
      </c>
      <c r="R97" s="191">
        <f>Q97*H97</f>
        <v>0</v>
      </c>
      <c r="S97" s="191">
        <v>0.625</v>
      </c>
      <c r="T97" s="192">
        <f>S97*H97</f>
        <v>556.25</v>
      </c>
      <c r="AR97" s="24" t="s">
        <v>151</v>
      </c>
      <c r="AT97" s="24" t="s">
        <v>146</v>
      </c>
      <c r="AU97" s="24" t="s">
        <v>78</v>
      </c>
      <c r="AY97" s="24" t="s">
        <v>144</v>
      </c>
      <c r="BE97" s="193">
        <f>IF(N97="základní",J97,0)</f>
        <v>0</v>
      </c>
      <c r="BF97" s="193">
        <f>IF(N97="snížená",J97,0)</f>
        <v>0</v>
      </c>
      <c r="BG97" s="193">
        <f>IF(N97="zákl. přenesená",J97,0)</f>
        <v>0</v>
      </c>
      <c r="BH97" s="193">
        <f>IF(N97="sníž. přenesená",J97,0)</f>
        <v>0</v>
      </c>
      <c r="BI97" s="193">
        <f>IF(N97="nulová",J97,0)</f>
        <v>0</v>
      </c>
      <c r="BJ97" s="24" t="s">
        <v>76</v>
      </c>
      <c r="BK97" s="193">
        <f>ROUND(I97*H97,2)</f>
        <v>0</v>
      </c>
      <c r="BL97" s="24" t="s">
        <v>151</v>
      </c>
      <c r="BM97" s="24" t="s">
        <v>436</v>
      </c>
    </row>
    <row r="98" spans="2:65" s="1" customFormat="1" ht="34.15" customHeight="1">
      <c r="B98" s="181"/>
      <c r="C98" s="182" t="s">
        <v>172</v>
      </c>
      <c r="D98" s="182" t="s">
        <v>146</v>
      </c>
      <c r="E98" s="183" t="s">
        <v>437</v>
      </c>
      <c r="F98" s="184" t="s">
        <v>438</v>
      </c>
      <c r="G98" s="185" t="s">
        <v>197</v>
      </c>
      <c r="H98" s="186">
        <v>1960</v>
      </c>
      <c r="I98" s="187"/>
      <c r="J98" s="188">
        <f>ROUND(I98*H98,2)</f>
        <v>0</v>
      </c>
      <c r="K98" s="184" t="s">
        <v>150</v>
      </c>
      <c r="L98" s="41"/>
      <c r="M98" s="189" t="s">
        <v>5</v>
      </c>
      <c r="N98" s="190" t="s">
        <v>40</v>
      </c>
      <c r="O98" s="42"/>
      <c r="P98" s="191">
        <f>O98*H98</f>
        <v>0</v>
      </c>
      <c r="Q98" s="191">
        <v>0</v>
      </c>
      <c r="R98" s="191">
        <f>Q98*H98</f>
        <v>0</v>
      </c>
      <c r="S98" s="191">
        <v>0.20499999999999999</v>
      </c>
      <c r="T98" s="192">
        <f>S98*H98</f>
        <v>401.79999999999995</v>
      </c>
      <c r="AR98" s="24" t="s">
        <v>151</v>
      </c>
      <c r="AT98" s="24" t="s">
        <v>146</v>
      </c>
      <c r="AU98" s="24" t="s">
        <v>78</v>
      </c>
      <c r="AY98" s="24" t="s">
        <v>144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4" t="s">
        <v>76</v>
      </c>
      <c r="BK98" s="193">
        <f>ROUND(I98*H98,2)</f>
        <v>0</v>
      </c>
      <c r="BL98" s="24" t="s">
        <v>151</v>
      </c>
      <c r="BM98" s="24" t="s">
        <v>439</v>
      </c>
    </row>
    <row r="99" spans="2:65" s="12" customFormat="1" ht="13.5">
      <c r="B99" s="194"/>
      <c r="D99" s="195" t="s">
        <v>153</v>
      </c>
      <c r="E99" s="196" t="s">
        <v>5</v>
      </c>
      <c r="F99" s="197" t="s">
        <v>440</v>
      </c>
      <c r="H99" s="198">
        <v>1960</v>
      </c>
      <c r="I99" s="199"/>
      <c r="L99" s="194"/>
      <c r="M99" s="200"/>
      <c r="N99" s="201"/>
      <c r="O99" s="201"/>
      <c r="P99" s="201"/>
      <c r="Q99" s="201"/>
      <c r="R99" s="201"/>
      <c r="S99" s="201"/>
      <c r="T99" s="202"/>
      <c r="AT99" s="196" t="s">
        <v>153</v>
      </c>
      <c r="AU99" s="196" t="s">
        <v>78</v>
      </c>
      <c r="AV99" s="12" t="s">
        <v>78</v>
      </c>
      <c r="AW99" s="12" t="s">
        <v>33</v>
      </c>
      <c r="AX99" s="12" t="s">
        <v>76</v>
      </c>
      <c r="AY99" s="196" t="s">
        <v>144</v>
      </c>
    </row>
    <row r="100" spans="2:65" s="11" customFormat="1" ht="29.85" customHeight="1">
      <c r="B100" s="168"/>
      <c r="D100" s="169" t="s">
        <v>68</v>
      </c>
      <c r="E100" s="179" t="s">
        <v>189</v>
      </c>
      <c r="F100" s="179" t="s">
        <v>193</v>
      </c>
      <c r="I100" s="171"/>
      <c r="J100" s="180">
        <f>BK100</f>
        <v>0</v>
      </c>
      <c r="L100" s="168"/>
      <c r="M100" s="173"/>
      <c r="N100" s="174"/>
      <c r="O100" s="174"/>
      <c r="P100" s="175">
        <f>SUM(P101:P109)</f>
        <v>0</v>
      </c>
      <c r="Q100" s="174"/>
      <c r="R100" s="175">
        <f>SUM(R101:R109)</f>
        <v>0</v>
      </c>
      <c r="S100" s="174"/>
      <c r="T100" s="176">
        <f>SUM(T101:T109)</f>
        <v>0</v>
      </c>
      <c r="AR100" s="169" t="s">
        <v>76</v>
      </c>
      <c r="AT100" s="177" t="s">
        <v>68</v>
      </c>
      <c r="AU100" s="177" t="s">
        <v>76</v>
      </c>
      <c r="AY100" s="169" t="s">
        <v>144</v>
      </c>
      <c r="BK100" s="178">
        <f>SUM(BK101:BK109)</f>
        <v>0</v>
      </c>
    </row>
    <row r="101" spans="2:65" s="1" customFormat="1" ht="22.9" customHeight="1">
      <c r="B101" s="181"/>
      <c r="C101" s="182" t="s">
        <v>177</v>
      </c>
      <c r="D101" s="182" t="s">
        <v>146</v>
      </c>
      <c r="E101" s="183" t="s">
        <v>441</v>
      </c>
      <c r="F101" s="184" t="s">
        <v>442</v>
      </c>
      <c r="G101" s="185" t="s">
        <v>236</v>
      </c>
      <c r="H101" s="186">
        <v>5</v>
      </c>
      <c r="I101" s="187"/>
      <c r="J101" s="188">
        <f t="shared" ref="J101:J109" si="0">ROUND(I101*H101,2)</f>
        <v>0</v>
      </c>
      <c r="K101" s="184" t="s">
        <v>5</v>
      </c>
      <c r="L101" s="41"/>
      <c r="M101" s="189" t="s">
        <v>5</v>
      </c>
      <c r="N101" s="190" t="s">
        <v>40</v>
      </c>
      <c r="O101" s="42"/>
      <c r="P101" s="191">
        <f t="shared" ref="P101:P109" si="1">O101*H101</f>
        <v>0</v>
      </c>
      <c r="Q101" s="191">
        <v>0</v>
      </c>
      <c r="R101" s="191">
        <f t="shared" ref="R101:R109" si="2">Q101*H101</f>
        <v>0</v>
      </c>
      <c r="S101" s="191">
        <v>0</v>
      </c>
      <c r="T101" s="192">
        <f t="shared" ref="T101:T109" si="3">S101*H101</f>
        <v>0</v>
      </c>
      <c r="AR101" s="24" t="s">
        <v>151</v>
      </c>
      <c r="AT101" s="24" t="s">
        <v>146</v>
      </c>
      <c r="AU101" s="24" t="s">
        <v>78</v>
      </c>
      <c r="AY101" s="24" t="s">
        <v>144</v>
      </c>
      <c r="BE101" s="193">
        <f t="shared" ref="BE101:BE109" si="4">IF(N101="základní",J101,0)</f>
        <v>0</v>
      </c>
      <c r="BF101" s="193">
        <f t="shared" ref="BF101:BF109" si="5">IF(N101="snížená",J101,0)</f>
        <v>0</v>
      </c>
      <c r="BG101" s="193">
        <f t="shared" ref="BG101:BG109" si="6">IF(N101="zákl. přenesená",J101,0)</f>
        <v>0</v>
      </c>
      <c r="BH101" s="193">
        <f t="shared" ref="BH101:BH109" si="7">IF(N101="sníž. přenesená",J101,0)</f>
        <v>0</v>
      </c>
      <c r="BI101" s="193">
        <f t="shared" ref="BI101:BI109" si="8">IF(N101="nulová",J101,0)</f>
        <v>0</v>
      </c>
      <c r="BJ101" s="24" t="s">
        <v>76</v>
      </c>
      <c r="BK101" s="193">
        <f t="shared" ref="BK101:BK109" si="9">ROUND(I101*H101,2)</f>
        <v>0</v>
      </c>
      <c r="BL101" s="24" t="s">
        <v>151</v>
      </c>
      <c r="BM101" s="24" t="s">
        <v>443</v>
      </c>
    </row>
    <row r="102" spans="2:65" s="1" customFormat="1" ht="14.45" customHeight="1">
      <c r="B102" s="181"/>
      <c r="C102" s="182" t="s">
        <v>181</v>
      </c>
      <c r="D102" s="182" t="s">
        <v>146</v>
      </c>
      <c r="E102" s="183" t="s">
        <v>444</v>
      </c>
      <c r="F102" s="184" t="s">
        <v>445</v>
      </c>
      <c r="G102" s="185" t="s">
        <v>236</v>
      </c>
      <c r="H102" s="186">
        <v>2</v>
      </c>
      <c r="I102" s="187"/>
      <c r="J102" s="188">
        <f t="shared" si="0"/>
        <v>0</v>
      </c>
      <c r="K102" s="184" t="s">
        <v>5</v>
      </c>
      <c r="L102" s="41"/>
      <c r="M102" s="189" t="s">
        <v>5</v>
      </c>
      <c r="N102" s="190" t="s">
        <v>40</v>
      </c>
      <c r="O102" s="42"/>
      <c r="P102" s="191">
        <f t="shared" si="1"/>
        <v>0</v>
      </c>
      <c r="Q102" s="191">
        <v>0</v>
      </c>
      <c r="R102" s="191">
        <f t="shared" si="2"/>
        <v>0</v>
      </c>
      <c r="S102" s="191">
        <v>0</v>
      </c>
      <c r="T102" s="192">
        <f t="shared" si="3"/>
        <v>0</v>
      </c>
      <c r="AR102" s="24" t="s">
        <v>151</v>
      </c>
      <c r="AT102" s="24" t="s">
        <v>146</v>
      </c>
      <c r="AU102" s="24" t="s">
        <v>78</v>
      </c>
      <c r="AY102" s="24" t="s">
        <v>144</v>
      </c>
      <c r="BE102" s="193">
        <f t="shared" si="4"/>
        <v>0</v>
      </c>
      <c r="BF102" s="193">
        <f t="shared" si="5"/>
        <v>0</v>
      </c>
      <c r="BG102" s="193">
        <f t="shared" si="6"/>
        <v>0</v>
      </c>
      <c r="BH102" s="193">
        <f t="shared" si="7"/>
        <v>0</v>
      </c>
      <c r="BI102" s="193">
        <f t="shared" si="8"/>
        <v>0</v>
      </c>
      <c r="BJ102" s="24" t="s">
        <v>76</v>
      </c>
      <c r="BK102" s="193">
        <f t="shared" si="9"/>
        <v>0</v>
      </c>
      <c r="BL102" s="24" t="s">
        <v>151</v>
      </c>
      <c r="BM102" s="24" t="s">
        <v>446</v>
      </c>
    </row>
    <row r="103" spans="2:65" s="1" customFormat="1" ht="34.15" customHeight="1">
      <c r="B103" s="181"/>
      <c r="C103" s="182" t="s">
        <v>185</v>
      </c>
      <c r="D103" s="182" t="s">
        <v>146</v>
      </c>
      <c r="E103" s="183" t="s">
        <v>447</v>
      </c>
      <c r="F103" s="184" t="s">
        <v>448</v>
      </c>
      <c r="G103" s="185" t="s">
        <v>236</v>
      </c>
      <c r="H103" s="186">
        <v>8</v>
      </c>
      <c r="I103" s="187"/>
      <c r="J103" s="188">
        <f t="shared" si="0"/>
        <v>0</v>
      </c>
      <c r="K103" s="184" t="s">
        <v>5</v>
      </c>
      <c r="L103" s="41"/>
      <c r="M103" s="189" t="s">
        <v>5</v>
      </c>
      <c r="N103" s="190" t="s">
        <v>40</v>
      </c>
      <c r="O103" s="42"/>
      <c r="P103" s="191">
        <f t="shared" si="1"/>
        <v>0</v>
      </c>
      <c r="Q103" s="191">
        <v>0</v>
      </c>
      <c r="R103" s="191">
        <f t="shared" si="2"/>
        <v>0</v>
      </c>
      <c r="S103" s="191">
        <v>0</v>
      </c>
      <c r="T103" s="192">
        <f t="shared" si="3"/>
        <v>0</v>
      </c>
      <c r="AR103" s="24" t="s">
        <v>151</v>
      </c>
      <c r="AT103" s="24" t="s">
        <v>146</v>
      </c>
      <c r="AU103" s="24" t="s">
        <v>78</v>
      </c>
      <c r="AY103" s="24" t="s">
        <v>144</v>
      </c>
      <c r="BE103" s="193">
        <f t="shared" si="4"/>
        <v>0</v>
      </c>
      <c r="BF103" s="193">
        <f t="shared" si="5"/>
        <v>0</v>
      </c>
      <c r="BG103" s="193">
        <f t="shared" si="6"/>
        <v>0</v>
      </c>
      <c r="BH103" s="193">
        <f t="shared" si="7"/>
        <v>0</v>
      </c>
      <c r="BI103" s="193">
        <f t="shared" si="8"/>
        <v>0</v>
      </c>
      <c r="BJ103" s="24" t="s">
        <v>76</v>
      </c>
      <c r="BK103" s="193">
        <f t="shared" si="9"/>
        <v>0</v>
      </c>
      <c r="BL103" s="24" t="s">
        <v>151</v>
      </c>
      <c r="BM103" s="24" t="s">
        <v>449</v>
      </c>
    </row>
    <row r="104" spans="2:65" s="1" customFormat="1" ht="22.9" customHeight="1">
      <c r="B104" s="181"/>
      <c r="C104" s="182" t="s">
        <v>189</v>
      </c>
      <c r="D104" s="182" t="s">
        <v>146</v>
      </c>
      <c r="E104" s="183" t="s">
        <v>450</v>
      </c>
      <c r="F104" s="184" t="s">
        <v>451</v>
      </c>
      <c r="G104" s="185" t="s">
        <v>236</v>
      </c>
      <c r="H104" s="186">
        <v>12</v>
      </c>
      <c r="I104" s="187"/>
      <c r="J104" s="188">
        <f t="shared" si="0"/>
        <v>0</v>
      </c>
      <c r="K104" s="184" t="s">
        <v>5</v>
      </c>
      <c r="L104" s="41"/>
      <c r="M104" s="189" t="s">
        <v>5</v>
      </c>
      <c r="N104" s="190" t="s">
        <v>40</v>
      </c>
      <c r="O104" s="42"/>
      <c r="P104" s="191">
        <f t="shared" si="1"/>
        <v>0</v>
      </c>
      <c r="Q104" s="191">
        <v>0</v>
      </c>
      <c r="R104" s="191">
        <f t="shared" si="2"/>
        <v>0</v>
      </c>
      <c r="S104" s="191">
        <v>0</v>
      </c>
      <c r="T104" s="192">
        <f t="shared" si="3"/>
        <v>0</v>
      </c>
      <c r="AR104" s="24" t="s">
        <v>151</v>
      </c>
      <c r="AT104" s="24" t="s">
        <v>146</v>
      </c>
      <c r="AU104" s="24" t="s">
        <v>78</v>
      </c>
      <c r="AY104" s="24" t="s">
        <v>144</v>
      </c>
      <c r="BE104" s="193">
        <f t="shared" si="4"/>
        <v>0</v>
      </c>
      <c r="BF104" s="193">
        <f t="shared" si="5"/>
        <v>0</v>
      </c>
      <c r="BG104" s="193">
        <f t="shared" si="6"/>
        <v>0</v>
      </c>
      <c r="BH104" s="193">
        <f t="shared" si="7"/>
        <v>0</v>
      </c>
      <c r="BI104" s="193">
        <f t="shared" si="8"/>
        <v>0</v>
      </c>
      <c r="BJ104" s="24" t="s">
        <v>76</v>
      </c>
      <c r="BK104" s="193">
        <f t="shared" si="9"/>
        <v>0</v>
      </c>
      <c r="BL104" s="24" t="s">
        <v>151</v>
      </c>
      <c r="BM104" s="24" t="s">
        <v>452</v>
      </c>
    </row>
    <row r="105" spans="2:65" s="1" customFormat="1" ht="22.9" customHeight="1">
      <c r="B105" s="181"/>
      <c r="C105" s="182" t="s">
        <v>194</v>
      </c>
      <c r="D105" s="182" t="s">
        <v>146</v>
      </c>
      <c r="E105" s="183" t="s">
        <v>453</v>
      </c>
      <c r="F105" s="184" t="s">
        <v>454</v>
      </c>
      <c r="G105" s="185" t="s">
        <v>236</v>
      </c>
      <c r="H105" s="186">
        <v>1</v>
      </c>
      <c r="I105" s="187"/>
      <c r="J105" s="188">
        <f t="shared" si="0"/>
        <v>0</v>
      </c>
      <c r="K105" s="184" t="s">
        <v>5</v>
      </c>
      <c r="L105" s="41"/>
      <c r="M105" s="189" t="s">
        <v>5</v>
      </c>
      <c r="N105" s="190" t="s">
        <v>40</v>
      </c>
      <c r="O105" s="42"/>
      <c r="P105" s="191">
        <f t="shared" si="1"/>
        <v>0</v>
      </c>
      <c r="Q105" s="191">
        <v>0</v>
      </c>
      <c r="R105" s="191">
        <f t="shared" si="2"/>
        <v>0</v>
      </c>
      <c r="S105" s="191">
        <v>0</v>
      </c>
      <c r="T105" s="192">
        <f t="shared" si="3"/>
        <v>0</v>
      </c>
      <c r="AR105" s="24" t="s">
        <v>151</v>
      </c>
      <c r="AT105" s="24" t="s">
        <v>146</v>
      </c>
      <c r="AU105" s="24" t="s">
        <v>78</v>
      </c>
      <c r="AY105" s="24" t="s">
        <v>144</v>
      </c>
      <c r="BE105" s="193">
        <f t="shared" si="4"/>
        <v>0</v>
      </c>
      <c r="BF105" s="193">
        <f t="shared" si="5"/>
        <v>0</v>
      </c>
      <c r="BG105" s="193">
        <f t="shared" si="6"/>
        <v>0</v>
      </c>
      <c r="BH105" s="193">
        <f t="shared" si="7"/>
        <v>0</v>
      </c>
      <c r="BI105" s="193">
        <f t="shared" si="8"/>
        <v>0</v>
      </c>
      <c r="BJ105" s="24" t="s">
        <v>76</v>
      </c>
      <c r="BK105" s="193">
        <f t="shared" si="9"/>
        <v>0</v>
      </c>
      <c r="BL105" s="24" t="s">
        <v>151</v>
      </c>
      <c r="BM105" s="24" t="s">
        <v>455</v>
      </c>
    </row>
    <row r="106" spans="2:65" s="1" customFormat="1" ht="22.9" customHeight="1">
      <c r="B106" s="181"/>
      <c r="C106" s="182" t="s">
        <v>199</v>
      </c>
      <c r="D106" s="182" t="s">
        <v>146</v>
      </c>
      <c r="E106" s="183" t="s">
        <v>456</v>
      </c>
      <c r="F106" s="184" t="s">
        <v>457</v>
      </c>
      <c r="G106" s="185" t="s">
        <v>236</v>
      </c>
      <c r="H106" s="186">
        <v>1</v>
      </c>
      <c r="I106" s="187"/>
      <c r="J106" s="188">
        <f t="shared" si="0"/>
        <v>0</v>
      </c>
      <c r="K106" s="184" t="s">
        <v>5</v>
      </c>
      <c r="L106" s="41"/>
      <c r="M106" s="189" t="s">
        <v>5</v>
      </c>
      <c r="N106" s="190" t="s">
        <v>40</v>
      </c>
      <c r="O106" s="42"/>
      <c r="P106" s="191">
        <f t="shared" si="1"/>
        <v>0</v>
      </c>
      <c r="Q106" s="191">
        <v>0</v>
      </c>
      <c r="R106" s="191">
        <f t="shared" si="2"/>
        <v>0</v>
      </c>
      <c r="S106" s="191">
        <v>0</v>
      </c>
      <c r="T106" s="192">
        <f t="shared" si="3"/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 t="shared" si="4"/>
        <v>0</v>
      </c>
      <c r="BF106" s="193">
        <f t="shared" si="5"/>
        <v>0</v>
      </c>
      <c r="BG106" s="193">
        <f t="shared" si="6"/>
        <v>0</v>
      </c>
      <c r="BH106" s="193">
        <f t="shared" si="7"/>
        <v>0</v>
      </c>
      <c r="BI106" s="193">
        <f t="shared" si="8"/>
        <v>0</v>
      </c>
      <c r="BJ106" s="24" t="s">
        <v>76</v>
      </c>
      <c r="BK106" s="193">
        <f t="shared" si="9"/>
        <v>0</v>
      </c>
      <c r="BL106" s="24" t="s">
        <v>151</v>
      </c>
      <c r="BM106" s="24" t="s">
        <v>458</v>
      </c>
    </row>
    <row r="107" spans="2:65" s="1" customFormat="1" ht="22.9" customHeight="1">
      <c r="B107" s="181"/>
      <c r="C107" s="182" t="s">
        <v>205</v>
      </c>
      <c r="D107" s="182" t="s">
        <v>146</v>
      </c>
      <c r="E107" s="183" t="s">
        <v>459</v>
      </c>
      <c r="F107" s="184" t="s">
        <v>460</v>
      </c>
      <c r="G107" s="185" t="s">
        <v>236</v>
      </c>
      <c r="H107" s="186">
        <v>2</v>
      </c>
      <c r="I107" s="187"/>
      <c r="J107" s="188">
        <f t="shared" si="0"/>
        <v>0</v>
      </c>
      <c r="K107" s="184" t="s">
        <v>5</v>
      </c>
      <c r="L107" s="41"/>
      <c r="M107" s="189" t="s">
        <v>5</v>
      </c>
      <c r="N107" s="190" t="s">
        <v>40</v>
      </c>
      <c r="O107" s="42"/>
      <c r="P107" s="191">
        <f t="shared" si="1"/>
        <v>0</v>
      </c>
      <c r="Q107" s="191">
        <v>0</v>
      </c>
      <c r="R107" s="191">
        <f t="shared" si="2"/>
        <v>0</v>
      </c>
      <c r="S107" s="191">
        <v>0</v>
      </c>
      <c r="T107" s="192">
        <f t="shared" si="3"/>
        <v>0</v>
      </c>
      <c r="AR107" s="24" t="s">
        <v>151</v>
      </c>
      <c r="AT107" s="24" t="s">
        <v>146</v>
      </c>
      <c r="AU107" s="24" t="s">
        <v>78</v>
      </c>
      <c r="AY107" s="24" t="s">
        <v>144</v>
      </c>
      <c r="BE107" s="193">
        <f t="shared" si="4"/>
        <v>0</v>
      </c>
      <c r="BF107" s="193">
        <f t="shared" si="5"/>
        <v>0</v>
      </c>
      <c r="BG107" s="193">
        <f t="shared" si="6"/>
        <v>0</v>
      </c>
      <c r="BH107" s="193">
        <f t="shared" si="7"/>
        <v>0</v>
      </c>
      <c r="BI107" s="193">
        <f t="shared" si="8"/>
        <v>0</v>
      </c>
      <c r="BJ107" s="24" t="s">
        <v>76</v>
      </c>
      <c r="BK107" s="193">
        <f t="shared" si="9"/>
        <v>0</v>
      </c>
      <c r="BL107" s="24" t="s">
        <v>151</v>
      </c>
      <c r="BM107" s="24" t="s">
        <v>461</v>
      </c>
    </row>
    <row r="108" spans="2:65" s="1" customFormat="1" ht="22.9" customHeight="1">
      <c r="B108" s="181"/>
      <c r="C108" s="182" t="s">
        <v>212</v>
      </c>
      <c r="D108" s="182" t="s">
        <v>146</v>
      </c>
      <c r="E108" s="183" t="s">
        <v>462</v>
      </c>
      <c r="F108" s="184" t="s">
        <v>463</v>
      </c>
      <c r="G108" s="185" t="s">
        <v>236</v>
      </c>
      <c r="H108" s="186">
        <v>2</v>
      </c>
      <c r="I108" s="187"/>
      <c r="J108" s="188">
        <f t="shared" si="0"/>
        <v>0</v>
      </c>
      <c r="K108" s="184" t="s">
        <v>5</v>
      </c>
      <c r="L108" s="41"/>
      <c r="M108" s="189" t="s">
        <v>5</v>
      </c>
      <c r="N108" s="190" t="s">
        <v>40</v>
      </c>
      <c r="O108" s="42"/>
      <c r="P108" s="191">
        <f t="shared" si="1"/>
        <v>0</v>
      </c>
      <c r="Q108" s="191">
        <v>0</v>
      </c>
      <c r="R108" s="191">
        <f t="shared" si="2"/>
        <v>0</v>
      </c>
      <c r="S108" s="191">
        <v>0</v>
      </c>
      <c r="T108" s="192">
        <f t="shared" si="3"/>
        <v>0</v>
      </c>
      <c r="AR108" s="24" t="s">
        <v>151</v>
      </c>
      <c r="AT108" s="24" t="s">
        <v>146</v>
      </c>
      <c r="AU108" s="24" t="s">
        <v>78</v>
      </c>
      <c r="AY108" s="24" t="s">
        <v>144</v>
      </c>
      <c r="BE108" s="193">
        <f t="shared" si="4"/>
        <v>0</v>
      </c>
      <c r="BF108" s="193">
        <f t="shared" si="5"/>
        <v>0</v>
      </c>
      <c r="BG108" s="193">
        <f t="shared" si="6"/>
        <v>0</v>
      </c>
      <c r="BH108" s="193">
        <f t="shared" si="7"/>
        <v>0</v>
      </c>
      <c r="BI108" s="193">
        <f t="shared" si="8"/>
        <v>0</v>
      </c>
      <c r="BJ108" s="24" t="s">
        <v>76</v>
      </c>
      <c r="BK108" s="193">
        <f t="shared" si="9"/>
        <v>0</v>
      </c>
      <c r="BL108" s="24" t="s">
        <v>151</v>
      </c>
      <c r="BM108" s="24" t="s">
        <v>464</v>
      </c>
    </row>
    <row r="109" spans="2:65" s="1" customFormat="1" ht="14.45" customHeight="1">
      <c r="B109" s="181"/>
      <c r="C109" s="182" t="s">
        <v>265</v>
      </c>
      <c r="D109" s="182" t="s">
        <v>146</v>
      </c>
      <c r="E109" s="183" t="s">
        <v>465</v>
      </c>
      <c r="F109" s="184" t="s">
        <v>466</v>
      </c>
      <c r="G109" s="185" t="s">
        <v>236</v>
      </c>
      <c r="H109" s="186">
        <v>1</v>
      </c>
      <c r="I109" s="187"/>
      <c r="J109" s="188">
        <f t="shared" si="0"/>
        <v>0</v>
      </c>
      <c r="K109" s="184" t="s">
        <v>5</v>
      </c>
      <c r="L109" s="41"/>
      <c r="M109" s="189" t="s">
        <v>5</v>
      </c>
      <c r="N109" s="190" t="s">
        <v>40</v>
      </c>
      <c r="O109" s="42"/>
      <c r="P109" s="191">
        <f t="shared" si="1"/>
        <v>0</v>
      </c>
      <c r="Q109" s="191">
        <v>0</v>
      </c>
      <c r="R109" s="191">
        <f t="shared" si="2"/>
        <v>0</v>
      </c>
      <c r="S109" s="191">
        <v>0</v>
      </c>
      <c r="T109" s="192">
        <f t="shared" si="3"/>
        <v>0</v>
      </c>
      <c r="AR109" s="24" t="s">
        <v>151</v>
      </c>
      <c r="AT109" s="24" t="s">
        <v>146</v>
      </c>
      <c r="AU109" s="24" t="s">
        <v>78</v>
      </c>
      <c r="AY109" s="24" t="s">
        <v>144</v>
      </c>
      <c r="BE109" s="193">
        <f t="shared" si="4"/>
        <v>0</v>
      </c>
      <c r="BF109" s="193">
        <f t="shared" si="5"/>
        <v>0</v>
      </c>
      <c r="BG109" s="193">
        <f t="shared" si="6"/>
        <v>0</v>
      </c>
      <c r="BH109" s="193">
        <f t="shared" si="7"/>
        <v>0</v>
      </c>
      <c r="BI109" s="193">
        <f t="shared" si="8"/>
        <v>0</v>
      </c>
      <c r="BJ109" s="24" t="s">
        <v>76</v>
      </c>
      <c r="BK109" s="193">
        <f t="shared" si="9"/>
        <v>0</v>
      </c>
      <c r="BL109" s="24" t="s">
        <v>151</v>
      </c>
      <c r="BM109" s="24" t="s">
        <v>467</v>
      </c>
    </row>
    <row r="110" spans="2:65" s="11" customFormat="1" ht="29.85" customHeight="1">
      <c r="B110" s="168"/>
      <c r="D110" s="169" t="s">
        <v>68</v>
      </c>
      <c r="E110" s="179" t="s">
        <v>468</v>
      </c>
      <c r="F110" s="179" t="s">
        <v>469</v>
      </c>
      <c r="I110" s="171"/>
      <c r="J110" s="180">
        <f>BK110</f>
        <v>0</v>
      </c>
      <c r="L110" s="168"/>
      <c r="M110" s="173"/>
      <c r="N110" s="174"/>
      <c r="O110" s="174"/>
      <c r="P110" s="175">
        <f>SUM(P111:P126)</f>
        <v>0</v>
      </c>
      <c r="Q110" s="174"/>
      <c r="R110" s="175">
        <f>SUM(R111:R126)</f>
        <v>0</v>
      </c>
      <c r="S110" s="174"/>
      <c r="T110" s="176">
        <f>SUM(T111:T126)</f>
        <v>0</v>
      </c>
      <c r="AR110" s="169" t="s">
        <v>76</v>
      </c>
      <c r="AT110" s="177" t="s">
        <v>68</v>
      </c>
      <c r="AU110" s="177" t="s">
        <v>76</v>
      </c>
      <c r="AY110" s="169" t="s">
        <v>144</v>
      </c>
      <c r="BK110" s="178">
        <f>SUM(BK111:BK126)</f>
        <v>0</v>
      </c>
    </row>
    <row r="111" spans="2:65" s="1" customFormat="1" ht="22.9" customHeight="1">
      <c r="B111" s="181"/>
      <c r="C111" s="182" t="s">
        <v>11</v>
      </c>
      <c r="D111" s="182" t="s">
        <v>146</v>
      </c>
      <c r="E111" s="183" t="s">
        <v>470</v>
      </c>
      <c r="F111" s="184" t="s">
        <v>471</v>
      </c>
      <c r="G111" s="185" t="s">
        <v>163</v>
      </c>
      <c r="H111" s="186">
        <v>868.25</v>
      </c>
      <c r="I111" s="187"/>
      <c r="J111" s="188">
        <f>ROUND(I111*H111,2)</f>
        <v>0</v>
      </c>
      <c r="K111" s="184" t="s">
        <v>150</v>
      </c>
      <c r="L111" s="41"/>
      <c r="M111" s="189" t="s">
        <v>5</v>
      </c>
      <c r="N111" s="190" t="s">
        <v>40</v>
      </c>
      <c r="O111" s="42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AR111" s="24" t="s">
        <v>151</v>
      </c>
      <c r="AT111" s="24" t="s">
        <v>146</v>
      </c>
      <c r="AU111" s="24" t="s">
        <v>78</v>
      </c>
      <c r="AY111" s="24" t="s">
        <v>144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4" t="s">
        <v>76</v>
      </c>
      <c r="BK111" s="193">
        <f>ROUND(I111*H111,2)</f>
        <v>0</v>
      </c>
      <c r="BL111" s="24" t="s">
        <v>151</v>
      </c>
      <c r="BM111" s="24" t="s">
        <v>472</v>
      </c>
    </row>
    <row r="112" spans="2:65" s="12" customFormat="1" ht="13.5">
      <c r="B112" s="194"/>
      <c r="D112" s="195" t="s">
        <v>153</v>
      </c>
      <c r="E112" s="196" t="s">
        <v>5</v>
      </c>
      <c r="F112" s="197" t="s">
        <v>473</v>
      </c>
      <c r="H112" s="198">
        <v>868.25</v>
      </c>
      <c r="I112" s="199"/>
      <c r="L112" s="194"/>
      <c r="M112" s="200"/>
      <c r="N112" s="201"/>
      <c r="O112" s="201"/>
      <c r="P112" s="201"/>
      <c r="Q112" s="201"/>
      <c r="R112" s="201"/>
      <c r="S112" s="201"/>
      <c r="T112" s="202"/>
      <c r="AT112" s="196" t="s">
        <v>153</v>
      </c>
      <c r="AU112" s="196" t="s">
        <v>78</v>
      </c>
      <c r="AV112" s="12" t="s">
        <v>78</v>
      </c>
      <c r="AW112" s="12" t="s">
        <v>33</v>
      </c>
      <c r="AX112" s="12" t="s">
        <v>76</v>
      </c>
      <c r="AY112" s="196" t="s">
        <v>144</v>
      </c>
    </row>
    <row r="113" spans="2:65" s="1" customFormat="1" ht="34.15" customHeight="1">
      <c r="B113" s="181"/>
      <c r="C113" s="182" t="s">
        <v>274</v>
      </c>
      <c r="D113" s="182" t="s">
        <v>146</v>
      </c>
      <c r="E113" s="183" t="s">
        <v>474</v>
      </c>
      <c r="F113" s="184" t="s">
        <v>475</v>
      </c>
      <c r="G113" s="185" t="s">
        <v>163</v>
      </c>
      <c r="H113" s="186">
        <v>7814.25</v>
      </c>
      <c r="I113" s="187"/>
      <c r="J113" s="188">
        <f>ROUND(I113*H113,2)</f>
        <v>0</v>
      </c>
      <c r="K113" s="184" t="s">
        <v>150</v>
      </c>
      <c r="L113" s="41"/>
      <c r="M113" s="189" t="s">
        <v>5</v>
      </c>
      <c r="N113" s="190" t="s">
        <v>40</v>
      </c>
      <c r="O113" s="42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AR113" s="24" t="s">
        <v>151</v>
      </c>
      <c r="AT113" s="24" t="s">
        <v>146</v>
      </c>
      <c r="AU113" s="24" t="s">
        <v>78</v>
      </c>
      <c r="AY113" s="24" t="s">
        <v>144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24" t="s">
        <v>76</v>
      </c>
      <c r="BK113" s="193">
        <f>ROUND(I113*H113,2)</f>
        <v>0</v>
      </c>
      <c r="BL113" s="24" t="s">
        <v>151</v>
      </c>
      <c r="BM113" s="24" t="s">
        <v>476</v>
      </c>
    </row>
    <row r="114" spans="2:65" s="12" customFormat="1" ht="13.5">
      <c r="B114" s="194"/>
      <c r="D114" s="195" t="s">
        <v>153</v>
      </c>
      <c r="E114" s="196" t="s">
        <v>5</v>
      </c>
      <c r="F114" s="197" t="s">
        <v>477</v>
      </c>
      <c r="H114" s="198">
        <v>7814.25</v>
      </c>
      <c r="I114" s="199"/>
      <c r="L114" s="194"/>
      <c r="M114" s="200"/>
      <c r="N114" s="201"/>
      <c r="O114" s="201"/>
      <c r="P114" s="201"/>
      <c r="Q114" s="201"/>
      <c r="R114" s="201"/>
      <c r="S114" s="201"/>
      <c r="T114" s="202"/>
      <c r="AT114" s="196" t="s">
        <v>153</v>
      </c>
      <c r="AU114" s="196" t="s">
        <v>78</v>
      </c>
      <c r="AV114" s="12" t="s">
        <v>78</v>
      </c>
      <c r="AW114" s="12" t="s">
        <v>33</v>
      </c>
      <c r="AX114" s="12" t="s">
        <v>76</v>
      </c>
      <c r="AY114" s="196" t="s">
        <v>144</v>
      </c>
    </row>
    <row r="115" spans="2:65" s="1" customFormat="1" ht="22.9" customHeight="1">
      <c r="B115" s="181"/>
      <c r="C115" s="182" t="s">
        <v>279</v>
      </c>
      <c r="D115" s="182" t="s">
        <v>146</v>
      </c>
      <c r="E115" s="183" t="s">
        <v>478</v>
      </c>
      <c r="F115" s="184" t="s">
        <v>479</v>
      </c>
      <c r="G115" s="185" t="s">
        <v>163</v>
      </c>
      <c r="H115" s="186">
        <v>968.94399999999996</v>
      </c>
      <c r="I115" s="187"/>
      <c r="J115" s="188">
        <f>ROUND(I115*H115,2)</f>
        <v>0</v>
      </c>
      <c r="K115" s="184" t="s">
        <v>150</v>
      </c>
      <c r="L115" s="41"/>
      <c r="M115" s="189" t="s">
        <v>5</v>
      </c>
      <c r="N115" s="190" t="s">
        <v>40</v>
      </c>
      <c r="O115" s="42"/>
      <c r="P115" s="191">
        <f>O115*H115</f>
        <v>0</v>
      </c>
      <c r="Q115" s="191">
        <v>0</v>
      </c>
      <c r="R115" s="191">
        <f>Q115*H115</f>
        <v>0</v>
      </c>
      <c r="S115" s="191">
        <v>0</v>
      </c>
      <c r="T115" s="192">
        <f>S115*H115</f>
        <v>0</v>
      </c>
      <c r="AR115" s="24" t="s">
        <v>151</v>
      </c>
      <c r="AT115" s="24" t="s">
        <v>146</v>
      </c>
      <c r="AU115" s="24" t="s">
        <v>78</v>
      </c>
      <c r="AY115" s="24" t="s">
        <v>144</v>
      </c>
      <c r="BE115" s="193">
        <f>IF(N115="základní",J115,0)</f>
        <v>0</v>
      </c>
      <c r="BF115" s="193">
        <f>IF(N115="snížená",J115,0)</f>
        <v>0</v>
      </c>
      <c r="BG115" s="193">
        <f>IF(N115="zákl. přenesená",J115,0)</f>
        <v>0</v>
      </c>
      <c r="BH115" s="193">
        <f>IF(N115="sníž. přenesená",J115,0)</f>
        <v>0</v>
      </c>
      <c r="BI115" s="193">
        <f>IF(N115="nulová",J115,0)</f>
        <v>0</v>
      </c>
      <c r="BJ115" s="24" t="s">
        <v>76</v>
      </c>
      <c r="BK115" s="193">
        <f>ROUND(I115*H115,2)</f>
        <v>0</v>
      </c>
      <c r="BL115" s="24" t="s">
        <v>151</v>
      </c>
      <c r="BM115" s="24" t="s">
        <v>480</v>
      </c>
    </row>
    <row r="116" spans="2:65" s="12" customFormat="1" ht="13.5">
      <c r="B116" s="194"/>
      <c r="D116" s="195" t="s">
        <v>153</v>
      </c>
      <c r="E116" s="196" t="s">
        <v>5</v>
      </c>
      <c r="F116" s="197" t="s">
        <v>481</v>
      </c>
      <c r="H116" s="198">
        <v>968.94399999999996</v>
      </c>
      <c r="I116" s="199"/>
      <c r="L116" s="194"/>
      <c r="M116" s="200"/>
      <c r="N116" s="201"/>
      <c r="O116" s="201"/>
      <c r="P116" s="201"/>
      <c r="Q116" s="201"/>
      <c r="R116" s="201"/>
      <c r="S116" s="201"/>
      <c r="T116" s="202"/>
      <c r="AT116" s="196" t="s">
        <v>153</v>
      </c>
      <c r="AU116" s="196" t="s">
        <v>78</v>
      </c>
      <c r="AV116" s="12" t="s">
        <v>78</v>
      </c>
      <c r="AW116" s="12" t="s">
        <v>33</v>
      </c>
      <c r="AX116" s="12" t="s">
        <v>76</v>
      </c>
      <c r="AY116" s="196" t="s">
        <v>144</v>
      </c>
    </row>
    <row r="117" spans="2:65" s="1" customFormat="1" ht="34.15" customHeight="1">
      <c r="B117" s="181"/>
      <c r="C117" s="182" t="s">
        <v>284</v>
      </c>
      <c r="D117" s="182" t="s">
        <v>146</v>
      </c>
      <c r="E117" s="183" t="s">
        <v>482</v>
      </c>
      <c r="F117" s="184" t="s">
        <v>483</v>
      </c>
      <c r="G117" s="185" t="s">
        <v>163</v>
      </c>
      <c r="H117" s="186">
        <v>78484.464000000007</v>
      </c>
      <c r="I117" s="187"/>
      <c r="J117" s="188">
        <f>ROUND(I117*H117,2)</f>
        <v>0</v>
      </c>
      <c r="K117" s="184" t="s">
        <v>150</v>
      </c>
      <c r="L117" s="41"/>
      <c r="M117" s="189" t="s">
        <v>5</v>
      </c>
      <c r="N117" s="190" t="s">
        <v>40</v>
      </c>
      <c r="O117" s="42"/>
      <c r="P117" s="191">
        <f>O117*H117</f>
        <v>0</v>
      </c>
      <c r="Q117" s="191">
        <v>0</v>
      </c>
      <c r="R117" s="191">
        <f>Q117*H117</f>
        <v>0</v>
      </c>
      <c r="S117" s="191">
        <v>0</v>
      </c>
      <c r="T117" s="192">
        <f>S117*H117</f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4" t="s">
        <v>76</v>
      </c>
      <c r="BK117" s="193">
        <f>ROUND(I117*H117,2)</f>
        <v>0</v>
      </c>
      <c r="BL117" s="24" t="s">
        <v>151</v>
      </c>
      <c r="BM117" s="24" t="s">
        <v>484</v>
      </c>
    </row>
    <row r="118" spans="2:65" s="12" customFormat="1" ht="13.5">
      <c r="B118" s="194"/>
      <c r="D118" s="195" t="s">
        <v>153</v>
      </c>
      <c r="E118" s="196" t="s">
        <v>5</v>
      </c>
      <c r="F118" s="197" t="s">
        <v>485</v>
      </c>
      <c r="H118" s="198">
        <v>8720.4959999999992</v>
      </c>
      <c r="I118" s="199"/>
      <c r="L118" s="194"/>
      <c r="M118" s="200"/>
      <c r="N118" s="201"/>
      <c r="O118" s="201"/>
      <c r="P118" s="201"/>
      <c r="Q118" s="201"/>
      <c r="R118" s="201"/>
      <c r="S118" s="201"/>
      <c r="T118" s="202"/>
      <c r="AT118" s="196" t="s">
        <v>153</v>
      </c>
      <c r="AU118" s="196" t="s">
        <v>78</v>
      </c>
      <c r="AV118" s="12" t="s">
        <v>78</v>
      </c>
      <c r="AW118" s="12" t="s">
        <v>33</v>
      </c>
      <c r="AX118" s="12" t="s">
        <v>76</v>
      </c>
      <c r="AY118" s="196" t="s">
        <v>144</v>
      </c>
    </row>
    <row r="119" spans="2:65" s="12" customFormat="1" ht="13.5">
      <c r="B119" s="194"/>
      <c r="D119" s="195" t="s">
        <v>153</v>
      </c>
      <c r="F119" s="197" t="s">
        <v>486</v>
      </c>
      <c r="H119" s="198">
        <v>78484.464000000007</v>
      </c>
      <c r="I119" s="199"/>
      <c r="L119" s="194"/>
      <c r="M119" s="200"/>
      <c r="N119" s="201"/>
      <c r="O119" s="201"/>
      <c r="P119" s="201"/>
      <c r="Q119" s="201"/>
      <c r="R119" s="201"/>
      <c r="S119" s="201"/>
      <c r="T119" s="202"/>
      <c r="AT119" s="196" t="s">
        <v>153</v>
      </c>
      <c r="AU119" s="196" t="s">
        <v>78</v>
      </c>
      <c r="AV119" s="12" t="s">
        <v>78</v>
      </c>
      <c r="AW119" s="12" t="s">
        <v>6</v>
      </c>
      <c r="AX119" s="12" t="s">
        <v>76</v>
      </c>
      <c r="AY119" s="196" t="s">
        <v>144</v>
      </c>
    </row>
    <row r="120" spans="2:65" s="1" customFormat="1" ht="14.45" customHeight="1">
      <c r="B120" s="181"/>
      <c r="C120" s="182" t="s">
        <v>288</v>
      </c>
      <c r="D120" s="182" t="s">
        <v>146</v>
      </c>
      <c r="E120" s="183" t="s">
        <v>487</v>
      </c>
      <c r="F120" s="184" t="s">
        <v>488</v>
      </c>
      <c r="G120" s="185" t="s">
        <v>163</v>
      </c>
      <c r="H120" s="186">
        <v>868.25</v>
      </c>
      <c r="I120" s="187"/>
      <c r="J120" s="188">
        <f>ROUND(I120*H120,2)</f>
        <v>0</v>
      </c>
      <c r="K120" s="184" t="s">
        <v>150</v>
      </c>
      <c r="L120" s="41"/>
      <c r="M120" s="189" t="s">
        <v>5</v>
      </c>
      <c r="N120" s="190" t="s">
        <v>40</v>
      </c>
      <c r="O120" s="42"/>
      <c r="P120" s="191">
        <f>O120*H120</f>
        <v>0</v>
      </c>
      <c r="Q120" s="191">
        <v>0</v>
      </c>
      <c r="R120" s="191">
        <f>Q120*H120</f>
        <v>0</v>
      </c>
      <c r="S120" s="191">
        <v>0</v>
      </c>
      <c r="T120" s="192">
        <f>S120*H120</f>
        <v>0</v>
      </c>
      <c r="AR120" s="24" t="s">
        <v>151</v>
      </c>
      <c r="AT120" s="24" t="s">
        <v>146</v>
      </c>
      <c r="AU120" s="24" t="s">
        <v>78</v>
      </c>
      <c r="AY120" s="24" t="s">
        <v>144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4" t="s">
        <v>76</v>
      </c>
      <c r="BK120" s="193">
        <f>ROUND(I120*H120,2)</f>
        <v>0</v>
      </c>
      <c r="BL120" s="24" t="s">
        <v>151</v>
      </c>
      <c r="BM120" s="24" t="s">
        <v>489</v>
      </c>
    </row>
    <row r="121" spans="2:65" s="1" customFormat="1" ht="22.9" customHeight="1">
      <c r="B121" s="181"/>
      <c r="C121" s="182" t="s">
        <v>293</v>
      </c>
      <c r="D121" s="182" t="s">
        <v>146</v>
      </c>
      <c r="E121" s="183" t="s">
        <v>490</v>
      </c>
      <c r="F121" s="184" t="s">
        <v>491</v>
      </c>
      <c r="G121" s="185" t="s">
        <v>163</v>
      </c>
      <c r="H121" s="186">
        <v>968.94399999999996</v>
      </c>
      <c r="I121" s="187"/>
      <c r="J121" s="188">
        <f>ROUND(I121*H121,2)</f>
        <v>0</v>
      </c>
      <c r="K121" s="184" t="s">
        <v>150</v>
      </c>
      <c r="L121" s="41"/>
      <c r="M121" s="189" t="s">
        <v>5</v>
      </c>
      <c r="N121" s="190" t="s">
        <v>40</v>
      </c>
      <c r="O121" s="42"/>
      <c r="P121" s="191">
        <f>O121*H121</f>
        <v>0</v>
      </c>
      <c r="Q121" s="191">
        <v>0</v>
      </c>
      <c r="R121" s="191">
        <f>Q121*H121</f>
        <v>0</v>
      </c>
      <c r="S121" s="191">
        <v>0</v>
      </c>
      <c r="T121" s="192">
        <f>S121*H121</f>
        <v>0</v>
      </c>
      <c r="AR121" s="24" t="s">
        <v>151</v>
      </c>
      <c r="AT121" s="24" t="s">
        <v>146</v>
      </c>
      <c r="AU121" s="24" t="s">
        <v>78</v>
      </c>
      <c r="AY121" s="24" t="s">
        <v>144</v>
      </c>
      <c r="BE121" s="193">
        <f>IF(N121="základní",J121,0)</f>
        <v>0</v>
      </c>
      <c r="BF121" s="193">
        <f>IF(N121="snížená",J121,0)</f>
        <v>0</v>
      </c>
      <c r="BG121" s="193">
        <f>IF(N121="zákl. přenesená",J121,0)</f>
        <v>0</v>
      </c>
      <c r="BH121" s="193">
        <f>IF(N121="sníž. přenesená",J121,0)</f>
        <v>0</v>
      </c>
      <c r="BI121" s="193">
        <f>IF(N121="nulová",J121,0)</f>
        <v>0</v>
      </c>
      <c r="BJ121" s="24" t="s">
        <v>76</v>
      </c>
      <c r="BK121" s="193">
        <f>ROUND(I121*H121,2)</f>
        <v>0</v>
      </c>
      <c r="BL121" s="24" t="s">
        <v>151</v>
      </c>
      <c r="BM121" s="24" t="s">
        <v>492</v>
      </c>
    </row>
    <row r="122" spans="2:65" s="12" customFormat="1" ht="13.5">
      <c r="B122" s="194"/>
      <c r="D122" s="195" t="s">
        <v>153</v>
      </c>
      <c r="E122" s="196" t="s">
        <v>5</v>
      </c>
      <c r="F122" s="197" t="s">
        <v>481</v>
      </c>
      <c r="H122" s="198">
        <v>968.94399999999996</v>
      </c>
      <c r="I122" s="199"/>
      <c r="L122" s="194"/>
      <c r="M122" s="200"/>
      <c r="N122" s="201"/>
      <c r="O122" s="201"/>
      <c r="P122" s="201"/>
      <c r="Q122" s="201"/>
      <c r="R122" s="201"/>
      <c r="S122" s="201"/>
      <c r="T122" s="202"/>
      <c r="AT122" s="196" t="s">
        <v>153</v>
      </c>
      <c r="AU122" s="196" t="s">
        <v>78</v>
      </c>
      <c r="AV122" s="12" t="s">
        <v>78</v>
      </c>
      <c r="AW122" s="12" t="s">
        <v>33</v>
      </c>
      <c r="AX122" s="12" t="s">
        <v>76</v>
      </c>
      <c r="AY122" s="196" t="s">
        <v>144</v>
      </c>
    </row>
    <row r="123" spans="2:65" s="1" customFormat="1" ht="34.15" customHeight="1">
      <c r="B123" s="181"/>
      <c r="C123" s="182" t="s">
        <v>10</v>
      </c>
      <c r="D123" s="182" t="s">
        <v>146</v>
      </c>
      <c r="E123" s="183" t="s">
        <v>493</v>
      </c>
      <c r="F123" s="184" t="s">
        <v>494</v>
      </c>
      <c r="G123" s="185" t="s">
        <v>163</v>
      </c>
      <c r="H123" s="186">
        <v>1525.194</v>
      </c>
      <c r="I123" s="187"/>
      <c r="J123" s="188">
        <f>ROUND(I123*H123,2)</f>
        <v>0</v>
      </c>
      <c r="K123" s="184" t="s">
        <v>150</v>
      </c>
      <c r="L123" s="41"/>
      <c r="M123" s="189" t="s">
        <v>5</v>
      </c>
      <c r="N123" s="190" t="s">
        <v>40</v>
      </c>
      <c r="O123" s="42"/>
      <c r="P123" s="191">
        <f>O123*H123</f>
        <v>0</v>
      </c>
      <c r="Q123" s="191">
        <v>0</v>
      </c>
      <c r="R123" s="191">
        <f>Q123*H123</f>
        <v>0</v>
      </c>
      <c r="S123" s="191">
        <v>0</v>
      </c>
      <c r="T123" s="192">
        <f>S123*H123</f>
        <v>0</v>
      </c>
      <c r="AR123" s="24" t="s">
        <v>151</v>
      </c>
      <c r="AT123" s="24" t="s">
        <v>146</v>
      </c>
      <c r="AU123" s="24" t="s">
        <v>78</v>
      </c>
      <c r="AY123" s="24" t="s">
        <v>144</v>
      </c>
      <c r="BE123" s="193">
        <f>IF(N123="základní",J123,0)</f>
        <v>0</v>
      </c>
      <c r="BF123" s="193">
        <f>IF(N123="snížená",J123,0)</f>
        <v>0</v>
      </c>
      <c r="BG123" s="193">
        <f>IF(N123="zákl. přenesená",J123,0)</f>
        <v>0</v>
      </c>
      <c r="BH123" s="193">
        <f>IF(N123="sníž. přenesená",J123,0)</f>
        <v>0</v>
      </c>
      <c r="BI123" s="193">
        <f>IF(N123="nulová",J123,0)</f>
        <v>0</v>
      </c>
      <c r="BJ123" s="24" t="s">
        <v>76</v>
      </c>
      <c r="BK123" s="193">
        <f>ROUND(I123*H123,2)</f>
        <v>0</v>
      </c>
      <c r="BL123" s="24" t="s">
        <v>151</v>
      </c>
      <c r="BM123" s="24" t="s">
        <v>495</v>
      </c>
    </row>
    <row r="124" spans="2:65" s="12" customFormat="1" ht="13.5">
      <c r="B124" s="194"/>
      <c r="D124" s="195" t="s">
        <v>153</v>
      </c>
      <c r="E124" s="196" t="s">
        <v>5</v>
      </c>
      <c r="F124" s="197" t="s">
        <v>496</v>
      </c>
      <c r="H124" s="198">
        <v>1525.194</v>
      </c>
      <c r="I124" s="199"/>
      <c r="L124" s="194"/>
      <c r="M124" s="200"/>
      <c r="N124" s="201"/>
      <c r="O124" s="201"/>
      <c r="P124" s="201"/>
      <c r="Q124" s="201"/>
      <c r="R124" s="201"/>
      <c r="S124" s="201"/>
      <c r="T124" s="202"/>
      <c r="AT124" s="196" t="s">
        <v>153</v>
      </c>
      <c r="AU124" s="196" t="s">
        <v>78</v>
      </c>
      <c r="AV124" s="12" t="s">
        <v>78</v>
      </c>
      <c r="AW124" s="12" t="s">
        <v>33</v>
      </c>
      <c r="AX124" s="12" t="s">
        <v>76</v>
      </c>
      <c r="AY124" s="196" t="s">
        <v>144</v>
      </c>
    </row>
    <row r="125" spans="2:65" s="1" customFormat="1" ht="34.15" customHeight="1">
      <c r="B125" s="181"/>
      <c r="C125" s="182" t="s">
        <v>302</v>
      </c>
      <c r="D125" s="182" t="s">
        <v>146</v>
      </c>
      <c r="E125" s="183" t="s">
        <v>497</v>
      </c>
      <c r="F125" s="184" t="s">
        <v>162</v>
      </c>
      <c r="G125" s="185" t="s">
        <v>163</v>
      </c>
      <c r="H125" s="186">
        <v>312</v>
      </c>
      <c r="I125" s="187"/>
      <c r="J125" s="188">
        <f>ROUND(I125*H125,2)</f>
        <v>0</v>
      </c>
      <c r="K125" s="184" t="s">
        <v>150</v>
      </c>
      <c r="L125" s="41"/>
      <c r="M125" s="189" t="s">
        <v>5</v>
      </c>
      <c r="N125" s="190" t="s">
        <v>40</v>
      </c>
      <c r="O125" s="42"/>
      <c r="P125" s="191">
        <f>O125*H125</f>
        <v>0</v>
      </c>
      <c r="Q125" s="191">
        <v>0</v>
      </c>
      <c r="R125" s="191">
        <f>Q125*H125</f>
        <v>0</v>
      </c>
      <c r="S125" s="191">
        <v>0</v>
      </c>
      <c r="T125" s="192">
        <f>S125*H125</f>
        <v>0</v>
      </c>
      <c r="AR125" s="24" t="s">
        <v>151</v>
      </c>
      <c r="AT125" s="24" t="s">
        <v>146</v>
      </c>
      <c r="AU125" s="24" t="s">
        <v>78</v>
      </c>
      <c r="AY125" s="24" t="s">
        <v>144</v>
      </c>
      <c r="BE125" s="193">
        <f>IF(N125="základní",J125,0)</f>
        <v>0</v>
      </c>
      <c r="BF125" s="193">
        <f>IF(N125="snížená",J125,0)</f>
        <v>0</v>
      </c>
      <c r="BG125" s="193">
        <f>IF(N125="zákl. přenesená",J125,0)</f>
        <v>0</v>
      </c>
      <c r="BH125" s="193">
        <f>IF(N125="sníž. přenesená",J125,0)</f>
        <v>0</v>
      </c>
      <c r="BI125" s="193">
        <f>IF(N125="nulová",J125,0)</f>
        <v>0</v>
      </c>
      <c r="BJ125" s="24" t="s">
        <v>76</v>
      </c>
      <c r="BK125" s="193">
        <f>ROUND(I125*H125,2)</f>
        <v>0</v>
      </c>
      <c r="BL125" s="24" t="s">
        <v>151</v>
      </c>
      <c r="BM125" s="24" t="s">
        <v>498</v>
      </c>
    </row>
    <row r="126" spans="2:65" s="12" customFormat="1" ht="13.5">
      <c r="B126" s="194"/>
      <c r="D126" s="195" t="s">
        <v>153</v>
      </c>
      <c r="E126" s="196" t="s">
        <v>5</v>
      </c>
      <c r="F126" s="197" t="s">
        <v>499</v>
      </c>
      <c r="H126" s="198">
        <v>312</v>
      </c>
      <c r="I126" s="199"/>
      <c r="L126" s="194"/>
      <c r="M126" s="225"/>
      <c r="N126" s="226"/>
      <c r="O126" s="226"/>
      <c r="P126" s="226"/>
      <c r="Q126" s="226"/>
      <c r="R126" s="226"/>
      <c r="S126" s="226"/>
      <c r="T126" s="227"/>
      <c r="AT126" s="196" t="s">
        <v>153</v>
      </c>
      <c r="AU126" s="196" t="s">
        <v>78</v>
      </c>
      <c r="AV126" s="12" t="s">
        <v>78</v>
      </c>
      <c r="AW126" s="12" t="s">
        <v>33</v>
      </c>
      <c r="AX126" s="12" t="s">
        <v>76</v>
      </c>
      <c r="AY126" s="196" t="s">
        <v>144</v>
      </c>
    </row>
    <row r="127" spans="2:65" s="1" customFormat="1" ht="6.95" customHeight="1">
      <c r="B127" s="56"/>
      <c r="C127" s="57"/>
      <c r="D127" s="57"/>
      <c r="E127" s="57"/>
      <c r="F127" s="57"/>
      <c r="G127" s="57"/>
      <c r="H127" s="57"/>
      <c r="I127" s="134"/>
      <c r="J127" s="57"/>
      <c r="K127" s="57"/>
      <c r="L127" s="41"/>
    </row>
  </sheetData>
  <autoFilter ref="C85:K126"/>
  <mergeCells count="13">
    <mergeCell ref="E78:H78"/>
    <mergeCell ref="G1:H1"/>
    <mergeCell ref="L2:V2"/>
    <mergeCell ref="E49:H49"/>
    <mergeCell ref="E51:H51"/>
    <mergeCell ref="J55:J56"/>
    <mergeCell ref="E74:H74"/>
    <mergeCell ref="E76:H76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6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95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13"/>
      <c r="J8" s="42"/>
      <c r="K8" s="45"/>
    </row>
    <row r="9" spans="1:70" s="1" customFormat="1" ht="36.950000000000003" customHeight="1">
      <c r="B9" s="41"/>
      <c r="C9" s="42"/>
      <c r="D9" s="42"/>
      <c r="E9" s="360" t="s">
        <v>500</v>
      </c>
      <c r="F9" s="359"/>
      <c r="G9" s="359"/>
      <c r="H9" s="359"/>
      <c r="I9" s="113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3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14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4" t="s">
        <v>25</v>
      </c>
      <c r="J12" s="115" t="str">
        <f>'Rekapitulace stavby'!AN8</f>
        <v>25. 10. 2018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3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4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4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3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14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4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3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14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4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3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13"/>
      <c r="J23" s="42"/>
      <c r="K23" s="45"/>
    </row>
    <row r="24" spans="2:11" s="7" customFormat="1" ht="14.45" customHeight="1">
      <c r="B24" s="116"/>
      <c r="C24" s="117"/>
      <c r="D24" s="117"/>
      <c r="E24" s="335" t="s">
        <v>5</v>
      </c>
      <c r="F24" s="335"/>
      <c r="G24" s="335"/>
      <c r="H24" s="335"/>
      <c r="I24" s="118"/>
      <c r="J24" s="117"/>
      <c r="K24" s="119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3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20"/>
      <c r="J26" s="68"/>
      <c r="K26" s="121"/>
    </row>
    <row r="27" spans="2:11" s="1" customFormat="1" ht="25.35" customHeight="1">
      <c r="B27" s="41"/>
      <c r="C27" s="42"/>
      <c r="D27" s="122" t="s">
        <v>35</v>
      </c>
      <c r="E27" s="42"/>
      <c r="F27" s="42"/>
      <c r="G27" s="42"/>
      <c r="H27" s="42"/>
      <c r="I27" s="113"/>
      <c r="J27" s="123">
        <f>ROUND(J82,2)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24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25">
        <f>ROUND(SUM(BE82:BE155), 2)</f>
        <v>0</v>
      </c>
      <c r="G30" s="42"/>
      <c r="H30" s="42"/>
      <c r="I30" s="126">
        <v>0.21</v>
      </c>
      <c r="J30" s="125">
        <f>ROUND(ROUND((SUM(BE82:BE155)),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25">
        <f>ROUND(SUM(BF82:BF155), 2)</f>
        <v>0</v>
      </c>
      <c r="G31" s="42"/>
      <c r="H31" s="42"/>
      <c r="I31" s="126">
        <v>0.15</v>
      </c>
      <c r="J31" s="125">
        <f>ROUND(ROUND((SUM(BF82:BF155)),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25">
        <f>ROUND(SUM(BG82:BG155), 2)</f>
        <v>0</v>
      </c>
      <c r="G32" s="42"/>
      <c r="H32" s="42"/>
      <c r="I32" s="126">
        <v>0.21</v>
      </c>
      <c r="J32" s="125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25">
        <f>ROUND(SUM(BH82:BH155), 2)</f>
        <v>0</v>
      </c>
      <c r="G33" s="42"/>
      <c r="H33" s="42"/>
      <c r="I33" s="126">
        <v>0.15</v>
      </c>
      <c r="J33" s="125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ROUND(SUM(BI82:BI155), 2)</f>
        <v>0</v>
      </c>
      <c r="G34" s="42"/>
      <c r="H34" s="42"/>
      <c r="I34" s="126">
        <v>0</v>
      </c>
      <c r="J34" s="125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3"/>
      <c r="J35" s="42"/>
      <c r="K35" s="45"/>
    </row>
    <row r="36" spans="2:11" s="1" customFormat="1" ht="25.35" customHeight="1">
      <c r="B36" s="41"/>
      <c r="C36" s="127"/>
      <c r="D36" s="128" t="s">
        <v>45</v>
      </c>
      <c r="E36" s="71"/>
      <c r="F36" s="71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4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35"/>
      <c r="J41" s="60"/>
      <c r="K41" s="136"/>
    </row>
    <row r="42" spans="2:11" s="1" customFormat="1" ht="36.950000000000003" customHeight="1">
      <c r="B42" s="41"/>
      <c r="C42" s="30" t="s">
        <v>118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3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14.45" customHeight="1">
      <c r="B45" s="41"/>
      <c r="C45" s="42"/>
      <c r="D45" s="42"/>
      <c r="E45" s="357" t="str">
        <f>E7</f>
        <v>Vnitroblok ulic Dukelských Bojovníků a Sokolská, Znojmo</v>
      </c>
      <c r="F45" s="358"/>
      <c r="G45" s="358"/>
      <c r="H45" s="358"/>
      <c r="I45" s="113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149999999999999" customHeight="1">
      <c r="B47" s="41"/>
      <c r="C47" s="42"/>
      <c r="D47" s="42"/>
      <c r="E47" s="360" t="str">
        <f>E9</f>
        <v>02 - SO02 - Mobiliář</v>
      </c>
      <c r="F47" s="359"/>
      <c r="G47" s="359"/>
      <c r="H47" s="359"/>
      <c r="I47" s="113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3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14" t="s">
        <v>25</v>
      </c>
      <c r="J49" s="115" t="str">
        <f>IF(J12="","",J12)</f>
        <v>25. 10. 2018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3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14" t="s">
        <v>32</v>
      </c>
      <c r="J51" s="3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13"/>
      <c r="J52" s="36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3"/>
      <c r="J53" s="42"/>
      <c r="K53" s="45"/>
    </row>
    <row r="54" spans="2:47" s="1" customFormat="1" ht="29.25" customHeight="1">
      <c r="B54" s="41"/>
      <c r="C54" s="137" t="s">
        <v>119</v>
      </c>
      <c r="D54" s="127"/>
      <c r="E54" s="127"/>
      <c r="F54" s="127"/>
      <c r="G54" s="127"/>
      <c r="H54" s="127"/>
      <c r="I54" s="138"/>
      <c r="J54" s="139" t="s">
        <v>120</v>
      </c>
      <c r="K54" s="140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3"/>
      <c r="J55" s="42"/>
      <c r="K55" s="45"/>
    </row>
    <row r="56" spans="2:47" s="1" customFormat="1" ht="29.25" customHeight="1">
      <c r="B56" s="41"/>
      <c r="C56" s="141" t="s">
        <v>121</v>
      </c>
      <c r="D56" s="42"/>
      <c r="E56" s="42"/>
      <c r="F56" s="42"/>
      <c r="G56" s="42"/>
      <c r="H56" s="42"/>
      <c r="I56" s="113"/>
      <c r="J56" s="123">
        <f>J82</f>
        <v>0</v>
      </c>
      <c r="K56" s="45"/>
      <c r="AU56" s="24" t="s">
        <v>122</v>
      </c>
    </row>
    <row r="57" spans="2:47" s="8" customFormat="1" ht="24.95" customHeight="1">
      <c r="B57" s="142"/>
      <c r="C57" s="143"/>
      <c r="D57" s="144" t="s">
        <v>123</v>
      </c>
      <c r="E57" s="145"/>
      <c r="F57" s="145"/>
      <c r="G57" s="145"/>
      <c r="H57" s="145"/>
      <c r="I57" s="146"/>
      <c r="J57" s="147">
        <f>J83</f>
        <v>0</v>
      </c>
      <c r="K57" s="148"/>
    </row>
    <row r="58" spans="2:47" s="9" customFormat="1" ht="19.899999999999999" customHeight="1">
      <c r="B58" s="149"/>
      <c r="C58" s="150"/>
      <c r="D58" s="151" t="s">
        <v>124</v>
      </c>
      <c r="E58" s="152"/>
      <c r="F58" s="152"/>
      <c r="G58" s="152"/>
      <c r="H58" s="152"/>
      <c r="I58" s="153"/>
      <c r="J58" s="154">
        <f>J84</f>
        <v>0</v>
      </c>
      <c r="K58" s="155"/>
    </row>
    <row r="59" spans="2:47" s="9" customFormat="1" ht="19.899999999999999" customHeight="1">
      <c r="B59" s="149"/>
      <c r="C59" s="150"/>
      <c r="D59" s="151" t="s">
        <v>320</v>
      </c>
      <c r="E59" s="152"/>
      <c r="F59" s="152"/>
      <c r="G59" s="152"/>
      <c r="H59" s="152"/>
      <c r="I59" s="153"/>
      <c r="J59" s="154">
        <f>J105</f>
        <v>0</v>
      </c>
      <c r="K59" s="155"/>
    </row>
    <row r="60" spans="2:47" s="9" customFormat="1" ht="19.899999999999999" customHeight="1">
      <c r="B60" s="149"/>
      <c r="C60" s="150"/>
      <c r="D60" s="151" t="s">
        <v>501</v>
      </c>
      <c r="E60" s="152"/>
      <c r="F60" s="152"/>
      <c r="G60" s="152"/>
      <c r="H60" s="152"/>
      <c r="I60" s="153"/>
      <c r="J60" s="154">
        <f>J121</f>
        <v>0</v>
      </c>
      <c r="K60" s="155"/>
    </row>
    <row r="61" spans="2:47" s="9" customFormat="1" ht="19.899999999999999" customHeight="1">
      <c r="B61" s="149"/>
      <c r="C61" s="150"/>
      <c r="D61" s="151" t="s">
        <v>126</v>
      </c>
      <c r="E61" s="152"/>
      <c r="F61" s="152"/>
      <c r="G61" s="152"/>
      <c r="H61" s="152"/>
      <c r="I61" s="153"/>
      <c r="J61" s="154">
        <f>J139</f>
        <v>0</v>
      </c>
      <c r="K61" s="155"/>
    </row>
    <row r="62" spans="2:47" s="9" customFormat="1" ht="19.899999999999999" customHeight="1">
      <c r="B62" s="149"/>
      <c r="C62" s="150"/>
      <c r="D62" s="151" t="s">
        <v>127</v>
      </c>
      <c r="E62" s="152"/>
      <c r="F62" s="152"/>
      <c r="G62" s="152"/>
      <c r="H62" s="152"/>
      <c r="I62" s="153"/>
      <c r="J62" s="154">
        <f>J154</f>
        <v>0</v>
      </c>
      <c r="K62" s="155"/>
    </row>
    <row r="63" spans="2:47" s="1" customFormat="1" ht="21.75" customHeight="1">
      <c r="B63" s="41"/>
      <c r="C63" s="42"/>
      <c r="D63" s="42"/>
      <c r="E63" s="42"/>
      <c r="F63" s="42"/>
      <c r="G63" s="42"/>
      <c r="H63" s="42"/>
      <c r="I63" s="113"/>
      <c r="J63" s="42"/>
      <c r="K63" s="45"/>
    </row>
    <row r="64" spans="2:47" s="1" customFormat="1" ht="6.95" customHeight="1">
      <c r="B64" s="56"/>
      <c r="C64" s="57"/>
      <c r="D64" s="57"/>
      <c r="E64" s="57"/>
      <c r="F64" s="57"/>
      <c r="G64" s="57"/>
      <c r="H64" s="57"/>
      <c r="I64" s="134"/>
      <c r="J64" s="57"/>
      <c r="K64" s="58"/>
    </row>
    <row r="68" spans="2:12" s="1" customFormat="1" ht="6.95" customHeight="1">
      <c r="B68" s="59"/>
      <c r="C68" s="60"/>
      <c r="D68" s="60"/>
      <c r="E68" s="60"/>
      <c r="F68" s="60"/>
      <c r="G68" s="60"/>
      <c r="H68" s="60"/>
      <c r="I68" s="135"/>
      <c r="J68" s="60"/>
      <c r="K68" s="60"/>
      <c r="L68" s="41"/>
    </row>
    <row r="69" spans="2:12" s="1" customFormat="1" ht="36.950000000000003" customHeight="1">
      <c r="B69" s="41"/>
      <c r="C69" s="61" t="s">
        <v>128</v>
      </c>
      <c r="I69" s="156"/>
      <c r="L69" s="41"/>
    </row>
    <row r="70" spans="2:12" s="1" customFormat="1" ht="6.95" customHeight="1">
      <c r="B70" s="41"/>
      <c r="I70" s="156"/>
      <c r="L70" s="41"/>
    </row>
    <row r="71" spans="2:12" s="1" customFormat="1" ht="14.45" customHeight="1">
      <c r="B71" s="41"/>
      <c r="C71" s="63" t="s">
        <v>19</v>
      </c>
      <c r="I71" s="156"/>
      <c r="L71" s="41"/>
    </row>
    <row r="72" spans="2:12" s="1" customFormat="1" ht="14.45" customHeight="1">
      <c r="B72" s="41"/>
      <c r="E72" s="362" t="str">
        <f>E7</f>
        <v>Vnitroblok ulic Dukelských Bojovníků a Sokolská, Znojmo</v>
      </c>
      <c r="F72" s="363"/>
      <c r="G72" s="363"/>
      <c r="H72" s="363"/>
      <c r="I72" s="156"/>
      <c r="L72" s="41"/>
    </row>
    <row r="73" spans="2:12" s="1" customFormat="1" ht="14.45" customHeight="1">
      <c r="B73" s="41"/>
      <c r="C73" s="63" t="s">
        <v>114</v>
      </c>
      <c r="I73" s="156"/>
      <c r="L73" s="41"/>
    </row>
    <row r="74" spans="2:12" s="1" customFormat="1" ht="16.149999999999999" customHeight="1">
      <c r="B74" s="41"/>
      <c r="E74" s="350" t="str">
        <f>E9</f>
        <v>02 - SO02 - Mobiliář</v>
      </c>
      <c r="F74" s="364"/>
      <c r="G74" s="364"/>
      <c r="H74" s="364"/>
      <c r="I74" s="156"/>
      <c r="L74" s="41"/>
    </row>
    <row r="75" spans="2:12" s="1" customFormat="1" ht="6.95" customHeight="1">
      <c r="B75" s="41"/>
      <c r="I75" s="156"/>
      <c r="L75" s="41"/>
    </row>
    <row r="76" spans="2:12" s="1" customFormat="1" ht="18" customHeight="1">
      <c r="B76" s="41"/>
      <c r="C76" s="63" t="s">
        <v>23</v>
      </c>
      <c r="F76" s="157" t="str">
        <f>F12</f>
        <v xml:space="preserve"> </v>
      </c>
      <c r="I76" s="158" t="s">
        <v>25</v>
      </c>
      <c r="J76" s="67" t="str">
        <f>IF(J12="","",J12)</f>
        <v>25. 10. 2018</v>
      </c>
      <c r="L76" s="41"/>
    </row>
    <row r="77" spans="2:12" s="1" customFormat="1" ht="6.95" customHeight="1">
      <c r="B77" s="41"/>
      <c r="I77" s="156"/>
      <c r="L77" s="41"/>
    </row>
    <row r="78" spans="2:12" s="1" customFormat="1">
      <c r="B78" s="41"/>
      <c r="C78" s="63" t="s">
        <v>27</v>
      </c>
      <c r="F78" s="157" t="str">
        <f>E15</f>
        <v xml:space="preserve"> </v>
      </c>
      <c r="I78" s="158" t="s">
        <v>32</v>
      </c>
      <c r="J78" s="157" t="str">
        <f>E21</f>
        <v xml:space="preserve"> </v>
      </c>
      <c r="L78" s="41"/>
    </row>
    <row r="79" spans="2:12" s="1" customFormat="1" ht="14.45" customHeight="1">
      <c r="B79" s="41"/>
      <c r="C79" s="63" t="s">
        <v>30</v>
      </c>
      <c r="F79" s="157" t="str">
        <f>IF(E18="","",E18)</f>
        <v/>
      </c>
      <c r="I79" s="156"/>
      <c r="L79" s="41"/>
    </row>
    <row r="80" spans="2:12" s="1" customFormat="1" ht="10.35" customHeight="1">
      <c r="B80" s="41"/>
      <c r="I80" s="156"/>
      <c r="L80" s="41"/>
    </row>
    <row r="81" spans="2:65" s="10" customFormat="1" ht="29.25" customHeight="1">
      <c r="B81" s="159"/>
      <c r="C81" s="160" t="s">
        <v>129</v>
      </c>
      <c r="D81" s="161" t="s">
        <v>54</v>
      </c>
      <c r="E81" s="161" t="s">
        <v>50</v>
      </c>
      <c r="F81" s="161" t="s">
        <v>130</v>
      </c>
      <c r="G81" s="161" t="s">
        <v>131</v>
      </c>
      <c r="H81" s="161" t="s">
        <v>132</v>
      </c>
      <c r="I81" s="162" t="s">
        <v>133</v>
      </c>
      <c r="J81" s="161" t="s">
        <v>120</v>
      </c>
      <c r="K81" s="163" t="s">
        <v>134</v>
      </c>
      <c r="L81" s="159"/>
      <c r="M81" s="73" t="s">
        <v>135</v>
      </c>
      <c r="N81" s="74" t="s">
        <v>39</v>
      </c>
      <c r="O81" s="74" t="s">
        <v>136</v>
      </c>
      <c r="P81" s="74" t="s">
        <v>137</v>
      </c>
      <c r="Q81" s="74" t="s">
        <v>138</v>
      </c>
      <c r="R81" s="74" t="s">
        <v>139</v>
      </c>
      <c r="S81" s="74" t="s">
        <v>140</v>
      </c>
      <c r="T81" s="75" t="s">
        <v>141</v>
      </c>
    </row>
    <row r="82" spans="2:65" s="1" customFormat="1" ht="29.25" customHeight="1">
      <c r="B82" s="41"/>
      <c r="C82" s="77" t="s">
        <v>121</v>
      </c>
      <c r="I82" s="156"/>
      <c r="J82" s="164">
        <f>BK82</f>
        <v>0</v>
      </c>
      <c r="L82" s="41"/>
      <c r="M82" s="76"/>
      <c r="N82" s="68"/>
      <c r="O82" s="68"/>
      <c r="P82" s="165">
        <f>P83</f>
        <v>0</v>
      </c>
      <c r="Q82" s="68"/>
      <c r="R82" s="165">
        <f>R83</f>
        <v>36.477824419999997</v>
      </c>
      <c r="S82" s="68"/>
      <c r="T82" s="166">
        <f>T83</f>
        <v>0</v>
      </c>
      <c r="AT82" s="24" t="s">
        <v>68</v>
      </c>
      <c r="AU82" s="24" t="s">
        <v>122</v>
      </c>
      <c r="BK82" s="167">
        <f>BK83</f>
        <v>0</v>
      </c>
    </row>
    <row r="83" spans="2:65" s="11" customFormat="1" ht="37.35" customHeight="1">
      <c r="B83" s="168"/>
      <c r="D83" s="169" t="s">
        <v>68</v>
      </c>
      <c r="E83" s="170" t="s">
        <v>142</v>
      </c>
      <c r="F83" s="170" t="s">
        <v>143</v>
      </c>
      <c r="I83" s="171"/>
      <c r="J83" s="172">
        <f>BK83</f>
        <v>0</v>
      </c>
      <c r="L83" s="168"/>
      <c r="M83" s="173"/>
      <c r="N83" s="174"/>
      <c r="O83" s="174"/>
      <c r="P83" s="175">
        <f>P84+P105+P121+P139+P154</f>
        <v>0</v>
      </c>
      <c r="Q83" s="174"/>
      <c r="R83" s="175">
        <f>R84+R105+R121+R139+R154</f>
        <v>36.477824419999997</v>
      </c>
      <c r="S83" s="174"/>
      <c r="T83" s="176">
        <f>T84+T105+T121+T139+T154</f>
        <v>0</v>
      </c>
      <c r="AR83" s="169" t="s">
        <v>76</v>
      </c>
      <c r="AT83" s="177" t="s">
        <v>68</v>
      </c>
      <c r="AU83" s="177" t="s">
        <v>69</v>
      </c>
      <c r="AY83" s="169" t="s">
        <v>144</v>
      </c>
      <c r="BK83" s="178">
        <f>BK84+BK105+BK121+BK139+BK154</f>
        <v>0</v>
      </c>
    </row>
    <row r="84" spans="2:65" s="11" customFormat="1" ht="19.899999999999999" customHeight="1">
      <c r="B84" s="168"/>
      <c r="D84" s="169" t="s">
        <v>68</v>
      </c>
      <c r="E84" s="179" t="s">
        <v>76</v>
      </c>
      <c r="F84" s="179" t="s">
        <v>145</v>
      </c>
      <c r="I84" s="171"/>
      <c r="J84" s="180">
        <f>BK84</f>
        <v>0</v>
      </c>
      <c r="L84" s="168"/>
      <c r="M84" s="173"/>
      <c r="N84" s="174"/>
      <c r="O84" s="174"/>
      <c r="P84" s="175">
        <f>SUM(P85:P104)</f>
        <v>0</v>
      </c>
      <c r="Q84" s="174"/>
      <c r="R84" s="175">
        <f>SUM(R85:R104)</f>
        <v>3.6</v>
      </c>
      <c r="S84" s="174"/>
      <c r="T84" s="176">
        <f>SUM(T85:T104)</f>
        <v>0</v>
      </c>
      <c r="AR84" s="169" t="s">
        <v>76</v>
      </c>
      <c r="AT84" s="177" t="s">
        <v>68</v>
      </c>
      <c r="AU84" s="177" t="s">
        <v>76</v>
      </c>
      <c r="AY84" s="169" t="s">
        <v>144</v>
      </c>
      <c r="BK84" s="178">
        <f>SUM(BK85:BK104)</f>
        <v>0</v>
      </c>
    </row>
    <row r="85" spans="2:65" s="1" customFormat="1" ht="22.9" customHeight="1">
      <c r="B85" s="181"/>
      <c r="C85" s="182" t="s">
        <v>76</v>
      </c>
      <c r="D85" s="182" t="s">
        <v>146</v>
      </c>
      <c r="E85" s="183" t="s">
        <v>502</v>
      </c>
      <c r="F85" s="184" t="s">
        <v>503</v>
      </c>
      <c r="G85" s="185" t="s">
        <v>149</v>
      </c>
      <c r="H85" s="186">
        <v>16.466000000000001</v>
      </c>
      <c r="I85" s="187"/>
      <c r="J85" s="188">
        <f>ROUND(I85*H85,2)</f>
        <v>0</v>
      </c>
      <c r="K85" s="184" t="s">
        <v>150</v>
      </c>
      <c r="L85" s="41"/>
      <c r="M85" s="189" t="s">
        <v>5</v>
      </c>
      <c r="N85" s="190" t="s">
        <v>40</v>
      </c>
      <c r="O85" s="42"/>
      <c r="P85" s="191">
        <f>O85*H85</f>
        <v>0</v>
      </c>
      <c r="Q85" s="191">
        <v>0</v>
      </c>
      <c r="R85" s="191">
        <f>Q85*H85</f>
        <v>0</v>
      </c>
      <c r="S85" s="191">
        <v>0</v>
      </c>
      <c r="T85" s="192">
        <f>S85*H85</f>
        <v>0</v>
      </c>
      <c r="AR85" s="24" t="s">
        <v>151</v>
      </c>
      <c r="AT85" s="24" t="s">
        <v>146</v>
      </c>
      <c r="AU85" s="24" t="s">
        <v>78</v>
      </c>
      <c r="AY85" s="24" t="s">
        <v>144</v>
      </c>
      <c r="BE85" s="193">
        <f>IF(N85="základní",J85,0)</f>
        <v>0</v>
      </c>
      <c r="BF85" s="193">
        <f>IF(N85="snížená",J85,0)</f>
        <v>0</v>
      </c>
      <c r="BG85" s="193">
        <f>IF(N85="zákl. přenesená",J85,0)</f>
        <v>0</v>
      </c>
      <c r="BH85" s="193">
        <f>IF(N85="sníž. přenesená",J85,0)</f>
        <v>0</v>
      </c>
      <c r="BI85" s="193">
        <f>IF(N85="nulová",J85,0)</f>
        <v>0</v>
      </c>
      <c r="BJ85" s="24" t="s">
        <v>76</v>
      </c>
      <c r="BK85" s="193">
        <f>ROUND(I85*H85,2)</f>
        <v>0</v>
      </c>
      <c r="BL85" s="24" t="s">
        <v>151</v>
      </c>
      <c r="BM85" s="24" t="s">
        <v>504</v>
      </c>
    </row>
    <row r="86" spans="2:65" s="12" customFormat="1" ht="13.5">
      <c r="B86" s="194"/>
      <c r="D86" s="195" t="s">
        <v>153</v>
      </c>
      <c r="E86" s="196" t="s">
        <v>5</v>
      </c>
      <c r="F86" s="197" t="s">
        <v>505</v>
      </c>
      <c r="H86" s="198">
        <v>1.47</v>
      </c>
      <c r="I86" s="199"/>
      <c r="L86" s="194"/>
      <c r="M86" s="200"/>
      <c r="N86" s="201"/>
      <c r="O86" s="201"/>
      <c r="P86" s="201"/>
      <c r="Q86" s="201"/>
      <c r="R86" s="201"/>
      <c r="S86" s="201"/>
      <c r="T86" s="202"/>
      <c r="AT86" s="196" t="s">
        <v>153</v>
      </c>
      <c r="AU86" s="196" t="s">
        <v>78</v>
      </c>
      <c r="AV86" s="12" t="s">
        <v>78</v>
      </c>
      <c r="AW86" s="12" t="s">
        <v>33</v>
      </c>
      <c r="AX86" s="12" t="s">
        <v>69</v>
      </c>
      <c r="AY86" s="196" t="s">
        <v>144</v>
      </c>
    </row>
    <row r="87" spans="2:65" s="12" customFormat="1" ht="13.5">
      <c r="B87" s="194"/>
      <c r="D87" s="195" t="s">
        <v>153</v>
      </c>
      <c r="E87" s="196" t="s">
        <v>5</v>
      </c>
      <c r="F87" s="197" t="s">
        <v>506</v>
      </c>
      <c r="H87" s="198">
        <v>0.58799999999999997</v>
      </c>
      <c r="I87" s="199"/>
      <c r="L87" s="194"/>
      <c r="M87" s="200"/>
      <c r="N87" s="201"/>
      <c r="O87" s="201"/>
      <c r="P87" s="201"/>
      <c r="Q87" s="201"/>
      <c r="R87" s="201"/>
      <c r="S87" s="201"/>
      <c r="T87" s="202"/>
      <c r="AT87" s="196" t="s">
        <v>153</v>
      </c>
      <c r="AU87" s="196" t="s">
        <v>78</v>
      </c>
      <c r="AV87" s="12" t="s">
        <v>78</v>
      </c>
      <c r="AW87" s="12" t="s">
        <v>33</v>
      </c>
      <c r="AX87" s="12" t="s">
        <v>69</v>
      </c>
      <c r="AY87" s="196" t="s">
        <v>144</v>
      </c>
    </row>
    <row r="88" spans="2:65" s="12" customFormat="1" ht="13.5">
      <c r="B88" s="194"/>
      <c r="D88" s="195" t="s">
        <v>153</v>
      </c>
      <c r="E88" s="196" t="s">
        <v>5</v>
      </c>
      <c r="F88" s="197" t="s">
        <v>507</v>
      </c>
      <c r="H88" s="198">
        <v>1.125</v>
      </c>
      <c r="I88" s="199"/>
      <c r="L88" s="194"/>
      <c r="M88" s="200"/>
      <c r="N88" s="201"/>
      <c r="O88" s="201"/>
      <c r="P88" s="201"/>
      <c r="Q88" s="201"/>
      <c r="R88" s="201"/>
      <c r="S88" s="201"/>
      <c r="T88" s="202"/>
      <c r="AT88" s="196" t="s">
        <v>153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144</v>
      </c>
    </row>
    <row r="89" spans="2:65" s="12" customFormat="1" ht="13.5">
      <c r="B89" s="194"/>
      <c r="D89" s="195" t="s">
        <v>153</v>
      </c>
      <c r="E89" s="196" t="s">
        <v>5</v>
      </c>
      <c r="F89" s="197" t="s">
        <v>508</v>
      </c>
      <c r="H89" s="198">
        <v>0.45</v>
      </c>
      <c r="I89" s="199"/>
      <c r="L89" s="194"/>
      <c r="M89" s="200"/>
      <c r="N89" s="201"/>
      <c r="O89" s="201"/>
      <c r="P89" s="201"/>
      <c r="Q89" s="201"/>
      <c r="R89" s="201"/>
      <c r="S89" s="201"/>
      <c r="T89" s="202"/>
      <c r="AT89" s="196" t="s">
        <v>153</v>
      </c>
      <c r="AU89" s="196" t="s">
        <v>78</v>
      </c>
      <c r="AV89" s="12" t="s">
        <v>78</v>
      </c>
      <c r="AW89" s="12" t="s">
        <v>33</v>
      </c>
      <c r="AX89" s="12" t="s">
        <v>69</v>
      </c>
      <c r="AY89" s="196" t="s">
        <v>144</v>
      </c>
    </row>
    <row r="90" spans="2:65" s="12" customFormat="1" ht="13.5">
      <c r="B90" s="194"/>
      <c r="D90" s="195" t="s">
        <v>153</v>
      </c>
      <c r="E90" s="196" t="s">
        <v>5</v>
      </c>
      <c r="F90" s="197" t="s">
        <v>509</v>
      </c>
      <c r="H90" s="198">
        <v>1.44</v>
      </c>
      <c r="I90" s="199"/>
      <c r="L90" s="194"/>
      <c r="M90" s="200"/>
      <c r="N90" s="201"/>
      <c r="O90" s="201"/>
      <c r="P90" s="201"/>
      <c r="Q90" s="201"/>
      <c r="R90" s="201"/>
      <c r="S90" s="201"/>
      <c r="T90" s="202"/>
      <c r="AT90" s="196" t="s">
        <v>153</v>
      </c>
      <c r="AU90" s="196" t="s">
        <v>78</v>
      </c>
      <c r="AV90" s="12" t="s">
        <v>78</v>
      </c>
      <c r="AW90" s="12" t="s">
        <v>33</v>
      </c>
      <c r="AX90" s="12" t="s">
        <v>69</v>
      </c>
      <c r="AY90" s="196" t="s">
        <v>144</v>
      </c>
    </row>
    <row r="91" spans="2:65" s="12" customFormat="1" ht="13.5">
      <c r="B91" s="194"/>
      <c r="D91" s="195" t="s">
        <v>153</v>
      </c>
      <c r="E91" s="196" t="s">
        <v>5</v>
      </c>
      <c r="F91" s="197" t="s">
        <v>510</v>
      </c>
      <c r="H91" s="198">
        <v>2.1560000000000001</v>
      </c>
      <c r="I91" s="199"/>
      <c r="L91" s="194"/>
      <c r="M91" s="200"/>
      <c r="N91" s="201"/>
      <c r="O91" s="201"/>
      <c r="P91" s="201"/>
      <c r="Q91" s="201"/>
      <c r="R91" s="201"/>
      <c r="S91" s="201"/>
      <c r="T91" s="202"/>
      <c r="AT91" s="196" t="s">
        <v>153</v>
      </c>
      <c r="AU91" s="196" t="s">
        <v>78</v>
      </c>
      <c r="AV91" s="12" t="s">
        <v>78</v>
      </c>
      <c r="AW91" s="12" t="s">
        <v>33</v>
      </c>
      <c r="AX91" s="12" t="s">
        <v>69</v>
      </c>
      <c r="AY91" s="196" t="s">
        <v>144</v>
      </c>
    </row>
    <row r="92" spans="2:65" s="12" customFormat="1" ht="13.5">
      <c r="B92" s="194"/>
      <c r="D92" s="195" t="s">
        <v>153</v>
      </c>
      <c r="E92" s="196" t="s">
        <v>5</v>
      </c>
      <c r="F92" s="197" t="s">
        <v>511</v>
      </c>
      <c r="H92" s="198">
        <v>0.86399999999999999</v>
      </c>
      <c r="I92" s="199"/>
      <c r="L92" s="194"/>
      <c r="M92" s="200"/>
      <c r="N92" s="201"/>
      <c r="O92" s="201"/>
      <c r="P92" s="201"/>
      <c r="Q92" s="201"/>
      <c r="R92" s="201"/>
      <c r="S92" s="201"/>
      <c r="T92" s="202"/>
      <c r="AT92" s="196" t="s">
        <v>153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144</v>
      </c>
    </row>
    <row r="93" spans="2:65" s="12" customFormat="1" ht="13.5">
      <c r="B93" s="194"/>
      <c r="D93" s="195" t="s">
        <v>153</v>
      </c>
      <c r="E93" s="196" t="s">
        <v>5</v>
      </c>
      <c r="F93" s="197" t="s">
        <v>512</v>
      </c>
      <c r="H93" s="198">
        <v>6.0839999999999996</v>
      </c>
      <c r="I93" s="199"/>
      <c r="L93" s="194"/>
      <c r="M93" s="200"/>
      <c r="N93" s="201"/>
      <c r="O93" s="201"/>
      <c r="P93" s="201"/>
      <c r="Q93" s="201"/>
      <c r="R93" s="201"/>
      <c r="S93" s="201"/>
      <c r="T93" s="202"/>
      <c r="AT93" s="196" t="s">
        <v>153</v>
      </c>
      <c r="AU93" s="196" t="s">
        <v>78</v>
      </c>
      <c r="AV93" s="12" t="s">
        <v>78</v>
      </c>
      <c r="AW93" s="12" t="s">
        <v>33</v>
      </c>
      <c r="AX93" s="12" t="s">
        <v>69</v>
      </c>
      <c r="AY93" s="196" t="s">
        <v>144</v>
      </c>
    </row>
    <row r="94" spans="2:65" s="12" customFormat="1" ht="13.5">
      <c r="B94" s="194"/>
      <c r="D94" s="195" t="s">
        <v>153</v>
      </c>
      <c r="E94" s="196" t="s">
        <v>5</v>
      </c>
      <c r="F94" s="197" t="s">
        <v>513</v>
      </c>
      <c r="H94" s="198">
        <v>1.1140000000000001</v>
      </c>
      <c r="I94" s="199"/>
      <c r="L94" s="194"/>
      <c r="M94" s="200"/>
      <c r="N94" s="201"/>
      <c r="O94" s="201"/>
      <c r="P94" s="201"/>
      <c r="Q94" s="201"/>
      <c r="R94" s="201"/>
      <c r="S94" s="201"/>
      <c r="T94" s="202"/>
      <c r="AT94" s="196" t="s">
        <v>153</v>
      </c>
      <c r="AU94" s="196" t="s">
        <v>78</v>
      </c>
      <c r="AV94" s="12" t="s">
        <v>78</v>
      </c>
      <c r="AW94" s="12" t="s">
        <v>33</v>
      </c>
      <c r="AX94" s="12" t="s">
        <v>69</v>
      </c>
      <c r="AY94" s="196" t="s">
        <v>144</v>
      </c>
    </row>
    <row r="95" spans="2:65" s="12" customFormat="1" ht="13.5">
      <c r="B95" s="194"/>
      <c r="D95" s="195" t="s">
        <v>153</v>
      </c>
      <c r="E95" s="196" t="s">
        <v>5</v>
      </c>
      <c r="F95" s="197" t="s">
        <v>514</v>
      </c>
      <c r="H95" s="198">
        <v>1.1000000000000001</v>
      </c>
      <c r="I95" s="199"/>
      <c r="L95" s="194"/>
      <c r="M95" s="200"/>
      <c r="N95" s="201"/>
      <c r="O95" s="201"/>
      <c r="P95" s="201"/>
      <c r="Q95" s="201"/>
      <c r="R95" s="201"/>
      <c r="S95" s="201"/>
      <c r="T95" s="202"/>
      <c r="AT95" s="196" t="s">
        <v>153</v>
      </c>
      <c r="AU95" s="196" t="s">
        <v>78</v>
      </c>
      <c r="AV95" s="12" t="s">
        <v>78</v>
      </c>
      <c r="AW95" s="12" t="s">
        <v>33</v>
      </c>
      <c r="AX95" s="12" t="s">
        <v>69</v>
      </c>
      <c r="AY95" s="196" t="s">
        <v>144</v>
      </c>
    </row>
    <row r="96" spans="2:65" s="12" customFormat="1" ht="13.5">
      <c r="B96" s="194"/>
      <c r="D96" s="195" t="s">
        <v>153</v>
      </c>
      <c r="E96" s="196" t="s">
        <v>5</v>
      </c>
      <c r="F96" s="197" t="s">
        <v>515</v>
      </c>
      <c r="H96" s="198">
        <v>7.4999999999999997E-2</v>
      </c>
      <c r="I96" s="199"/>
      <c r="L96" s="194"/>
      <c r="M96" s="200"/>
      <c r="N96" s="201"/>
      <c r="O96" s="201"/>
      <c r="P96" s="201"/>
      <c r="Q96" s="201"/>
      <c r="R96" s="201"/>
      <c r="S96" s="201"/>
      <c r="T96" s="202"/>
      <c r="AT96" s="196" t="s">
        <v>153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144</v>
      </c>
    </row>
    <row r="97" spans="2:65" s="13" customFormat="1" ht="13.5">
      <c r="B97" s="203"/>
      <c r="D97" s="195" t="s">
        <v>153</v>
      </c>
      <c r="E97" s="204" t="s">
        <v>5</v>
      </c>
      <c r="F97" s="205" t="s">
        <v>156</v>
      </c>
      <c r="H97" s="206">
        <v>16.466000000000001</v>
      </c>
      <c r="I97" s="207"/>
      <c r="L97" s="203"/>
      <c r="M97" s="208"/>
      <c r="N97" s="209"/>
      <c r="O97" s="209"/>
      <c r="P97" s="209"/>
      <c r="Q97" s="209"/>
      <c r="R97" s="209"/>
      <c r="S97" s="209"/>
      <c r="T97" s="210"/>
      <c r="AT97" s="204" t="s">
        <v>153</v>
      </c>
      <c r="AU97" s="204" t="s">
        <v>78</v>
      </c>
      <c r="AV97" s="13" t="s">
        <v>151</v>
      </c>
      <c r="AW97" s="13" t="s">
        <v>33</v>
      </c>
      <c r="AX97" s="13" t="s">
        <v>76</v>
      </c>
      <c r="AY97" s="204" t="s">
        <v>144</v>
      </c>
    </row>
    <row r="98" spans="2:65" s="1" customFormat="1" ht="45.6" customHeight="1">
      <c r="B98" s="181"/>
      <c r="C98" s="182" t="s">
        <v>78</v>
      </c>
      <c r="D98" s="182" t="s">
        <v>146</v>
      </c>
      <c r="E98" s="183" t="s">
        <v>157</v>
      </c>
      <c r="F98" s="184" t="s">
        <v>158</v>
      </c>
      <c r="G98" s="185" t="s">
        <v>149</v>
      </c>
      <c r="H98" s="186">
        <v>16.466000000000001</v>
      </c>
      <c r="I98" s="187"/>
      <c r="J98" s="188">
        <f>ROUND(I98*H98,2)</f>
        <v>0</v>
      </c>
      <c r="K98" s="184" t="s">
        <v>150</v>
      </c>
      <c r="L98" s="41"/>
      <c r="M98" s="189" t="s">
        <v>5</v>
      </c>
      <c r="N98" s="190" t="s">
        <v>40</v>
      </c>
      <c r="O98" s="42"/>
      <c r="P98" s="191">
        <f>O98*H98</f>
        <v>0</v>
      </c>
      <c r="Q98" s="191">
        <v>0</v>
      </c>
      <c r="R98" s="191">
        <f>Q98*H98</f>
        <v>0</v>
      </c>
      <c r="S98" s="191">
        <v>0</v>
      </c>
      <c r="T98" s="192">
        <f>S98*H98</f>
        <v>0</v>
      </c>
      <c r="AR98" s="24" t="s">
        <v>151</v>
      </c>
      <c r="AT98" s="24" t="s">
        <v>146</v>
      </c>
      <c r="AU98" s="24" t="s">
        <v>78</v>
      </c>
      <c r="AY98" s="24" t="s">
        <v>144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4" t="s">
        <v>76</v>
      </c>
      <c r="BK98" s="193">
        <f>ROUND(I98*H98,2)</f>
        <v>0</v>
      </c>
      <c r="BL98" s="24" t="s">
        <v>151</v>
      </c>
      <c r="BM98" s="24" t="s">
        <v>516</v>
      </c>
    </row>
    <row r="99" spans="2:65" s="1" customFormat="1" ht="34.15" customHeight="1">
      <c r="B99" s="181"/>
      <c r="C99" s="182" t="s">
        <v>160</v>
      </c>
      <c r="D99" s="182" t="s">
        <v>146</v>
      </c>
      <c r="E99" s="183" t="s">
        <v>341</v>
      </c>
      <c r="F99" s="184" t="s">
        <v>342</v>
      </c>
      <c r="G99" s="185" t="s">
        <v>149</v>
      </c>
      <c r="H99" s="186">
        <v>2</v>
      </c>
      <c r="I99" s="187"/>
      <c r="J99" s="188">
        <f>ROUND(I99*H99,2)</f>
        <v>0</v>
      </c>
      <c r="K99" s="184" t="s">
        <v>150</v>
      </c>
      <c r="L99" s="41"/>
      <c r="M99" s="189" t="s">
        <v>5</v>
      </c>
      <c r="N99" s="190" t="s">
        <v>40</v>
      </c>
      <c r="O99" s="42"/>
      <c r="P99" s="191">
        <f>O99*H99</f>
        <v>0</v>
      </c>
      <c r="Q99" s="191">
        <v>0</v>
      </c>
      <c r="R99" s="191">
        <f>Q99*H99</f>
        <v>0</v>
      </c>
      <c r="S99" s="191">
        <v>0</v>
      </c>
      <c r="T99" s="192">
        <f>S99*H99</f>
        <v>0</v>
      </c>
      <c r="AR99" s="24" t="s">
        <v>151</v>
      </c>
      <c r="AT99" s="24" t="s">
        <v>146</v>
      </c>
      <c r="AU99" s="24" t="s">
        <v>78</v>
      </c>
      <c r="AY99" s="24" t="s">
        <v>144</v>
      </c>
      <c r="BE99" s="193">
        <f>IF(N99="základní",J99,0)</f>
        <v>0</v>
      </c>
      <c r="BF99" s="193">
        <f>IF(N99="snížená",J99,0)</f>
        <v>0</v>
      </c>
      <c r="BG99" s="193">
        <f>IF(N99="zákl. přenesená",J99,0)</f>
        <v>0</v>
      </c>
      <c r="BH99" s="193">
        <f>IF(N99="sníž. přenesená",J99,0)</f>
        <v>0</v>
      </c>
      <c r="BI99" s="193">
        <f>IF(N99="nulová",J99,0)</f>
        <v>0</v>
      </c>
      <c r="BJ99" s="24" t="s">
        <v>76</v>
      </c>
      <c r="BK99" s="193">
        <f>ROUND(I99*H99,2)</f>
        <v>0</v>
      </c>
      <c r="BL99" s="24" t="s">
        <v>151</v>
      </c>
      <c r="BM99" s="24" t="s">
        <v>517</v>
      </c>
    </row>
    <row r="100" spans="2:65" s="12" customFormat="1" ht="13.5">
      <c r="B100" s="194"/>
      <c r="D100" s="195" t="s">
        <v>153</v>
      </c>
      <c r="E100" s="196" t="s">
        <v>5</v>
      </c>
      <c r="F100" s="197" t="s">
        <v>518</v>
      </c>
      <c r="H100" s="198">
        <v>2</v>
      </c>
      <c r="I100" s="199"/>
      <c r="L100" s="194"/>
      <c r="M100" s="200"/>
      <c r="N100" s="201"/>
      <c r="O100" s="201"/>
      <c r="P100" s="201"/>
      <c r="Q100" s="201"/>
      <c r="R100" s="201"/>
      <c r="S100" s="201"/>
      <c r="T100" s="202"/>
      <c r="AT100" s="196" t="s">
        <v>153</v>
      </c>
      <c r="AU100" s="196" t="s">
        <v>78</v>
      </c>
      <c r="AV100" s="12" t="s">
        <v>78</v>
      </c>
      <c r="AW100" s="12" t="s">
        <v>33</v>
      </c>
      <c r="AX100" s="12" t="s">
        <v>76</v>
      </c>
      <c r="AY100" s="196" t="s">
        <v>144</v>
      </c>
    </row>
    <row r="101" spans="2:65" s="1" customFormat="1" ht="14.45" customHeight="1">
      <c r="B101" s="181"/>
      <c r="C101" s="211" t="s">
        <v>151</v>
      </c>
      <c r="D101" s="211" t="s">
        <v>200</v>
      </c>
      <c r="E101" s="212" t="s">
        <v>519</v>
      </c>
      <c r="F101" s="213" t="s">
        <v>520</v>
      </c>
      <c r="G101" s="214" t="s">
        <v>163</v>
      </c>
      <c r="H101" s="215">
        <v>3.6</v>
      </c>
      <c r="I101" s="216"/>
      <c r="J101" s="217">
        <f>ROUND(I101*H101,2)</f>
        <v>0</v>
      </c>
      <c r="K101" s="213" t="s">
        <v>150</v>
      </c>
      <c r="L101" s="218"/>
      <c r="M101" s="219" t="s">
        <v>5</v>
      </c>
      <c r="N101" s="220" t="s">
        <v>40</v>
      </c>
      <c r="O101" s="42"/>
      <c r="P101" s="191">
        <f>O101*H101</f>
        <v>0</v>
      </c>
      <c r="Q101" s="191">
        <v>1</v>
      </c>
      <c r="R101" s="191">
        <f>Q101*H101</f>
        <v>3.6</v>
      </c>
      <c r="S101" s="191">
        <v>0</v>
      </c>
      <c r="T101" s="192">
        <f>S101*H101</f>
        <v>0</v>
      </c>
      <c r="AR101" s="24" t="s">
        <v>185</v>
      </c>
      <c r="AT101" s="24" t="s">
        <v>200</v>
      </c>
      <c r="AU101" s="24" t="s">
        <v>78</v>
      </c>
      <c r="AY101" s="24" t="s">
        <v>144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4" t="s">
        <v>76</v>
      </c>
      <c r="BK101" s="193">
        <f>ROUND(I101*H101,2)</f>
        <v>0</v>
      </c>
      <c r="BL101" s="24" t="s">
        <v>151</v>
      </c>
      <c r="BM101" s="24" t="s">
        <v>521</v>
      </c>
    </row>
    <row r="102" spans="2:65" s="12" customFormat="1" ht="13.5">
      <c r="B102" s="194"/>
      <c r="D102" s="195" t="s">
        <v>153</v>
      </c>
      <c r="E102" s="196" t="s">
        <v>5</v>
      </c>
      <c r="F102" s="197" t="s">
        <v>522</v>
      </c>
      <c r="H102" s="198">
        <v>3.6</v>
      </c>
      <c r="I102" s="199"/>
      <c r="L102" s="194"/>
      <c r="M102" s="200"/>
      <c r="N102" s="201"/>
      <c r="O102" s="201"/>
      <c r="P102" s="201"/>
      <c r="Q102" s="201"/>
      <c r="R102" s="201"/>
      <c r="S102" s="201"/>
      <c r="T102" s="202"/>
      <c r="AT102" s="196" t="s">
        <v>153</v>
      </c>
      <c r="AU102" s="196" t="s">
        <v>78</v>
      </c>
      <c r="AV102" s="12" t="s">
        <v>78</v>
      </c>
      <c r="AW102" s="12" t="s">
        <v>33</v>
      </c>
      <c r="AX102" s="12" t="s">
        <v>76</v>
      </c>
      <c r="AY102" s="196" t="s">
        <v>144</v>
      </c>
    </row>
    <row r="103" spans="2:65" s="1" customFormat="1" ht="34.15" customHeight="1">
      <c r="B103" s="181"/>
      <c r="C103" s="182" t="s">
        <v>172</v>
      </c>
      <c r="D103" s="182" t="s">
        <v>146</v>
      </c>
      <c r="E103" s="183" t="s">
        <v>161</v>
      </c>
      <c r="F103" s="184" t="s">
        <v>162</v>
      </c>
      <c r="G103" s="185" t="s">
        <v>163</v>
      </c>
      <c r="H103" s="186">
        <v>29.638999999999999</v>
      </c>
      <c r="I103" s="187"/>
      <c r="J103" s="188">
        <f>ROUND(I103*H103,2)</f>
        <v>0</v>
      </c>
      <c r="K103" s="184" t="s">
        <v>150</v>
      </c>
      <c r="L103" s="41"/>
      <c r="M103" s="189" t="s">
        <v>5</v>
      </c>
      <c r="N103" s="190" t="s">
        <v>40</v>
      </c>
      <c r="O103" s="42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4" t="s">
        <v>151</v>
      </c>
      <c r="AT103" s="24" t="s">
        <v>146</v>
      </c>
      <c r="AU103" s="24" t="s">
        <v>78</v>
      </c>
      <c r="AY103" s="24" t="s">
        <v>144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4" t="s">
        <v>76</v>
      </c>
      <c r="BK103" s="193">
        <f>ROUND(I103*H103,2)</f>
        <v>0</v>
      </c>
      <c r="BL103" s="24" t="s">
        <v>151</v>
      </c>
      <c r="BM103" s="24" t="s">
        <v>523</v>
      </c>
    </row>
    <row r="104" spans="2:65" s="12" customFormat="1" ht="13.5">
      <c r="B104" s="194"/>
      <c r="D104" s="195" t="s">
        <v>153</v>
      </c>
      <c r="E104" s="196" t="s">
        <v>5</v>
      </c>
      <c r="F104" s="197" t="s">
        <v>524</v>
      </c>
      <c r="H104" s="198">
        <v>29.638999999999999</v>
      </c>
      <c r="I104" s="199"/>
      <c r="L104" s="194"/>
      <c r="M104" s="200"/>
      <c r="N104" s="201"/>
      <c r="O104" s="201"/>
      <c r="P104" s="201"/>
      <c r="Q104" s="201"/>
      <c r="R104" s="201"/>
      <c r="S104" s="201"/>
      <c r="T104" s="202"/>
      <c r="AT104" s="196" t="s">
        <v>153</v>
      </c>
      <c r="AU104" s="196" t="s">
        <v>78</v>
      </c>
      <c r="AV104" s="12" t="s">
        <v>78</v>
      </c>
      <c r="AW104" s="12" t="s">
        <v>33</v>
      </c>
      <c r="AX104" s="12" t="s">
        <v>76</v>
      </c>
      <c r="AY104" s="196" t="s">
        <v>144</v>
      </c>
    </row>
    <row r="105" spans="2:65" s="11" customFormat="1" ht="29.85" customHeight="1">
      <c r="B105" s="168"/>
      <c r="D105" s="169" t="s">
        <v>68</v>
      </c>
      <c r="E105" s="179" t="s">
        <v>78</v>
      </c>
      <c r="F105" s="179" t="s">
        <v>358</v>
      </c>
      <c r="I105" s="171"/>
      <c r="J105" s="180">
        <f>BK105</f>
        <v>0</v>
      </c>
      <c r="L105" s="168"/>
      <c r="M105" s="173"/>
      <c r="N105" s="174"/>
      <c r="O105" s="174"/>
      <c r="P105" s="175">
        <f>SUM(P106:P120)</f>
        <v>0</v>
      </c>
      <c r="Q105" s="174"/>
      <c r="R105" s="175">
        <f>SUM(R106:R120)</f>
        <v>28.727884419999999</v>
      </c>
      <c r="S105" s="174"/>
      <c r="T105" s="176">
        <f>SUM(T106:T120)</f>
        <v>0</v>
      </c>
      <c r="AR105" s="169" t="s">
        <v>76</v>
      </c>
      <c r="AT105" s="177" t="s">
        <v>68</v>
      </c>
      <c r="AU105" s="177" t="s">
        <v>76</v>
      </c>
      <c r="AY105" s="169" t="s">
        <v>144</v>
      </c>
      <c r="BK105" s="178">
        <f>SUM(BK106:BK120)</f>
        <v>0</v>
      </c>
    </row>
    <row r="106" spans="2:65" s="1" customFormat="1" ht="22.9" customHeight="1">
      <c r="B106" s="181"/>
      <c r="C106" s="182" t="s">
        <v>177</v>
      </c>
      <c r="D106" s="182" t="s">
        <v>146</v>
      </c>
      <c r="E106" s="183" t="s">
        <v>525</v>
      </c>
      <c r="F106" s="184" t="s">
        <v>526</v>
      </c>
      <c r="G106" s="185" t="s">
        <v>149</v>
      </c>
      <c r="H106" s="186">
        <v>3.581</v>
      </c>
      <c r="I106" s="187"/>
      <c r="J106" s="188">
        <f>ROUND(I106*H106,2)</f>
        <v>0</v>
      </c>
      <c r="K106" s="184" t="s">
        <v>150</v>
      </c>
      <c r="L106" s="41"/>
      <c r="M106" s="189" t="s">
        <v>5</v>
      </c>
      <c r="N106" s="190" t="s">
        <v>40</v>
      </c>
      <c r="O106" s="42"/>
      <c r="P106" s="191">
        <f>O106*H106</f>
        <v>0</v>
      </c>
      <c r="Q106" s="191">
        <v>2.2563399999999998</v>
      </c>
      <c r="R106" s="191">
        <f>Q106*H106</f>
        <v>8.07995354</v>
      </c>
      <c r="S106" s="191">
        <v>0</v>
      </c>
      <c r="T106" s="192">
        <f>S106*H106</f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4" t="s">
        <v>76</v>
      </c>
      <c r="BK106" s="193">
        <f>ROUND(I106*H106,2)</f>
        <v>0</v>
      </c>
      <c r="BL106" s="24" t="s">
        <v>151</v>
      </c>
      <c r="BM106" s="24" t="s">
        <v>527</v>
      </c>
    </row>
    <row r="107" spans="2:65" s="12" customFormat="1" ht="13.5">
      <c r="B107" s="194"/>
      <c r="D107" s="195" t="s">
        <v>153</v>
      </c>
      <c r="E107" s="196" t="s">
        <v>5</v>
      </c>
      <c r="F107" s="197" t="s">
        <v>528</v>
      </c>
      <c r="H107" s="198">
        <v>1.05</v>
      </c>
      <c r="I107" s="199"/>
      <c r="L107" s="194"/>
      <c r="M107" s="200"/>
      <c r="N107" s="201"/>
      <c r="O107" s="201"/>
      <c r="P107" s="201"/>
      <c r="Q107" s="201"/>
      <c r="R107" s="201"/>
      <c r="S107" s="201"/>
      <c r="T107" s="202"/>
      <c r="AT107" s="196" t="s">
        <v>153</v>
      </c>
      <c r="AU107" s="196" t="s">
        <v>78</v>
      </c>
      <c r="AV107" s="12" t="s">
        <v>78</v>
      </c>
      <c r="AW107" s="12" t="s">
        <v>33</v>
      </c>
      <c r="AX107" s="12" t="s">
        <v>69</v>
      </c>
      <c r="AY107" s="196" t="s">
        <v>144</v>
      </c>
    </row>
    <row r="108" spans="2:65" s="12" customFormat="1" ht="13.5">
      <c r="B108" s="194"/>
      <c r="D108" s="195" t="s">
        <v>153</v>
      </c>
      <c r="E108" s="196" t="s">
        <v>5</v>
      </c>
      <c r="F108" s="197" t="s">
        <v>529</v>
      </c>
      <c r="H108" s="198">
        <v>0.42</v>
      </c>
      <c r="I108" s="199"/>
      <c r="L108" s="194"/>
      <c r="M108" s="200"/>
      <c r="N108" s="201"/>
      <c r="O108" s="201"/>
      <c r="P108" s="201"/>
      <c r="Q108" s="201"/>
      <c r="R108" s="201"/>
      <c r="S108" s="201"/>
      <c r="T108" s="202"/>
      <c r="AT108" s="196" t="s">
        <v>153</v>
      </c>
      <c r="AU108" s="196" t="s">
        <v>78</v>
      </c>
      <c r="AV108" s="12" t="s">
        <v>78</v>
      </c>
      <c r="AW108" s="12" t="s">
        <v>33</v>
      </c>
      <c r="AX108" s="12" t="s">
        <v>69</v>
      </c>
      <c r="AY108" s="196" t="s">
        <v>144</v>
      </c>
    </row>
    <row r="109" spans="2:65" s="12" customFormat="1" ht="13.5">
      <c r="B109" s="194"/>
      <c r="D109" s="195" t="s">
        <v>153</v>
      </c>
      <c r="E109" s="196" t="s">
        <v>5</v>
      </c>
      <c r="F109" s="197" t="s">
        <v>530</v>
      </c>
      <c r="H109" s="198">
        <v>1.2</v>
      </c>
      <c r="I109" s="199"/>
      <c r="L109" s="194"/>
      <c r="M109" s="200"/>
      <c r="N109" s="201"/>
      <c r="O109" s="201"/>
      <c r="P109" s="201"/>
      <c r="Q109" s="201"/>
      <c r="R109" s="201"/>
      <c r="S109" s="201"/>
      <c r="T109" s="202"/>
      <c r="AT109" s="196" t="s">
        <v>153</v>
      </c>
      <c r="AU109" s="196" t="s">
        <v>78</v>
      </c>
      <c r="AV109" s="12" t="s">
        <v>78</v>
      </c>
      <c r="AW109" s="12" t="s">
        <v>33</v>
      </c>
      <c r="AX109" s="12" t="s">
        <v>69</v>
      </c>
      <c r="AY109" s="196" t="s">
        <v>144</v>
      </c>
    </row>
    <row r="110" spans="2:65" s="12" customFormat="1" ht="13.5">
      <c r="B110" s="194"/>
      <c r="D110" s="195" t="s">
        <v>153</v>
      </c>
      <c r="E110" s="196" t="s">
        <v>5</v>
      </c>
      <c r="F110" s="197" t="s">
        <v>531</v>
      </c>
      <c r="H110" s="198">
        <v>0.91100000000000003</v>
      </c>
      <c r="I110" s="199"/>
      <c r="L110" s="194"/>
      <c r="M110" s="200"/>
      <c r="N110" s="201"/>
      <c r="O110" s="201"/>
      <c r="P110" s="201"/>
      <c r="Q110" s="201"/>
      <c r="R110" s="201"/>
      <c r="S110" s="201"/>
      <c r="T110" s="202"/>
      <c r="AT110" s="196" t="s">
        <v>153</v>
      </c>
      <c r="AU110" s="196" t="s">
        <v>78</v>
      </c>
      <c r="AV110" s="12" t="s">
        <v>78</v>
      </c>
      <c r="AW110" s="12" t="s">
        <v>33</v>
      </c>
      <c r="AX110" s="12" t="s">
        <v>69</v>
      </c>
      <c r="AY110" s="196" t="s">
        <v>144</v>
      </c>
    </row>
    <row r="111" spans="2:65" s="13" customFormat="1" ht="13.5">
      <c r="B111" s="203"/>
      <c r="D111" s="195" t="s">
        <v>153</v>
      </c>
      <c r="E111" s="204" t="s">
        <v>5</v>
      </c>
      <c r="F111" s="205" t="s">
        <v>156</v>
      </c>
      <c r="H111" s="206">
        <v>3.581</v>
      </c>
      <c r="I111" s="207"/>
      <c r="L111" s="203"/>
      <c r="M111" s="208"/>
      <c r="N111" s="209"/>
      <c r="O111" s="209"/>
      <c r="P111" s="209"/>
      <c r="Q111" s="209"/>
      <c r="R111" s="209"/>
      <c r="S111" s="209"/>
      <c r="T111" s="210"/>
      <c r="AT111" s="204" t="s">
        <v>153</v>
      </c>
      <c r="AU111" s="204" t="s">
        <v>78</v>
      </c>
      <c r="AV111" s="13" t="s">
        <v>151</v>
      </c>
      <c r="AW111" s="13" t="s">
        <v>33</v>
      </c>
      <c r="AX111" s="13" t="s">
        <v>76</v>
      </c>
      <c r="AY111" s="204" t="s">
        <v>144</v>
      </c>
    </row>
    <row r="112" spans="2:65" s="1" customFormat="1" ht="22.9" customHeight="1">
      <c r="B112" s="181"/>
      <c r="C112" s="182" t="s">
        <v>181</v>
      </c>
      <c r="D112" s="182" t="s">
        <v>146</v>
      </c>
      <c r="E112" s="183" t="s">
        <v>532</v>
      </c>
      <c r="F112" s="184" t="s">
        <v>533</v>
      </c>
      <c r="G112" s="185" t="s">
        <v>149</v>
      </c>
      <c r="H112" s="186">
        <v>8.1359999999999992</v>
      </c>
      <c r="I112" s="187"/>
      <c r="J112" s="188">
        <f>ROUND(I112*H112,2)</f>
        <v>0</v>
      </c>
      <c r="K112" s="184" t="s">
        <v>150</v>
      </c>
      <c r="L112" s="41"/>
      <c r="M112" s="189" t="s">
        <v>5</v>
      </c>
      <c r="N112" s="190" t="s">
        <v>40</v>
      </c>
      <c r="O112" s="42"/>
      <c r="P112" s="191">
        <f>O112*H112</f>
        <v>0</v>
      </c>
      <c r="Q112" s="191">
        <v>2.2563399999999998</v>
      </c>
      <c r="R112" s="191">
        <f>Q112*H112</f>
        <v>18.357582239999996</v>
      </c>
      <c r="S112" s="191">
        <v>0</v>
      </c>
      <c r="T112" s="192">
        <f>S112*H112</f>
        <v>0</v>
      </c>
      <c r="AR112" s="24" t="s">
        <v>151</v>
      </c>
      <c r="AT112" s="24" t="s">
        <v>146</v>
      </c>
      <c r="AU112" s="24" t="s">
        <v>78</v>
      </c>
      <c r="AY112" s="24" t="s">
        <v>144</v>
      </c>
      <c r="BE112" s="193">
        <f>IF(N112="základní",J112,0)</f>
        <v>0</v>
      </c>
      <c r="BF112" s="193">
        <f>IF(N112="snížená",J112,0)</f>
        <v>0</v>
      </c>
      <c r="BG112" s="193">
        <f>IF(N112="zákl. přenesená",J112,0)</f>
        <v>0</v>
      </c>
      <c r="BH112" s="193">
        <f>IF(N112="sníž. přenesená",J112,0)</f>
        <v>0</v>
      </c>
      <c r="BI112" s="193">
        <f>IF(N112="nulová",J112,0)</f>
        <v>0</v>
      </c>
      <c r="BJ112" s="24" t="s">
        <v>76</v>
      </c>
      <c r="BK112" s="193">
        <f>ROUND(I112*H112,2)</f>
        <v>0</v>
      </c>
      <c r="BL112" s="24" t="s">
        <v>151</v>
      </c>
      <c r="BM112" s="24" t="s">
        <v>534</v>
      </c>
    </row>
    <row r="113" spans="2:65" s="12" customFormat="1" ht="13.5">
      <c r="B113" s="194"/>
      <c r="D113" s="195" t="s">
        <v>153</v>
      </c>
      <c r="E113" s="196" t="s">
        <v>5</v>
      </c>
      <c r="F113" s="197" t="s">
        <v>535</v>
      </c>
      <c r="H113" s="198">
        <v>1.96</v>
      </c>
      <c r="I113" s="199"/>
      <c r="L113" s="194"/>
      <c r="M113" s="200"/>
      <c r="N113" s="201"/>
      <c r="O113" s="201"/>
      <c r="P113" s="201"/>
      <c r="Q113" s="201"/>
      <c r="R113" s="201"/>
      <c r="S113" s="201"/>
      <c r="T113" s="202"/>
      <c r="AT113" s="196" t="s">
        <v>153</v>
      </c>
      <c r="AU113" s="196" t="s">
        <v>78</v>
      </c>
      <c r="AV113" s="12" t="s">
        <v>78</v>
      </c>
      <c r="AW113" s="12" t="s">
        <v>33</v>
      </c>
      <c r="AX113" s="12" t="s">
        <v>69</v>
      </c>
      <c r="AY113" s="196" t="s">
        <v>144</v>
      </c>
    </row>
    <row r="114" spans="2:65" s="12" customFormat="1" ht="13.5">
      <c r="B114" s="194"/>
      <c r="D114" s="195" t="s">
        <v>153</v>
      </c>
      <c r="E114" s="196" t="s">
        <v>5</v>
      </c>
      <c r="F114" s="197" t="s">
        <v>536</v>
      </c>
      <c r="H114" s="198">
        <v>0.76800000000000002</v>
      </c>
      <c r="I114" s="199"/>
      <c r="L114" s="194"/>
      <c r="M114" s="200"/>
      <c r="N114" s="201"/>
      <c r="O114" s="201"/>
      <c r="P114" s="201"/>
      <c r="Q114" s="201"/>
      <c r="R114" s="201"/>
      <c r="S114" s="201"/>
      <c r="T114" s="202"/>
      <c r="AT114" s="196" t="s">
        <v>153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144</v>
      </c>
    </row>
    <row r="115" spans="2:65" s="12" customFormat="1" ht="13.5">
      <c r="B115" s="194"/>
      <c r="D115" s="195" t="s">
        <v>153</v>
      </c>
      <c r="E115" s="196" t="s">
        <v>5</v>
      </c>
      <c r="F115" s="197" t="s">
        <v>537</v>
      </c>
      <c r="H115" s="198">
        <v>5.4080000000000004</v>
      </c>
      <c r="I115" s="199"/>
      <c r="L115" s="194"/>
      <c r="M115" s="200"/>
      <c r="N115" s="201"/>
      <c r="O115" s="201"/>
      <c r="P115" s="201"/>
      <c r="Q115" s="201"/>
      <c r="R115" s="201"/>
      <c r="S115" s="201"/>
      <c r="T115" s="202"/>
      <c r="AT115" s="196" t="s">
        <v>153</v>
      </c>
      <c r="AU115" s="196" t="s">
        <v>78</v>
      </c>
      <c r="AV115" s="12" t="s">
        <v>78</v>
      </c>
      <c r="AW115" s="12" t="s">
        <v>33</v>
      </c>
      <c r="AX115" s="12" t="s">
        <v>69</v>
      </c>
      <c r="AY115" s="196" t="s">
        <v>144</v>
      </c>
    </row>
    <row r="116" spans="2:65" s="13" customFormat="1" ht="13.5">
      <c r="B116" s="203"/>
      <c r="D116" s="195" t="s">
        <v>153</v>
      </c>
      <c r="E116" s="204" t="s">
        <v>5</v>
      </c>
      <c r="F116" s="205" t="s">
        <v>156</v>
      </c>
      <c r="H116" s="206">
        <v>8.1359999999999992</v>
      </c>
      <c r="I116" s="207"/>
      <c r="L116" s="203"/>
      <c r="M116" s="208"/>
      <c r="N116" s="209"/>
      <c r="O116" s="209"/>
      <c r="P116" s="209"/>
      <c r="Q116" s="209"/>
      <c r="R116" s="209"/>
      <c r="S116" s="209"/>
      <c r="T116" s="210"/>
      <c r="AT116" s="204" t="s">
        <v>153</v>
      </c>
      <c r="AU116" s="204" t="s">
        <v>78</v>
      </c>
      <c r="AV116" s="13" t="s">
        <v>151</v>
      </c>
      <c r="AW116" s="13" t="s">
        <v>33</v>
      </c>
      <c r="AX116" s="13" t="s">
        <v>76</v>
      </c>
      <c r="AY116" s="204" t="s">
        <v>144</v>
      </c>
    </row>
    <row r="117" spans="2:65" s="1" customFormat="1" ht="22.9" customHeight="1">
      <c r="B117" s="181"/>
      <c r="C117" s="182" t="s">
        <v>185</v>
      </c>
      <c r="D117" s="182" t="s">
        <v>146</v>
      </c>
      <c r="E117" s="183" t="s">
        <v>538</v>
      </c>
      <c r="F117" s="184" t="s">
        <v>539</v>
      </c>
      <c r="G117" s="185" t="s">
        <v>149</v>
      </c>
      <c r="H117" s="186">
        <v>1</v>
      </c>
      <c r="I117" s="187"/>
      <c r="J117" s="188">
        <f>ROUND(I117*H117,2)</f>
        <v>0</v>
      </c>
      <c r="K117" s="184" t="s">
        <v>150</v>
      </c>
      <c r="L117" s="41"/>
      <c r="M117" s="189" t="s">
        <v>5</v>
      </c>
      <c r="N117" s="190" t="s">
        <v>40</v>
      </c>
      <c r="O117" s="42"/>
      <c r="P117" s="191">
        <f>O117*H117</f>
        <v>0</v>
      </c>
      <c r="Q117" s="191">
        <v>2.2563399999999998</v>
      </c>
      <c r="R117" s="191">
        <f>Q117*H117</f>
        <v>2.2563399999999998</v>
      </c>
      <c r="S117" s="191">
        <v>0</v>
      </c>
      <c r="T117" s="192">
        <f>S117*H117</f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>IF(N117="základní",J117,0)</f>
        <v>0</v>
      </c>
      <c r="BF117" s="193">
        <f>IF(N117="snížená",J117,0)</f>
        <v>0</v>
      </c>
      <c r="BG117" s="193">
        <f>IF(N117="zákl. přenesená",J117,0)</f>
        <v>0</v>
      </c>
      <c r="BH117" s="193">
        <f>IF(N117="sníž. přenesená",J117,0)</f>
        <v>0</v>
      </c>
      <c r="BI117" s="193">
        <f>IF(N117="nulová",J117,0)</f>
        <v>0</v>
      </c>
      <c r="BJ117" s="24" t="s">
        <v>76</v>
      </c>
      <c r="BK117" s="193">
        <f>ROUND(I117*H117,2)</f>
        <v>0</v>
      </c>
      <c r="BL117" s="24" t="s">
        <v>151</v>
      </c>
      <c r="BM117" s="24" t="s">
        <v>540</v>
      </c>
    </row>
    <row r="118" spans="2:65" s="12" customFormat="1" ht="13.5">
      <c r="B118" s="194"/>
      <c r="D118" s="195" t="s">
        <v>153</v>
      </c>
      <c r="E118" s="196" t="s">
        <v>5</v>
      </c>
      <c r="F118" s="197" t="s">
        <v>541</v>
      </c>
      <c r="H118" s="198">
        <v>1</v>
      </c>
      <c r="I118" s="199"/>
      <c r="L118" s="194"/>
      <c r="M118" s="200"/>
      <c r="N118" s="201"/>
      <c r="O118" s="201"/>
      <c r="P118" s="201"/>
      <c r="Q118" s="201"/>
      <c r="R118" s="201"/>
      <c r="S118" s="201"/>
      <c r="T118" s="202"/>
      <c r="AT118" s="196" t="s">
        <v>153</v>
      </c>
      <c r="AU118" s="196" t="s">
        <v>78</v>
      </c>
      <c r="AV118" s="12" t="s">
        <v>78</v>
      </c>
      <c r="AW118" s="12" t="s">
        <v>33</v>
      </c>
      <c r="AX118" s="12" t="s">
        <v>76</v>
      </c>
      <c r="AY118" s="196" t="s">
        <v>144</v>
      </c>
    </row>
    <row r="119" spans="2:65" s="1" customFormat="1" ht="14.45" customHeight="1">
      <c r="B119" s="181"/>
      <c r="C119" s="182" t="s">
        <v>189</v>
      </c>
      <c r="D119" s="182" t="s">
        <v>146</v>
      </c>
      <c r="E119" s="183" t="s">
        <v>542</v>
      </c>
      <c r="F119" s="184" t="s">
        <v>543</v>
      </c>
      <c r="G119" s="185" t="s">
        <v>163</v>
      </c>
      <c r="H119" s="186">
        <v>3.2000000000000001E-2</v>
      </c>
      <c r="I119" s="187"/>
      <c r="J119" s="188">
        <f>ROUND(I119*H119,2)</f>
        <v>0</v>
      </c>
      <c r="K119" s="184" t="s">
        <v>150</v>
      </c>
      <c r="L119" s="41"/>
      <c r="M119" s="189" t="s">
        <v>5</v>
      </c>
      <c r="N119" s="190" t="s">
        <v>40</v>
      </c>
      <c r="O119" s="42"/>
      <c r="P119" s="191">
        <f>O119*H119</f>
        <v>0</v>
      </c>
      <c r="Q119" s="191">
        <v>1.06277</v>
      </c>
      <c r="R119" s="191">
        <f>Q119*H119</f>
        <v>3.400864E-2</v>
      </c>
      <c r="S119" s="191">
        <v>0</v>
      </c>
      <c r="T119" s="192">
        <f>S119*H119</f>
        <v>0</v>
      </c>
      <c r="AR119" s="24" t="s">
        <v>151</v>
      </c>
      <c r="AT119" s="24" t="s">
        <v>146</v>
      </c>
      <c r="AU119" s="24" t="s">
        <v>78</v>
      </c>
      <c r="AY119" s="24" t="s">
        <v>144</v>
      </c>
      <c r="BE119" s="193">
        <f>IF(N119="základní",J119,0)</f>
        <v>0</v>
      </c>
      <c r="BF119" s="193">
        <f>IF(N119="snížená",J119,0)</f>
        <v>0</v>
      </c>
      <c r="BG119" s="193">
        <f>IF(N119="zákl. přenesená",J119,0)</f>
        <v>0</v>
      </c>
      <c r="BH119" s="193">
        <f>IF(N119="sníž. přenesená",J119,0)</f>
        <v>0</v>
      </c>
      <c r="BI119" s="193">
        <f>IF(N119="nulová",J119,0)</f>
        <v>0</v>
      </c>
      <c r="BJ119" s="24" t="s">
        <v>76</v>
      </c>
      <c r="BK119" s="193">
        <f>ROUND(I119*H119,2)</f>
        <v>0</v>
      </c>
      <c r="BL119" s="24" t="s">
        <v>151</v>
      </c>
      <c r="BM119" s="24" t="s">
        <v>544</v>
      </c>
    </row>
    <row r="120" spans="2:65" s="12" customFormat="1" ht="13.5">
      <c r="B120" s="194"/>
      <c r="D120" s="195" t="s">
        <v>153</v>
      </c>
      <c r="E120" s="196" t="s">
        <v>5</v>
      </c>
      <c r="F120" s="197" t="s">
        <v>545</v>
      </c>
      <c r="H120" s="198">
        <v>3.2000000000000001E-2</v>
      </c>
      <c r="I120" s="199"/>
      <c r="L120" s="194"/>
      <c r="M120" s="200"/>
      <c r="N120" s="201"/>
      <c r="O120" s="201"/>
      <c r="P120" s="201"/>
      <c r="Q120" s="201"/>
      <c r="R120" s="201"/>
      <c r="S120" s="201"/>
      <c r="T120" s="202"/>
      <c r="AT120" s="196" t="s">
        <v>153</v>
      </c>
      <c r="AU120" s="196" t="s">
        <v>78</v>
      </c>
      <c r="AV120" s="12" t="s">
        <v>78</v>
      </c>
      <c r="AW120" s="12" t="s">
        <v>33</v>
      </c>
      <c r="AX120" s="12" t="s">
        <v>76</v>
      </c>
      <c r="AY120" s="196" t="s">
        <v>144</v>
      </c>
    </row>
    <row r="121" spans="2:65" s="11" customFormat="1" ht="29.85" customHeight="1">
      <c r="B121" s="168"/>
      <c r="D121" s="169" t="s">
        <v>68</v>
      </c>
      <c r="E121" s="179" t="s">
        <v>546</v>
      </c>
      <c r="F121" s="179" t="s">
        <v>547</v>
      </c>
      <c r="I121" s="171"/>
      <c r="J121" s="180">
        <f>BK121</f>
        <v>0</v>
      </c>
      <c r="L121" s="168"/>
      <c r="M121" s="173"/>
      <c r="N121" s="174"/>
      <c r="O121" s="174"/>
      <c r="P121" s="175">
        <f>SUM(P122:P138)</f>
        <v>0</v>
      </c>
      <c r="Q121" s="174"/>
      <c r="R121" s="175">
        <f>SUM(R122:R138)</f>
        <v>5.0100000000000006E-2</v>
      </c>
      <c r="S121" s="174"/>
      <c r="T121" s="176">
        <f>SUM(T122:T138)</f>
        <v>0</v>
      </c>
      <c r="AR121" s="169" t="s">
        <v>76</v>
      </c>
      <c r="AT121" s="177" t="s">
        <v>68</v>
      </c>
      <c r="AU121" s="177" t="s">
        <v>76</v>
      </c>
      <c r="AY121" s="169" t="s">
        <v>144</v>
      </c>
      <c r="BK121" s="178">
        <f>SUM(BK122:BK138)</f>
        <v>0</v>
      </c>
    </row>
    <row r="122" spans="2:65" s="1" customFormat="1" ht="22.9" customHeight="1">
      <c r="B122" s="181"/>
      <c r="C122" s="182" t="s">
        <v>194</v>
      </c>
      <c r="D122" s="182" t="s">
        <v>146</v>
      </c>
      <c r="E122" s="183" t="s">
        <v>548</v>
      </c>
      <c r="F122" s="184" t="s">
        <v>549</v>
      </c>
      <c r="G122" s="185" t="s">
        <v>236</v>
      </c>
      <c r="H122" s="186">
        <v>10</v>
      </c>
      <c r="I122" s="187"/>
      <c r="J122" s="188">
        <f t="shared" ref="J122:J138" si="0">ROUND(I122*H122,2)</f>
        <v>0</v>
      </c>
      <c r="K122" s="184" t="s">
        <v>5</v>
      </c>
      <c r="L122" s="41"/>
      <c r="M122" s="189" t="s">
        <v>5</v>
      </c>
      <c r="N122" s="190" t="s">
        <v>40</v>
      </c>
      <c r="O122" s="42"/>
      <c r="P122" s="191">
        <f t="shared" ref="P122:P138" si="1">O122*H122</f>
        <v>0</v>
      </c>
      <c r="Q122" s="191">
        <v>0</v>
      </c>
      <c r="R122" s="191">
        <f t="shared" ref="R122:R138" si="2">Q122*H122</f>
        <v>0</v>
      </c>
      <c r="S122" s="191">
        <v>0</v>
      </c>
      <c r="T122" s="192">
        <f t="shared" ref="T122:T138" si="3">S122*H122</f>
        <v>0</v>
      </c>
      <c r="AR122" s="24" t="s">
        <v>151</v>
      </c>
      <c r="AT122" s="24" t="s">
        <v>146</v>
      </c>
      <c r="AU122" s="24" t="s">
        <v>78</v>
      </c>
      <c r="AY122" s="24" t="s">
        <v>144</v>
      </c>
      <c r="BE122" s="193">
        <f t="shared" ref="BE122:BE138" si="4">IF(N122="základní",J122,0)</f>
        <v>0</v>
      </c>
      <c r="BF122" s="193">
        <f t="shared" ref="BF122:BF138" si="5">IF(N122="snížená",J122,0)</f>
        <v>0</v>
      </c>
      <c r="BG122" s="193">
        <f t="shared" ref="BG122:BG138" si="6">IF(N122="zákl. přenesená",J122,0)</f>
        <v>0</v>
      </c>
      <c r="BH122" s="193">
        <f t="shared" ref="BH122:BH138" si="7">IF(N122="sníž. přenesená",J122,0)</f>
        <v>0</v>
      </c>
      <c r="BI122" s="193">
        <f t="shared" ref="BI122:BI138" si="8">IF(N122="nulová",J122,0)</f>
        <v>0</v>
      </c>
      <c r="BJ122" s="24" t="s">
        <v>76</v>
      </c>
      <c r="BK122" s="193">
        <f t="shared" ref="BK122:BK138" si="9">ROUND(I122*H122,2)</f>
        <v>0</v>
      </c>
      <c r="BL122" s="24" t="s">
        <v>151</v>
      </c>
      <c r="BM122" s="24" t="s">
        <v>550</v>
      </c>
    </row>
    <row r="123" spans="2:65" s="1" customFormat="1" ht="22.9" customHeight="1">
      <c r="B123" s="181"/>
      <c r="C123" s="182" t="s">
        <v>199</v>
      </c>
      <c r="D123" s="182" t="s">
        <v>146</v>
      </c>
      <c r="E123" s="183" t="s">
        <v>551</v>
      </c>
      <c r="F123" s="184" t="s">
        <v>552</v>
      </c>
      <c r="G123" s="185" t="s">
        <v>236</v>
      </c>
      <c r="H123" s="186">
        <v>4</v>
      </c>
      <c r="I123" s="187"/>
      <c r="J123" s="188">
        <f t="shared" si="0"/>
        <v>0</v>
      </c>
      <c r="K123" s="184" t="s">
        <v>5</v>
      </c>
      <c r="L123" s="41"/>
      <c r="M123" s="189" t="s">
        <v>5</v>
      </c>
      <c r="N123" s="190" t="s">
        <v>40</v>
      </c>
      <c r="O123" s="42"/>
      <c r="P123" s="191">
        <f t="shared" si="1"/>
        <v>0</v>
      </c>
      <c r="Q123" s="191">
        <v>0</v>
      </c>
      <c r="R123" s="191">
        <f t="shared" si="2"/>
        <v>0</v>
      </c>
      <c r="S123" s="191">
        <v>0</v>
      </c>
      <c r="T123" s="192">
        <f t="shared" si="3"/>
        <v>0</v>
      </c>
      <c r="AR123" s="24" t="s">
        <v>151</v>
      </c>
      <c r="AT123" s="24" t="s">
        <v>146</v>
      </c>
      <c r="AU123" s="24" t="s">
        <v>78</v>
      </c>
      <c r="AY123" s="24" t="s">
        <v>144</v>
      </c>
      <c r="BE123" s="193">
        <f t="shared" si="4"/>
        <v>0</v>
      </c>
      <c r="BF123" s="193">
        <f t="shared" si="5"/>
        <v>0</v>
      </c>
      <c r="BG123" s="193">
        <f t="shared" si="6"/>
        <v>0</v>
      </c>
      <c r="BH123" s="193">
        <f t="shared" si="7"/>
        <v>0</v>
      </c>
      <c r="BI123" s="193">
        <f t="shared" si="8"/>
        <v>0</v>
      </c>
      <c r="BJ123" s="24" t="s">
        <v>76</v>
      </c>
      <c r="BK123" s="193">
        <f t="shared" si="9"/>
        <v>0</v>
      </c>
      <c r="BL123" s="24" t="s">
        <v>151</v>
      </c>
      <c r="BM123" s="24" t="s">
        <v>553</v>
      </c>
    </row>
    <row r="124" spans="2:65" s="1" customFormat="1" ht="34.15" customHeight="1">
      <c r="B124" s="181"/>
      <c r="C124" s="182" t="s">
        <v>205</v>
      </c>
      <c r="D124" s="182" t="s">
        <v>146</v>
      </c>
      <c r="E124" s="183" t="s">
        <v>554</v>
      </c>
      <c r="F124" s="184" t="s">
        <v>555</v>
      </c>
      <c r="G124" s="185" t="s">
        <v>236</v>
      </c>
      <c r="H124" s="186">
        <v>9</v>
      </c>
      <c r="I124" s="187"/>
      <c r="J124" s="188">
        <f t="shared" si="0"/>
        <v>0</v>
      </c>
      <c r="K124" s="184" t="s">
        <v>5</v>
      </c>
      <c r="L124" s="41"/>
      <c r="M124" s="189" t="s">
        <v>5</v>
      </c>
      <c r="N124" s="190" t="s">
        <v>40</v>
      </c>
      <c r="O124" s="42"/>
      <c r="P124" s="191">
        <f t="shared" si="1"/>
        <v>0</v>
      </c>
      <c r="Q124" s="191">
        <v>0</v>
      </c>
      <c r="R124" s="191">
        <f t="shared" si="2"/>
        <v>0</v>
      </c>
      <c r="S124" s="191">
        <v>0</v>
      </c>
      <c r="T124" s="192">
        <f t="shared" si="3"/>
        <v>0</v>
      </c>
      <c r="AR124" s="24" t="s">
        <v>151</v>
      </c>
      <c r="AT124" s="24" t="s">
        <v>146</v>
      </c>
      <c r="AU124" s="24" t="s">
        <v>78</v>
      </c>
      <c r="AY124" s="24" t="s">
        <v>144</v>
      </c>
      <c r="BE124" s="193">
        <f t="shared" si="4"/>
        <v>0</v>
      </c>
      <c r="BF124" s="193">
        <f t="shared" si="5"/>
        <v>0</v>
      </c>
      <c r="BG124" s="193">
        <f t="shared" si="6"/>
        <v>0</v>
      </c>
      <c r="BH124" s="193">
        <f t="shared" si="7"/>
        <v>0</v>
      </c>
      <c r="BI124" s="193">
        <f t="shared" si="8"/>
        <v>0</v>
      </c>
      <c r="BJ124" s="24" t="s">
        <v>76</v>
      </c>
      <c r="BK124" s="193">
        <f t="shared" si="9"/>
        <v>0</v>
      </c>
      <c r="BL124" s="24" t="s">
        <v>151</v>
      </c>
      <c r="BM124" s="24" t="s">
        <v>556</v>
      </c>
    </row>
    <row r="125" spans="2:65" s="1" customFormat="1" ht="34.15" customHeight="1">
      <c r="B125" s="181"/>
      <c r="C125" s="182" t="s">
        <v>212</v>
      </c>
      <c r="D125" s="182" t="s">
        <v>146</v>
      </c>
      <c r="E125" s="183" t="s">
        <v>557</v>
      </c>
      <c r="F125" s="184" t="s">
        <v>558</v>
      </c>
      <c r="G125" s="185" t="s">
        <v>236</v>
      </c>
      <c r="H125" s="186">
        <v>2</v>
      </c>
      <c r="I125" s="187"/>
      <c r="J125" s="188">
        <f t="shared" si="0"/>
        <v>0</v>
      </c>
      <c r="K125" s="184" t="s">
        <v>5</v>
      </c>
      <c r="L125" s="41"/>
      <c r="M125" s="189" t="s">
        <v>5</v>
      </c>
      <c r="N125" s="190" t="s">
        <v>40</v>
      </c>
      <c r="O125" s="42"/>
      <c r="P125" s="191">
        <f t="shared" si="1"/>
        <v>0</v>
      </c>
      <c r="Q125" s="191">
        <v>0</v>
      </c>
      <c r="R125" s="191">
        <f t="shared" si="2"/>
        <v>0</v>
      </c>
      <c r="S125" s="191">
        <v>0</v>
      </c>
      <c r="T125" s="192">
        <f t="shared" si="3"/>
        <v>0</v>
      </c>
      <c r="AR125" s="24" t="s">
        <v>151</v>
      </c>
      <c r="AT125" s="24" t="s">
        <v>146</v>
      </c>
      <c r="AU125" s="24" t="s">
        <v>78</v>
      </c>
      <c r="AY125" s="24" t="s">
        <v>144</v>
      </c>
      <c r="BE125" s="193">
        <f t="shared" si="4"/>
        <v>0</v>
      </c>
      <c r="BF125" s="193">
        <f t="shared" si="5"/>
        <v>0</v>
      </c>
      <c r="BG125" s="193">
        <f t="shared" si="6"/>
        <v>0</v>
      </c>
      <c r="BH125" s="193">
        <f t="shared" si="7"/>
        <v>0</v>
      </c>
      <c r="BI125" s="193">
        <f t="shared" si="8"/>
        <v>0</v>
      </c>
      <c r="BJ125" s="24" t="s">
        <v>76</v>
      </c>
      <c r="BK125" s="193">
        <f t="shared" si="9"/>
        <v>0</v>
      </c>
      <c r="BL125" s="24" t="s">
        <v>151</v>
      </c>
      <c r="BM125" s="24" t="s">
        <v>559</v>
      </c>
    </row>
    <row r="126" spans="2:65" s="1" customFormat="1" ht="22.9" customHeight="1">
      <c r="B126" s="181"/>
      <c r="C126" s="182" t="s">
        <v>265</v>
      </c>
      <c r="D126" s="182" t="s">
        <v>146</v>
      </c>
      <c r="E126" s="183" t="s">
        <v>560</v>
      </c>
      <c r="F126" s="184" t="s">
        <v>561</v>
      </c>
      <c r="G126" s="185" t="s">
        <v>236</v>
      </c>
      <c r="H126" s="186">
        <v>7</v>
      </c>
      <c r="I126" s="187"/>
      <c r="J126" s="188">
        <f t="shared" si="0"/>
        <v>0</v>
      </c>
      <c r="K126" s="184" t="s">
        <v>5</v>
      </c>
      <c r="L126" s="41"/>
      <c r="M126" s="189" t="s">
        <v>5</v>
      </c>
      <c r="N126" s="190" t="s">
        <v>40</v>
      </c>
      <c r="O126" s="42"/>
      <c r="P126" s="191">
        <f t="shared" si="1"/>
        <v>0</v>
      </c>
      <c r="Q126" s="191">
        <v>0</v>
      </c>
      <c r="R126" s="191">
        <f t="shared" si="2"/>
        <v>0</v>
      </c>
      <c r="S126" s="191">
        <v>0</v>
      </c>
      <c r="T126" s="192">
        <f t="shared" si="3"/>
        <v>0</v>
      </c>
      <c r="AR126" s="24" t="s">
        <v>151</v>
      </c>
      <c r="AT126" s="24" t="s">
        <v>146</v>
      </c>
      <c r="AU126" s="24" t="s">
        <v>78</v>
      </c>
      <c r="AY126" s="24" t="s">
        <v>144</v>
      </c>
      <c r="BE126" s="193">
        <f t="shared" si="4"/>
        <v>0</v>
      </c>
      <c r="BF126" s="193">
        <f t="shared" si="5"/>
        <v>0</v>
      </c>
      <c r="BG126" s="193">
        <f t="shared" si="6"/>
        <v>0</v>
      </c>
      <c r="BH126" s="193">
        <f t="shared" si="7"/>
        <v>0</v>
      </c>
      <c r="BI126" s="193">
        <f t="shared" si="8"/>
        <v>0</v>
      </c>
      <c r="BJ126" s="24" t="s">
        <v>76</v>
      </c>
      <c r="BK126" s="193">
        <f t="shared" si="9"/>
        <v>0</v>
      </c>
      <c r="BL126" s="24" t="s">
        <v>151</v>
      </c>
      <c r="BM126" s="24" t="s">
        <v>562</v>
      </c>
    </row>
    <row r="127" spans="2:65" s="1" customFormat="1" ht="22.9" customHeight="1">
      <c r="B127" s="181"/>
      <c r="C127" s="182" t="s">
        <v>11</v>
      </c>
      <c r="D127" s="182" t="s">
        <v>146</v>
      </c>
      <c r="E127" s="183" t="s">
        <v>563</v>
      </c>
      <c r="F127" s="184" t="s">
        <v>564</v>
      </c>
      <c r="G127" s="185" t="s">
        <v>236</v>
      </c>
      <c r="H127" s="186">
        <v>3</v>
      </c>
      <c r="I127" s="187"/>
      <c r="J127" s="188">
        <f t="shared" si="0"/>
        <v>0</v>
      </c>
      <c r="K127" s="184" t="s">
        <v>5</v>
      </c>
      <c r="L127" s="41"/>
      <c r="M127" s="189" t="s">
        <v>5</v>
      </c>
      <c r="N127" s="190" t="s">
        <v>40</v>
      </c>
      <c r="O127" s="42"/>
      <c r="P127" s="191">
        <f t="shared" si="1"/>
        <v>0</v>
      </c>
      <c r="Q127" s="191">
        <v>0</v>
      </c>
      <c r="R127" s="191">
        <f t="shared" si="2"/>
        <v>0</v>
      </c>
      <c r="S127" s="191">
        <v>0</v>
      </c>
      <c r="T127" s="192">
        <f t="shared" si="3"/>
        <v>0</v>
      </c>
      <c r="AR127" s="24" t="s">
        <v>151</v>
      </c>
      <c r="AT127" s="24" t="s">
        <v>146</v>
      </c>
      <c r="AU127" s="24" t="s">
        <v>78</v>
      </c>
      <c r="AY127" s="24" t="s">
        <v>144</v>
      </c>
      <c r="BE127" s="193">
        <f t="shared" si="4"/>
        <v>0</v>
      </c>
      <c r="BF127" s="193">
        <f t="shared" si="5"/>
        <v>0</v>
      </c>
      <c r="BG127" s="193">
        <f t="shared" si="6"/>
        <v>0</v>
      </c>
      <c r="BH127" s="193">
        <f t="shared" si="7"/>
        <v>0</v>
      </c>
      <c r="BI127" s="193">
        <f t="shared" si="8"/>
        <v>0</v>
      </c>
      <c r="BJ127" s="24" t="s">
        <v>76</v>
      </c>
      <c r="BK127" s="193">
        <f t="shared" si="9"/>
        <v>0</v>
      </c>
      <c r="BL127" s="24" t="s">
        <v>151</v>
      </c>
      <c r="BM127" s="24" t="s">
        <v>565</v>
      </c>
    </row>
    <row r="128" spans="2:65" s="1" customFormat="1" ht="22.9" customHeight="1">
      <c r="B128" s="181"/>
      <c r="C128" s="182" t="s">
        <v>274</v>
      </c>
      <c r="D128" s="182" t="s">
        <v>146</v>
      </c>
      <c r="E128" s="183" t="s">
        <v>566</v>
      </c>
      <c r="F128" s="184" t="s">
        <v>567</v>
      </c>
      <c r="G128" s="185" t="s">
        <v>236</v>
      </c>
      <c r="H128" s="186">
        <v>2</v>
      </c>
      <c r="I128" s="187"/>
      <c r="J128" s="188">
        <f t="shared" si="0"/>
        <v>0</v>
      </c>
      <c r="K128" s="184" t="s">
        <v>5</v>
      </c>
      <c r="L128" s="41"/>
      <c r="M128" s="189" t="s">
        <v>5</v>
      </c>
      <c r="N128" s="190" t="s">
        <v>40</v>
      </c>
      <c r="O128" s="42"/>
      <c r="P128" s="191">
        <f t="shared" si="1"/>
        <v>0</v>
      </c>
      <c r="Q128" s="191">
        <v>0</v>
      </c>
      <c r="R128" s="191">
        <f t="shared" si="2"/>
        <v>0</v>
      </c>
      <c r="S128" s="191">
        <v>0</v>
      </c>
      <c r="T128" s="192">
        <f t="shared" si="3"/>
        <v>0</v>
      </c>
      <c r="AR128" s="24" t="s">
        <v>151</v>
      </c>
      <c r="AT128" s="24" t="s">
        <v>146</v>
      </c>
      <c r="AU128" s="24" t="s">
        <v>78</v>
      </c>
      <c r="AY128" s="24" t="s">
        <v>144</v>
      </c>
      <c r="BE128" s="193">
        <f t="shared" si="4"/>
        <v>0</v>
      </c>
      <c r="BF128" s="193">
        <f t="shared" si="5"/>
        <v>0</v>
      </c>
      <c r="BG128" s="193">
        <f t="shared" si="6"/>
        <v>0</v>
      </c>
      <c r="BH128" s="193">
        <f t="shared" si="7"/>
        <v>0</v>
      </c>
      <c r="BI128" s="193">
        <f t="shared" si="8"/>
        <v>0</v>
      </c>
      <c r="BJ128" s="24" t="s">
        <v>76</v>
      </c>
      <c r="BK128" s="193">
        <f t="shared" si="9"/>
        <v>0</v>
      </c>
      <c r="BL128" s="24" t="s">
        <v>151</v>
      </c>
      <c r="BM128" s="24" t="s">
        <v>568</v>
      </c>
    </row>
    <row r="129" spans="2:65" s="1" customFormat="1" ht="22.9" customHeight="1">
      <c r="B129" s="181"/>
      <c r="C129" s="182" t="s">
        <v>279</v>
      </c>
      <c r="D129" s="182" t="s">
        <v>146</v>
      </c>
      <c r="E129" s="183" t="s">
        <v>569</v>
      </c>
      <c r="F129" s="184" t="s">
        <v>570</v>
      </c>
      <c r="G129" s="185" t="s">
        <v>236</v>
      </c>
      <c r="H129" s="186">
        <v>1</v>
      </c>
      <c r="I129" s="187"/>
      <c r="J129" s="188">
        <f t="shared" si="0"/>
        <v>0</v>
      </c>
      <c r="K129" s="184" t="s">
        <v>5</v>
      </c>
      <c r="L129" s="41"/>
      <c r="M129" s="189" t="s">
        <v>5</v>
      </c>
      <c r="N129" s="190" t="s">
        <v>40</v>
      </c>
      <c r="O129" s="42"/>
      <c r="P129" s="191">
        <f t="shared" si="1"/>
        <v>0</v>
      </c>
      <c r="Q129" s="191">
        <v>0</v>
      </c>
      <c r="R129" s="191">
        <f t="shared" si="2"/>
        <v>0</v>
      </c>
      <c r="S129" s="191">
        <v>0</v>
      </c>
      <c r="T129" s="192">
        <f t="shared" si="3"/>
        <v>0</v>
      </c>
      <c r="AR129" s="24" t="s">
        <v>151</v>
      </c>
      <c r="AT129" s="24" t="s">
        <v>146</v>
      </c>
      <c r="AU129" s="24" t="s">
        <v>78</v>
      </c>
      <c r="AY129" s="24" t="s">
        <v>144</v>
      </c>
      <c r="BE129" s="193">
        <f t="shared" si="4"/>
        <v>0</v>
      </c>
      <c r="BF129" s="193">
        <f t="shared" si="5"/>
        <v>0</v>
      </c>
      <c r="BG129" s="193">
        <f t="shared" si="6"/>
        <v>0</v>
      </c>
      <c r="BH129" s="193">
        <f t="shared" si="7"/>
        <v>0</v>
      </c>
      <c r="BI129" s="193">
        <f t="shared" si="8"/>
        <v>0</v>
      </c>
      <c r="BJ129" s="24" t="s">
        <v>76</v>
      </c>
      <c r="BK129" s="193">
        <f t="shared" si="9"/>
        <v>0</v>
      </c>
      <c r="BL129" s="24" t="s">
        <v>151</v>
      </c>
      <c r="BM129" s="24" t="s">
        <v>571</v>
      </c>
    </row>
    <row r="130" spans="2:65" s="1" customFormat="1" ht="22.9" customHeight="1">
      <c r="B130" s="181"/>
      <c r="C130" s="182" t="s">
        <v>284</v>
      </c>
      <c r="D130" s="182" t="s">
        <v>146</v>
      </c>
      <c r="E130" s="183" t="s">
        <v>572</v>
      </c>
      <c r="F130" s="184" t="s">
        <v>573</v>
      </c>
      <c r="G130" s="185" t="s">
        <v>236</v>
      </c>
      <c r="H130" s="186">
        <v>1</v>
      </c>
      <c r="I130" s="187"/>
      <c r="J130" s="188">
        <f t="shared" si="0"/>
        <v>0</v>
      </c>
      <c r="K130" s="184" t="s">
        <v>5</v>
      </c>
      <c r="L130" s="41"/>
      <c r="M130" s="189" t="s">
        <v>5</v>
      </c>
      <c r="N130" s="190" t="s">
        <v>40</v>
      </c>
      <c r="O130" s="42"/>
      <c r="P130" s="191">
        <f t="shared" si="1"/>
        <v>0</v>
      </c>
      <c r="Q130" s="191">
        <v>0</v>
      </c>
      <c r="R130" s="191">
        <f t="shared" si="2"/>
        <v>0</v>
      </c>
      <c r="S130" s="191">
        <v>0</v>
      </c>
      <c r="T130" s="192">
        <f t="shared" si="3"/>
        <v>0</v>
      </c>
      <c r="AR130" s="24" t="s">
        <v>151</v>
      </c>
      <c r="AT130" s="24" t="s">
        <v>146</v>
      </c>
      <c r="AU130" s="24" t="s">
        <v>78</v>
      </c>
      <c r="AY130" s="24" t="s">
        <v>144</v>
      </c>
      <c r="BE130" s="193">
        <f t="shared" si="4"/>
        <v>0</v>
      </c>
      <c r="BF130" s="193">
        <f t="shared" si="5"/>
        <v>0</v>
      </c>
      <c r="BG130" s="193">
        <f t="shared" si="6"/>
        <v>0</v>
      </c>
      <c r="BH130" s="193">
        <f t="shared" si="7"/>
        <v>0</v>
      </c>
      <c r="BI130" s="193">
        <f t="shared" si="8"/>
        <v>0</v>
      </c>
      <c r="BJ130" s="24" t="s">
        <v>76</v>
      </c>
      <c r="BK130" s="193">
        <f t="shared" si="9"/>
        <v>0</v>
      </c>
      <c r="BL130" s="24" t="s">
        <v>151</v>
      </c>
      <c r="BM130" s="24" t="s">
        <v>574</v>
      </c>
    </row>
    <row r="131" spans="2:65" s="1" customFormat="1" ht="22.9" customHeight="1">
      <c r="B131" s="181"/>
      <c r="C131" s="182" t="s">
        <v>288</v>
      </c>
      <c r="D131" s="182" t="s">
        <v>146</v>
      </c>
      <c r="E131" s="183" t="s">
        <v>575</v>
      </c>
      <c r="F131" s="184" t="s">
        <v>576</v>
      </c>
      <c r="G131" s="185" t="s">
        <v>236</v>
      </c>
      <c r="H131" s="186">
        <v>1</v>
      </c>
      <c r="I131" s="187"/>
      <c r="J131" s="188">
        <f t="shared" si="0"/>
        <v>0</v>
      </c>
      <c r="K131" s="184" t="s">
        <v>5</v>
      </c>
      <c r="L131" s="41"/>
      <c r="M131" s="189" t="s">
        <v>5</v>
      </c>
      <c r="N131" s="190" t="s">
        <v>40</v>
      </c>
      <c r="O131" s="42"/>
      <c r="P131" s="191">
        <f t="shared" si="1"/>
        <v>0</v>
      </c>
      <c r="Q131" s="191">
        <v>0</v>
      </c>
      <c r="R131" s="191">
        <f t="shared" si="2"/>
        <v>0</v>
      </c>
      <c r="S131" s="191">
        <v>0</v>
      </c>
      <c r="T131" s="192">
        <f t="shared" si="3"/>
        <v>0</v>
      </c>
      <c r="AR131" s="24" t="s">
        <v>151</v>
      </c>
      <c r="AT131" s="24" t="s">
        <v>146</v>
      </c>
      <c r="AU131" s="24" t="s">
        <v>78</v>
      </c>
      <c r="AY131" s="24" t="s">
        <v>144</v>
      </c>
      <c r="BE131" s="193">
        <f t="shared" si="4"/>
        <v>0</v>
      </c>
      <c r="BF131" s="193">
        <f t="shared" si="5"/>
        <v>0</v>
      </c>
      <c r="BG131" s="193">
        <f t="shared" si="6"/>
        <v>0</v>
      </c>
      <c r="BH131" s="193">
        <f t="shared" si="7"/>
        <v>0</v>
      </c>
      <c r="BI131" s="193">
        <f t="shared" si="8"/>
        <v>0</v>
      </c>
      <c r="BJ131" s="24" t="s">
        <v>76</v>
      </c>
      <c r="BK131" s="193">
        <f t="shared" si="9"/>
        <v>0</v>
      </c>
      <c r="BL131" s="24" t="s">
        <v>151</v>
      </c>
      <c r="BM131" s="24" t="s">
        <v>577</v>
      </c>
    </row>
    <row r="132" spans="2:65" s="1" customFormat="1" ht="34.15" customHeight="1">
      <c r="B132" s="181"/>
      <c r="C132" s="211" t="s">
        <v>293</v>
      </c>
      <c r="D132" s="211" t="s">
        <v>200</v>
      </c>
      <c r="E132" s="212" t="s">
        <v>578</v>
      </c>
      <c r="F132" s="213" t="s">
        <v>579</v>
      </c>
      <c r="G132" s="214" t="s">
        <v>236</v>
      </c>
      <c r="H132" s="215">
        <v>1</v>
      </c>
      <c r="I132" s="216"/>
      <c r="J132" s="217">
        <f t="shared" si="0"/>
        <v>0</v>
      </c>
      <c r="K132" s="213" t="s">
        <v>5</v>
      </c>
      <c r="L132" s="218"/>
      <c r="M132" s="219" t="s">
        <v>5</v>
      </c>
      <c r="N132" s="220" t="s">
        <v>40</v>
      </c>
      <c r="O132" s="42"/>
      <c r="P132" s="191">
        <f t="shared" si="1"/>
        <v>0</v>
      </c>
      <c r="Q132" s="191">
        <v>0</v>
      </c>
      <c r="R132" s="191">
        <f t="shared" si="2"/>
        <v>0</v>
      </c>
      <c r="S132" s="191">
        <v>0</v>
      </c>
      <c r="T132" s="192">
        <f t="shared" si="3"/>
        <v>0</v>
      </c>
      <c r="AR132" s="24" t="s">
        <v>185</v>
      </c>
      <c r="AT132" s="24" t="s">
        <v>200</v>
      </c>
      <c r="AU132" s="24" t="s">
        <v>78</v>
      </c>
      <c r="AY132" s="24" t="s">
        <v>144</v>
      </c>
      <c r="BE132" s="193">
        <f t="shared" si="4"/>
        <v>0</v>
      </c>
      <c r="BF132" s="193">
        <f t="shared" si="5"/>
        <v>0</v>
      </c>
      <c r="BG132" s="193">
        <f t="shared" si="6"/>
        <v>0</v>
      </c>
      <c r="BH132" s="193">
        <f t="shared" si="7"/>
        <v>0</v>
      </c>
      <c r="BI132" s="193">
        <f t="shared" si="8"/>
        <v>0</v>
      </c>
      <c r="BJ132" s="24" t="s">
        <v>76</v>
      </c>
      <c r="BK132" s="193">
        <f t="shared" si="9"/>
        <v>0</v>
      </c>
      <c r="BL132" s="24" t="s">
        <v>151</v>
      </c>
      <c r="BM132" s="24" t="s">
        <v>580</v>
      </c>
    </row>
    <row r="133" spans="2:65" s="1" customFormat="1" ht="34.15" customHeight="1">
      <c r="B133" s="181"/>
      <c r="C133" s="211" t="s">
        <v>10</v>
      </c>
      <c r="D133" s="211" t="s">
        <v>200</v>
      </c>
      <c r="E133" s="212" t="s">
        <v>581</v>
      </c>
      <c r="F133" s="213" t="s">
        <v>582</v>
      </c>
      <c r="G133" s="214" t="s">
        <v>236</v>
      </c>
      <c r="H133" s="215">
        <v>1</v>
      </c>
      <c r="I133" s="216"/>
      <c r="J133" s="217">
        <f t="shared" si="0"/>
        <v>0</v>
      </c>
      <c r="K133" s="213" t="s">
        <v>5</v>
      </c>
      <c r="L133" s="218"/>
      <c r="M133" s="219" t="s">
        <v>5</v>
      </c>
      <c r="N133" s="220" t="s">
        <v>40</v>
      </c>
      <c r="O133" s="42"/>
      <c r="P133" s="191">
        <f t="shared" si="1"/>
        <v>0</v>
      </c>
      <c r="Q133" s="191">
        <v>0</v>
      </c>
      <c r="R133" s="191">
        <f t="shared" si="2"/>
        <v>0</v>
      </c>
      <c r="S133" s="191">
        <v>0</v>
      </c>
      <c r="T133" s="192">
        <f t="shared" si="3"/>
        <v>0</v>
      </c>
      <c r="AR133" s="24" t="s">
        <v>185</v>
      </c>
      <c r="AT133" s="24" t="s">
        <v>200</v>
      </c>
      <c r="AU133" s="24" t="s">
        <v>78</v>
      </c>
      <c r="AY133" s="24" t="s">
        <v>144</v>
      </c>
      <c r="BE133" s="193">
        <f t="shared" si="4"/>
        <v>0</v>
      </c>
      <c r="BF133" s="193">
        <f t="shared" si="5"/>
        <v>0</v>
      </c>
      <c r="BG133" s="193">
        <f t="shared" si="6"/>
        <v>0</v>
      </c>
      <c r="BH133" s="193">
        <f t="shared" si="7"/>
        <v>0</v>
      </c>
      <c r="BI133" s="193">
        <f t="shared" si="8"/>
        <v>0</v>
      </c>
      <c r="BJ133" s="24" t="s">
        <v>76</v>
      </c>
      <c r="BK133" s="193">
        <f t="shared" si="9"/>
        <v>0</v>
      </c>
      <c r="BL133" s="24" t="s">
        <v>151</v>
      </c>
      <c r="BM133" s="24" t="s">
        <v>583</v>
      </c>
    </row>
    <row r="134" spans="2:65" s="1" customFormat="1" ht="34.15" customHeight="1">
      <c r="B134" s="181"/>
      <c r="C134" s="211" t="s">
        <v>302</v>
      </c>
      <c r="D134" s="211" t="s">
        <v>200</v>
      </c>
      <c r="E134" s="212" t="s">
        <v>584</v>
      </c>
      <c r="F134" s="213" t="s">
        <v>585</v>
      </c>
      <c r="G134" s="214" t="s">
        <v>236</v>
      </c>
      <c r="H134" s="215">
        <v>1</v>
      </c>
      <c r="I134" s="216"/>
      <c r="J134" s="217">
        <f t="shared" si="0"/>
        <v>0</v>
      </c>
      <c r="K134" s="213" t="s">
        <v>5</v>
      </c>
      <c r="L134" s="218"/>
      <c r="M134" s="219" t="s">
        <v>5</v>
      </c>
      <c r="N134" s="220" t="s">
        <v>40</v>
      </c>
      <c r="O134" s="42"/>
      <c r="P134" s="191">
        <f t="shared" si="1"/>
        <v>0</v>
      </c>
      <c r="Q134" s="191">
        <v>0</v>
      </c>
      <c r="R134" s="191">
        <f t="shared" si="2"/>
        <v>0</v>
      </c>
      <c r="S134" s="191">
        <v>0</v>
      </c>
      <c r="T134" s="192">
        <f t="shared" si="3"/>
        <v>0</v>
      </c>
      <c r="AR134" s="24" t="s">
        <v>185</v>
      </c>
      <c r="AT134" s="24" t="s">
        <v>200</v>
      </c>
      <c r="AU134" s="24" t="s">
        <v>78</v>
      </c>
      <c r="AY134" s="24" t="s">
        <v>144</v>
      </c>
      <c r="BE134" s="193">
        <f t="shared" si="4"/>
        <v>0</v>
      </c>
      <c r="BF134" s="193">
        <f t="shared" si="5"/>
        <v>0</v>
      </c>
      <c r="BG134" s="193">
        <f t="shared" si="6"/>
        <v>0</v>
      </c>
      <c r="BH134" s="193">
        <f t="shared" si="7"/>
        <v>0</v>
      </c>
      <c r="BI134" s="193">
        <f t="shared" si="8"/>
        <v>0</v>
      </c>
      <c r="BJ134" s="24" t="s">
        <v>76</v>
      </c>
      <c r="BK134" s="193">
        <f t="shared" si="9"/>
        <v>0</v>
      </c>
      <c r="BL134" s="24" t="s">
        <v>151</v>
      </c>
      <c r="BM134" s="24" t="s">
        <v>586</v>
      </c>
    </row>
    <row r="135" spans="2:65" s="1" customFormat="1" ht="34.15" customHeight="1">
      <c r="B135" s="181"/>
      <c r="C135" s="211" t="s">
        <v>307</v>
      </c>
      <c r="D135" s="211" t="s">
        <v>200</v>
      </c>
      <c r="E135" s="212" t="s">
        <v>587</v>
      </c>
      <c r="F135" s="213" t="s">
        <v>588</v>
      </c>
      <c r="G135" s="214" t="s">
        <v>236</v>
      </c>
      <c r="H135" s="215">
        <v>1</v>
      </c>
      <c r="I135" s="216"/>
      <c r="J135" s="217">
        <f t="shared" si="0"/>
        <v>0</v>
      </c>
      <c r="K135" s="213" t="s">
        <v>5</v>
      </c>
      <c r="L135" s="218"/>
      <c r="M135" s="219" t="s">
        <v>5</v>
      </c>
      <c r="N135" s="220" t="s">
        <v>40</v>
      </c>
      <c r="O135" s="42"/>
      <c r="P135" s="191">
        <f t="shared" si="1"/>
        <v>0</v>
      </c>
      <c r="Q135" s="191">
        <v>0</v>
      </c>
      <c r="R135" s="191">
        <f t="shared" si="2"/>
        <v>0</v>
      </c>
      <c r="S135" s="191">
        <v>0</v>
      </c>
      <c r="T135" s="192">
        <f t="shared" si="3"/>
        <v>0</v>
      </c>
      <c r="AR135" s="24" t="s">
        <v>185</v>
      </c>
      <c r="AT135" s="24" t="s">
        <v>200</v>
      </c>
      <c r="AU135" s="24" t="s">
        <v>78</v>
      </c>
      <c r="AY135" s="24" t="s">
        <v>144</v>
      </c>
      <c r="BE135" s="193">
        <f t="shared" si="4"/>
        <v>0</v>
      </c>
      <c r="BF135" s="193">
        <f t="shared" si="5"/>
        <v>0</v>
      </c>
      <c r="BG135" s="193">
        <f t="shared" si="6"/>
        <v>0</v>
      </c>
      <c r="BH135" s="193">
        <f t="shared" si="7"/>
        <v>0</v>
      </c>
      <c r="BI135" s="193">
        <f t="shared" si="8"/>
        <v>0</v>
      </c>
      <c r="BJ135" s="24" t="s">
        <v>76</v>
      </c>
      <c r="BK135" s="193">
        <f t="shared" si="9"/>
        <v>0</v>
      </c>
      <c r="BL135" s="24" t="s">
        <v>151</v>
      </c>
      <c r="BM135" s="24" t="s">
        <v>589</v>
      </c>
    </row>
    <row r="136" spans="2:65" s="1" customFormat="1" ht="22.9" customHeight="1">
      <c r="B136" s="181"/>
      <c r="C136" s="211" t="s">
        <v>312</v>
      </c>
      <c r="D136" s="211" t="s">
        <v>200</v>
      </c>
      <c r="E136" s="212" t="s">
        <v>590</v>
      </c>
      <c r="F136" s="213" t="s">
        <v>591</v>
      </c>
      <c r="G136" s="214" t="s">
        <v>592</v>
      </c>
      <c r="H136" s="215">
        <v>50.1</v>
      </c>
      <c r="I136" s="216"/>
      <c r="J136" s="217">
        <f t="shared" si="0"/>
        <v>0</v>
      </c>
      <c r="K136" s="213" t="s">
        <v>5</v>
      </c>
      <c r="L136" s="218"/>
      <c r="M136" s="219" t="s">
        <v>5</v>
      </c>
      <c r="N136" s="220" t="s">
        <v>40</v>
      </c>
      <c r="O136" s="42"/>
      <c r="P136" s="191">
        <f t="shared" si="1"/>
        <v>0</v>
      </c>
      <c r="Q136" s="191">
        <v>1E-3</v>
      </c>
      <c r="R136" s="191">
        <f t="shared" si="2"/>
        <v>5.0100000000000006E-2</v>
      </c>
      <c r="S136" s="191">
        <v>0</v>
      </c>
      <c r="T136" s="192">
        <f t="shared" si="3"/>
        <v>0</v>
      </c>
      <c r="AR136" s="24" t="s">
        <v>185</v>
      </c>
      <c r="AT136" s="24" t="s">
        <v>200</v>
      </c>
      <c r="AU136" s="24" t="s">
        <v>78</v>
      </c>
      <c r="AY136" s="24" t="s">
        <v>144</v>
      </c>
      <c r="BE136" s="193">
        <f t="shared" si="4"/>
        <v>0</v>
      </c>
      <c r="BF136" s="193">
        <f t="shared" si="5"/>
        <v>0</v>
      </c>
      <c r="BG136" s="193">
        <f t="shared" si="6"/>
        <v>0</v>
      </c>
      <c r="BH136" s="193">
        <f t="shared" si="7"/>
        <v>0</v>
      </c>
      <c r="BI136" s="193">
        <f t="shared" si="8"/>
        <v>0</v>
      </c>
      <c r="BJ136" s="24" t="s">
        <v>76</v>
      </c>
      <c r="BK136" s="193">
        <f t="shared" si="9"/>
        <v>0</v>
      </c>
      <c r="BL136" s="24" t="s">
        <v>151</v>
      </c>
      <c r="BM136" s="24" t="s">
        <v>593</v>
      </c>
    </row>
    <row r="137" spans="2:65" s="1" customFormat="1" ht="22.9" customHeight="1">
      <c r="B137" s="181"/>
      <c r="C137" s="182" t="s">
        <v>315</v>
      </c>
      <c r="D137" s="182" t="s">
        <v>146</v>
      </c>
      <c r="E137" s="183" t="s">
        <v>594</v>
      </c>
      <c r="F137" s="184" t="s">
        <v>595</v>
      </c>
      <c r="G137" s="185" t="s">
        <v>236</v>
      </c>
      <c r="H137" s="186">
        <v>1</v>
      </c>
      <c r="I137" s="187"/>
      <c r="J137" s="188">
        <f t="shared" si="0"/>
        <v>0</v>
      </c>
      <c r="K137" s="184" t="s">
        <v>5</v>
      </c>
      <c r="L137" s="41"/>
      <c r="M137" s="189" t="s">
        <v>5</v>
      </c>
      <c r="N137" s="190" t="s">
        <v>40</v>
      </c>
      <c r="O137" s="42"/>
      <c r="P137" s="191">
        <f t="shared" si="1"/>
        <v>0</v>
      </c>
      <c r="Q137" s="191">
        <v>0</v>
      </c>
      <c r="R137" s="191">
        <f t="shared" si="2"/>
        <v>0</v>
      </c>
      <c r="S137" s="191">
        <v>0</v>
      </c>
      <c r="T137" s="192">
        <f t="shared" si="3"/>
        <v>0</v>
      </c>
      <c r="AR137" s="24" t="s">
        <v>151</v>
      </c>
      <c r="AT137" s="24" t="s">
        <v>146</v>
      </c>
      <c r="AU137" s="24" t="s">
        <v>78</v>
      </c>
      <c r="AY137" s="24" t="s">
        <v>144</v>
      </c>
      <c r="BE137" s="193">
        <f t="shared" si="4"/>
        <v>0</v>
      </c>
      <c r="BF137" s="193">
        <f t="shared" si="5"/>
        <v>0</v>
      </c>
      <c r="BG137" s="193">
        <f t="shared" si="6"/>
        <v>0</v>
      </c>
      <c r="BH137" s="193">
        <f t="shared" si="7"/>
        <v>0</v>
      </c>
      <c r="BI137" s="193">
        <f t="shared" si="8"/>
        <v>0</v>
      </c>
      <c r="BJ137" s="24" t="s">
        <v>76</v>
      </c>
      <c r="BK137" s="193">
        <f t="shared" si="9"/>
        <v>0</v>
      </c>
      <c r="BL137" s="24" t="s">
        <v>151</v>
      </c>
      <c r="BM137" s="24" t="s">
        <v>596</v>
      </c>
    </row>
    <row r="138" spans="2:65" s="1" customFormat="1" ht="22.9" customHeight="1">
      <c r="B138" s="181"/>
      <c r="C138" s="182" t="s">
        <v>414</v>
      </c>
      <c r="D138" s="182" t="s">
        <v>146</v>
      </c>
      <c r="E138" s="183" t="s">
        <v>597</v>
      </c>
      <c r="F138" s="184" t="s">
        <v>598</v>
      </c>
      <c r="G138" s="185" t="s">
        <v>236</v>
      </c>
      <c r="H138" s="186">
        <v>1</v>
      </c>
      <c r="I138" s="187"/>
      <c r="J138" s="188">
        <f t="shared" si="0"/>
        <v>0</v>
      </c>
      <c r="K138" s="184" t="s">
        <v>5</v>
      </c>
      <c r="L138" s="41"/>
      <c r="M138" s="189" t="s">
        <v>5</v>
      </c>
      <c r="N138" s="190" t="s">
        <v>40</v>
      </c>
      <c r="O138" s="42"/>
      <c r="P138" s="191">
        <f t="shared" si="1"/>
        <v>0</v>
      </c>
      <c r="Q138" s="191">
        <v>0</v>
      </c>
      <c r="R138" s="191">
        <f t="shared" si="2"/>
        <v>0</v>
      </c>
      <c r="S138" s="191">
        <v>0</v>
      </c>
      <c r="T138" s="192">
        <f t="shared" si="3"/>
        <v>0</v>
      </c>
      <c r="AR138" s="24" t="s">
        <v>151</v>
      </c>
      <c r="AT138" s="24" t="s">
        <v>146</v>
      </c>
      <c r="AU138" s="24" t="s">
        <v>78</v>
      </c>
      <c r="AY138" s="24" t="s">
        <v>144</v>
      </c>
      <c r="BE138" s="193">
        <f t="shared" si="4"/>
        <v>0</v>
      </c>
      <c r="BF138" s="193">
        <f t="shared" si="5"/>
        <v>0</v>
      </c>
      <c r="BG138" s="193">
        <f t="shared" si="6"/>
        <v>0</v>
      </c>
      <c r="BH138" s="193">
        <f t="shared" si="7"/>
        <v>0</v>
      </c>
      <c r="BI138" s="193">
        <f t="shared" si="8"/>
        <v>0</v>
      </c>
      <c r="BJ138" s="24" t="s">
        <v>76</v>
      </c>
      <c r="BK138" s="193">
        <f t="shared" si="9"/>
        <v>0</v>
      </c>
      <c r="BL138" s="24" t="s">
        <v>151</v>
      </c>
      <c r="BM138" s="24" t="s">
        <v>599</v>
      </c>
    </row>
    <row r="139" spans="2:65" s="11" customFormat="1" ht="29.85" customHeight="1">
      <c r="B139" s="168"/>
      <c r="D139" s="169" t="s">
        <v>68</v>
      </c>
      <c r="E139" s="179" t="s">
        <v>189</v>
      </c>
      <c r="F139" s="179" t="s">
        <v>193</v>
      </c>
      <c r="I139" s="171"/>
      <c r="J139" s="180">
        <f>BK139</f>
        <v>0</v>
      </c>
      <c r="L139" s="168"/>
      <c r="M139" s="173"/>
      <c r="N139" s="174"/>
      <c r="O139" s="174"/>
      <c r="P139" s="175">
        <f>SUM(P140:P153)</f>
        <v>0</v>
      </c>
      <c r="Q139" s="174"/>
      <c r="R139" s="175">
        <f>SUM(R140:R153)</f>
        <v>4.0998400000000004</v>
      </c>
      <c r="S139" s="174"/>
      <c r="T139" s="176">
        <f>SUM(T140:T153)</f>
        <v>0</v>
      </c>
      <c r="AR139" s="169" t="s">
        <v>76</v>
      </c>
      <c r="AT139" s="177" t="s">
        <v>68</v>
      </c>
      <c r="AU139" s="177" t="s">
        <v>76</v>
      </c>
      <c r="AY139" s="169" t="s">
        <v>144</v>
      </c>
      <c r="BK139" s="178">
        <f>SUM(BK140:BK153)</f>
        <v>0</v>
      </c>
    </row>
    <row r="140" spans="2:65" s="1" customFormat="1" ht="34.15" customHeight="1">
      <c r="B140" s="181"/>
      <c r="C140" s="182" t="s">
        <v>417</v>
      </c>
      <c r="D140" s="182" t="s">
        <v>146</v>
      </c>
      <c r="E140" s="183" t="s">
        <v>600</v>
      </c>
      <c r="F140" s="184" t="s">
        <v>601</v>
      </c>
      <c r="G140" s="185" t="s">
        <v>197</v>
      </c>
      <c r="H140" s="186">
        <v>28</v>
      </c>
      <c r="I140" s="187"/>
      <c r="J140" s="188">
        <f>ROUND(I140*H140,2)</f>
        <v>0</v>
      </c>
      <c r="K140" s="184" t="s">
        <v>150</v>
      </c>
      <c r="L140" s="41"/>
      <c r="M140" s="189" t="s">
        <v>5</v>
      </c>
      <c r="N140" s="190" t="s">
        <v>40</v>
      </c>
      <c r="O140" s="42"/>
      <c r="P140" s="191">
        <f>O140*H140</f>
        <v>0</v>
      </c>
      <c r="Q140" s="191">
        <v>9.1990000000000002E-2</v>
      </c>
      <c r="R140" s="191">
        <f>Q140*H140</f>
        <v>2.57572</v>
      </c>
      <c r="S140" s="191">
        <v>0</v>
      </c>
      <c r="T140" s="192">
        <f>S140*H140</f>
        <v>0</v>
      </c>
      <c r="AR140" s="24" t="s">
        <v>151</v>
      </c>
      <c r="AT140" s="24" t="s">
        <v>146</v>
      </c>
      <c r="AU140" s="24" t="s">
        <v>78</v>
      </c>
      <c r="AY140" s="24" t="s">
        <v>144</v>
      </c>
      <c r="BE140" s="193">
        <f>IF(N140="základní",J140,0)</f>
        <v>0</v>
      </c>
      <c r="BF140" s="193">
        <f>IF(N140="snížená",J140,0)</f>
        <v>0</v>
      </c>
      <c r="BG140" s="193">
        <f>IF(N140="zákl. přenesená",J140,0)</f>
        <v>0</v>
      </c>
      <c r="BH140" s="193">
        <f>IF(N140="sníž. přenesená",J140,0)</f>
        <v>0</v>
      </c>
      <c r="BI140" s="193">
        <f>IF(N140="nulová",J140,0)</f>
        <v>0</v>
      </c>
      <c r="BJ140" s="24" t="s">
        <v>76</v>
      </c>
      <c r="BK140" s="193">
        <f>ROUND(I140*H140,2)</f>
        <v>0</v>
      </c>
      <c r="BL140" s="24" t="s">
        <v>151</v>
      </c>
      <c r="BM140" s="24" t="s">
        <v>602</v>
      </c>
    </row>
    <row r="141" spans="2:65" s="12" customFormat="1" ht="13.5">
      <c r="B141" s="194"/>
      <c r="D141" s="195" t="s">
        <v>153</v>
      </c>
      <c r="E141" s="196" t="s">
        <v>5</v>
      </c>
      <c r="F141" s="197" t="s">
        <v>603</v>
      </c>
      <c r="H141" s="198">
        <v>6</v>
      </c>
      <c r="I141" s="199"/>
      <c r="L141" s="194"/>
      <c r="M141" s="200"/>
      <c r="N141" s="201"/>
      <c r="O141" s="201"/>
      <c r="P141" s="201"/>
      <c r="Q141" s="201"/>
      <c r="R141" s="201"/>
      <c r="S141" s="201"/>
      <c r="T141" s="202"/>
      <c r="AT141" s="196" t="s">
        <v>153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144</v>
      </c>
    </row>
    <row r="142" spans="2:65" s="12" customFormat="1" ht="13.5">
      <c r="B142" s="194"/>
      <c r="D142" s="195" t="s">
        <v>153</v>
      </c>
      <c r="E142" s="196" t="s">
        <v>5</v>
      </c>
      <c r="F142" s="197" t="s">
        <v>604</v>
      </c>
      <c r="H142" s="198">
        <v>18</v>
      </c>
      <c r="I142" s="199"/>
      <c r="L142" s="194"/>
      <c r="M142" s="200"/>
      <c r="N142" s="201"/>
      <c r="O142" s="201"/>
      <c r="P142" s="201"/>
      <c r="Q142" s="201"/>
      <c r="R142" s="201"/>
      <c r="S142" s="201"/>
      <c r="T142" s="202"/>
      <c r="AT142" s="196" t="s">
        <v>153</v>
      </c>
      <c r="AU142" s="196" t="s">
        <v>78</v>
      </c>
      <c r="AV142" s="12" t="s">
        <v>78</v>
      </c>
      <c r="AW142" s="12" t="s">
        <v>33</v>
      </c>
      <c r="AX142" s="12" t="s">
        <v>69</v>
      </c>
      <c r="AY142" s="196" t="s">
        <v>144</v>
      </c>
    </row>
    <row r="143" spans="2:65" s="12" customFormat="1" ht="13.5">
      <c r="B143" s="194"/>
      <c r="D143" s="195" t="s">
        <v>153</v>
      </c>
      <c r="E143" s="196" t="s">
        <v>5</v>
      </c>
      <c r="F143" s="197" t="s">
        <v>605</v>
      </c>
      <c r="H143" s="198">
        <v>4</v>
      </c>
      <c r="I143" s="199"/>
      <c r="L143" s="194"/>
      <c r="M143" s="200"/>
      <c r="N143" s="201"/>
      <c r="O143" s="201"/>
      <c r="P143" s="201"/>
      <c r="Q143" s="201"/>
      <c r="R143" s="201"/>
      <c r="S143" s="201"/>
      <c r="T143" s="202"/>
      <c r="AT143" s="196" t="s">
        <v>153</v>
      </c>
      <c r="AU143" s="196" t="s">
        <v>78</v>
      </c>
      <c r="AV143" s="12" t="s">
        <v>78</v>
      </c>
      <c r="AW143" s="12" t="s">
        <v>33</v>
      </c>
      <c r="AX143" s="12" t="s">
        <v>69</v>
      </c>
      <c r="AY143" s="196" t="s">
        <v>144</v>
      </c>
    </row>
    <row r="144" spans="2:65" s="13" customFormat="1" ht="13.5">
      <c r="B144" s="203"/>
      <c r="D144" s="195" t="s">
        <v>153</v>
      </c>
      <c r="E144" s="204" t="s">
        <v>5</v>
      </c>
      <c r="F144" s="205" t="s">
        <v>156</v>
      </c>
      <c r="H144" s="206">
        <v>28</v>
      </c>
      <c r="I144" s="207"/>
      <c r="L144" s="203"/>
      <c r="M144" s="208"/>
      <c r="N144" s="209"/>
      <c r="O144" s="209"/>
      <c r="P144" s="209"/>
      <c r="Q144" s="209"/>
      <c r="R144" s="209"/>
      <c r="S144" s="209"/>
      <c r="T144" s="210"/>
      <c r="AT144" s="204" t="s">
        <v>153</v>
      </c>
      <c r="AU144" s="204" t="s">
        <v>78</v>
      </c>
      <c r="AV144" s="13" t="s">
        <v>151</v>
      </c>
      <c r="AW144" s="13" t="s">
        <v>33</v>
      </c>
      <c r="AX144" s="13" t="s">
        <v>76</v>
      </c>
      <c r="AY144" s="204" t="s">
        <v>144</v>
      </c>
    </row>
    <row r="145" spans="2:65" s="1" customFormat="1" ht="14.45" customHeight="1">
      <c r="B145" s="181"/>
      <c r="C145" s="211" t="s">
        <v>606</v>
      </c>
      <c r="D145" s="211" t="s">
        <v>200</v>
      </c>
      <c r="E145" s="212" t="s">
        <v>607</v>
      </c>
      <c r="F145" s="213" t="s">
        <v>608</v>
      </c>
      <c r="G145" s="214" t="s">
        <v>197</v>
      </c>
      <c r="H145" s="215">
        <v>26.26</v>
      </c>
      <c r="I145" s="216"/>
      <c r="J145" s="217">
        <f>ROUND(I145*H145,2)</f>
        <v>0</v>
      </c>
      <c r="K145" s="213" t="s">
        <v>150</v>
      </c>
      <c r="L145" s="218"/>
      <c r="M145" s="219" t="s">
        <v>5</v>
      </c>
      <c r="N145" s="220" t="s">
        <v>40</v>
      </c>
      <c r="O145" s="42"/>
      <c r="P145" s="191">
        <f>O145*H145</f>
        <v>0</v>
      </c>
      <c r="Q145" s="191">
        <v>5.8000000000000003E-2</v>
      </c>
      <c r="R145" s="191">
        <f>Q145*H145</f>
        <v>1.5230800000000002</v>
      </c>
      <c r="S145" s="191">
        <v>0</v>
      </c>
      <c r="T145" s="192">
        <f>S145*H145</f>
        <v>0</v>
      </c>
      <c r="AR145" s="24" t="s">
        <v>185</v>
      </c>
      <c r="AT145" s="24" t="s">
        <v>200</v>
      </c>
      <c r="AU145" s="24" t="s">
        <v>78</v>
      </c>
      <c r="AY145" s="24" t="s">
        <v>144</v>
      </c>
      <c r="BE145" s="193">
        <f>IF(N145="základní",J145,0)</f>
        <v>0</v>
      </c>
      <c r="BF145" s="193">
        <f>IF(N145="snížená",J145,0)</f>
        <v>0</v>
      </c>
      <c r="BG145" s="193">
        <f>IF(N145="zákl. přenesená",J145,0)</f>
        <v>0</v>
      </c>
      <c r="BH145" s="193">
        <f>IF(N145="sníž. přenesená",J145,0)</f>
        <v>0</v>
      </c>
      <c r="BI145" s="193">
        <f>IF(N145="nulová",J145,0)</f>
        <v>0</v>
      </c>
      <c r="BJ145" s="24" t="s">
        <v>76</v>
      </c>
      <c r="BK145" s="193">
        <f>ROUND(I145*H145,2)</f>
        <v>0</v>
      </c>
      <c r="BL145" s="24" t="s">
        <v>151</v>
      </c>
      <c r="BM145" s="24" t="s">
        <v>609</v>
      </c>
    </row>
    <row r="146" spans="2:65" s="12" customFormat="1" ht="13.5">
      <c r="B146" s="194"/>
      <c r="D146" s="195" t="s">
        <v>153</v>
      </c>
      <c r="E146" s="196" t="s">
        <v>5</v>
      </c>
      <c r="F146" s="197" t="s">
        <v>610</v>
      </c>
      <c r="H146" s="198">
        <v>26.26</v>
      </c>
      <c r="I146" s="199"/>
      <c r="L146" s="194"/>
      <c r="M146" s="200"/>
      <c r="N146" s="201"/>
      <c r="O146" s="201"/>
      <c r="P146" s="201"/>
      <c r="Q146" s="201"/>
      <c r="R146" s="201"/>
      <c r="S146" s="201"/>
      <c r="T146" s="202"/>
      <c r="AT146" s="196" t="s">
        <v>153</v>
      </c>
      <c r="AU146" s="196" t="s">
        <v>78</v>
      </c>
      <c r="AV146" s="12" t="s">
        <v>78</v>
      </c>
      <c r="AW146" s="12" t="s">
        <v>33</v>
      </c>
      <c r="AX146" s="12" t="s">
        <v>76</v>
      </c>
      <c r="AY146" s="196" t="s">
        <v>144</v>
      </c>
    </row>
    <row r="147" spans="2:65" s="1" customFormat="1" ht="22.9" customHeight="1">
      <c r="B147" s="181"/>
      <c r="C147" s="182" t="s">
        <v>611</v>
      </c>
      <c r="D147" s="182" t="s">
        <v>146</v>
      </c>
      <c r="E147" s="183" t="s">
        <v>612</v>
      </c>
      <c r="F147" s="184" t="s">
        <v>613</v>
      </c>
      <c r="G147" s="185" t="s">
        <v>236</v>
      </c>
      <c r="H147" s="186">
        <v>104</v>
      </c>
      <c r="I147" s="187"/>
      <c r="J147" s="188">
        <f>ROUND(I147*H147,2)</f>
        <v>0</v>
      </c>
      <c r="K147" s="184" t="s">
        <v>150</v>
      </c>
      <c r="L147" s="41"/>
      <c r="M147" s="189" t="s">
        <v>5</v>
      </c>
      <c r="N147" s="190" t="s">
        <v>40</v>
      </c>
      <c r="O147" s="42"/>
      <c r="P147" s="191">
        <f>O147*H147</f>
        <v>0</v>
      </c>
      <c r="Q147" s="191">
        <v>1.0000000000000001E-5</v>
      </c>
      <c r="R147" s="191">
        <f>Q147*H147</f>
        <v>1.0400000000000001E-3</v>
      </c>
      <c r="S147" s="191">
        <v>0</v>
      </c>
      <c r="T147" s="192">
        <f>S147*H147</f>
        <v>0</v>
      </c>
      <c r="AR147" s="24" t="s">
        <v>151</v>
      </c>
      <c r="AT147" s="24" t="s">
        <v>146</v>
      </c>
      <c r="AU147" s="24" t="s">
        <v>78</v>
      </c>
      <c r="AY147" s="24" t="s">
        <v>144</v>
      </c>
      <c r="BE147" s="193">
        <f>IF(N147="základní",J147,0)</f>
        <v>0</v>
      </c>
      <c r="BF147" s="193">
        <f>IF(N147="snížená",J147,0)</f>
        <v>0</v>
      </c>
      <c r="BG147" s="193">
        <f>IF(N147="zákl. přenesená",J147,0)</f>
        <v>0</v>
      </c>
      <c r="BH147" s="193">
        <f>IF(N147="sníž. přenesená",J147,0)</f>
        <v>0</v>
      </c>
      <c r="BI147" s="193">
        <f>IF(N147="nulová",J147,0)</f>
        <v>0</v>
      </c>
      <c r="BJ147" s="24" t="s">
        <v>76</v>
      </c>
      <c r="BK147" s="193">
        <f>ROUND(I147*H147,2)</f>
        <v>0</v>
      </c>
      <c r="BL147" s="24" t="s">
        <v>151</v>
      </c>
      <c r="BM147" s="24" t="s">
        <v>614</v>
      </c>
    </row>
    <row r="148" spans="2:65" s="12" customFormat="1" ht="13.5">
      <c r="B148" s="194"/>
      <c r="D148" s="195" t="s">
        <v>153</v>
      </c>
      <c r="E148" s="196" t="s">
        <v>5</v>
      </c>
      <c r="F148" s="197" t="s">
        <v>615</v>
      </c>
      <c r="H148" s="198">
        <v>4</v>
      </c>
      <c r="I148" s="199"/>
      <c r="L148" s="194"/>
      <c r="M148" s="200"/>
      <c r="N148" s="201"/>
      <c r="O148" s="201"/>
      <c r="P148" s="201"/>
      <c r="Q148" s="201"/>
      <c r="R148" s="201"/>
      <c r="S148" s="201"/>
      <c r="T148" s="202"/>
      <c r="AT148" s="196" t="s">
        <v>153</v>
      </c>
      <c r="AU148" s="196" t="s">
        <v>78</v>
      </c>
      <c r="AV148" s="12" t="s">
        <v>78</v>
      </c>
      <c r="AW148" s="12" t="s">
        <v>33</v>
      </c>
      <c r="AX148" s="12" t="s">
        <v>69</v>
      </c>
      <c r="AY148" s="196" t="s">
        <v>144</v>
      </c>
    </row>
    <row r="149" spans="2:65" s="12" customFormat="1" ht="13.5">
      <c r="B149" s="194"/>
      <c r="D149" s="195" t="s">
        <v>153</v>
      </c>
      <c r="E149" s="196" t="s">
        <v>5</v>
      </c>
      <c r="F149" s="197" t="s">
        <v>616</v>
      </c>
      <c r="H149" s="198">
        <v>40</v>
      </c>
      <c r="I149" s="199"/>
      <c r="L149" s="194"/>
      <c r="M149" s="200"/>
      <c r="N149" s="201"/>
      <c r="O149" s="201"/>
      <c r="P149" s="201"/>
      <c r="Q149" s="201"/>
      <c r="R149" s="201"/>
      <c r="S149" s="201"/>
      <c r="T149" s="202"/>
      <c r="AT149" s="196" t="s">
        <v>153</v>
      </c>
      <c r="AU149" s="196" t="s">
        <v>78</v>
      </c>
      <c r="AV149" s="12" t="s">
        <v>78</v>
      </c>
      <c r="AW149" s="12" t="s">
        <v>33</v>
      </c>
      <c r="AX149" s="12" t="s">
        <v>69</v>
      </c>
      <c r="AY149" s="196" t="s">
        <v>144</v>
      </c>
    </row>
    <row r="150" spans="2:65" s="12" customFormat="1" ht="13.5">
      <c r="B150" s="194"/>
      <c r="D150" s="195" t="s">
        <v>153</v>
      </c>
      <c r="E150" s="196" t="s">
        <v>5</v>
      </c>
      <c r="F150" s="197" t="s">
        <v>617</v>
      </c>
      <c r="H150" s="198">
        <v>16</v>
      </c>
      <c r="I150" s="199"/>
      <c r="L150" s="194"/>
      <c r="M150" s="200"/>
      <c r="N150" s="201"/>
      <c r="O150" s="201"/>
      <c r="P150" s="201"/>
      <c r="Q150" s="201"/>
      <c r="R150" s="201"/>
      <c r="S150" s="201"/>
      <c r="T150" s="202"/>
      <c r="AT150" s="196" t="s">
        <v>153</v>
      </c>
      <c r="AU150" s="196" t="s">
        <v>78</v>
      </c>
      <c r="AV150" s="12" t="s">
        <v>78</v>
      </c>
      <c r="AW150" s="12" t="s">
        <v>33</v>
      </c>
      <c r="AX150" s="12" t="s">
        <v>69</v>
      </c>
      <c r="AY150" s="196" t="s">
        <v>144</v>
      </c>
    </row>
    <row r="151" spans="2:65" s="12" customFormat="1" ht="13.5">
      <c r="B151" s="194"/>
      <c r="D151" s="195" t="s">
        <v>153</v>
      </c>
      <c r="E151" s="196" t="s">
        <v>5</v>
      </c>
      <c r="F151" s="197" t="s">
        <v>618</v>
      </c>
      <c r="H151" s="198">
        <v>36</v>
      </c>
      <c r="I151" s="199"/>
      <c r="L151" s="194"/>
      <c r="M151" s="200"/>
      <c r="N151" s="201"/>
      <c r="O151" s="201"/>
      <c r="P151" s="201"/>
      <c r="Q151" s="201"/>
      <c r="R151" s="201"/>
      <c r="S151" s="201"/>
      <c r="T151" s="202"/>
      <c r="AT151" s="196" t="s">
        <v>153</v>
      </c>
      <c r="AU151" s="196" t="s">
        <v>78</v>
      </c>
      <c r="AV151" s="12" t="s">
        <v>78</v>
      </c>
      <c r="AW151" s="12" t="s">
        <v>33</v>
      </c>
      <c r="AX151" s="12" t="s">
        <v>69</v>
      </c>
      <c r="AY151" s="196" t="s">
        <v>144</v>
      </c>
    </row>
    <row r="152" spans="2:65" s="12" customFormat="1" ht="13.5">
      <c r="B152" s="194"/>
      <c r="D152" s="195" t="s">
        <v>153</v>
      </c>
      <c r="E152" s="196" t="s">
        <v>5</v>
      </c>
      <c r="F152" s="197" t="s">
        <v>619</v>
      </c>
      <c r="H152" s="198">
        <v>8</v>
      </c>
      <c r="I152" s="199"/>
      <c r="L152" s="194"/>
      <c r="M152" s="200"/>
      <c r="N152" s="201"/>
      <c r="O152" s="201"/>
      <c r="P152" s="201"/>
      <c r="Q152" s="201"/>
      <c r="R152" s="201"/>
      <c r="S152" s="201"/>
      <c r="T152" s="202"/>
      <c r="AT152" s="196" t="s">
        <v>153</v>
      </c>
      <c r="AU152" s="196" t="s">
        <v>78</v>
      </c>
      <c r="AV152" s="12" t="s">
        <v>78</v>
      </c>
      <c r="AW152" s="12" t="s">
        <v>33</v>
      </c>
      <c r="AX152" s="12" t="s">
        <v>69</v>
      </c>
      <c r="AY152" s="196" t="s">
        <v>144</v>
      </c>
    </row>
    <row r="153" spans="2:65" s="13" customFormat="1" ht="13.5">
      <c r="B153" s="203"/>
      <c r="D153" s="195" t="s">
        <v>153</v>
      </c>
      <c r="E153" s="204" t="s">
        <v>5</v>
      </c>
      <c r="F153" s="205" t="s">
        <v>156</v>
      </c>
      <c r="H153" s="206">
        <v>104</v>
      </c>
      <c r="I153" s="207"/>
      <c r="L153" s="203"/>
      <c r="M153" s="208"/>
      <c r="N153" s="209"/>
      <c r="O153" s="209"/>
      <c r="P153" s="209"/>
      <c r="Q153" s="209"/>
      <c r="R153" s="209"/>
      <c r="S153" s="209"/>
      <c r="T153" s="210"/>
      <c r="AT153" s="204" t="s">
        <v>153</v>
      </c>
      <c r="AU153" s="204" t="s">
        <v>78</v>
      </c>
      <c r="AV153" s="13" t="s">
        <v>151</v>
      </c>
      <c r="AW153" s="13" t="s">
        <v>33</v>
      </c>
      <c r="AX153" s="13" t="s">
        <v>76</v>
      </c>
      <c r="AY153" s="204" t="s">
        <v>144</v>
      </c>
    </row>
    <row r="154" spans="2:65" s="11" customFormat="1" ht="29.85" customHeight="1">
      <c r="B154" s="168"/>
      <c r="D154" s="169" t="s">
        <v>68</v>
      </c>
      <c r="E154" s="179" t="s">
        <v>210</v>
      </c>
      <c r="F154" s="179" t="s">
        <v>211</v>
      </c>
      <c r="I154" s="171"/>
      <c r="J154" s="180">
        <f>BK154</f>
        <v>0</v>
      </c>
      <c r="L154" s="168"/>
      <c r="M154" s="173"/>
      <c r="N154" s="174"/>
      <c r="O154" s="174"/>
      <c r="P154" s="175">
        <f>P155</f>
        <v>0</v>
      </c>
      <c r="Q154" s="174"/>
      <c r="R154" s="175">
        <f>R155</f>
        <v>0</v>
      </c>
      <c r="S154" s="174"/>
      <c r="T154" s="176">
        <f>T155</f>
        <v>0</v>
      </c>
      <c r="AR154" s="169" t="s">
        <v>76</v>
      </c>
      <c r="AT154" s="177" t="s">
        <v>68</v>
      </c>
      <c r="AU154" s="177" t="s">
        <v>76</v>
      </c>
      <c r="AY154" s="169" t="s">
        <v>144</v>
      </c>
      <c r="BK154" s="178">
        <f>BK155</f>
        <v>0</v>
      </c>
    </row>
    <row r="155" spans="2:65" s="1" customFormat="1" ht="22.9" customHeight="1">
      <c r="B155" s="181"/>
      <c r="C155" s="182" t="s">
        <v>620</v>
      </c>
      <c r="D155" s="182" t="s">
        <v>146</v>
      </c>
      <c r="E155" s="183" t="s">
        <v>621</v>
      </c>
      <c r="F155" s="184" t="s">
        <v>622</v>
      </c>
      <c r="G155" s="185" t="s">
        <v>163</v>
      </c>
      <c r="H155" s="186">
        <v>36.478000000000002</v>
      </c>
      <c r="I155" s="187"/>
      <c r="J155" s="188">
        <f>ROUND(I155*H155,2)</f>
        <v>0</v>
      </c>
      <c r="K155" s="184" t="s">
        <v>150</v>
      </c>
      <c r="L155" s="41"/>
      <c r="M155" s="189" t="s">
        <v>5</v>
      </c>
      <c r="N155" s="221" t="s">
        <v>40</v>
      </c>
      <c r="O155" s="222"/>
      <c r="P155" s="223">
        <f>O155*H155</f>
        <v>0</v>
      </c>
      <c r="Q155" s="223">
        <v>0</v>
      </c>
      <c r="R155" s="223">
        <f>Q155*H155</f>
        <v>0</v>
      </c>
      <c r="S155" s="223">
        <v>0</v>
      </c>
      <c r="T155" s="224">
        <f>S155*H155</f>
        <v>0</v>
      </c>
      <c r="AR155" s="24" t="s">
        <v>151</v>
      </c>
      <c r="AT155" s="24" t="s">
        <v>146</v>
      </c>
      <c r="AU155" s="24" t="s">
        <v>78</v>
      </c>
      <c r="AY155" s="24" t="s">
        <v>144</v>
      </c>
      <c r="BE155" s="193">
        <f>IF(N155="základní",J155,0)</f>
        <v>0</v>
      </c>
      <c r="BF155" s="193">
        <f>IF(N155="snížená",J155,0)</f>
        <v>0</v>
      </c>
      <c r="BG155" s="193">
        <f>IF(N155="zákl. přenesená",J155,0)</f>
        <v>0</v>
      </c>
      <c r="BH155" s="193">
        <f>IF(N155="sníž. přenesená",J155,0)</f>
        <v>0</v>
      </c>
      <c r="BI155" s="193">
        <f>IF(N155="nulová",J155,0)</f>
        <v>0</v>
      </c>
      <c r="BJ155" s="24" t="s">
        <v>76</v>
      </c>
      <c r="BK155" s="193">
        <f>ROUND(I155*H155,2)</f>
        <v>0</v>
      </c>
      <c r="BL155" s="24" t="s">
        <v>151</v>
      </c>
      <c r="BM155" s="24" t="s">
        <v>623</v>
      </c>
    </row>
    <row r="156" spans="2:65" s="1" customFormat="1" ht="6.95" customHeight="1">
      <c r="B156" s="56"/>
      <c r="C156" s="57"/>
      <c r="D156" s="57"/>
      <c r="E156" s="57"/>
      <c r="F156" s="57"/>
      <c r="G156" s="57"/>
      <c r="H156" s="57"/>
      <c r="I156" s="134"/>
      <c r="J156" s="57"/>
      <c r="K156" s="57"/>
      <c r="L156" s="41"/>
    </row>
  </sheetData>
  <autoFilter ref="C81:K155"/>
  <mergeCells count="10">
    <mergeCell ref="J51:J52"/>
    <mergeCell ref="E72:H72"/>
    <mergeCell ref="E74:H7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2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98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13"/>
      <c r="J8" s="42"/>
      <c r="K8" s="45"/>
    </row>
    <row r="9" spans="1:70" s="1" customFormat="1" ht="36.950000000000003" customHeight="1">
      <c r="B9" s="41"/>
      <c r="C9" s="42"/>
      <c r="D9" s="42"/>
      <c r="E9" s="360" t="s">
        <v>624</v>
      </c>
      <c r="F9" s="359"/>
      <c r="G9" s="359"/>
      <c r="H9" s="359"/>
      <c r="I9" s="113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3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14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4" t="s">
        <v>25</v>
      </c>
      <c r="J12" s="115" t="str">
        <f>'Rekapitulace stavby'!AN8</f>
        <v>25. 10. 2018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3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4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4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3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14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4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3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14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4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3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13"/>
      <c r="J23" s="42"/>
      <c r="K23" s="45"/>
    </row>
    <row r="24" spans="2:11" s="7" customFormat="1" ht="14.45" customHeight="1">
      <c r="B24" s="116"/>
      <c r="C24" s="117"/>
      <c r="D24" s="117"/>
      <c r="E24" s="335" t="s">
        <v>5</v>
      </c>
      <c r="F24" s="335"/>
      <c r="G24" s="335"/>
      <c r="H24" s="335"/>
      <c r="I24" s="118"/>
      <c r="J24" s="117"/>
      <c r="K24" s="119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3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20"/>
      <c r="J26" s="68"/>
      <c r="K26" s="121"/>
    </row>
    <row r="27" spans="2:11" s="1" customFormat="1" ht="25.35" customHeight="1">
      <c r="B27" s="41"/>
      <c r="C27" s="42"/>
      <c r="D27" s="122" t="s">
        <v>35</v>
      </c>
      <c r="E27" s="42"/>
      <c r="F27" s="42"/>
      <c r="G27" s="42"/>
      <c r="H27" s="42"/>
      <c r="I27" s="113"/>
      <c r="J27" s="123">
        <f>ROUND(J86,2)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24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25">
        <f>ROUND(SUM(BE86:BE121), 2)</f>
        <v>0</v>
      </c>
      <c r="G30" s="42"/>
      <c r="H30" s="42"/>
      <c r="I30" s="126">
        <v>0.21</v>
      </c>
      <c r="J30" s="125">
        <f>ROUND(ROUND((SUM(BE86:BE121)),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25">
        <f>ROUND(SUM(BF86:BF121), 2)</f>
        <v>0</v>
      </c>
      <c r="G31" s="42"/>
      <c r="H31" s="42"/>
      <c r="I31" s="126">
        <v>0.15</v>
      </c>
      <c r="J31" s="125">
        <f>ROUND(ROUND((SUM(BF86:BF121)),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25">
        <f>ROUND(SUM(BG86:BG121), 2)</f>
        <v>0</v>
      </c>
      <c r="G32" s="42"/>
      <c r="H32" s="42"/>
      <c r="I32" s="126">
        <v>0.21</v>
      </c>
      <c r="J32" s="125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25">
        <f>ROUND(SUM(BH86:BH121), 2)</f>
        <v>0</v>
      </c>
      <c r="G33" s="42"/>
      <c r="H33" s="42"/>
      <c r="I33" s="126">
        <v>0.15</v>
      </c>
      <c r="J33" s="125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ROUND(SUM(BI86:BI121), 2)</f>
        <v>0</v>
      </c>
      <c r="G34" s="42"/>
      <c r="H34" s="42"/>
      <c r="I34" s="126">
        <v>0</v>
      </c>
      <c r="J34" s="125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3"/>
      <c r="J35" s="42"/>
      <c r="K35" s="45"/>
    </row>
    <row r="36" spans="2:11" s="1" customFormat="1" ht="25.35" customHeight="1">
      <c r="B36" s="41"/>
      <c r="C36" s="127"/>
      <c r="D36" s="128" t="s">
        <v>45</v>
      </c>
      <c r="E36" s="71"/>
      <c r="F36" s="71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4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35"/>
      <c r="J41" s="60"/>
      <c r="K41" s="136"/>
    </row>
    <row r="42" spans="2:11" s="1" customFormat="1" ht="36.950000000000003" customHeight="1">
      <c r="B42" s="41"/>
      <c r="C42" s="30" t="s">
        <v>118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3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14.45" customHeight="1">
      <c r="B45" s="41"/>
      <c r="C45" s="42"/>
      <c r="D45" s="42"/>
      <c r="E45" s="357" t="str">
        <f>E7</f>
        <v>Vnitroblok ulic Dukelských Bojovníků a Sokolská, Znojmo</v>
      </c>
      <c r="F45" s="358"/>
      <c r="G45" s="358"/>
      <c r="H45" s="358"/>
      <c r="I45" s="113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149999999999999" customHeight="1">
      <c r="B47" s="41"/>
      <c r="C47" s="42"/>
      <c r="D47" s="42"/>
      <c r="E47" s="360" t="str">
        <f>E9</f>
        <v>03 - SO03 - stanoviště nádob na odpady</v>
      </c>
      <c r="F47" s="359"/>
      <c r="G47" s="359"/>
      <c r="H47" s="359"/>
      <c r="I47" s="113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3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14" t="s">
        <v>25</v>
      </c>
      <c r="J49" s="115" t="str">
        <f>IF(J12="","",J12)</f>
        <v>25. 10. 2018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3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14" t="s">
        <v>32</v>
      </c>
      <c r="J51" s="3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13"/>
      <c r="J52" s="36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3"/>
      <c r="J53" s="42"/>
      <c r="K53" s="45"/>
    </row>
    <row r="54" spans="2:47" s="1" customFormat="1" ht="29.25" customHeight="1">
      <c r="B54" s="41"/>
      <c r="C54" s="137" t="s">
        <v>119</v>
      </c>
      <c r="D54" s="127"/>
      <c r="E54" s="127"/>
      <c r="F54" s="127"/>
      <c r="G54" s="127"/>
      <c r="H54" s="127"/>
      <c r="I54" s="138"/>
      <c r="J54" s="139" t="s">
        <v>120</v>
      </c>
      <c r="K54" s="140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3"/>
      <c r="J55" s="42"/>
      <c r="K55" s="45"/>
    </row>
    <row r="56" spans="2:47" s="1" customFormat="1" ht="29.25" customHeight="1">
      <c r="B56" s="41"/>
      <c r="C56" s="141" t="s">
        <v>121</v>
      </c>
      <c r="D56" s="42"/>
      <c r="E56" s="42"/>
      <c r="F56" s="42"/>
      <c r="G56" s="42"/>
      <c r="H56" s="42"/>
      <c r="I56" s="113"/>
      <c r="J56" s="123">
        <f>J86</f>
        <v>0</v>
      </c>
      <c r="K56" s="45"/>
      <c r="AU56" s="24" t="s">
        <v>122</v>
      </c>
    </row>
    <row r="57" spans="2:47" s="8" customFormat="1" ht="24.95" customHeight="1">
      <c r="B57" s="142"/>
      <c r="C57" s="143"/>
      <c r="D57" s="144" t="s">
        <v>123</v>
      </c>
      <c r="E57" s="145"/>
      <c r="F57" s="145"/>
      <c r="G57" s="145"/>
      <c r="H57" s="145"/>
      <c r="I57" s="146"/>
      <c r="J57" s="147">
        <f>J87</f>
        <v>0</v>
      </c>
      <c r="K57" s="148"/>
    </row>
    <row r="58" spans="2:47" s="9" customFormat="1" ht="19.899999999999999" customHeight="1">
      <c r="B58" s="149"/>
      <c r="C58" s="150"/>
      <c r="D58" s="151" t="s">
        <v>124</v>
      </c>
      <c r="E58" s="152"/>
      <c r="F58" s="152"/>
      <c r="G58" s="152"/>
      <c r="H58" s="152"/>
      <c r="I58" s="153"/>
      <c r="J58" s="154">
        <f>J88</f>
        <v>0</v>
      </c>
      <c r="K58" s="155"/>
    </row>
    <row r="59" spans="2:47" s="9" customFormat="1" ht="19.899999999999999" customHeight="1">
      <c r="B59" s="149"/>
      <c r="C59" s="150"/>
      <c r="D59" s="151" t="s">
        <v>320</v>
      </c>
      <c r="E59" s="152"/>
      <c r="F59" s="152"/>
      <c r="G59" s="152"/>
      <c r="H59" s="152"/>
      <c r="I59" s="153"/>
      <c r="J59" s="154">
        <f>J95</f>
        <v>0</v>
      </c>
      <c r="K59" s="155"/>
    </row>
    <row r="60" spans="2:47" s="9" customFormat="1" ht="14.85" customHeight="1">
      <c r="B60" s="149"/>
      <c r="C60" s="150"/>
      <c r="D60" s="151" t="s">
        <v>625</v>
      </c>
      <c r="E60" s="152"/>
      <c r="F60" s="152"/>
      <c r="G60" s="152"/>
      <c r="H60" s="152"/>
      <c r="I60" s="153"/>
      <c r="J60" s="154">
        <f>J100</f>
        <v>0</v>
      </c>
      <c r="K60" s="155"/>
    </row>
    <row r="61" spans="2:47" s="9" customFormat="1" ht="19.899999999999999" customHeight="1">
      <c r="B61" s="149"/>
      <c r="C61" s="150"/>
      <c r="D61" s="151" t="s">
        <v>626</v>
      </c>
      <c r="E61" s="152"/>
      <c r="F61" s="152"/>
      <c r="G61" s="152"/>
      <c r="H61" s="152"/>
      <c r="I61" s="153"/>
      <c r="J61" s="154">
        <f>J103</f>
        <v>0</v>
      </c>
      <c r="K61" s="155"/>
    </row>
    <row r="62" spans="2:47" s="9" customFormat="1" ht="19.899999999999999" customHeight="1">
      <c r="B62" s="149"/>
      <c r="C62" s="150"/>
      <c r="D62" s="151" t="s">
        <v>627</v>
      </c>
      <c r="E62" s="152"/>
      <c r="F62" s="152"/>
      <c r="G62" s="152"/>
      <c r="H62" s="152"/>
      <c r="I62" s="153"/>
      <c r="J62" s="154">
        <f>J109</f>
        <v>0</v>
      </c>
      <c r="K62" s="155"/>
    </row>
    <row r="63" spans="2:47" s="9" customFormat="1" ht="19.899999999999999" customHeight="1">
      <c r="B63" s="149"/>
      <c r="C63" s="150"/>
      <c r="D63" s="151" t="s">
        <v>127</v>
      </c>
      <c r="E63" s="152"/>
      <c r="F63" s="152"/>
      <c r="G63" s="152"/>
      <c r="H63" s="152"/>
      <c r="I63" s="153"/>
      <c r="J63" s="154">
        <f>J112</f>
        <v>0</v>
      </c>
      <c r="K63" s="155"/>
    </row>
    <row r="64" spans="2:47" s="8" customFormat="1" ht="24.95" customHeight="1">
      <c r="B64" s="142"/>
      <c r="C64" s="143"/>
      <c r="D64" s="144" t="s">
        <v>628</v>
      </c>
      <c r="E64" s="145"/>
      <c r="F64" s="145"/>
      <c r="G64" s="145"/>
      <c r="H64" s="145"/>
      <c r="I64" s="146"/>
      <c r="J64" s="147">
        <f>J114</f>
        <v>0</v>
      </c>
      <c r="K64" s="148"/>
    </row>
    <row r="65" spans="2:12" s="9" customFormat="1" ht="19.899999999999999" customHeight="1">
      <c r="B65" s="149"/>
      <c r="C65" s="150"/>
      <c r="D65" s="151" t="s">
        <v>629</v>
      </c>
      <c r="E65" s="152"/>
      <c r="F65" s="152"/>
      <c r="G65" s="152"/>
      <c r="H65" s="152"/>
      <c r="I65" s="153"/>
      <c r="J65" s="154">
        <f>J115</f>
        <v>0</v>
      </c>
      <c r="K65" s="155"/>
    </row>
    <row r="66" spans="2:12" s="9" customFormat="1" ht="19.899999999999999" customHeight="1">
      <c r="B66" s="149"/>
      <c r="C66" s="150"/>
      <c r="D66" s="151" t="s">
        <v>630</v>
      </c>
      <c r="E66" s="152"/>
      <c r="F66" s="152"/>
      <c r="G66" s="152"/>
      <c r="H66" s="152"/>
      <c r="I66" s="153"/>
      <c r="J66" s="154">
        <f>J119</f>
        <v>0</v>
      </c>
      <c r="K66" s="155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13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4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35"/>
      <c r="J72" s="60"/>
      <c r="K72" s="60"/>
      <c r="L72" s="41"/>
    </row>
    <row r="73" spans="2:12" s="1" customFormat="1" ht="36.950000000000003" customHeight="1">
      <c r="B73" s="41"/>
      <c r="C73" s="61" t="s">
        <v>128</v>
      </c>
      <c r="I73" s="156"/>
      <c r="L73" s="41"/>
    </row>
    <row r="74" spans="2:12" s="1" customFormat="1" ht="6.95" customHeight="1">
      <c r="B74" s="41"/>
      <c r="I74" s="156"/>
      <c r="L74" s="41"/>
    </row>
    <row r="75" spans="2:12" s="1" customFormat="1" ht="14.45" customHeight="1">
      <c r="B75" s="41"/>
      <c r="C75" s="63" t="s">
        <v>19</v>
      </c>
      <c r="I75" s="156"/>
      <c r="L75" s="41"/>
    </row>
    <row r="76" spans="2:12" s="1" customFormat="1" ht="14.45" customHeight="1">
      <c r="B76" s="41"/>
      <c r="E76" s="362" t="str">
        <f>E7</f>
        <v>Vnitroblok ulic Dukelských Bojovníků a Sokolská, Znojmo</v>
      </c>
      <c r="F76" s="363"/>
      <c r="G76" s="363"/>
      <c r="H76" s="363"/>
      <c r="I76" s="156"/>
      <c r="L76" s="41"/>
    </row>
    <row r="77" spans="2:12" s="1" customFormat="1" ht="14.45" customHeight="1">
      <c r="B77" s="41"/>
      <c r="C77" s="63" t="s">
        <v>114</v>
      </c>
      <c r="I77" s="156"/>
      <c r="L77" s="41"/>
    </row>
    <row r="78" spans="2:12" s="1" customFormat="1" ht="16.149999999999999" customHeight="1">
      <c r="B78" s="41"/>
      <c r="E78" s="350" t="str">
        <f>E9</f>
        <v>03 - SO03 - stanoviště nádob na odpady</v>
      </c>
      <c r="F78" s="364"/>
      <c r="G78" s="364"/>
      <c r="H78" s="364"/>
      <c r="I78" s="156"/>
      <c r="L78" s="41"/>
    </row>
    <row r="79" spans="2:12" s="1" customFormat="1" ht="6.95" customHeight="1">
      <c r="B79" s="41"/>
      <c r="I79" s="156"/>
      <c r="L79" s="41"/>
    </row>
    <row r="80" spans="2:12" s="1" customFormat="1" ht="18" customHeight="1">
      <c r="B80" s="41"/>
      <c r="C80" s="63" t="s">
        <v>23</v>
      </c>
      <c r="F80" s="157" t="str">
        <f>F12</f>
        <v xml:space="preserve"> </v>
      </c>
      <c r="I80" s="158" t="s">
        <v>25</v>
      </c>
      <c r="J80" s="67" t="str">
        <f>IF(J12="","",J12)</f>
        <v>25. 10. 2018</v>
      </c>
      <c r="L80" s="41"/>
    </row>
    <row r="81" spans="2:65" s="1" customFormat="1" ht="6.95" customHeight="1">
      <c r="B81" s="41"/>
      <c r="I81" s="156"/>
      <c r="L81" s="41"/>
    </row>
    <row r="82" spans="2:65" s="1" customFormat="1">
      <c r="B82" s="41"/>
      <c r="C82" s="63" t="s">
        <v>27</v>
      </c>
      <c r="F82" s="157" t="str">
        <f>E15</f>
        <v xml:space="preserve"> </v>
      </c>
      <c r="I82" s="158" t="s">
        <v>32</v>
      </c>
      <c r="J82" s="157" t="str">
        <f>E21</f>
        <v xml:space="preserve"> </v>
      </c>
      <c r="L82" s="41"/>
    </row>
    <row r="83" spans="2:65" s="1" customFormat="1" ht="14.45" customHeight="1">
      <c r="B83" s="41"/>
      <c r="C83" s="63" t="s">
        <v>30</v>
      </c>
      <c r="F83" s="157" t="str">
        <f>IF(E18="","",E18)</f>
        <v/>
      </c>
      <c r="I83" s="156"/>
      <c r="L83" s="41"/>
    </row>
    <row r="84" spans="2:65" s="1" customFormat="1" ht="10.35" customHeight="1">
      <c r="B84" s="41"/>
      <c r="I84" s="156"/>
      <c r="L84" s="41"/>
    </row>
    <row r="85" spans="2:65" s="10" customFormat="1" ht="29.25" customHeight="1">
      <c r="B85" s="159"/>
      <c r="C85" s="160" t="s">
        <v>129</v>
      </c>
      <c r="D85" s="161" t="s">
        <v>54</v>
      </c>
      <c r="E85" s="161" t="s">
        <v>50</v>
      </c>
      <c r="F85" s="161" t="s">
        <v>130</v>
      </c>
      <c r="G85" s="161" t="s">
        <v>131</v>
      </c>
      <c r="H85" s="161" t="s">
        <v>132</v>
      </c>
      <c r="I85" s="162" t="s">
        <v>133</v>
      </c>
      <c r="J85" s="161" t="s">
        <v>120</v>
      </c>
      <c r="K85" s="163" t="s">
        <v>134</v>
      </c>
      <c r="L85" s="159"/>
      <c r="M85" s="73" t="s">
        <v>135</v>
      </c>
      <c r="N85" s="74" t="s">
        <v>39</v>
      </c>
      <c r="O85" s="74" t="s">
        <v>136</v>
      </c>
      <c r="P85" s="74" t="s">
        <v>137</v>
      </c>
      <c r="Q85" s="74" t="s">
        <v>138</v>
      </c>
      <c r="R85" s="74" t="s">
        <v>139</v>
      </c>
      <c r="S85" s="74" t="s">
        <v>140</v>
      </c>
      <c r="T85" s="75" t="s">
        <v>141</v>
      </c>
    </row>
    <row r="86" spans="2:65" s="1" customFormat="1" ht="29.25" customHeight="1">
      <c r="B86" s="41"/>
      <c r="C86" s="77" t="s">
        <v>121</v>
      </c>
      <c r="I86" s="156"/>
      <c r="J86" s="164">
        <f>BK86</f>
        <v>0</v>
      </c>
      <c r="L86" s="41"/>
      <c r="M86" s="76"/>
      <c r="N86" s="68"/>
      <c r="O86" s="68"/>
      <c r="P86" s="165">
        <f>P87+P114</f>
        <v>0</v>
      </c>
      <c r="Q86" s="68"/>
      <c r="R86" s="165">
        <f>R87+R114</f>
        <v>65.844083040000001</v>
      </c>
      <c r="S86" s="68"/>
      <c r="T86" s="166">
        <f>T87+T114</f>
        <v>0</v>
      </c>
      <c r="AT86" s="24" t="s">
        <v>68</v>
      </c>
      <c r="AU86" s="24" t="s">
        <v>122</v>
      </c>
      <c r="BK86" s="167">
        <f>BK87+BK114</f>
        <v>0</v>
      </c>
    </row>
    <row r="87" spans="2:65" s="11" customFormat="1" ht="37.35" customHeight="1">
      <c r="B87" s="168"/>
      <c r="D87" s="169" t="s">
        <v>68</v>
      </c>
      <c r="E87" s="170" t="s">
        <v>142</v>
      </c>
      <c r="F87" s="170" t="s">
        <v>143</v>
      </c>
      <c r="I87" s="171"/>
      <c r="J87" s="172">
        <f>BK87</f>
        <v>0</v>
      </c>
      <c r="L87" s="168"/>
      <c r="M87" s="173"/>
      <c r="N87" s="174"/>
      <c r="O87" s="174"/>
      <c r="P87" s="175">
        <f>P88+P95+P103+P109+P112</f>
        <v>0</v>
      </c>
      <c r="Q87" s="174"/>
      <c r="R87" s="175">
        <f>R88+R95+R103+R109+R112</f>
        <v>59.39834304</v>
      </c>
      <c r="S87" s="174"/>
      <c r="T87" s="176">
        <f>T88+T95+T103+T109+T112</f>
        <v>0</v>
      </c>
      <c r="AR87" s="169" t="s">
        <v>76</v>
      </c>
      <c r="AT87" s="177" t="s">
        <v>68</v>
      </c>
      <c r="AU87" s="177" t="s">
        <v>69</v>
      </c>
      <c r="AY87" s="169" t="s">
        <v>144</v>
      </c>
      <c r="BK87" s="178">
        <f>BK88+BK95+BK103+BK109+BK112</f>
        <v>0</v>
      </c>
    </row>
    <row r="88" spans="2:65" s="11" customFormat="1" ht="19.899999999999999" customHeight="1">
      <c r="B88" s="168"/>
      <c r="D88" s="169" t="s">
        <v>68</v>
      </c>
      <c r="E88" s="179" t="s">
        <v>76</v>
      </c>
      <c r="F88" s="179" t="s">
        <v>145</v>
      </c>
      <c r="I88" s="171"/>
      <c r="J88" s="180">
        <f>BK88</f>
        <v>0</v>
      </c>
      <c r="L88" s="168"/>
      <c r="M88" s="173"/>
      <c r="N88" s="174"/>
      <c r="O88" s="174"/>
      <c r="P88" s="175">
        <f>SUM(P89:P94)</f>
        <v>0</v>
      </c>
      <c r="Q88" s="174"/>
      <c r="R88" s="175">
        <f>SUM(R89:R94)</f>
        <v>0</v>
      </c>
      <c r="S88" s="174"/>
      <c r="T88" s="176">
        <f>SUM(T89:T94)</f>
        <v>0</v>
      </c>
      <c r="AR88" s="169" t="s">
        <v>76</v>
      </c>
      <c r="AT88" s="177" t="s">
        <v>68</v>
      </c>
      <c r="AU88" s="177" t="s">
        <v>76</v>
      </c>
      <c r="AY88" s="169" t="s">
        <v>144</v>
      </c>
      <c r="BK88" s="178">
        <f>SUM(BK89:BK94)</f>
        <v>0</v>
      </c>
    </row>
    <row r="89" spans="2:65" s="1" customFormat="1" ht="22.9" customHeight="1">
      <c r="B89" s="181"/>
      <c r="C89" s="182" t="s">
        <v>76</v>
      </c>
      <c r="D89" s="182" t="s">
        <v>146</v>
      </c>
      <c r="E89" s="183" t="s">
        <v>322</v>
      </c>
      <c r="F89" s="184" t="s">
        <v>323</v>
      </c>
      <c r="G89" s="185" t="s">
        <v>149</v>
      </c>
      <c r="H89" s="186">
        <v>7.7759999999999998</v>
      </c>
      <c r="I89" s="187"/>
      <c r="J89" s="188">
        <f>ROUND(I89*H89,2)</f>
        <v>0</v>
      </c>
      <c r="K89" s="184" t="s">
        <v>150</v>
      </c>
      <c r="L89" s="41"/>
      <c r="M89" s="189" t="s">
        <v>5</v>
      </c>
      <c r="N89" s="190" t="s">
        <v>40</v>
      </c>
      <c r="O89" s="42"/>
      <c r="P89" s="191">
        <f>O89*H89</f>
        <v>0</v>
      </c>
      <c r="Q89" s="191">
        <v>0</v>
      </c>
      <c r="R89" s="191">
        <f>Q89*H89</f>
        <v>0</v>
      </c>
      <c r="S89" s="191">
        <v>0</v>
      </c>
      <c r="T89" s="192">
        <f>S89*H89</f>
        <v>0</v>
      </c>
      <c r="AR89" s="24" t="s">
        <v>151</v>
      </c>
      <c r="AT89" s="24" t="s">
        <v>146</v>
      </c>
      <c r="AU89" s="24" t="s">
        <v>78</v>
      </c>
      <c r="AY89" s="24" t="s">
        <v>144</v>
      </c>
      <c r="BE89" s="193">
        <f>IF(N89="základní",J89,0)</f>
        <v>0</v>
      </c>
      <c r="BF89" s="193">
        <f>IF(N89="snížená",J89,0)</f>
        <v>0</v>
      </c>
      <c r="BG89" s="193">
        <f>IF(N89="zákl. přenesená",J89,0)</f>
        <v>0</v>
      </c>
      <c r="BH89" s="193">
        <f>IF(N89="sníž. přenesená",J89,0)</f>
        <v>0</v>
      </c>
      <c r="BI89" s="193">
        <f>IF(N89="nulová",J89,0)</f>
        <v>0</v>
      </c>
      <c r="BJ89" s="24" t="s">
        <v>76</v>
      </c>
      <c r="BK89" s="193">
        <f>ROUND(I89*H89,2)</f>
        <v>0</v>
      </c>
      <c r="BL89" s="24" t="s">
        <v>151</v>
      </c>
      <c r="BM89" s="24" t="s">
        <v>631</v>
      </c>
    </row>
    <row r="90" spans="2:65" s="12" customFormat="1" ht="13.5">
      <c r="B90" s="194"/>
      <c r="D90" s="195" t="s">
        <v>153</v>
      </c>
      <c r="E90" s="196" t="s">
        <v>5</v>
      </c>
      <c r="F90" s="197" t="s">
        <v>632</v>
      </c>
      <c r="H90" s="198">
        <v>7.7759999999999998</v>
      </c>
      <c r="I90" s="199"/>
      <c r="L90" s="194"/>
      <c r="M90" s="200"/>
      <c r="N90" s="201"/>
      <c r="O90" s="201"/>
      <c r="P90" s="201"/>
      <c r="Q90" s="201"/>
      <c r="R90" s="201"/>
      <c r="S90" s="201"/>
      <c r="T90" s="202"/>
      <c r="AT90" s="196" t="s">
        <v>153</v>
      </c>
      <c r="AU90" s="196" t="s">
        <v>78</v>
      </c>
      <c r="AV90" s="12" t="s">
        <v>78</v>
      </c>
      <c r="AW90" s="12" t="s">
        <v>33</v>
      </c>
      <c r="AX90" s="12" t="s">
        <v>76</v>
      </c>
      <c r="AY90" s="196" t="s">
        <v>144</v>
      </c>
    </row>
    <row r="91" spans="2:65" s="1" customFormat="1" ht="45.6" customHeight="1">
      <c r="B91" s="181"/>
      <c r="C91" s="182" t="s">
        <v>78</v>
      </c>
      <c r="D91" s="182" t="s">
        <v>146</v>
      </c>
      <c r="E91" s="183" t="s">
        <v>157</v>
      </c>
      <c r="F91" s="184" t="s">
        <v>158</v>
      </c>
      <c r="G91" s="185" t="s">
        <v>149</v>
      </c>
      <c r="H91" s="186">
        <v>7.7759999999999998</v>
      </c>
      <c r="I91" s="187"/>
      <c r="J91" s="188">
        <f>ROUND(I91*H91,2)</f>
        <v>0</v>
      </c>
      <c r="K91" s="184" t="s">
        <v>150</v>
      </c>
      <c r="L91" s="41"/>
      <c r="M91" s="189" t="s">
        <v>5</v>
      </c>
      <c r="N91" s="190" t="s">
        <v>40</v>
      </c>
      <c r="O91" s="42"/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24" t="s">
        <v>151</v>
      </c>
      <c r="AT91" s="24" t="s">
        <v>146</v>
      </c>
      <c r="AU91" s="24" t="s">
        <v>78</v>
      </c>
      <c r="AY91" s="24" t="s">
        <v>144</v>
      </c>
      <c r="BE91" s="193">
        <f>IF(N91="základní",J91,0)</f>
        <v>0</v>
      </c>
      <c r="BF91" s="193">
        <f>IF(N91="snížená",J91,0)</f>
        <v>0</v>
      </c>
      <c r="BG91" s="193">
        <f>IF(N91="zákl. přenesená",J91,0)</f>
        <v>0</v>
      </c>
      <c r="BH91" s="193">
        <f>IF(N91="sníž. přenesená",J91,0)</f>
        <v>0</v>
      </c>
      <c r="BI91" s="193">
        <f>IF(N91="nulová",J91,0)</f>
        <v>0</v>
      </c>
      <c r="BJ91" s="24" t="s">
        <v>76</v>
      </c>
      <c r="BK91" s="193">
        <f>ROUND(I91*H91,2)</f>
        <v>0</v>
      </c>
      <c r="BL91" s="24" t="s">
        <v>151</v>
      </c>
      <c r="BM91" s="24" t="s">
        <v>633</v>
      </c>
    </row>
    <row r="92" spans="2:65" s="12" customFormat="1" ht="13.5">
      <c r="B92" s="194"/>
      <c r="D92" s="195" t="s">
        <v>153</v>
      </c>
      <c r="E92" s="196" t="s">
        <v>5</v>
      </c>
      <c r="F92" s="197" t="s">
        <v>634</v>
      </c>
      <c r="H92" s="198">
        <v>7.7759999999999998</v>
      </c>
      <c r="I92" s="199"/>
      <c r="L92" s="194"/>
      <c r="M92" s="200"/>
      <c r="N92" s="201"/>
      <c r="O92" s="201"/>
      <c r="P92" s="201"/>
      <c r="Q92" s="201"/>
      <c r="R92" s="201"/>
      <c r="S92" s="201"/>
      <c r="T92" s="202"/>
      <c r="AT92" s="196" t="s">
        <v>153</v>
      </c>
      <c r="AU92" s="196" t="s">
        <v>78</v>
      </c>
      <c r="AV92" s="12" t="s">
        <v>78</v>
      </c>
      <c r="AW92" s="12" t="s">
        <v>33</v>
      </c>
      <c r="AX92" s="12" t="s">
        <v>76</v>
      </c>
      <c r="AY92" s="196" t="s">
        <v>144</v>
      </c>
    </row>
    <row r="93" spans="2:65" s="1" customFormat="1" ht="34.15" customHeight="1">
      <c r="B93" s="181"/>
      <c r="C93" s="182" t="s">
        <v>160</v>
      </c>
      <c r="D93" s="182" t="s">
        <v>146</v>
      </c>
      <c r="E93" s="183" t="s">
        <v>161</v>
      </c>
      <c r="F93" s="184" t="s">
        <v>162</v>
      </c>
      <c r="G93" s="185" t="s">
        <v>163</v>
      </c>
      <c r="H93" s="186">
        <v>13.997</v>
      </c>
      <c r="I93" s="187"/>
      <c r="J93" s="188">
        <f>ROUND(I93*H93,2)</f>
        <v>0</v>
      </c>
      <c r="K93" s="184" t="s">
        <v>150</v>
      </c>
      <c r="L93" s="41"/>
      <c r="M93" s="189" t="s">
        <v>5</v>
      </c>
      <c r="N93" s="190" t="s">
        <v>40</v>
      </c>
      <c r="O93" s="42"/>
      <c r="P93" s="191">
        <f>O93*H93</f>
        <v>0</v>
      </c>
      <c r="Q93" s="191">
        <v>0</v>
      </c>
      <c r="R93" s="191">
        <f>Q93*H93</f>
        <v>0</v>
      </c>
      <c r="S93" s="191">
        <v>0</v>
      </c>
      <c r="T93" s="192">
        <f>S93*H93</f>
        <v>0</v>
      </c>
      <c r="AR93" s="24" t="s">
        <v>151</v>
      </c>
      <c r="AT93" s="24" t="s">
        <v>146</v>
      </c>
      <c r="AU93" s="24" t="s">
        <v>78</v>
      </c>
      <c r="AY93" s="24" t="s">
        <v>144</v>
      </c>
      <c r="BE93" s="193">
        <f>IF(N93="základní",J93,0)</f>
        <v>0</v>
      </c>
      <c r="BF93" s="193">
        <f>IF(N93="snížená",J93,0)</f>
        <v>0</v>
      </c>
      <c r="BG93" s="193">
        <f>IF(N93="zákl. přenesená",J93,0)</f>
        <v>0</v>
      </c>
      <c r="BH93" s="193">
        <f>IF(N93="sníž. přenesená",J93,0)</f>
        <v>0</v>
      </c>
      <c r="BI93" s="193">
        <f>IF(N93="nulová",J93,0)</f>
        <v>0</v>
      </c>
      <c r="BJ93" s="24" t="s">
        <v>76</v>
      </c>
      <c r="BK93" s="193">
        <f>ROUND(I93*H93,2)</f>
        <v>0</v>
      </c>
      <c r="BL93" s="24" t="s">
        <v>151</v>
      </c>
      <c r="BM93" s="24" t="s">
        <v>635</v>
      </c>
    </row>
    <row r="94" spans="2:65" s="12" customFormat="1" ht="13.5">
      <c r="B94" s="194"/>
      <c r="D94" s="195" t="s">
        <v>153</v>
      </c>
      <c r="E94" s="196" t="s">
        <v>5</v>
      </c>
      <c r="F94" s="197" t="s">
        <v>636</v>
      </c>
      <c r="H94" s="198">
        <v>13.997</v>
      </c>
      <c r="I94" s="199"/>
      <c r="L94" s="194"/>
      <c r="M94" s="200"/>
      <c r="N94" s="201"/>
      <c r="O94" s="201"/>
      <c r="P94" s="201"/>
      <c r="Q94" s="201"/>
      <c r="R94" s="201"/>
      <c r="S94" s="201"/>
      <c r="T94" s="202"/>
      <c r="AT94" s="196" t="s">
        <v>153</v>
      </c>
      <c r="AU94" s="196" t="s">
        <v>78</v>
      </c>
      <c r="AV94" s="12" t="s">
        <v>78</v>
      </c>
      <c r="AW94" s="12" t="s">
        <v>33</v>
      </c>
      <c r="AX94" s="12" t="s">
        <v>76</v>
      </c>
      <c r="AY94" s="196" t="s">
        <v>144</v>
      </c>
    </row>
    <row r="95" spans="2:65" s="11" customFormat="1" ht="29.85" customHeight="1">
      <c r="B95" s="168"/>
      <c r="D95" s="169" t="s">
        <v>68</v>
      </c>
      <c r="E95" s="179" t="s">
        <v>78</v>
      </c>
      <c r="F95" s="179" t="s">
        <v>358</v>
      </c>
      <c r="I95" s="171"/>
      <c r="J95" s="180">
        <f>BK95</f>
        <v>0</v>
      </c>
      <c r="L95" s="168"/>
      <c r="M95" s="173"/>
      <c r="N95" s="174"/>
      <c r="O95" s="174"/>
      <c r="P95" s="175">
        <f>P96+SUM(P97:P100)</f>
        <v>0</v>
      </c>
      <c r="Q95" s="174"/>
      <c r="R95" s="175">
        <f>R96+SUM(R97:R100)</f>
        <v>33.073583040000003</v>
      </c>
      <c r="S95" s="174"/>
      <c r="T95" s="176">
        <f>T96+SUM(T97:T100)</f>
        <v>0</v>
      </c>
      <c r="AR95" s="169" t="s">
        <v>76</v>
      </c>
      <c r="AT95" s="177" t="s">
        <v>68</v>
      </c>
      <c r="AU95" s="177" t="s">
        <v>76</v>
      </c>
      <c r="AY95" s="169" t="s">
        <v>144</v>
      </c>
      <c r="BK95" s="178">
        <f>BK96+SUM(BK97:BK100)</f>
        <v>0</v>
      </c>
    </row>
    <row r="96" spans="2:65" s="1" customFormat="1" ht="22.9" customHeight="1">
      <c r="B96" s="181"/>
      <c r="C96" s="182" t="s">
        <v>151</v>
      </c>
      <c r="D96" s="182" t="s">
        <v>146</v>
      </c>
      <c r="E96" s="183" t="s">
        <v>637</v>
      </c>
      <c r="F96" s="184" t="s">
        <v>638</v>
      </c>
      <c r="G96" s="185" t="s">
        <v>149</v>
      </c>
      <c r="H96" s="186">
        <v>6.48</v>
      </c>
      <c r="I96" s="187"/>
      <c r="J96" s="188">
        <f>ROUND(I96*H96,2)</f>
        <v>0</v>
      </c>
      <c r="K96" s="184" t="s">
        <v>150</v>
      </c>
      <c r="L96" s="41"/>
      <c r="M96" s="189" t="s">
        <v>5</v>
      </c>
      <c r="N96" s="190" t="s">
        <v>40</v>
      </c>
      <c r="O96" s="42"/>
      <c r="P96" s="191">
        <f>O96*H96</f>
        <v>0</v>
      </c>
      <c r="Q96" s="191">
        <v>2.16</v>
      </c>
      <c r="R96" s="191">
        <f>Q96*H96</f>
        <v>13.996800000000002</v>
      </c>
      <c r="S96" s="191">
        <v>0</v>
      </c>
      <c r="T96" s="192">
        <f>S96*H96</f>
        <v>0</v>
      </c>
      <c r="AR96" s="24" t="s">
        <v>151</v>
      </c>
      <c r="AT96" s="24" t="s">
        <v>146</v>
      </c>
      <c r="AU96" s="24" t="s">
        <v>78</v>
      </c>
      <c r="AY96" s="24" t="s">
        <v>144</v>
      </c>
      <c r="BE96" s="193">
        <f>IF(N96="základní",J96,0)</f>
        <v>0</v>
      </c>
      <c r="BF96" s="193">
        <f>IF(N96="snížená",J96,0)</f>
        <v>0</v>
      </c>
      <c r="BG96" s="193">
        <f>IF(N96="zákl. přenesená",J96,0)</f>
        <v>0</v>
      </c>
      <c r="BH96" s="193">
        <f>IF(N96="sníž. přenesená",J96,0)</f>
        <v>0</v>
      </c>
      <c r="BI96" s="193">
        <f>IF(N96="nulová",J96,0)</f>
        <v>0</v>
      </c>
      <c r="BJ96" s="24" t="s">
        <v>76</v>
      </c>
      <c r="BK96" s="193">
        <f>ROUND(I96*H96,2)</f>
        <v>0</v>
      </c>
      <c r="BL96" s="24" t="s">
        <v>151</v>
      </c>
      <c r="BM96" s="24" t="s">
        <v>639</v>
      </c>
    </row>
    <row r="97" spans="2:65" s="12" customFormat="1" ht="13.5">
      <c r="B97" s="194"/>
      <c r="D97" s="195" t="s">
        <v>153</v>
      </c>
      <c r="E97" s="196" t="s">
        <v>5</v>
      </c>
      <c r="F97" s="197" t="s">
        <v>640</v>
      </c>
      <c r="H97" s="198">
        <v>6.48</v>
      </c>
      <c r="I97" s="199"/>
      <c r="L97" s="194"/>
      <c r="M97" s="200"/>
      <c r="N97" s="201"/>
      <c r="O97" s="201"/>
      <c r="P97" s="201"/>
      <c r="Q97" s="201"/>
      <c r="R97" s="201"/>
      <c r="S97" s="201"/>
      <c r="T97" s="202"/>
      <c r="AT97" s="196" t="s">
        <v>153</v>
      </c>
      <c r="AU97" s="196" t="s">
        <v>78</v>
      </c>
      <c r="AV97" s="12" t="s">
        <v>78</v>
      </c>
      <c r="AW97" s="12" t="s">
        <v>33</v>
      </c>
      <c r="AX97" s="12" t="s">
        <v>76</v>
      </c>
      <c r="AY97" s="196" t="s">
        <v>144</v>
      </c>
    </row>
    <row r="98" spans="2:65" s="1" customFormat="1" ht="22.9" customHeight="1">
      <c r="B98" s="181"/>
      <c r="C98" s="182" t="s">
        <v>172</v>
      </c>
      <c r="D98" s="182" t="s">
        <v>146</v>
      </c>
      <c r="E98" s="183" t="s">
        <v>641</v>
      </c>
      <c r="F98" s="184" t="s">
        <v>642</v>
      </c>
      <c r="G98" s="185" t="s">
        <v>149</v>
      </c>
      <c r="H98" s="186">
        <v>7.7759999999999998</v>
      </c>
      <c r="I98" s="187"/>
      <c r="J98" s="188">
        <f>ROUND(I98*H98,2)</f>
        <v>0</v>
      </c>
      <c r="K98" s="184" t="s">
        <v>150</v>
      </c>
      <c r="L98" s="41"/>
      <c r="M98" s="189" t="s">
        <v>5</v>
      </c>
      <c r="N98" s="190" t="s">
        <v>40</v>
      </c>
      <c r="O98" s="42"/>
      <c r="P98" s="191">
        <f>O98*H98</f>
        <v>0</v>
      </c>
      <c r="Q98" s="191">
        <v>2.45329</v>
      </c>
      <c r="R98" s="191">
        <f>Q98*H98</f>
        <v>19.076783039999999</v>
      </c>
      <c r="S98" s="191">
        <v>0</v>
      </c>
      <c r="T98" s="192">
        <f>S98*H98</f>
        <v>0</v>
      </c>
      <c r="AR98" s="24" t="s">
        <v>151</v>
      </c>
      <c r="AT98" s="24" t="s">
        <v>146</v>
      </c>
      <c r="AU98" s="24" t="s">
        <v>78</v>
      </c>
      <c r="AY98" s="24" t="s">
        <v>144</v>
      </c>
      <c r="BE98" s="193">
        <f>IF(N98="základní",J98,0)</f>
        <v>0</v>
      </c>
      <c r="BF98" s="193">
        <f>IF(N98="snížená",J98,0)</f>
        <v>0</v>
      </c>
      <c r="BG98" s="193">
        <f>IF(N98="zákl. přenesená",J98,0)</f>
        <v>0</v>
      </c>
      <c r="BH98" s="193">
        <f>IF(N98="sníž. přenesená",J98,0)</f>
        <v>0</v>
      </c>
      <c r="BI98" s="193">
        <f>IF(N98="nulová",J98,0)</f>
        <v>0</v>
      </c>
      <c r="BJ98" s="24" t="s">
        <v>76</v>
      </c>
      <c r="BK98" s="193">
        <f>ROUND(I98*H98,2)</f>
        <v>0</v>
      </c>
      <c r="BL98" s="24" t="s">
        <v>151</v>
      </c>
      <c r="BM98" s="24" t="s">
        <v>643</v>
      </c>
    </row>
    <row r="99" spans="2:65" s="12" customFormat="1" ht="13.5">
      <c r="B99" s="194"/>
      <c r="D99" s="195" t="s">
        <v>153</v>
      </c>
      <c r="E99" s="196" t="s">
        <v>5</v>
      </c>
      <c r="F99" s="197" t="s">
        <v>644</v>
      </c>
      <c r="H99" s="198">
        <v>7.7759999999999998</v>
      </c>
      <c r="I99" s="199"/>
      <c r="L99" s="194"/>
      <c r="M99" s="200"/>
      <c r="N99" s="201"/>
      <c r="O99" s="201"/>
      <c r="P99" s="201"/>
      <c r="Q99" s="201"/>
      <c r="R99" s="201"/>
      <c r="S99" s="201"/>
      <c r="T99" s="202"/>
      <c r="AT99" s="196" t="s">
        <v>153</v>
      </c>
      <c r="AU99" s="196" t="s">
        <v>78</v>
      </c>
      <c r="AV99" s="12" t="s">
        <v>78</v>
      </c>
      <c r="AW99" s="12" t="s">
        <v>33</v>
      </c>
      <c r="AX99" s="12" t="s">
        <v>76</v>
      </c>
      <c r="AY99" s="196" t="s">
        <v>144</v>
      </c>
    </row>
    <row r="100" spans="2:65" s="11" customFormat="1" ht="22.35" customHeight="1">
      <c r="B100" s="168"/>
      <c r="D100" s="169" t="s">
        <v>68</v>
      </c>
      <c r="E100" s="179" t="s">
        <v>611</v>
      </c>
      <c r="F100" s="179" t="s">
        <v>645</v>
      </c>
      <c r="I100" s="171"/>
      <c r="J100" s="180">
        <f>BK100</f>
        <v>0</v>
      </c>
      <c r="L100" s="168"/>
      <c r="M100" s="173"/>
      <c r="N100" s="174"/>
      <c r="O100" s="174"/>
      <c r="P100" s="175">
        <f>SUM(P101:P102)</f>
        <v>0</v>
      </c>
      <c r="Q100" s="174"/>
      <c r="R100" s="175">
        <f>SUM(R101:R102)</f>
        <v>0</v>
      </c>
      <c r="S100" s="174"/>
      <c r="T100" s="176">
        <f>SUM(T101:T102)</f>
        <v>0</v>
      </c>
      <c r="AR100" s="169" t="s">
        <v>76</v>
      </c>
      <c r="AT100" s="177" t="s">
        <v>68</v>
      </c>
      <c r="AU100" s="177" t="s">
        <v>78</v>
      </c>
      <c r="AY100" s="169" t="s">
        <v>144</v>
      </c>
      <c r="BK100" s="178">
        <f>SUM(BK101:BK102)</f>
        <v>0</v>
      </c>
    </row>
    <row r="101" spans="2:65" s="1" customFormat="1" ht="14.45" customHeight="1">
      <c r="B101" s="181"/>
      <c r="C101" s="182" t="s">
        <v>177</v>
      </c>
      <c r="D101" s="182" t="s">
        <v>146</v>
      </c>
      <c r="E101" s="183" t="s">
        <v>646</v>
      </c>
      <c r="F101" s="184" t="s">
        <v>647</v>
      </c>
      <c r="G101" s="185" t="s">
        <v>168</v>
      </c>
      <c r="H101" s="186">
        <v>18.75</v>
      </c>
      <c r="I101" s="187"/>
      <c r="J101" s="188">
        <f>ROUND(I101*H101,2)</f>
        <v>0</v>
      </c>
      <c r="K101" s="184" t="s">
        <v>5</v>
      </c>
      <c r="L101" s="41"/>
      <c r="M101" s="189" t="s">
        <v>5</v>
      </c>
      <c r="N101" s="190" t="s">
        <v>40</v>
      </c>
      <c r="O101" s="42"/>
      <c r="P101" s="191">
        <f>O101*H101</f>
        <v>0</v>
      </c>
      <c r="Q101" s="191">
        <v>0</v>
      </c>
      <c r="R101" s="191">
        <f>Q101*H101</f>
        <v>0</v>
      </c>
      <c r="S101" s="191">
        <v>0</v>
      </c>
      <c r="T101" s="192">
        <f>S101*H101</f>
        <v>0</v>
      </c>
      <c r="AR101" s="24" t="s">
        <v>151</v>
      </c>
      <c r="AT101" s="24" t="s">
        <v>146</v>
      </c>
      <c r="AU101" s="24" t="s">
        <v>160</v>
      </c>
      <c r="AY101" s="24" t="s">
        <v>144</v>
      </c>
      <c r="BE101" s="193">
        <f>IF(N101="základní",J101,0)</f>
        <v>0</v>
      </c>
      <c r="BF101" s="193">
        <f>IF(N101="snížená",J101,0)</f>
        <v>0</v>
      </c>
      <c r="BG101" s="193">
        <f>IF(N101="zákl. přenesená",J101,0)</f>
        <v>0</v>
      </c>
      <c r="BH101" s="193">
        <f>IF(N101="sníž. přenesená",J101,0)</f>
        <v>0</v>
      </c>
      <c r="BI101" s="193">
        <f>IF(N101="nulová",J101,0)</f>
        <v>0</v>
      </c>
      <c r="BJ101" s="24" t="s">
        <v>76</v>
      </c>
      <c r="BK101" s="193">
        <f>ROUND(I101*H101,2)</f>
        <v>0</v>
      </c>
      <c r="BL101" s="24" t="s">
        <v>151</v>
      </c>
      <c r="BM101" s="24" t="s">
        <v>648</v>
      </c>
    </row>
    <row r="102" spans="2:65" s="12" customFormat="1" ht="13.5">
      <c r="B102" s="194"/>
      <c r="D102" s="195" t="s">
        <v>153</v>
      </c>
      <c r="E102" s="196" t="s">
        <v>5</v>
      </c>
      <c r="F102" s="197" t="s">
        <v>649</v>
      </c>
      <c r="H102" s="198">
        <v>18.75</v>
      </c>
      <c r="I102" s="199"/>
      <c r="L102" s="194"/>
      <c r="M102" s="200"/>
      <c r="N102" s="201"/>
      <c r="O102" s="201"/>
      <c r="P102" s="201"/>
      <c r="Q102" s="201"/>
      <c r="R102" s="201"/>
      <c r="S102" s="201"/>
      <c r="T102" s="202"/>
      <c r="AT102" s="196" t="s">
        <v>153</v>
      </c>
      <c r="AU102" s="196" t="s">
        <v>160</v>
      </c>
      <c r="AV102" s="12" t="s">
        <v>78</v>
      </c>
      <c r="AW102" s="12" t="s">
        <v>33</v>
      </c>
      <c r="AX102" s="12" t="s">
        <v>76</v>
      </c>
      <c r="AY102" s="196" t="s">
        <v>144</v>
      </c>
    </row>
    <row r="103" spans="2:65" s="11" customFormat="1" ht="29.85" customHeight="1">
      <c r="B103" s="168"/>
      <c r="D103" s="169" t="s">
        <v>68</v>
      </c>
      <c r="E103" s="179" t="s">
        <v>160</v>
      </c>
      <c r="F103" s="179" t="s">
        <v>650</v>
      </c>
      <c r="I103" s="171"/>
      <c r="J103" s="180">
        <f>BK103</f>
        <v>0</v>
      </c>
      <c r="L103" s="168"/>
      <c r="M103" s="173"/>
      <c r="N103" s="174"/>
      <c r="O103" s="174"/>
      <c r="P103" s="175">
        <f>SUM(P104:P108)</f>
        <v>0</v>
      </c>
      <c r="Q103" s="174"/>
      <c r="R103" s="175">
        <f>SUM(R104:R108)</f>
        <v>26.324759999999998</v>
      </c>
      <c r="S103" s="174"/>
      <c r="T103" s="176">
        <f>SUM(T104:T108)</f>
        <v>0</v>
      </c>
      <c r="AR103" s="169" t="s">
        <v>76</v>
      </c>
      <c r="AT103" s="177" t="s">
        <v>68</v>
      </c>
      <c r="AU103" s="177" t="s">
        <v>76</v>
      </c>
      <c r="AY103" s="169" t="s">
        <v>144</v>
      </c>
      <c r="BK103" s="178">
        <f>SUM(BK104:BK108)</f>
        <v>0</v>
      </c>
    </row>
    <row r="104" spans="2:65" s="1" customFormat="1" ht="22.9" customHeight="1">
      <c r="B104" s="181"/>
      <c r="C104" s="182" t="s">
        <v>181</v>
      </c>
      <c r="D104" s="182" t="s">
        <v>146</v>
      </c>
      <c r="E104" s="183" t="s">
        <v>651</v>
      </c>
      <c r="F104" s="184" t="s">
        <v>652</v>
      </c>
      <c r="G104" s="185" t="s">
        <v>236</v>
      </c>
      <c r="H104" s="186">
        <v>6</v>
      </c>
      <c r="I104" s="187"/>
      <c r="J104" s="188">
        <f>ROUND(I104*H104,2)</f>
        <v>0</v>
      </c>
      <c r="K104" s="184" t="s">
        <v>5</v>
      </c>
      <c r="L104" s="41"/>
      <c r="M104" s="189" t="s">
        <v>5</v>
      </c>
      <c r="N104" s="190" t="s">
        <v>40</v>
      </c>
      <c r="O104" s="42"/>
      <c r="P104" s="191">
        <f>O104*H104</f>
        <v>0</v>
      </c>
      <c r="Q104" s="191">
        <v>0.14373</v>
      </c>
      <c r="R104" s="191">
        <f>Q104*H104</f>
        <v>0.86237999999999992</v>
      </c>
      <c r="S104" s="191">
        <v>0</v>
      </c>
      <c r="T104" s="192">
        <f>S104*H104</f>
        <v>0</v>
      </c>
      <c r="AR104" s="24" t="s">
        <v>151</v>
      </c>
      <c r="AT104" s="24" t="s">
        <v>146</v>
      </c>
      <c r="AU104" s="24" t="s">
        <v>78</v>
      </c>
      <c r="AY104" s="24" t="s">
        <v>144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4" t="s">
        <v>76</v>
      </c>
      <c r="BK104" s="193">
        <f>ROUND(I104*H104,2)</f>
        <v>0</v>
      </c>
      <c r="BL104" s="24" t="s">
        <v>151</v>
      </c>
      <c r="BM104" s="24" t="s">
        <v>653</v>
      </c>
    </row>
    <row r="105" spans="2:65" s="12" customFormat="1" ht="13.5">
      <c r="B105" s="194"/>
      <c r="D105" s="195" t="s">
        <v>153</v>
      </c>
      <c r="E105" s="196" t="s">
        <v>5</v>
      </c>
      <c r="F105" s="197" t="s">
        <v>654</v>
      </c>
      <c r="H105" s="198">
        <v>6</v>
      </c>
      <c r="I105" s="199"/>
      <c r="L105" s="194"/>
      <c r="M105" s="200"/>
      <c r="N105" s="201"/>
      <c r="O105" s="201"/>
      <c r="P105" s="201"/>
      <c r="Q105" s="201"/>
      <c r="R105" s="201"/>
      <c r="S105" s="201"/>
      <c r="T105" s="202"/>
      <c r="AT105" s="196" t="s">
        <v>153</v>
      </c>
      <c r="AU105" s="196" t="s">
        <v>78</v>
      </c>
      <c r="AV105" s="12" t="s">
        <v>78</v>
      </c>
      <c r="AW105" s="12" t="s">
        <v>33</v>
      </c>
      <c r="AX105" s="12" t="s">
        <v>76</v>
      </c>
      <c r="AY105" s="196" t="s">
        <v>144</v>
      </c>
    </row>
    <row r="106" spans="2:65" s="1" customFormat="1" ht="22.9" customHeight="1">
      <c r="B106" s="181"/>
      <c r="C106" s="182" t="s">
        <v>185</v>
      </c>
      <c r="D106" s="182" t="s">
        <v>146</v>
      </c>
      <c r="E106" s="183" t="s">
        <v>655</v>
      </c>
      <c r="F106" s="184" t="s">
        <v>652</v>
      </c>
      <c r="G106" s="185" t="s">
        <v>236</v>
      </c>
      <c r="H106" s="186">
        <v>6</v>
      </c>
      <c r="I106" s="187"/>
      <c r="J106" s="188">
        <f>ROUND(I106*H106,2)</f>
        <v>0</v>
      </c>
      <c r="K106" s="184" t="s">
        <v>150</v>
      </c>
      <c r="L106" s="41"/>
      <c r="M106" s="189" t="s">
        <v>5</v>
      </c>
      <c r="N106" s="190" t="s">
        <v>40</v>
      </c>
      <c r="O106" s="42"/>
      <c r="P106" s="191">
        <f>O106*H106</f>
        <v>0</v>
      </c>
      <c r="Q106" s="191">
        <v>0.14373</v>
      </c>
      <c r="R106" s="191">
        <f>Q106*H106</f>
        <v>0.86237999999999992</v>
      </c>
      <c r="S106" s="191">
        <v>0</v>
      </c>
      <c r="T106" s="192">
        <f>S106*H106</f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>IF(N106="základní",J106,0)</f>
        <v>0</v>
      </c>
      <c r="BF106" s="193">
        <f>IF(N106="snížená",J106,0)</f>
        <v>0</v>
      </c>
      <c r="BG106" s="193">
        <f>IF(N106="zákl. přenesená",J106,0)</f>
        <v>0</v>
      </c>
      <c r="BH106" s="193">
        <f>IF(N106="sníž. přenesená",J106,0)</f>
        <v>0</v>
      </c>
      <c r="BI106" s="193">
        <f>IF(N106="nulová",J106,0)</f>
        <v>0</v>
      </c>
      <c r="BJ106" s="24" t="s">
        <v>76</v>
      </c>
      <c r="BK106" s="193">
        <f>ROUND(I106*H106,2)</f>
        <v>0</v>
      </c>
      <c r="BL106" s="24" t="s">
        <v>151</v>
      </c>
      <c r="BM106" s="24" t="s">
        <v>656</v>
      </c>
    </row>
    <row r="107" spans="2:65" s="12" customFormat="1" ht="13.5">
      <c r="B107" s="194"/>
      <c r="D107" s="195" t="s">
        <v>153</v>
      </c>
      <c r="E107" s="196" t="s">
        <v>5</v>
      </c>
      <c r="F107" s="197" t="s">
        <v>654</v>
      </c>
      <c r="H107" s="198">
        <v>6</v>
      </c>
      <c r="I107" s="199"/>
      <c r="L107" s="194"/>
      <c r="M107" s="200"/>
      <c r="N107" s="201"/>
      <c r="O107" s="201"/>
      <c r="P107" s="201"/>
      <c r="Q107" s="201"/>
      <c r="R107" s="201"/>
      <c r="S107" s="201"/>
      <c r="T107" s="202"/>
      <c r="AT107" s="196" t="s">
        <v>153</v>
      </c>
      <c r="AU107" s="196" t="s">
        <v>78</v>
      </c>
      <c r="AV107" s="12" t="s">
        <v>78</v>
      </c>
      <c r="AW107" s="12" t="s">
        <v>33</v>
      </c>
      <c r="AX107" s="12" t="s">
        <v>76</v>
      </c>
      <c r="AY107" s="196" t="s">
        <v>144</v>
      </c>
    </row>
    <row r="108" spans="2:65" s="1" customFormat="1" ht="14.45" customHeight="1">
      <c r="B108" s="181"/>
      <c r="C108" s="211" t="s">
        <v>189</v>
      </c>
      <c r="D108" s="211" t="s">
        <v>200</v>
      </c>
      <c r="E108" s="212" t="s">
        <v>657</v>
      </c>
      <c r="F108" s="213" t="s">
        <v>658</v>
      </c>
      <c r="G108" s="214" t="s">
        <v>236</v>
      </c>
      <c r="H108" s="215">
        <v>6</v>
      </c>
      <c r="I108" s="216"/>
      <c r="J108" s="217">
        <f>ROUND(I108*H108,2)</f>
        <v>0</v>
      </c>
      <c r="K108" s="213" t="s">
        <v>5</v>
      </c>
      <c r="L108" s="218"/>
      <c r="M108" s="219" t="s">
        <v>5</v>
      </c>
      <c r="N108" s="220" t="s">
        <v>40</v>
      </c>
      <c r="O108" s="42"/>
      <c r="P108" s="191">
        <f>O108*H108</f>
        <v>0</v>
      </c>
      <c r="Q108" s="191">
        <v>4.0999999999999996</v>
      </c>
      <c r="R108" s="191">
        <f>Q108*H108</f>
        <v>24.599999999999998</v>
      </c>
      <c r="S108" s="191">
        <v>0</v>
      </c>
      <c r="T108" s="192">
        <f>S108*H108</f>
        <v>0</v>
      </c>
      <c r="AR108" s="24" t="s">
        <v>185</v>
      </c>
      <c r="AT108" s="24" t="s">
        <v>200</v>
      </c>
      <c r="AU108" s="24" t="s">
        <v>78</v>
      </c>
      <c r="AY108" s="24" t="s">
        <v>144</v>
      </c>
      <c r="BE108" s="193">
        <f>IF(N108="základní",J108,0)</f>
        <v>0</v>
      </c>
      <c r="BF108" s="193">
        <f>IF(N108="snížená",J108,0)</f>
        <v>0</v>
      </c>
      <c r="BG108" s="193">
        <f>IF(N108="zákl. přenesená",J108,0)</f>
        <v>0</v>
      </c>
      <c r="BH108" s="193">
        <f>IF(N108="sníž. přenesená",J108,0)</f>
        <v>0</v>
      </c>
      <c r="BI108" s="193">
        <f>IF(N108="nulová",J108,0)</f>
        <v>0</v>
      </c>
      <c r="BJ108" s="24" t="s">
        <v>76</v>
      </c>
      <c r="BK108" s="193">
        <f>ROUND(I108*H108,2)</f>
        <v>0</v>
      </c>
      <c r="BL108" s="24" t="s">
        <v>151</v>
      </c>
      <c r="BM108" s="24" t="s">
        <v>659</v>
      </c>
    </row>
    <row r="109" spans="2:65" s="11" customFormat="1" ht="29.85" customHeight="1">
      <c r="B109" s="168"/>
      <c r="D109" s="169" t="s">
        <v>68</v>
      </c>
      <c r="E109" s="179" t="s">
        <v>177</v>
      </c>
      <c r="F109" s="179" t="s">
        <v>660</v>
      </c>
      <c r="I109" s="171"/>
      <c r="J109" s="180">
        <f>BK109</f>
        <v>0</v>
      </c>
      <c r="L109" s="168"/>
      <c r="M109" s="173"/>
      <c r="N109" s="174"/>
      <c r="O109" s="174"/>
      <c r="P109" s="175">
        <f>SUM(P110:P111)</f>
        <v>0</v>
      </c>
      <c r="Q109" s="174"/>
      <c r="R109" s="175">
        <f>SUM(R110:R111)</f>
        <v>0</v>
      </c>
      <c r="S109" s="174"/>
      <c r="T109" s="176">
        <f>SUM(T110:T111)</f>
        <v>0</v>
      </c>
      <c r="AR109" s="169" t="s">
        <v>76</v>
      </c>
      <c r="AT109" s="177" t="s">
        <v>68</v>
      </c>
      <c r="AU109" s="177" t="s">
        <v>76</v>
      </c>
      <c r="AY109" s="169" t="s">
        <v>144</v>
      </c>
      <c r="BK109" s="178">
        <f>SUM(BK110:BK111)</f>
        <v>0</v>
      </c>
    </row>
    <row r="110" spans="2:65" s="1" customFormat="1" ht="14.45" customHeight="1">
      <c r="B110" s="181"/>
      <c r="C110" s="182" t="s">
        <v>194</v>
      </c>
      <c r="D110" s="182" t="s">
        <v>146</v>
      </c>
      <c r="E110" s="183" t="s">
        <v>661</v>
      </c>
      <c r="F110" s="184" t="s">
        <v>662</v>
      </c>
      <c r="G110" s="185" t="s">
        <v>168</v>
      </c>
      <c r="H110" s="186">
        <v>150</v>
      </c>
      <c r="I110" s="187"/>
      <c r="J110" s="188">
        <f>ROUND(I110*H110,2)</f>
        <v>0</v>
      </c>
      <c r="K110" s="184" t="s">
        <v>150</v>
      </c>
      <c r="L110" s="41"/>
      <c r="M110" s="189" t="s">
        <v>5</v>
      </c>
      <c r="N110" s="190" t="s">
        <v>40</v>
      </c>
      <c r="O110" s="42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4" t="s">
        <v>151</v>
      </c>
      <c r="AT110" s="24" t="s">
        <v>146</v>
      </c>
      <c r="AU110" s="24" t="s">
        <v>78</v>
      </c>
      <c r="AY110" s="24" t="s">
        <v>144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4" t="s">
        <v>76</v>
      </c>
      <c r="BK110" s="193">
        <f>ROUND(I110*H110,2)</f>
        <v>0</v>
      </c>
      <c r="BL110" s="24" t="s">
        <v>151</v>
      </c>
      <c r="BM110" s="24" t="s">
        <v>663</v>
      </c>
    </row>
    <row r="111" spans="2:65" s="12" customFormat="1" ht="13.5">
      <c r="B111" s="194"/>
      <c r="D111" s="195" t="s">
        <v>153</v>
      </c>
      <c r="E111" s="196" t="s">
        <v>5</v>
      </c>
      <c r="F111" s="197" t="s">
        <v>664</v>
      </c>
      <c r="H111" s="198">
        <v>150</v>
      </c>
      <c r="I111" s="199"/>
      <c r="L111" s="194"/>
      <c r="M111" s="200"/>
      <c r="N111" s="201"/>
      <c r="O111" s="201"/>
      <c r="P111" s="201"/>
      <c r="Q111" s="201"/>
      <c r="R111" s="201"/>
      <c r="S111" s="201"/>
      <c r="T111" s="202"/>
      <c r="AT111" s="196" t="s">
        <v>153</v>
      </c>
      <c r="AU111" s="196" t="s">
        <v>78</v>
      </c>
      <c r="AV111" s="12" t="s">
        <v>78</v>
      </c>
      <c r="AW111" s="12" t="s">
        <v>33</v>
      </c>
      <c r="AX111" s="12" t="s">
        <v>76</v>
      </c>
      <c r="AY111" s="196" t="s">
        <v>144</v>
      </c>
    </row>
    <row r="112" spans="2:65" s="11" customFormat="1" ht="29.85" customHeight="1">
      <c r="B112" s="168"/>
      <c r="D112" s="169" t="s">
        <v>68</v>
      </c>
      <c r="E112" s="179" t="s">
        <v>210</v>
      </c>
      <c r="F112" s="179" t="s">
        <v>211</v>
      </c>
      <c r="I112" s="171"/>
      <c r="J112" s="180">
        <f>BK112</f>
        <v>0</v>
      </c>
      <c r="L112" s="168"/>
      <c r="M112" s="173"/>
      <c r="N112" s="174"/>
      <c r="O112" s="174"/>
      <c r="P112" s="175">
        <f>P113</f>
        <v>0</v>
      </c>
      <c r="Q112" s="174"/>
      <c r="R112" s="175">
        <f>R113</f>
        <v>0</v>
      </c>
      <c r="S112" s="174"/>
      <c r="T112" s="176">
        <f>T113</f>
        <v>0</v>
      </c>
      <c r="AR112" s="169" t="s">
        <v>76</v>
      </c>
      <c r="AT112" s="177" t="s">
        <v>68</v>
      </c>
      <c r="AU112" s="177" t="s">
        <v>76</v>
      </c>
      <c r="AY112" s="169" t="s">
        <v>144</v>
      </c>
      <c r="BK112" s="178">
        <f>BK113</f>
        <v>0</v>
      </c>
    </row>
    <row r="113" spans="2:65" s="1" customFormat="1" ht="57" customHeight="1">
      <c r="B113" s="181"/>
      <c r="C113" s="182" t="s">
        <v>199</v>
      </c>
      <c r="D113" s="182" t="s">
        <v>146</v>
      </c>
      <c r="E113" s="183" t="s">
        <v>665</v>
      </c>
      <c r="F113" s="184" t="s">
        <v>666</v>
      </c>
      <c r="G113" s="185" t="s">
        <v>163</v>
      </c>
      <c r="H113" s="186">
        <v>59.398000000000003</v>
      </c>
      <c r="I113" s="187"/>
      <c r="J113" s="188">
        <f>ROUND(I113*H113,2)</f>
        <v>0</v>
      </c>
      <c r="K113" s="184" t="s">
        <v>150</v>
      </c>
      <c r="L113" s="41"/>
      <c r="M113" s="189" t="s">
        <v>5</v>
      </c>
      <c r="N113" s="190" t="s">
        <v>40</v>
      </c>
      <c r="O113" s="42"/>
      <c r="P113" s="191">
        <f>O113*H113</f>
        <v>0</v>
      </c>
      <c r="Q113" s="191">
        <v>0</v>
      </c>
      <c r="R113" s="191">
        <f>Q113*H113</f>
        <v>0</v>
      </c>
      <c r="S113" s="191">
        <v>0</v>
      </c>
      <c r="T113" s="192">
        <f>S113*H113</f>
        <v>0</v>
      </c>
      <c r="AR113" s="24" t="s">
        <v>151</v>
      </c>
      <c r="AT113" s="24" t="s">
        <v>146</v>
      </c>
      <c r="AU113" s="24" t="s">
        <v>78</v>
      </c>
      <c r="AY113" s="24" t="s">
        <v>144</v>
      </c>
      <c r="BE113" s="193">
        <f>IF(N113="základní",J113,0)</f>
        <v>0</v>
      </c>
      <c r="BF113" s="193">
        <f>IF(N113="snížená",J113,0)</f>
        <v>0</v>
      </c>
      <c r="BG113" s="193">
        <f>IF(N113="zákl. přenesená",J113,0)</f>
        <v>0</v>
      </c>
      <c r="BH113" s="193">
        <f>IF(N113="sníž. přenesená",J113,0)</f>
        <v>0</v>
      </c>
      <c r="BI113" s="193">
        <f>IF(N113="nulová",J113,0)</f>
        <v>0</v>
      </c>
      <c r="BJ113" s="24" t="s">
        <v>76</v>
      </c>
      <c r="BK113" s="193">
        <f>ROUND(I113*H113,2)</f>
        <v>0</v>
      </c>
      <c r="BL113" s="24" t="s">
        <v>151</v>
      </c>
      <c r="BM113" s="24" t="s">
        <v>667</v>
      </c>
    </row>
    <row r="114" spans="2:65" s="11" customFormat="1" ht="37.35" customHeight="1">
      <c r="B114" s="168"/>
      <c r="D114" s="169" t="s">
        <v>68</v>
      </c>
      <c r="E114" s="170" t="s">
        <v>668</v>
      </c>
      <c r="F114" s="170" t="s">
        <v>669</v>
      </c>
      <c r="I114" s="171"/>
      <c r="J114" s="172">
        <f>BK114</f>
        <v>0</v>
      </c>
      <c r="L114" s="168"/>
      <c r="M114" s="173"/>
      <c r="N114" s="174"/>
      <c r="O114" s="174"/>
      <c r="P114" s="175">
        <f>P115+P119</f>
        <v>0</v>
      </c>
      <c r="Q114" s="174"/>
      <c r="R114" s="175">
        <f>R115+R119</f>
        <v>6.4457399999999998</v>
      </c>
      <c r="S114" s="174"/>
      <c r="T114" s="176">
        <f>T115+T119</f>
        <v>0</v>
      </c>
      <c r="AR114" s="169" t="s">
        <v>78</v>
      </c>
      <c r="AT114" s="177" t="s">
        <v>68</v>
      </c>
      <c r="AU114" s="177" t="s">
        <v>69</v>
      </c>
      <c r="AY114" s="169" t="s">
        <v>144</v>
      </c>
      <c r="BK114" s="178">
        <f>BK115+BK119</f>
        <v>0</v>
      </c>
    </row>
    <row r="115" spans="2:65" s="11" customFormat="1" ht="19.899999999999999" customHeight="1">
      <c r="B115" s="168"/>
      <c r="D115" s="169" t="s">
        <v>68</v>
      </c>
      <c r="E115" s="179" t="s">
        <v>670</v>
      </c>
      <c r="F115" s="179" t="s">
        <v>671</v>
      </c>
      <c r="I115" s="171"/>
      <c r="J115" s="180">
        <f>BK115</f>
        <v>0</v>
      </c>
      <c r="L115" s="168"/>
      <c r="M115" s="173"/>
      <c r="N115" s="174"/>
      <c r="O115" s="174"/>
      <c r="P115" s="175">
        <f>SUM(P116:P118)</f>
        <v>0</v>
      </c>
      <c r="Q115" s="174"/>
      <c r="R115" s="175">
        <f>SUM(R116:R118)</f>
        <v>6.3377400000000002</v>
      </c>
      <c r="S115" s="174"/>
      <c r="T115" s="176">
        <f>SUM(T116:T118)</f>
        <v>0</v>
      </c>
      <c r="AR115" s="169" t="s">
        <v>78</v>
      </c>
      <c r="AT115" s="177" t="s">
        <v>68</v>
      </c>
      <c r="AU115" s="177" t="s">
        <v>76</v>
      </c>
      <c r="AY115" s="169" t="s">
        <v>144</v>
      </c>
      <c r="BK115" s="178">
        <f>SUM(BK116:BK118)</f>
        <v>0</v>
      </c>
    </row>
    <row r="116" spans="2:65" s="1" customFormat="1" ht="22.9" customHeight="1">
      <c r="B116" s="181"/>
      <c r="C116" s="182" t="s">
        <v>205</v>
      </c>
      <c r="D116" s="182" t="s">
        <v>146</v>
      </c>
      <c r="E116" s="183" t="s">
        <v>672</v>
      </c>
      <c r="F116" s="184" t="s">
        <v>673</v>
      </c>
      <c r="G116" s="185" t="s">
        <v>592</v>
      </c>
      <c r="H116" s="186">
        <v>6337.74</v>
      </c>
      <c r="I116" s="187"/>
      <c r="J116" s="188">
        <f>ROUND(I116*H116,2)</f>
        <v>0</v>
      </c>
      <c r="K116" s="184" t="s">
        <v>5</v>
      </c>
      <c r="L116" s="41"/>
      <c r="M116" s="189" t="s">
        <v>5</v>
      </c>
      <c r="N116" s="190" t="s">
        <v>40</v>
      </c>
      <c r="O116" s="42"/>
      <c r="P116" s="191">
        <f>O116*H116</f>
        <v>0</v>
      </c>
      <c r="Q116" s="191">
        <v>1E-3</v>
      </c>
      <c r="R116" s="191">
        <f>Q116*H116</f>
        <v>6.3377400000000002</v>
      </c>
      <c r="S116" s="191">
        <v>0</v>
      </c>
      <c r="T116" s="192">
        <f>S116*H116</f>
        <v>0</v>
      </c>
      <c r="AR116" s="24" t="s">
        <v>274</v>
      </c>
      <c r="AT116" s="24" t="s">
        <v>146</v>
      </c>
      <c r="AU116" s="24" t="s">
        <v>78</v>
      </c>
      <c r="AY116" s="24" t="s">
        <v>144</v>
      </c>
      <c r="BE116" s="193">
        <f>IF(N116="základní",J116,0)</f>
        <v>0</v>
      </c>
      <c r="BF116" s="193">
        <f>IF(N116="snížená",J116,0)</f>
        <v>0</v>
      </c>
      <c r="BG116" s="193">
        <f>IF(N116="zákl. přenesená",J116,0)</f>
        <v>0</v>
      </c>
      <c r="BH116" s="193">
        <f>IF(N116="sníž. přenesená",J116,0)</f>
        <v>0</v>
      </c>
      <c r="BI116" s="193">
        <f>IF(N116="nulová",J116,0)</f>
        <v>0</v>
      </c>
      <c r="BJ116" s="24" t="s">
        <v>76</v>
      </c>
      <c r="BK116" s="193">
        <f>ROUND(I116*H116,2)</f>
        <v>0</v>
      </c>
      <c r="BL116" s="24" t="s">
        <v>274</v>
      </c>
      <c r="BM116" s="24" t="s">
        <v>674</v>
      </c>
    </row>
    <row r="117" spans="2:65" s="12" customFormat="1" ht="13.5">
      <c r="B117" s="194"/>
      <c r="D117" s="195" t="s">
        <v>153</v>
      </c>
      <c r="E117" s="196" t="s">
        <v>5</v>
      </c>
      <c r="F117" s="197" t="s">
        <v>675</v>
      </c>
      <c r="H117" s="198">
        <v>6337.74</v>
      </c>
      <c r="I117" s="199"/>
      <c r="L117" s="194"/>
      <c r="M117" s="200"/>
      <c r="N117" s="201"/>
      <c r="O117" s="201"/>
      <c r="P117" s="201"/>
      <c r="Q117" s="201"/>
      <c r="R117" s="201"/>
      <c r="S117" s="201"/>
      <c r="T117" s="202"/>
      <c r="AT117" s="196" t="s">
        <v>153</v>
      </c>
      <c r="AU117" s="196" t="s">
        <v>78</v>
      </c>
      <c r="AV117" s="12" t="s">
        <v>78</v>
      </c>
      <c r="AW117" s="12" t="s">
        <v>33</v>
      </c>
      <c r="AX117" s="12" t="s">
        <v>76</v>
      </c>
      <c r="AY117" s="196" t="s">
        <v>144</v>
      </c>
    </row>
    <row r="118" spans="2:65" s="1" customFormat="1" ht="34.15" customHeight="1">
      <c r="B118" s="181"/>
      <c r="C118" s="182" t="s">
        <v>212</v>
      </c>
      <c r="D118" s="182" t="s">
        <v>146</v>
      </c>
      <c r="E118" s="183" t="s">
        <v>676</v>
      </c>
      <c r="F118" s="184" t="s">
        <v>677</v>
      </c>
      <c r="G118" s="185" t="s">
        <v>163</v>
      </c>
      <c r="H118" s="186">
        <v>6.3380000000000001</v>
      </c>
      <c r="I118" s="187"/>
      <c r="J118" s="188">
        <f>ROUND(I118*H118,2)</f>
        <v>0</v>
      </c>
      <c r="K118" s="184" t="s">
        <v>150</v>
      </c>
      <c r="L118" s="41"/>
      <c r="M118" s="189" t="s">
        <v>5</v>
      </c>
      <c r="N118" s="190" t="s">
        <v>40</v>
      </c>
      <c r="O118" s="42"/>
      <c r="P118" s="191">
        <f>O118*H118</f>
        <v>0</v>
      </c>
      <c r="Q118" s="191">
        <v>0</v>
      </c>
      <c r="R118" s="191">
        <f>Q118*H118</f>
        <v>0</v>
      </c>
      <c r="S118" s="191">
        <v>0</v>
      </c>
      <c r="T118" s="192">
        <f>S118*H118</f>
        <v>0</v>
      </c>
      <c r="AR118" s="24" t="s">
        <v>274</v>
      </c>
      <c r="AT118" s="24" t="s">
        <v>146</v>
      </c>
      <c r="AU118" s="24" t="s">
        <v>78</v>
      </c>
      <c r="AY118" s="24" t="s">
        <v>144</v>
      </c>
      <c r="BE118" s="193">
        <f>IF(N118="základní",J118,0)</f>
        <v>0</v>
      </c>
      <c r="BF118" s="193">
        <f>IF(N118="snížená",J118,0)</f>
        <v>0</v>
      </c>
      <c r="BG118" s="193">
        <f>IF(N118="zákl. přenesená",J118,0)</f>
        <v>0</v>
      </c>
      <c r="BH118" s="193">
        <f>IF(N118="sníž. přenesená",J118,0)</f>
        <v>0</v>
      </c>
      <c r="BI118" s="193">
        <f>IF(N118="nulová",J118,0)</f>
        <v>0</v>
      </c>
      <c r="BJ118" s="24" t="s">
        <v>76</v>
      </c>
      <c r="BK118" s="193">
        <f>ROUND(I118*H118,2)</f>
        <v>0</v>
      </c>
      <c r="BL118" s="24" t="s">
        <v>274</v>
      </c>
      <c r="BM118" s="24" t="s">
        <v>678</v>
      </c>
    </row>
    <row r="119" spans="2:65" s="11" customFormat="1" ht="29.85" customHeight="1">
      <c r="B119" s="168"/>
      <c r="D119" s="169" t="s">
        <v>68</v>
      </c>
      <c r="E119" s="179" t="s">
        <v>679</v>
      </c>
      <c r="F119" s="179" t="s">
        <v>680</v>
      </c>
      <c r="I119" s="171"/>
      <c r="J119" s="180">
        <f>BK119</f>
        <v>0</v>
      </c>
      <c r="L119" s="168"/>
      <c r="M119" s="173"/>
      <c r="N119" s="174"/>
      <c r="O119" s="174"/>
      <c r="P119" s="175">
        <f>SUM(P120:P121)</f>
        <v>0</v>
      </c>
      <c r="Q119" s="174"/>
      <c r="R119" s="175">
        <f>SUM(R120:R121)</f>
        <v>0.10800000000000001</v>
      </c>
      <c r="S119" s="174"/>
      <c r="T119" s="176">
        <f>SUM(T120:T121)</f>
        <v>0</v>
      </c>
      <c r="AR119" s="169" t="s">
        <v>78</v>
      </c>
      <c r="AT119" s="177" t="s">
        <v>68</v>
      </c>
      <c r="AU119" s="177" t="s">
        <v>76</v>
      </c>
      <c r="AY119" s="169" t="s">
        <v>144</v>
      </c>
      <c r="BK119" s="178">
        <f>SUM(BK120:BK121)</f>
        <v>0</v>
      </c>
    </row>
    <row r="120" spans="2:65" s="1" customFormat="1" ht="34.15" customHeight="1">
      <c r="B120" s="181"/>
      <c r="C120" s="182" t="s">
        <v>265</v>
      </c>
      <c r="D120" s="182" t="s">
        <v>146</v>
      </c>
      <c r="E120" s="183" t="s">
        <v>681</v>
      </c>
      <c r="F120" s="184" t="s">
        <v>682</v>
      </c>
      <c r="G120" s="185" t="s">
        <v>168</v>
      </c>
      <c r="H120" s="186">
        <v>150</v>
      </c>
      <c r="I120" s="187"/>
      <c r="J120" s="188">
        <f>ROUND(I120*H120,2)</f>
        <v>0</v>
      </c>
      <c r="K120" s="184" t="s">
        <v>150</v>
      </c>
      <c r="L120" s="41"/>
      <c r="M120" s="189" t="s">
        <v>5</v>
      </c>
      <c r="N120" s="190" t="s">
        <v>40</v>
      </c>
      <c r="O120" s="42"/>
      <c r="P120" s="191">
        <f>O120*H120</f>
        <v>0</v>
      </c>
      <c r="Q120" s="191">
        <v>7.2000000000000005E-4</v>
      </c>
      <c r="R120" s="191">
        <f>Q120*H120</f>
        <v>0.10800000000000001</v>
      </c>
      <c r="S120" s="191">
        <v>0</v>
      </c>
      <c r="T120" s="192">
        <f>S120*H120</f>
        <v>0</v>
      </c>
      <c r="AR120" s="24" t="s">
        <v>274</v>
      </c>
      <c r="AT120" s="24" t="s">
        <v>146</v>
      </c>
      <c r="AU120" s="24" t="s">
        <v>78</v>
      </c>
      <c r="AY120" s="24" t="s">
        <v>144</v>
      </c>
      <c r="BE120" s="193">
        <f>IF(N120="základní",J120,0)</f>
        <v>0</v>
      </c>
      <c r="BF120" s="193">
        <f>IF(N120="snížená",J120,0)</f>
        <v>0</v>
      </c>
      <c r="BG120" s="193">
        <f>IF(N120="zákl. přenesená",J120,0)</f>
        <v>0</v>
      </c>
      <c r="BH120" s="193">
        <f>IF(N120="sníž. přenesená",J120,0)</f>
        <v>0</v>
      </c>
      <c r="BI120" s="193">
        <f>IF(N120="nulová",J120,0)</f>
        <v>0</v>
      </c>
      <c r="BJ120" s="24" t="s">
        <v>76</v>
      </c>
      <c r="BK120" s="193">
        <f>ROUND(I120*H120,2)</f>
        <v>0</v>
      </c>
      <c r="BL120" s="24" t="s">
        <v>274</v>
      </c>
      <c r="BM120" s="24" t="s">
        <v>683</v>
      </c>
    </row>
    <row r="121" spans="2:65" s="12" customFormat="1" ht="13.5">
      <c r="B121" s="194"/>
      <c r="D121" s="195" t="s">
        <v>153</v>
      </c>
      <c r="E121" s="196" t="s">
        <v>5</v>
      </c>
      <c r="F121" s="197" t="s">
        <v>664</v>
      </c>
      <c r="H121" s="198">
        <v>150</v>
      </c>
      <c r="I121" s="199"/>
      <c r="L121" s="194"/>
      <c r="M121" s="225"/>
      <c r="N121" s="226"/>
      <c r="O121" s="226"/>
      <c r="P121" s="226"/>
      <c r="Q121" s="226"/>
      <c r="R121" s="226"/>
      <c r="S121" s="226"/>
      <c r="T121" s="227"/>
      <c r="AT121" s="196" t="s">
        <v>153</v>
      </c>
      <c r="AU121" s="196" t="s">
        <v>78</v>
      </c>
      <c r="AV121" s="12" t="s">
        <v>78</v>
      </c>
      <c r="AW121" s="12" t="s">
        <v>33</v>
      </c>
      <c r="AX121" s="12" t="s">
        <v>76</v>
      </c>
      <c r="AY121" s="196" t="s">
        <v>144</v>
      </c>
    </row>
    <row r="122" spans="2:65" s="1" customFormat="1" ht="6.95" customHeight="1">
      <c r="B122" s="56"/>
      <c r="C122" s="57"/>
      <c r="D122" s="57"/>
      <c r="E122" s="57"/>
      <c r="F122" s="57"/>
      <c r="G122" s="57"/>
      <c r="H122" s="57"/>
      <c r="I122" s="134"/>
      <c r="J122" s="57"/>
      <c r="K122" s="57"/>
      <c r="L122" s="41"/>
    </row>
  </sheetData>
  <autoFilter ref="C85:K121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101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13"/>
      <c r="J8" s="42"/>
      <c r="K8" s="45"/>
    </row>
    <row r="9" spans="1:70" s="1" customFormat="1" ht="36.950000000000003" customHeight="1">
      <c r="B9" s="41"/>
      <c r="C9" s="42"/>
      <c r="D9" s="42"/>
      <c r="E9" s="360" t="s">
        <v>684</v>
      </c>
      <c r="F9" s="359"/>
      <c r="G9" s="359"/>
      <c r="H9" s="359"/>
      <c r="I9" s="113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3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14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4" t="s">
        <v>25</v>
      </c>
      <c r="J12" s="115" t="str">
        <f>'Rekapitulace stavby'!AN8</f>
        <v>25. 10. 2018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3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4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4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3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14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4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3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14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4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3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13"/>
      <c r="J23" s="42"/>
      <c r="K23" s="45"/>
    </row>
    <row r="24" spans="2:11" s="7" customFormat="1" ht="14.45" customHeight="1">
      <c r="B24" s="116"/>
      <c r="C24" s="117"/>
      <c r="D24" s="117"/>
      <c r="E24" s="335" t="s">
        <v>5</v>
      </c>
      <c r="F24" s="335"/>
      <c r="G24" s="335"/>
      <c r="H24" s="335"/>
      <c r="I24" s="118"/>
      <c r="J24" s="117"/>
      <c r="K24" s="119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3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20"/>
      <c r="J26" s="68"/>
      <c r="K26" s="121"/>
    </row>
    <row r="27" spans="2:11" s="1" customFormat="1" ht="25.35" customHeight="1">
      <c r="B27" s="41"/>
      <c r="C27" s="42"/>
      <c r="D27" s="122" t="s">
        <v>35</v>
      </c>
      <c r="E27" s="42"/>
      <c r="F27" s="42"/>
      <c r="G27" s="42"/>
      <c r="H27" s="42"/>
      <c r="I27" s="113"/>
      <c r="J27" s="123">
        <f>ROUND(J87,2)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24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25">
        <f>ROUND(SUM(BE87:BE179), 2)</f>
        <v>0</v>
      </c>
      <c r="G30" s="42"/>
      <c r="H30" s="42"/>
      <c r="I30" s="126">
        <v>0.21</v>
      </c>
      <c r="J30" s="125">
        <f>ROUND(ROUND((SUM(BE87:BE179)),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25">
        <f>ROUND(SUM(BF87:BF179), 2)</f>
        <v>0</v>
      </c>
      <c r="G31" s="42"/>
      <c r="H31" s="42"/>
      <c r="I31" s="126">
        <v>0.15</v>
      </c>
      <c r="J31" s="125">
        <f>ROUND(ROUND((SUM(BF87:BF179)),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25">
        <f>ROUND(SUM(BG87:BG179), 2)</f>
        <v>0</v>
      </c>
      <c r="G32" s="42"/>
      <c r="H32" s="42"/>
      <c r="I32" s="126">
        <v>0.21</v>
      </c>
      <c r="J32" s="125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25">
        <f>ROUND(SUM(BH87:BH179), 2)</f>
        <v>0</v>
      </c>
      <c r="G33" s="42"/>
      <c r="H33" s="42"/>
      <c r="I33" s="126">
        <v>0.15</v>
      </c>
      <c r="J33" s="125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ROUND(SUM(BI87:BI179), 2)</f>
        <v>0</v>
      </c>
      <c r="G34" s="42"/>
      <c r="H34" s="42"/>
      <c r="I34" s="126">
        <v>0</v>
      </c>
      <c r="J34" s="125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3"/>
      <c r="J35" s="42"/>
      <c r="K35" s="45"/>
    </row>
    <row r="36" spans="2:11" s="1" customFormat="1" ht="25.35" customHeight="1">
      <c r="B36" s="41"/>
      <c r="C36" s="127"/>
      <c r="D36" s="128" t="s">
        <v>45</v>
      </c>
      <c r="E36" s="71"/>
      <c r="F36" s="71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4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35"/>
      <c r="J41" s="60"/>
      <c r="K41" s="136"/>
    </row>
    <row r="42" spans="2:11" s="1" customFormat="1" ht="36.950000000000003" customHeight="1">
      <c r="B42" s="41"/>
      <c r="C42" s="30" t="s">
        <v>118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3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14.45" customHeight="1">
      <c r="B45" s="41"/>
      <c r="C45" s="42"/>
      <c r="D45" s="42"/>
      <c r="E45" s="357" t="str">
        <f>E7</f>
        <v>Vnitroblok ulic Dukelských Bojovníků a Sokolská, Znojmo</v>
      </c>
      <c r="F45" s="358"/>
      <c r="G45" s="358"/>
      <c r="H45" s="358"/>
      <c r="I45" s="113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149999999999999" customHeight="1">
      <c r="B47" s="41"/>
      <c r="C47" s="42"/>
      <c r="D47" s="42"/>
      <c r="E47" s="360" t="str">
        <f>E9</f>
        <v>04 - SO04 - Veřejné osvětlení</v>
      </c>
      <c r="F47" s="359"/>
      <c r="G47" s="359"/>
      <c r="H47" s="359"/>
      <c r="I47" s="113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3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14" t="s">
        <v>25</v>
      </c>
      <c r="J49" s="115" t="str">
        <f>IF(J12="","",J12)</f>
        <v>25. 10. 2018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3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14" t="s">
        <v>32</v>
      </c>
      <c r="J51" s="3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13"/>
      <c r="J52" s="36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3"/>
      <c r="J53" s="42"/>
      <c r="K53" s="45"/>
    </row>
    <row r="54" spans="2:47" s="1" customFormat="1" ht="29.25" customHeight="1">
      <c r="B54" s="41"/>
      <c r="C54" s="137" t="s">
        <v>119</v>
      </c>
      <c r="D54" s="127"/>
      <c r="E54" s="127"/>
      <c r="F54" s="127"/>
      <c r="G54" s="127"/>
      <c r="H54" s="127"/>
      <c r="I54" s="138"/>
      <c r="J54" s="139" t="s">
        <v>120</v>
      </c>
      <c r="K54" s="140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3"/>
      <c r="J55" s="42"/>
      <c r="K55" s="45"/>
    </row>
    <row r="56" spans="2:47" s="1" customFormat="1" ht="29.25" customHeight="1">
      <c r="B56" s="41"/>
      <c r="C56" s="141" t="s">
        <v>121</v>
      </c>
      <c r="D56" s="42"/>
      <c r="E56" s="42"/>
      <c r="F56" s="42"/>
      <c r="G56" s="42"/>
      <c r="H56" s="42"/>
      <c r="I56" s="113"/>
      <c r="J56" s="123">
        <f>J87</f>
        <v>0</v>
      </c>
      <c r="K56" s="45"/>
      <c r="AU56" s="24" t="s">
        <v>122</v>
      </c>
    </row>
    <row r="57" spans="2:47" s="8" customFormat="1" ht="24.95" customHeight="1">
      <c r="B57" s="142"/>
      <c r="C57" s="143"/>
      <c r="D57" s="144" t="s">
        <v>685</v>
      </c>
      <c r="E57" s="145"/>
      <c r="F57" s="145"/>
      <c r="G57" s="145"/>
      <c r="H57" s="145"/>
      <c r="I57" s="146"/>
      <c r="J57" s="147">
        <f>J88</f>
        <v>0</v>
      </c>
      <c r="K57" s="148"/>
    </row>
    <row r="58" spans="2:47" s="9" customFormat="1" ht="19.899999999999999" customHeight="1">
      <c r="B58" s="149"/>
      <c r="C58" s="150"/>
      <c r="D58" s="151" t="s">
        <v>686</v>
      </c>
      <c r="E58" s="152"/>
      <c r="F58" s="152"/>
      <c r="G58" s="152"/>
      <c r="H58" s="152"/>
      <c r="I58" s="153"/>
      <c r="J58" s="154">
        <f>J89</f>
        <v>0</v>
      </c>
      <c r="K58" s="155"/>
    </row>
    <row r="59" spans="2:47" s="9" customFormat="1" ht="19.899999999999999" customHeight="1">
      <c r="B59" s="149"/>
      <c r="C59" s="150"/>
      <c r="D59" s="151" t="s">
        <v>687</v>
      </c>
      <c r="E59" s="152"/>
      <c r="F59" s="152"/>
      <c r="G59" s="152"/>
      <c r="H59" s="152"/>
      <c r="I59" s="153"/>
      <c r="J59" s="154">
        <f>J101</f>
        <v>0</v>
      </c>
      <c r="K59" s="155"/>
    </row>
    <row r="60" spans="2:47" s="9" customFormat="1" ht="19.899999999999999" customHeight="1">
      <c r="B60" s="149"/>
      <c r="C60" s="150"/>
      <c r="D60" s="151" t="s">
        <v>688</v>
      </c>
      <c r="E60" s="152"/>
      <c r="F60" s="152"/>
      <c r="G60" s="152"/>
      <c r="H60" s="152"/>
      <c r="I60" s="153"/>
      <c r="J60" s="154">
        <f>J106</f>
        <v>0</v>
      </c>
      <c r="K60" s="155"/>
    </row>
    <row r="61" spans="2:47" s="9" customFormat="1" ht="19.899999999999999" customHeight="1">
      <c r="B61" s="149"/>
      <c r="C61" s="150"/>
      <c r="D61" s="151" t="s">
        <v>689</v>
      </c>
      <c r="E61" s="152"/>
      <c r="F61" s="152"/>
      <c r="G61" s="152"/>
      <c r="H61" s="152"/>
      <c r="I61" s="153"/>
      <c r="J61" s="154">
        <f>J108</f>
        <v>0</v>
      </c>
      <c r="K61" s="155"/>
    </row>
    <row r="62" spans="2:47" s="9" customFormat="1" ht="19.899999999999999" customHeight="1">
      <c r="B62" s="149"/>
      <c r="C62" s="150"/>
      <c r="D62" s="151" t="s">
        <v>690</v>
      </c>
      <c r="E62" s="152"/>
      <c r="F62" s="152"/>
      <c r="G62" s="152"/>
      <c r="H62" s="152"/>
      <c r="I62" s="153"/>
      <c r="J62" s="154">
        <f>J112</f>
        <v>0</v>
      </c>
      <c r="K62" s="155"/>
    </row>
    <row r="63" spans="2:47" s="9" customFormat="1" ht="19.899999999999999" customHeight="1">
      <c r="B63" s="149"/>
      <c r="C63" s="150"/>
      <c r="D63" s="151" t="s">
        <v>691</v>
      </c>
      <c r="E63" s="152"/>
      <c r="F63" s="152"/>
      <c r="G63" s="152"/>
      <c r="H63" s="152"/>
      <c r="I63" s="153"/>
      <c r="J63" s="154">
        <f>J125</f>
        <v>0</v>
      </c>
      <c r="K63" s="155"/>
    </row>
    <row r="64" spans="2:47" s="9" customFormat="1" ht="19.899999999999999" customHeight="1">
      <c r="B64" s="149"/>
      <c r="C64" s="150"/>
      <c r="D64" s="151" t="s">
        <v>692</v>
      </c>
      <c r="E64" s="152"/>
      <c r="F64" s="152"/>
      <c r="G64" s="152"/>
      <c r="H64" s="152"/>
      <c r="I64" s="153"/>
      <c r="J64" s="154">
        <f>J132</f>
        <v>0</v>
      </c>
      <c r="K64" s="155"/>
    </row>
    <row r="65" spans="2:12" s="9" customFormat="1" ht="19.899999999999999" customHeight="1">
      <c r="B65" s="149"/>
      <c r="C65" s="150"/>
      <c r="D65" s="151" t="s">
        <v>693</v>
      </c>
      <c r="E65" s="152"/>
      <c r="F65" s="152"/>
      <c r="G65" s="152"/>
      <c r="H65" s="152"/>
      <c r="I65" s="153"/>
      <c r="J65" s="154">
        <f>J139</f>
        <v>0</v>
      </c>
      <c r="K65" s="155"/>
    </row>
    <row r="66" spans="2:12" s="9" customFormat="1" ht="19.899999999999999" customHeight="1">
      <c r="B66" s="149"/>
      <c r="C66" s="150"/>
      <c r="D66" s="151" t="s">
        <v>694</v>
      </c>
      <c r="E66" s="152"/>
      <c r="F66" s="152"/>
      <c r="G66" s="152"/>
      <c r="H66" s="152"/>
      <c r="I66" s="153"/>
      <c r="J66" s="154">
        <f>J171</f>
        <v>0</v>
      </c>
      <c r="K66" s="155"/>
    </row>
    <row r="67" spans="2:12" s="9" customFormat="1" ht="19.899999999999999" customHeight="1">
      <c r="B67" s="149"/>
      <c r="C67" s="150"/>
      <c r="D67" s="151" t="s">
        <v>695</v>
      </c>
      <c r="E67" s="152"/>
      <c r="F67" s="152"/>
      <c r="G67" s="152"/>
      <c r="H67" s="152"/>
      <c r="I67" s="153"/>
      <c r="J67" s="154">
        <f>J175</f>
        <v>0</v>
      </c>
      <c r="K67" s="155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13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34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35"/>
      <c r="J73" s="60"/>
      <c r="K73" s="60"/>
      <c r="L73" s="41"/>
    </row>
    <row r="74" spans="2:12" s="1" customFormat="1" ht="36.950000000000003" customHeight="1">
      <c r="B74" s="41"/>
      <c r="C74" s="61" t="s">
        <v>128</v>
      </c>
      <c r="I74" s="156"/>
      <c r="L74" s="41"/>
    </row>
    <row r="75" spans="2:12" s="1" customFormat="1" ht="6.95" customHeight="1">
      <c r="B75" s="41"/>
      <c r="I75" s="156"/>
      <c r="L75" s="41"/>
    </row>
    <row r="76" spans="2:12" s="1" customFormat="1" ht="14.45" customHeight="1">
      <c r="B76" s="41"/>
      <c r="C76" s="63" t="s">
        <v>19</v>
      </c>
      <c r="I76" s="156"/>
      <c r="L76" s="41"/>
    </row>
    <row r="77" spans="2:12" s="1" customFormat="1" ht="14.45" customHeight="1">
      <c r="B77" s="41"/>
      <c r="E77" s="362" t="str">
        <f>E7</f>
        <v>Vnitroblok ulic Dukelských Bojovníků a Sokolská, Znojmo</v>
      </c>
      <c r="F77" s="363"/>
      <c r="G77" s="363"/>
      <c r="H77" s="363"/>
      <c r="I77" s="156"/>
      <c r="L77" s="41"/>
    </row>
    <row r="78" spans="2:12" s="1" customFormat="1" ht="14.45" customHeight="1">
      <c r="B78" s="41"/>
      <c r="C78" s="63" t="s">
        <v>114</v>
      </c>
      <c r="I78" s="156"/>
      <c r="L78" s="41"/>
    </row>
    <row r="79" spans="2:12" s="1" customFormat="1" ht="16.149999999999999" customHeight="1">
      <c r="B79" s="41"/>
      <c r="E79" s="350" t="str">
        <f>E9</f>
        <v>04 - SO04 - Veřejné osvětlení</v>
      </c>
      <c r="F79" s="364"/>
      <c r="G79" s="364"/>
      <c r="H79" s="364"/>
      <c r="I79" s="156"/>
      <c r="L79" s="41"/>
    </row>
    <row r="80" spans="2:12" s="1" customFormat="1" ht="6.95" customHeight="1">
      <c r="B80" s="41"/>
      <c r="I80" s="156"/>
      <c r="L80" s="41"/>
    </row>
    <row r="81" spans="2:65" s="1" customFormat="1" ht="18" customHeight="1">
      <c r="B81" s="41"/>
      <c r="C81" s="63" t="s">
        <v>23</v>
      </c>
      <c r="F81" s="157" t="str">
        <f>F12</f>
        <v xml:space="preserve"> </v>
      </c>
      <c r="I81" s="158" t="s">
        <v>25</v>
      </c>
      <c r="J81" s="67" t="str">
        <f>IF(J12="","",J12)</f>
        <v>25. 10. 2018</v>
      </c>
      <c r="L81" s="41"/>
    </row>
    <row r="82" spans="2:65" s="1" customFormat="1" ht="6.95" customHeight="1">
      <c r="B82" s="41"/>
      <c r="I82" s="156"/>
      <c r="L82" s="41"/>
    </row>
    <row r="83" spans="2:65" s="1" customFormat="1">
      <c r="B83" s="41"/>
      <c r="C83" s="63" t="s">
        <v>27</v>
      </c>
      <c r="F83" s="157" t="str">
        <f>E15</f>
        <v xml:space="preserve"> </v>
      </c>
      <c r="I83" s="158" t="s">
        <v>32</v>
      </c>
      <c r="J83" s="157" t="str">
        <f>E21</f>
        <v xml:space="preserve"> </v>
      </c>
      <c r="L83" s="41"/>
    </row>
    <row r="84" spans="2:65" s="1" customFormat="1" ht="14.45" customHeight="1">
      <c r="B84" s="41"/>
      <c r="C84" s="63" t="s">
        <v>30</v>
      </c>
      <c r="F84" s="157" t="str">
        <f>IF(E18="","",E18)</f>
        <v/>
      </c>
      <c r="I84" s="156"/>
      <c r="L84" s="41"/>
    </row>
    <row r="85" spans="2:65" s="1" customFormat="1" ht="10.35" customHeight="1">
      <c r="B85" s="41"/>
      <c r="I85" s="156"/>
      <c r="L85" s="41"/>
    </row>
    <row r="86" spans="2:65" s="10" customFormat="1" ht="29.25" customHeight="1">
      <c r="B86" s="159"/>
      <c r="C86" s="160" t="s">
        <v>129</v>
      </c>
      <c r="D86" s="161" t="s">
        <v>54</v>
      </c>
      <c r="E86" s="161" t="s">
        <v>50</v>
      </c>
      <c r="F86" s="161" t="s">
        <v>130</v>
      </c>
      <c r="G86" s="161" t="s">
        <v>131</v>
      </c>
      <c r="H86" s="161" t="s">
        <v>132</v>
      </c>
      <c r="I86" s="162" t="s">
        <v>133</v>
      </c>
      <c r="J86" s="161" t="s">
        <v>120</v>
      </c>
      <c r="K86" s="163" t="s">
        <v>134</v>
      </c>
      <c r="L86" s="159"/>
      <c r="M86" s="73" t="s">
        <v>135</v>
      </c>
      <c r="N86" s="74" t="s">
        <v>39</v>
      </c>
      <c r="O86" s="74" t="s">
        <v>136</v>
      </c>
      <c r="P86" s="74" t="s">
        <v>137</v>
      </c>
      <c r="Q86" s="74" t="s">
        <v>138</v>
      </c>
      <c r="R86" s="74" t="s">
        <v>139</v>
      </c>
      <c r="S86" s="74" t="s">
        <v>140</v>
      </c>
      <c r="T86" s="75" t="s">
        <v>141</v>
      </c>
    </row>
    <row r="87" spans="2:65" s="1" customFormat="1" ht="29.25" customHeight="1">
      <c r="B87" s="41"/>
      <c r="C87" s="77" t="s">
        <v>121</v>
      </c>
      <c r="I87" s="156"/>
      <c r="J87" s="164">
        <f>BK87</f>
        <v>0</v>
      </c>
      <c r="L87" s="41"/>
      <c r="M87" s="76"/>
      <c r="N87" s="68"/>
      <c r="O87" s="68"/>
      <c r="P87" s="165">
        <f>P88</f>
        <v>0</v>
      </c>
      <c r="Q87" s="68"/>
      <c r="R87" s="165">
        <f>R88</f>
        <v>0</v>
      </c>
      <c r="S87" s="68"/>
      <c r="T87" s="166">
        <f>T88</f>
        <v>0</v>
      </c>
      <c r="AT87" s="24" t="s">
        <v>68</v>
      </c>
      <c r="AU87" s="24" t="s">
        <v>122</v>
      </c>
      <c r="BK87" s="167">
        <f>BK88</f>
        <v>0</v>
      </c>
    </row>
    <row r="88" spans="2:65" s="11" customFormat="1" ht="37.35" customHeight="1">
      <c r="B88" s="168"/>
      <c r="D88" s="169" t="s">
        <v>68</v>
      </c>
      <c r="E88" s="170" t="s">
        <v>696</v>
      </c>
      <c r="F88" s="170" t="s">
        <v>697</v>
      </c>
      <c r="I88" s="171"/>
      <c r="J88" s="172">
        <f>BK88</f>
        <v>0</v>
      </c>
      <c r="L88" s="168"/>
      <c r="M88" s="173"/>
      <c r="N88" s="174"/>
      <c r="O88" s="174"/>
      <c r="P88" s="175">
        <f>P89+P101+P106+P108+P112+P125+P132+P139+P171+P175</f>
        <v>0</v>
      </c>
      <c r="Q88" s="174"/>
      <c r="R88" s="175">
        <f>R89+R101+R106+R108+R112+R125+R132+R139+R171+R175</f>
        <v>0</v>
      </c>
      <c r="S88" s="174"/>
      <c r="T88" s="176">
        <f>T89+T101+T106+T108+T112+T125+T132+T139+T171+T175</f>
        <v>0</v>
      </c>
      <c r="AR88" s="169" t="s">
        <v>76</v>
      </c>
      <c r="AT88" s="177" t="s">
        <v>68</v>
      </c>
      <c r="AU88" s="177" t="s">
        <v>69</v>
      </c>
      <c r="AY88" s="169" t="s">
        <v>144</v>
      </c>
      <c r="BK88" s="178">
        <f>BK89+BK101+BK106+BK108+BK112+BK125+BK132+BK139+BK171+BK175</f>
        <v>0</v>
      </c>
    </row>
    <row r="89" spans="2:65" s="11" customFormat="1" ht="19.899999999999999" customHeight="1">
      <c r="B89" s="168"/>
      <c r="D89" s="169" t="s">
        <v>68</v>
      </c>
      <c r="E89" s="179" t="s">
        <v>698</v>
      </c>
      <c r="F89" s="179" t="s">
        <v>699</v>
      </c>
      <c r="I89" s="171"/>
      <c r="J89" s="180">
        <f>BK89</f>
        <v>0</v>
      </c>
      <c r="L89" s="168"/>
      <c r="M89" s="173"/>
      <c r="N89" s="174"/>
      <c r="O89" s="174"/>
      <c r="P89" s="175">
        <f>SUM(P90:P100)</f>
        <v>0</v>
      </c>
      <c r="Q89" s="174"/>
      <c r="R89" s="175">
        <f>SUM(R90:R100)</f>
        <v>0</v>
      </c>
      <c r="S89" s="174"/>
      <c r="T89" s="176">
        <f>SUM(T90:T100)</f>
        <v>0</v>
      </c>
      <c r="AR89" s="169" t="s">
        <v>76</v>
      </c>
      <c r="AT89" s="177" t="s">
        <v>68</v>
      </c>
      <c r="AU89" s="177" t="s">
        <v>76</v>
      </c>
      <c r="AY89" s="169" t="s">
        <v>144</v>
      </c>
      <c r="BK89" s="178">
        <f>SUM(BK90:BK100)</f>
        <v>0</v>
      </c>
    </row>
    <row r="90" spans="2:65" s="1" customFormat="1" ht="22.9" customHeight="1">
      <c r="B90" s="181"/>
      <c r="C90" s="182" t="s">
        <v>76</v>
      </c>
      <c r="D90" s="182" t="s">
        <v>146</v>
      </c>
      <c r="E90" s="183" t="s">
        <v>76</v>
      </c>
      <c r="F90" s="184" t="s">
        <v>700</v>
      </c>
      <c r="G90" s="185" t="s">
        <v>701</v>
      </c>
      <c r="H90" s="186">
        <v>37</v>
      </c>
      <c r="I90" s="187"/>
      <c r="J90" s="188">
        <f t="shared" ref="J90:J100" si="0">ROUND(I90*H90,2)</f>
        <v>0</v>
      </c>
      <c r="K90" s="184" t="s">
        <v>5</v>
      </c>
      <c r="L90" s="41"/>
      <c r="M90" s="189" t="s">
        <v>5</v>
      </c>
      <c r="N90" s="190" t="s">
        <v>40</v>
      </c>
      <c r="O90" s="42"/>
      <c r="P90" s="191">
        <f t="shared" ref="P90:P100" si="1">O90*H90</f>
        <v>0</v>
      </c>
      <c r="Q90" s="191">
        <v>0</v>
      </c>
      <c r="R90" s="191">
        <f t="shared" ref="R90:R100" si="2">Q90*H90</f>
        <v>0</v>
      </c>
      <c r="S90" s="191">
        <v>0</v>
      </c>
      <c r="T90" s="192">
        <f t="shared" ref="T90:T100" si="3">S90*H90</f>
        <v>0</v>
      </c>
      <c r="AR90" s="24" t="s">
        <v>151</v>
      </c>
      <c r="AT90" s="24" t="s">
        <v>146</v>
      </c>
      <c r="AU90" s="24" t="s">
        <v>78</v>
      </c>
      <c r="AY90" s="24" t="s">
        <v>144</v>
      </c>
      <c r="BE90" s="193">
        <f t="shared" ref="BE90:BE100" si="4">IF(N90="základní",J90,0)</f>
        <v>0</v>
      </c>
      <c r="BF90" s="193">
        <f t="shared" ref="BF90:BF100" si="5">IF(N90="snížená",J90,0)</f>
        <v>0</v>
      </c>
      <c r="BG90" s="193">
        <f t="shared" ref="BG90:BG100" si="6">IF(N90="zákl. přenesená",J90,0)</f>
        <v>0</v>
      </c>
      <c r="BH90" s="193">
        <f t="shared" ref="BH90:BH100" si="7">IF(N90="sníž. přenesená",J90,0)</f>
        <v>0</v>
      </c>
      <c r="BI90" s="193">
        <f t="shared" ref="BI90:BI100" si="8">IF(N90="nulová",J90,0)</f>
        <v>0</v>
      </c>
      <c r="BJ90" s="24" t="s">
        <v>76</v>
      </c>
      <c r="BK90" s="193">
        <f t="shared" ref="BK90:BK100" si="9">ROUND(I90*H90,2)</f>
        <v>0</v>
      </c>
      <c r="BL90" s="24" t="s">
        <v>151</v>
      </c>
      <c r="BM90" s="24" t="s">
        <v>78</v>
      </c>
    </row>
    <row r="91" spans="2:65" s="1" customFormat="1" ht="22.9" customHeight="1">
      <c r="B91" s="181"/>
      <c r="C91" s="182" t="s">
        <v>78</v>
      </c>
      <c r="D91" s="182" t="s">
        <v>146</v>
      </c>
      <c r="E91" s="183" t="s">
        <v>78</v>
      </c>
      <c r="F91" s="184" t="s">
        <v>702</v>
      </c>
      <c r="G91" s="185" t="s">
        <v>701</v>
      </c>
      <c r="H91" s="186">
        <v>4</v>
      </c>
      <c r="I91" s="187"/>
      <c r="J91" s="188">
        <f t="shared" si="0"/>
        <v>0</v>
      </c>
      <c r="K91" s="184" t="s">
        <v>5</v>
      </c>
      <c r="L91" s="41"/>
      <c r="M91" s="189" t="s">
        <v>5</v>
      </c>
      <c r="N91" s="190" t="s">
        <v>40</v>
      </c>
      <c r="O91" s="42"/>
      <c r="P91" s="191">
        <f t="shared" si="1"/>
        <v>0</v>
      </c>
      <c r="Q91" s="191">
        <v>0</v>
      </c>
      <c r="R91" s="191">
        <f t="shared" si="2"/>
        <v>0</v>
      </c>
      <c r="S91" s="191">
        <v>0</v>
      </c>
      <c r="T91" s="192">
        <f t="shared" si="3"/>
        <v>0</v>
      </c>
      <c r="AR91" s="24" t="s">
        <v>151</v>
      </c>
      <c r="AT91" s="24" t="s">
        <v>146</v>
      </c>
      <c r="AU91" s="24" t="s">
        <v>78</v>
      </c>
      <c r="AY91" s="24" t="s">
        <v>144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24" t="s">
        <v>76</v>
      </c>
      <c r="BK91" s="193">
        <f t="shared" si="9"/>
        <v>0</v>
      </c>
      <c r="BL91" s="24" t="s">
        <v>151</v>
      </c>
      <c r="BM91" s="24" t="s">
        <v>151</v>
      </c>
    </row>
    <row r="92" spans="2:65" s="1" customFormat="1" ht="14.45" customHeight="1">
      <c r="B92" s="181"/>
      <c r="C92" s="182" t="s">
        <v>160</v>
      </c>
      <c r="D92" s="182" t="s">
        <v>146</v>
      </c>
      <c r="E92" s="183" t="s">
        <v>160</v>
      </c>
      <c r="F92" s="184" t="s">
        <v>703</v>
      </c>
      <c r="G92" s="185" t="s">
        <v>701</v>
      </c>
      <c r="H92" s="186">
        <v>3</v>
      </c>
      <c r="I92" s="187"/>
      <c r="J92" s="188">
        <f t="shared" si="0"/>
        <v>0</v>
      </c>
      <c r="K92" s="184" t="s">
        <v>5</v>
      </c>
      <c r="L92" s="41"/>
      <c r="M92" s="189" t="s">
        <v>5</v>
      </c>
      <c r="N92" s="190" t="s">
        <v>40</v>
      </c>
      <c r="O92" s="42"/>
      <c r="P92" s="191">
        <f t="shared" si="1"/>
        <v>0</v>
      </c>
      <c r="Q92" s="191">
        <v>0</v>
      </c>
      <c r="R92" s="191">
        <f t="shared" si="2"/>
        <v>0</v>
      </c>
      <c r="S92" s="191">
        <v>0</v>
      </c>
      <c r="T92" s="192">
        <f t="shared" si="3"/>
        <v>0</v>
      </c>
      <c r="AR92" s="24" t="s">
        <v>151</v>
      </c>
      <c r="AT92" s="24" t="s">
        <v>146</v>
      </c>
      <c r="AU92" s="24" t="s">
        <v>78</v>
      </c>
      <c r="AY92" s="24" t="s">
        <v>144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24" t="s">
        <v>76</v>
      </c>
      <c r="BK92" s="193">
        <f t="shared" si="9"/>
        <v>0</v>
      </c>
      <c r="BL92" s="24" t="s">
        <v>151</v>
      </c>
      <c r="BM92" s="24" t="s">
        <v>177</v>
      </c>
    </row>
    <row r="93" spans="2:65" s="1" customFormat="1" ht="14.45" customHeight="1">
      <c r="B93" s="181"/>
      <c r="C93" s="182" t="s">
        <v>151</v>
      </c>
      <c r="D93" s="182" t="s">
        <v>146</v>
      </c>
      <c r="E93" s="183" t="s">
        <v>151</v>
      </c>
      <c r="F93" s="184" t="s">
        <v>704</v>
      </c>
      <c r="G93" s="185" t="s">
        <v>701</v>
      </c>
      <c r="H93" s="186">
        <v>4</v>
      </c>
      <c r="I93" s="187"/>
      <c r="J93" s="188">
        <f t="shared" si="0"/>
        <v>0</v>
      </c>
      <c r="K93" s="184" t="s">
        <v>5</v>
      </c>
      <c r="L93" s="41"/>
      <c r="M93" s="189" t="s">
        <v>5</v>
      </c>
      <c r="N93" s="190" t="s">
        <v>40</v>
      </c>
      <c r="O93" s="42"/>
      <c r="P93" s="191">
        <f t="shared" si="1"/>
        <v>0</v>
      </c>
      <c r="Q93" s="191">
        <v>0</v>
      </c>
      <c r="R93" s="191">
        <f t="shared" si="2"/>
        <v>0</v>
      </c>
      <c r="S93" s="191">
        <v>0</v>
      </c>
      <c r="T93" s="192">
        <f t="shared" si="3"/>
        <v>0</v>
      </c>
      <c r="AR93" s="24" t="s">
        <v>151</v>
      </c>
      <c r="AT93" s="24" t="s">
        <v>146</v>
      </c>
      <c r="AU93" s="24" t="s">
        <v>78</v>
      </c>
      <c r="AY93" s="24" t="s">
        <v>144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24" t="s">
        <v>76</v>
      </c>
      <c r="BK93" s="193">
        <f t="shared" si="9"/>
        <v>0</v>
      </c>
      <c r="BL93" s="24" t="s">
        <v>151</v>
      </c>
      <c r="BM93" s="24" t="s">
        <v>185</v>
      </c>
    </row>
    <row r="94" spans="2:65" s="1" customFormat="1" ht="14.45" customHeight="1">
      <c r="B94" s="181"/>
      <c r="C94" s="182" t="s">
        <v>172</v>
      </c>
      <c r="D94" s="182" t="s">
        <v>146</v>
      </c>
      <c r="E94" s="183" t="s">
        <v>172</v>
      </c>
      <c r="F94" s="184" t="s">
        <v>705</v>
      </c>
      <c r="G94" s="185" t="s">
        <v>701</v>
      </c>
      <c r="H94" s="186">
        <v>5</v>
      </c>
      <c r="I94" s="187"/>
      <c r="J94" s="188">
        <f t="shared" si="0"/>
        <v>0</v>
      </c>
      <c r="K94" s="184" t="s">
        <v>5</v>
      </c>
      <c r="L94" s="41"/>
      <c r="M94" s="189" t="s">
        <v>5</v>
      </c>
      <c r="N94" s="190" t="s">
        <v>40</v>
      </c>
      <c r="O94" s="42"/>
      <c r="P94" s="191">
        <f t="shared" si="1"/>
        <v>0</v>
      </c>
      <c r="Q94" s="191">
        <v>0</v>
      </c>
      <c r="R94" s="191">
        <f t="shared" si="2"/>
        <v>0</v>
      </c>
      <c r="S94" s="191">
        <v>0</v>
      </c>
      <c r="T94" s="192">
        <f t="shared" si="3"/>
        <v>0</v>
      </c>
      <c r="AR94" s="24" t="s">
        <v>151</v>
      </c>
      <c r="AT94" s="24" t="s">
        <v>146</v>
      </c>
      <c r="AU94" s="24" t="s">
        <v>78</v>
      </c>
      <c r="AY94" s="24" t="s">
        <v>144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24" t="s">
        <v>76</v>
      </c>
      <c r="BK94" s="193">
        <f t="shared" si="9"/>
        <v>0</v>
      </c>
      <c r="BL94" s="24" t="s">
        <v>151</v>
      </c>
      <c r="BM94" s="24" t="s">
        <v>194</v>
      </c>
    </row>
    <row r="95" spans="2:65" s="1" customFormat="1" ht="14.45" customHeight="1">
      <c r="B95" s="181"/>
      <c r="C95" s="182" t="s">
        <v>177</v>
      </c>
      <c r="D95" s="182" t="s">
        <v>146</v>
      </c>
      <c r="E95" s="183" t="s">
        <v>177</v>
      </c>
      <c r="F95" s="184" t="s">
        <v>706</v>
      </c>
      <c r="G95" s="185" t="s">
        <v>701</v>
      </c>
      <c r="H95" s="186">
        <v>3</v>
      </c>
      <c r="I95" s="187"/>
      <c r="J95" s="188">
        <f t="shared" si="0"/>
        <v>0</v>
      </c>
      <c r="K95" s="184" t="s">
        <v>5</v>
      </c>
      <c r="L95" s="41"/>
      <c r="M95" s="189" t="s">
        <v>5</v>
      </c>
      <c r="N95" s="190" t="s">
        <v>40</v>
      </c>
      <c r="O95" s="42"/>
      <c r="P95" s="191">
        <f t="shared" si="1"/>
        <v>0</v>
      </c>
      <c r="Q95" s="191">
        <v>0</v>
      </c>
      <c r="R95" s="191">
        <f t="shared" si="2"/>
        <v>0</v>
      </c>
      <c r="S95" s="191">
        <v>0</v>
      </c>
      <c r="T95" s="192">
        <f t="shared" si="3"/>
        <v>0</v>
      </c>
      <c r="AR95" s="24" t="s">
        <v>151</v>
      </c>
      <c r="AT95" s="24" t="s">
        <v>146</v>
      </c>
      <c r="AU95" s="24" t="s">
        <v>78</v>
      </c>
      <c r="AY95" s="24" t="s">
        <v>144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24" t="s">
        <v>76</v>
      </c>
      <c r="BK95" s="193">
        <f t="shared" si="9"/>
        <v>0</v>
      </c>
      <c r="BL95" s="24" t="s">
        <v>151</v>
      </c>
      <c r="BM95" s="24" t="s">
        <v>205</v>
      </c>
    </row>
    <row r="96" spans="2:65" s="1" customFormat="1" ht="14.45" customHeight="1">
      <c r="B96" s="181"/>
      <c r="C96" s="182" t="s">
        <v>181</v>
      </c>
      <c r="D96" s="182" t="s">
        <v>146</v>
      </c>
      <c r="E96" s="183" t="s">
        <v>181</v>
      </c>
      <c r="F96" s="184" t="s">
        <v>707</v>
      </c>
      <c r="G96" s="185" t="s">
        <v>701</v>
      </c>
      <c r="H96" s="186">
        <v>1</v>
      </c>
      <c r="I96" s="187"/>
      <c r="J96" s="188">
        <f t="shared" si="0"/>
        <v>0</v>
      </c>
      <c r="K96" s="184" t="s">
        <v>5</v>
      </c>
      <c r="L96" s="41"/>
      <c r="M96" s="189" t="s">
        <v>5</v>
      </c>
      <c r="N96" s="190" t="s">
        <v>40</v>
      </c>
      <c r="O96" s="42"/>
      <c r="P96" s="191">
        <f t="shared" si="1"/>
        <v>0</v>
      </c>
      <c r="Q96" s="191">
        <v>0</v>
      </c>
      <c r="R96" s="191">
        <f t="shared" si="2"/>
        <v>0</v>
      </c>
      <c r="S96" s="191">
        <v>0</v>
      </c>
      <c r="T96" s="192">
        <f t="shared" si="3"/>
        <v>0</v>
      </c>
      <c r="AR96" s="24" t="s">
        <v>151</v>
      </c>
      <c r="AT96" s="24" t="s">
        <v>146</v>
      </c>
      <c r="AU96" s="24" t="s">
        <v>78</v>
      </c>
      <c r="AY96" s="24" t="s">
        <v>144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24" t="s">
        <v>76</v>
      </c>
      <c r="BK96" s="193">
        <f t="shared" si="9"/>
        <v>0</v>
      </c>
      <c r="BL96" s="24" t="s">
        <v>151</v>
      </c>
      <c r="BM96" s="24" t="s">
        <v>265</v>
      </c>
    </row>
    <row r="97" spans="2:65" s="1" customFormat="1" ht="22.9" customHeight="1">
      <c r="B97" s="181"/>
      <c r="C97" s="182" t="s">
        <v>185</v>
      </c>
      <c r="D97" s="182" t="s">
        <v>146</v>
      </c>
      <c r="E97" s="183" t="s">
        <v>185</v>
      </c>
      <c r="F97" s="184" t="s">
        <v>708</v>
      </c>
      <c r="G97" s="185" t="s">
        <v>701</v>
      </c>
      <c r="H97" s="186">
        <v>40</v>
      </c>
      <c r="I97" s="187"/>
      <c r="J97" s="188">
        <f t="shared" si="0"/>
        <v>0</v>
      </c>
      <c r="K97" s="184" t="s">
        <v>5</v>
      </c>
      <c r="L97" s="41"/>
      <c r="M97" s="189" t="s">
        <v>5</v>
      </c>
      <c r="N97" s="190" t="s">
        <v>40</v>
      </c>
      <c r="O97" s="42"/>
      <c r="P97" s="191">
        <f t="shared" si="1"/>
        <v>0</v>
      </c>
      <c r="Q97" s="191">
        <v>0</v>
      </c>
      <c r="R97" s="191">
        <f t="shared" si="2"/>
        <v>0</v>
      </c>
      <c r="S97" s="191">
        <v>0</v>
      </c>
      <c r="T97" s="192">
        <f t="shared" si="3"/>
        <v>0</v>
      </c>
      <c r="AR97" s="24" t="s">
        <v>151</v>
      </c>
      <c r="AT97" s="24" t="s">
        <v>146</v>
      </c>
      <c r="AU97" s="24" t="s">
        <v>78</v>
      </c>
      <c r="AY97" s="24" t="s">
        <v>144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24" t="s">
        <v>76</v>
      </c>
      <c r="BK97" s="193">
        <f t="shared" si="9"/>
        <v>0</v>
      </c>
      <c r="BL97" s="24" t="s">
        <v>151</v>
      </c>
      <c r="BM97" s="24" t="s">
        <v>274</v>
      </c>
    </row>
    <row r="98" spans="2:65" s="1" customFormat="1" ht="14.45" customHeight="1">
      <c r="B98" s="181"/>
      <c r="C98" s="182" t="s">
        <v>189</v>
      </c>
      <c r="D98" s="182" t="s">
        <v>146</v>
      </c>
      <c r="E98" s="183" t="s">
        <v>189</v>
      </c>
      <c r="F98" s="184" t="s">
        <v>709</v>
      </c>
      <c r="G98" s="185" t="s">
        <v>701</v>
      </c>
      <c r="H98" s="186">
        <v>1</v>
      </c>
      <c r="I98" s="187"/>
      <c r="J98" s="188">
        <f t="shared" si="0"/>
        <v>0</v>
      </c>
      <c r="K98" s="184" t="s">
        <v>5</v>
      </c>
      <c r="L98" s="41"/>
      <c r="M98" s="189" t="s">
        <v>5</v>
      </c>
      <c r="N98" s="190" t="s">
        <v>40</v>
      </c>
      <c r="O98" s="42"/>
      <c r="P98" s="191">
        <f t="shared" si="1"/>
        <v>0</v>
      </c>
      <c r="Q98" s="191">
        <v>0</v>
      </c>
      <c r="R98" s="191">
        <f t="shared" si="2"/>
        <v>0</v>
      </c>
      <c r="S98" s="191">
        <v>0</v>
      </c>
      <c r="T98" s="192">
        <f t="shared" si="3"/>
        <v>0</v>
      </c>
      <c r="AR98" s="24" t="s">
        <v>151</v>
      </c>
      <c r="AT98" s="24" t="s">
        <v>146</v>
      </c>
      <c r="AU98" s="24" t="s">
        <v>78</v>
      </c>
      <c r="AY98" s="24" t="s">
        <v>144</v>
      </c>
      <c r="BE98" s="193">
        <f t="shared" si="4"/>
        <v>0</v>
      </c>
      <c r="BF98" s="193">
        <f t="shared" si="5"/>
        <v>0</v>
      </c>
      <c r="BG98" s="193">
        <f t="shared" si="6"/>
        <v>0</v>
      </c>
      <c r="BH98" s="193">
        <f t="shared" si="7"/>
        <v>0</v>
      </c>
      <c r="BI98" s="193">
        <f t="shared" si="8"/>
        <v>0</v>
      </c>
      <c r="BJ98" s="24" t="s">
        <v>76</v>
      </c>
      <c r="BK98" s="193">
        <f t="shared" si="9"/>
        <v>0</v>
      </c>
      <c r="BL98" s="24" t="s">
        <v>151</v>
      </c>
      <c r="BM98" s="24" t="s">
        <v>284</v>
      </c>
    </row>
    <row r="99" spans="2:65" s="1" customFormat="1" ht="14.45" customHeight="1">
      <c r="B99" s="181"/>
      <c r="C99" s="182" t="s">
        <v>194</v>
      </c>
      <c r="D99" s="182" t="s">
        <v>146</v>
      </c>
      <c r="E99" s="183" t="s">
        <v>194</v>
      </c>
      <c r="F99" s="184" t="s">
        <v>710</v>
      </c>
      <c r="G99" s="185" t="s">
        <v>701</v>
      </c>
      <c r="H99" s="186">
        <v>46</v>
      </c>
      <c r="I99" s="187"/>
      <c r="J99" s="188">
        <f t="shared" si="0"/>
        <v>0</v>
      </c>
      <c r="K99" s="184" t="s">
        <v>5</v>
      </c>
      <c r="L99" s="41"/>
      <c r="M99" s="189" t="s">
        <v>5</v>
      </c>
      <c r="N99" s="190" t="s">
        <v>40</v>
      </c>
      <c r="O99" s="42"/>
      <c r="P99" s="191">
        <f t="shared" si="1"/>
        <v>0</v>
      </c>
      <c r="Q99" s="191">
        <v>0</v>
      </c>
      <c r="R99" s="191">
        <f t="shared" si="2"/>
        <v>0</v>
      </c>
      <c r="S99" s="191">
        <v>0</v>
      </c>
      <c r="T99" s="192">
        <f t="shared" si="3"/>
        <v>0</v>
      </c>
      <c r="AR99" s="24" t="s">
        <v>151</v>
      </c>
      <c r="AT99" s="24" t="s">
        <v>146</v>
      </c>
      <c r="AU99" s="24" t="s">
        <v>78</v>
      </c>
      <c r="AY99" s="24" t="s">
        <v>144</v>
      </c>
      <c r="BE99" s="193">
        <f t="shared" si="4"/>
        <v>0</v>
      </c>
      <c r="BF99" s="193">
        <f t="shared" si="5"/>
        <v>0</v>
      </c>
      <c r="BG99" s="193">
        <f t="shared" si="6"/>
        <v>0</v>
      </c>
      <c r="BH99" s="193">
        <f t="shared" si="7"/>
        <v>0</v>
      </c>
      <c r="BI99" s="193">
        <f t="shared" si="8"/>
        <v>0</v>
      </c>
      <c r="BJ99" s="24" t="s">
        <v>76</v>
      </c>
      <c r="BK99" s="193">
        <f t="shared" si="9"/>
        <v>0</v>
      </c>
      <c r="BL99" s="24" t="s">
        <v>151</v>
      </c>
      <c r="BM99" s="24" t="s">
        <v>293</v>
      </c>
    </row>
    <row r="100" spans="2:65" s="1" customFormat="1" ht="14.45" customHeight="1">
      <c r="B100" s="181"/>
      <c r="C100" s="182" t="s">
        <v>199</v>
      </c>
      <c r="D100" s="182" t="s">
        <v>146</v>
      </c>
      <c r="E100" s="183" t="s">
        <v>199</v>
      </c>
      <c r="F100" s="184" t="s">
        <v>711</v>
      </c>
      <c r="G100" s="185" t="s">
        <v>701</v>
      </c>
      <c r="H100" s="186">
        <v>41</v>
      </c>
      <c r="I100" s="187"/>
      <c r="J100" s="188">
        <f t="shared" si="0"/>
        <v>0</v>
      </c>
      <c r="K100" s="184" t="s">
        <v>5</v>
      </c>
      <c r="L100" s="41"/>
      <c r="M100" s="189" t="s">
        <v>5</v>
      </c>
      <c r="N100" s="190" t="s">
        <v>40</v>
      </c>
      <c r="O100" s="42"/>
      <c r="P100" s="191">
        <f t="shared" si="1"/>
        <v>0</v>
      </c>
      <c r="Q100" s="191">
        <v>0</v>
      </c>
      <c r="R100" s="191">
        <f t="shared" si="2"/>
        <v>0</v>
      </c>
      <c r="S100" s="191">
        <v>0</v>
      </c>
      <c r="T100" s="192">
        <f t="shared" si="3"/>
        <v>0</v>
      </c>
      <c r="AR100" s="24" t="s">
        <v>151</v>
      </c>
      <c r="AT100" s="24" t="s">
        <v>146</v>
      </c>
      <c r="AU100" s="24" t="s">
        <v>78</v>
      </c>
      <c r="AY100" s="24" t="s">
        <v>144</v>
      </c>
      <c r="BE100" s="193">
        <f t="shared" si="4"/>
        <v>0</v>
      </c>
      <c r="BF100" s="193">
        <f t="shared" si="5"/>
        <v>0</v>
      </c>
      <c r="BG100" s="193">
        <f t="shared" si="6"/>
        <v>0</v>
      </c>
      <c r="BH100" s="193">
        <f t="shared" si="7"/>
        <v>0</v>
      </c>
      <c r="BI100" s="193">
        <f t="shared" si="8"/>
        <v>0</v>
      </c>
      <c r="BJ100" s="24" t="s">
        <v>76</v>
      </c>
      <c r="BK100" s="193">
        <f t="shared" si="9"/>
        <v>0</v>
      </c>
      <c r="BL100" s="24" t="s">
        <v>151</v>
      </c>
      <c r="BM100" s="24" t="s">
        <v>302</v>
      </c>
    </row>
    <row r="101" spans="2:65" s="11" customFormat="1" ht="29.85" customHeight="1">
      <c r="B101" s="168"/>
      <c r="D101" s="169" t="s">
        <v>68</v>
      </c>
      <c r="E101" s="179" t="s">
        <v>712</v>
      </c>
      <c r="F101" s="179" t="s">
        <v>713</v>
      </c>
      <c r="I101" s="171"/>
      <c r="J101" s="180">
        <f>BK101</f>
        <v>0</v>
      </c>
      <c r="L101" s="168"/>
      <c r="M101" s="173"/>
      <c r="N101" s="174"/>
      <c r="O101" s="174"/>
      <c r="P101" s="175">
        <f>SUM(P102:P105)</f>
        <v>0</v>
      </c>
      <c r="Q101" s="174"/>
      <c r="R101" s="175">
        <f>SUM(R102:R105)</f>
        <v>0</v>
      </c>
      <c r="S101" s="174"/>
      <c r="T101" s="176">
        <f>SUM(T102:T105)</f>
        <v>0</v>
      </c>
      <c r="AR101" s="169" t="s">
        <v>76</v>
      </c>
      <c r="AT101" s="177" t="s">
        <v>68</v>
      </c>
      <c r="AU101" s="177" t="s">
        <v>76</v>
      </c>
      <c r="AY101" s="169" t="s">
        <v>144</v>
      </c>
      <c r="BK101" s="178">
        <f>SUM(BK102:BK105)</f>
        <v>0</v>
      </c>
    </row>
    <row r="102" spans="2:65" s="1" customFormat="1" ht="22.9" customHeight="1">
      <c r="B102" s="181"/>
      <c r="C102" s="182" t="s">
        <v>205</v>
      </c>
      <c r="D102" s="182" t="s">
        <v>146</v>
      </c>
      <c r="E102" s="183" t="s">
        <v>205</v>
      </c>
      <c r="F102" s="184" t="s">
        <v>714</v>
      </c>
      <c r="G102" s="185" t="s">
        <v>701</v>
      </c>
      <c r="H102" s="186">
        <v>1</v>
      </c>
      <c r="I102" s="187"/>
      <c r="J102" s="188">
        <f>ROUND(I102*H102,2)</f>
        <v>0</v>
      </c>
      <c r="K102" s="184" t="s">
        <v>5</v>
      </c>
      <c r="L102" s="41"/>
      <c r="M102" s="189" t="s">
        <v>5</v>
      </c>
      <c r="N102" s="190" t="s">
        <v>40</v>
      </c>
      <c r="O102" s="42"/>
      <c r="P102" s="191">
        <f>O102*H102</f>
        <v>0</v>
      </c>
      <c r="Q102" s="191">
        <v>0</v>
      </c>
      <c r="R102" s="191">
        <f>Q102*H102</f>
        <v>0</v>
      </c>
      <c r="S102" s="191">
        <v>0</v>
      </c>
      <c r="T102" s="192">
        <f>S102*H102</f>
        <v>0</v>
      </c>
      <c r="AR102" s="24" t="s">
        <v>151</v>
      </c>
      <c r="AT102" s="24" t="s">
        <v>146</v>
      </c>
      <c r="AU102" s="24" t="s">
        <v>78</v>
      </c>
      <c r="AY102" s="24" t="s">
        <v>144</v>
      </c>
      <c r="BE102" s="193">
        <f>IF(N102="základní",J102,0)</f>
        <v>0</v>
      </c>
      <c r="BF102" s="193">
        <f>IF(N102="snížená",J102,0)</f>
        <v>0</v>
      </c>
      <c r="BG102" s="193">
        <f>IF(N102="zákl. přenesená",J102,0)</f>
        <v>0</v>
      </c>
      <c r="BH102" s="193">
        <f>IF(N102="sníž. přenesená",J102,0)</f>
        <v>0</v>
      </c>
      <c r="BI102" s="193">
        <f>IF(N102="nulová",J102,0)</f>
        <v>0</v>
      </c>
      <c r="BJ102" s="24" t="s">
        <v>76</v>
      </c>
      <c r="BK102" s="193">
        <f>ROUND(I102*H102,2)</f>
        <v>0</v>
      </c>
      <c r="BL102" s="24" t="s">
        <v>151</v>
      </c>
      <c r="BM102" s="24" t="s">
        <v>312</v>
      </c>
    </row>
    <row r="103" spans="2:65" s="1" customFormat="1" ht="14.45" customHeight="1">
      <c r="B103" s="181"/>
      <c r="C103" s="182" t="s">
        <v>212</v>
      </c>
      <c r="D103" s="182" t="s">
        <v>146</v>
      </c>
      <c r="E103" s="183" t="s">
        <v>212</v>
      </c>
      <c r="F103" s="184" t="s">
        <v>715</v>
      </c>
      <c r="G103" s="185" t="s">
        <v>701</v>
      </c>
      <c r="H103" s="186">
        <v>1</v>
      </c>
      <c r="I103" s="187"/>
      <c r="J103" s="188">
        <f>ROUND(I103*H103,2)</f>
        <v>0</v>
      </c>
      <c r="K103" s="184" t="s">
        <v>5</v>
      </c>
      <c r="L103" s="41"/>
      <c r="M103" s="189" t="s">
        <v>5</v>
      </c>
      <c r="N103" s="190" t="s">
        <v>40</v>
      </c>
      <c r="O103" s="42"/>
      <c r="P103" s="191">
        <f>O103*H103</f>
        <v>0</v>
      </c>
      <c r="Q103" s="191">
        <v>0</v>
      </c>
      <c r="R103" s="191">
        <f>Q103*H103</f>
        <v>0</v>
      </c>
      <c r="S103" s="191">
        <v>0</v>
      </c>
      <c r="T103" s="192">
        <f>S103*H103</f>
        <v>0</v>
      </c>
      <c r="AR103" s="24" t="s">
        <v>151</v>
      </c>
      <c r="AT103" s="24" t="s">
        <v>146</v>
      </c>
      <c r="AU103" s="24" t="s">
        <v>78</v>
      </c>
      <c r="AY103" s="24" t="s">
        <v>144</v>
      </c>
      <c r="BE103" s="193">
        <f>IF(N103="základní",J103,0)</f>
        <v>0</v>
      </c>
      <c r="BF103" s="193">
        <f>IF(N103="snížená",J103,0)</f>
        <v>0</v>
      </c>
      <c r="BG103" s="193">
        <f>IF(N103="zákl. přenesená",J103,0)</f>
        <v>0</v>
      </c>
      <c r="BH103" s="193">
        <f>IF(N103="sníž. přenesená",J103,0)</f>
        <v>0</v>
      </c>
      <c r="BI103" s="193">
        <f>IF(N103="nulová",J103,0)</f>
        <v>0</v>
      </c>
      <c r="BJ103" s="24" t="s">
        <v>76</v>
      </c>
      <c r="BK103" s="193">
        <f>ROUND(I103*H103,2)</f>
        <v>0</v>
      </c>
      <c r="BL103" s="24" t="s">
        <v>151</v>
      </c>
      <c r="BM103" s="24" t="s">
        <v>414</v>
      </c>
    </row>
    <row r="104" spans="2:65" s="1" customFormat="1" ht="14.45" customHeight="1">
      <c r="B104" s="181"/>
      <c r="C104" s="182" t="s">
        <v>265</v>
      </c>
      <c r="D104" s="182" t="s">
        <v>146</v>
      </c>
      <c r="E104" s="183" t="s">
        <v>265</v>
      </c>
      <c r="F104" s="184" t="s">
        <v>716</v>
      </c>
      <c r="G104" s="185" t="s">
        <v>717</v>
      </c>
      <c r="H104" s="186">
        <v>1</v>
      </c>
      <c r="I104" s="187"/>
      <c r="J104" s="188">
        <f>ROUND(I104*H104,2)</f>
        <v>0</v>
      </c>
      <c r="K104" s="184" t="s">
        <v>5</v>
      </c>
      <c r="L104" s="41"/>
      <c r="M104" s="189" t="s">
        <v>5</v>
      </c>
      <c r="N104" s="190" t="s">
        <v>40</v>
      </c>
      <c r="O104" s="42"/>
      <c r="P104" s="191">
        <f>O104*H104</f>
        <v>0</v>
      </c>
      <c r="Q104" s="191">
        <v>0</v>
      </c>
      <c r="R104" s="191">
        <f>Q104*H104</f>
        <v>0</v>
      </c>
      <c r="S104" s="191">
        <v>0</v>
      </c>
      <c r="T104" s="192">
        <f>S104*H104</f>
        <v>0</v>
      </c>
      <c r="AR104" s="24" t="s">
        <v>151</v>
      </c>
      <c r="AT104" s="24" t="s">
        <v>146</v>
      </c>
      <c r="AU104" s="24" t="s">
        <v>78</v>
      </c>
      <c r="AY104" s="24" t="s">
        <v>144</v>
      </c>
      <c r="BE104" s="193">
        <f>IF(N104="základní",J104,0)</f>
        <v>0</v>
      </c>
      <c r="BF104" s="193">
        <f>IF(N104="snížená",J104,0)</f>
        <v>0</v>
      </c>
      <c r="BG104" s="193">
        <f>IF(N104="zákl. přenesená",J104,0)</f>
        <v>0</v>
      </c>
      <c r="BH104" s="193">
        <f>IF(N104="sníž. přenesená",J104,0)</f>
        <v>0</v>
      </c>
      <c r="BI104" s="193">
        <f>IF(N104="nulová",J104,0)</f>
        <v>0</v>
      </c>
      <c r="BJ104" s="24" t="s">
        <v>76</v>
      </c>
      <c r="BK104" s="193">
        <f>ROUND(I104*H104,2)</f>
        <v>0</v>
      </c>
      <c r="BL104" s="24" t="s">
        <v>151</v>
      </c>
      <c r="BM104" s="24" t="s">
        <v>606</v>
      </c>
    </row>
    <row r="105" spans="2:65" s="1" customFormat="1" ht="22.9" customHeight="1">
      <c r="B105" s="181"/>
      <c r="C105" s="182" t="s">
        <v>11</v>
      </c>
      <c r="D105" s="182" t="s">
        <v>146</v>
      </c>
      <c r="E105" s="183" t="s">
        <v>11</v>
      </c>
      <c r="F105" s="184" t="s">
        <v>718</v>
      </c>
      <c r="G105" s="185" t="s">
        <v>701</v>
      </c>
      <c r="H105" s="186">
        <v>3</v>
      </c>
      <c r="I105" s="187"/>
      <c r="J105" s="188">
        <f>ROUND(I105*H105,2)</f>
        <v>0</v>
      </c>
      <c r="K105" s="184" t="s">
        <v>5</v>
      </c>
      <c r="L105" s="41"/>
      <c r="M105" s="189" t="s">
        <v>5</v>
      </c>
      <c r="N105" s="190" t="s">
        <v>40</v>
      </c>
      <c r="O105" s="42"/>
      <c r="P105" s="191">
        <f>O105*H105</f>
        <v>0</v>
      </c>
      <c r="Q105" s="191">
        <v>0</v>
      </c>
      <c r="R105" s="191">
        <f>Q105*H105</f>
        <v>0</v>
      </c>
      <c r="S105" s="191">
        <v>0</v>
      </c>
      <c r="T105" s="192">
        <f>S105*H105</f>
        <v>0</v>
      </c>
      <c r="AR105" s="24" t="s">
        <v>151</v>
      </c>
      <c r="AT105" s="24" t="s">
        <v>146</v>
      </c>
      <c r="AU105" s="24" t="s">
        <v>78</v>
      </c>
      <c r="AY105" s="24" t="s">
        <v>144</v>
      </c>
      <c r="BE105" s="193">
        <f>IF(N105="základní",J105,0)</f>
        <v>0</v>
      </c>
      <c r="BF105" s="193">
        <f>IF(N105="snížená",J105,0)</f>
        <v>0</v>
      </c>
      <c r="BG105" s="193">
        <f>IF(N105="zákl. přenesená",J105,0)</f>
        <v>0</v>
      </c>
      <c r="BH105" s="193">
        <f>IF(N105="sníž. přenesená",J105,0)</f>
        <v>0</v>
      </c>
      <c r="BI105" s="193">
        <f>IF(N105="nulová",J105,0)</f>
        <v>0</v>
      </c>
      <c r="BJ105" s="24" t="s">
        <v>76</v>
      </c>
      <c r="BK105" s="193">
        <f>ROUND(I105*H105,2)</f>
        <v>0</v>
      </c>
      <c r="BL105" s="24" t="s">
        <v>151</v>
      </c>
      <c r="BM105" s="24" t="s">
        <v>620</v>
      </c>
    </row>
    <row r="106" spans="2:65" s="11" customFormat="1" ht="29.85" customHeight="1">
      <c r="B106" s="168"/>
      <c r="D106" s="169" t="s">
        <v>68</v>
      </c>
      <c r="E106" s="179" t="s">
        <v>719</v>
      </c>
      <c r="F106" s="179" t="s">
        <v>720</v>
      </c>
      <c r="I106" s="171"/>
      <c r="J106" s="180">
        <f>BK106</f>
        <v>0</v>
      </c>
      <c r="L106" s="168"/>
      <c r="M106" s="173"/>
      <c r="N106" s="174"/>
      <c r="O106" s="174"/>
      <c r="P106" s="175">
        <f>P107</f>
        <v>0</v>
      </c>
      <c r="Q106" s="174"/>
      <c r="R106" s="175">
        <f>R107</f>
        <v>0</v>
      </c>
      <c r="S106" s="174"/>
      <c r="T106" s="176">
        <f>T107</f>
        <v>0</v>
      </c>
      <c r="AR106" s="169" t="s">
        <v>76</v>
      </c>
      <c r="AT106" s="177" t="s">
        <v>68</v>
      </c>
      <c r="AU106" s="177" t="s">
        <v>76</v>
      </c>
      <c r="AY106" s="169" t="s">
        <v>144</v>
      </c>
      <c r="BK106" s="178">
        <f>BK107</f>
        <v>0</v>
      </c>
    </row>
    <row r="107" spans="2:65" s="1" customFormat="1" ht="14.45" customHeight="1">
      <c r="B107" s="181"/>
      <c r="C107" s="182" t="s">
        <v>274</v>
      </c>
      <c r="D107" s="182" t="s">
        <v>146</v>
      </c>
      <c r="E107" s="183" t="s">
        <v>274</v>
      </c>
      <c r="F107" s="184" t="s">
        <v>721</v>
      </c>
      <c r="G107" s="185" t="s">
        <v>701</v>
      </c>
      <c r="H107" s="186">
        <v>1</v>
      </c>
      <c r="I107" s="187"/>
      <c r="J107" s="188">
        <f>ROUND(I107*H107,2)</f>
        <v>0</v>
      </c>
      <c r="K107" s="184" t="s">
        <v>5</v>
      </c>
      <c r="L107" s="41"/>
      <c r="M107" s="189" t="s">
        <v>5</v>
      </c>
      <c r="N107" s="190" t="s">
        <v>40</v>
      </c>
      <c r="O107" s="42"/>
      <c r="P107" s="191">
        <f>O107*H107</f>
        <v>0</v>
      </c>
      <c r="Q107" s="191">
        <v>0</v>
      </c>
      <c r="R107" s="191">
        <f>Q107*H107</f>
        <v>0</v>
      </c>
      <c r="S107" s="191">
        <v>0</v>
      </c>
      <c r="T107" s="192">
        <f>S107*H107</f>
        <v>0</v>
      </c>
      <c r="AR107" s="24" t="s">
        <v>151</v>
      </c>
      <c r="AT107" s="24" t="s">
        <v>146</v>
      </c>
      <c r="AU107" s="24" t="s">
        <v>78</v>
      </c>
      <c r="AY107" s="24" t="s">
        <v>144</v>
      </c>
      <c r="BE107" s="193">
        <f>IF(N107="základní",J107,0)</f>
        <v>0</v>
      </c>
      <c r="BF107" s="193">
        <f>IF(N107="snížená",J107,0)</f>
        <v>0</v>
      </c>
      <c r="BG107" s="193">
        <f>IF(N107="zákl. přenesená",J107,0)</f>
        <v>0</v>
      </c>
      <c r="BH107" s="193">
        <f>IF(N107="sníž. přenesená",J107,0)</f>
        <v>0</v>
      </c>
      <c r="BI107" s="193">
        <f>IF(N107="nulová",J107,0)</f>
        <v>0</v>
      </c>
      <c r="BJ107" s="24" t="s">
        <v>76</v>
      </c>
      <c r="BK107" s="193">
        <f>ROUND(I107*H107,2)</f>
        <v>0</v>
      </c>
      <c r="BL107" s="24" t="s">
        <v>151</v>
      </c>
      <c r="BM107" s="24" t="s">
        <v>722</v>
      </c>
    </row>
    <row r="108" spans="2:65" s="11" customFormat="1" ht="29.85" customHeight="1">
      <c r="B108" s="168"/>
      <c r="D108" s="169" t="s">
        <v>68</v>
      </c>
      <c r="E108" s="179" t="s">
        <v>723</v>
      </c>
      <c r="F108" s="179" t="s">
        <v>724</v>
      </c>
      <c r="I108" s="171"/>
      <c r="J108" s="180">
        <f>BK108</f>
        <v>0</v>
      </c>
      <c r="L108" s="168"/>
      <c r="M108" s="173"/>
      <c r="N108" s="174"/>
      <c r="O108" s="174"/>
      <c r="P108" s="175">
        <f>SUM(P109:P111)</f>
        <v>0</v>
      </c>
      <c r="Q108" s="174"/>
      <c r="R108" s="175">
        <f>SUM(R109:R111)</f>
        <v>0</v>
      </c>
      <c r="S108" s="174"/>
      <c r="T108" s="176">
        <f>SUM(T109:T111)</f>
        <v>0</v>
      </c>
      <c r="AR108" s="169" t="s">
        <v>76</v>
      </c>
      <c r="AT108" s="177" t="s">
        <v>68</v>
      </c>
      <c r="AU108" s="177" t="s">
        <v>76</v>
      </c>
      <c r="AY108" s="169" t="s">
        <v>144</v>
      </c>
      <c r="BK108" s="178">
        <f>SUM(BK109:BK111)</f>
        <v>0</v>
      </c>
    </row>
    <row r="109" spans="2:65" s="1" customFormat="1" ht="14.45" customHeight="1">
      <c r="B109" s="181"/>
      <c r="C109" s="182" t="s">
        <v>279</v>
      </c>
      <c r="D109" s="182" t="s">
        <v>146</v>
      </c>
      <c r="E109" s="183" t="s">
        <v>279</v>
      </c>
      <c r="F109" s="184" t="s">
        <v>725</v>
      </c>
      <c r="G109" s="185" t="s">
        <v>701</v>
      </c>
      <c r="H109" s="186">
        <v>1</v>
      </c>
      <c r="I109" s="187"/>
      <c r="J109" s="188">
        <f>ROUND(I109*H109,2)</f>
        <v>0</v>
      </c>
      <c r="K109" s="184" t="s">
        <v>5</v>
      </c>
      <c r="L109" s="41"/>
      <c r="M109" s="189" t="s">
        <v>5</v>
      </c>
      <c r="N109" s="190" t="s">
        <v>40</v>
      </c>
      <c r="O109" s="42"/>
      <c r="P109" s="191">
        <f>O109*H109</f>
        <v>0</v>
      </c>
      <c r="Q109" s="191">
        <v>0</v>
      </c>
      <c r="R109" s="191">
        <f>Q109*H109</f>
        <v>0</v>
      </c>
      <c r="S109" s="191">
        <v>0</v>
      </c>
      <c r="T109" s="192">
        <f>S109*H109</f>
        <v>0</v>
      </c>
      <c r="AR109" s="24" t="s">
        <v>151</v>
      </c>
      <c r="AT109" s="24" t="s">
        <v>146</v>
      </c>
      <c r="AU109" s="24" t="s">
        <v>78</v>
      </c>
      <c r="AY109" s="24" t="s">
        <v>144</v>
      </c>
      <c r="BE109" s="193">
        <f>IF(N109="základní",J109,0)</f>
        <v>0</v>
      </c>
      <c r="BF109" s="193">
        <f>IF(N109="snížená",J109,0)</f>
        <v>0</v>
      </c>
      <c r="BG109" s="193">
        <f>IF(N109="zákl. přenesená",J109,0)</f>
        <v>0</v>
      </c>
      <c r="BH109" s="193">
        <f>IF(N109="sníž. přenesená",J109,0)</f>
        <v>0</v>
      </c>
      <c r="BI109" s="193">
        <f>IF(N109="nulová",J109,0)</f>
        <v>0</v>
      </c>
      <c r="BJ109" s="24" t="s">
        <v>76</v>
      </c>
      <c r="BK109" s="193">
        <f>ROUND(I109*H109,2)</f>
        <v>0</v>
      </c>
      <c r="BL109" s="24" t="s">
        <v>151</v>
      </c>
      <c r="BM109" s="24" t="s">
        <v>726</v>
      </c>
    </row>
    <row r="110" spans="2:65" s="1" customFormat="1" ht="14.45" customHeight="1">
      <c r="B110" s="181"/>
      <c r="C110" s="182" t="s">
        <v>284</v>
      </c>
      <c r="D110" s="182" t="s">
        <v>146</v>
      </c>
      <c r="E110" s="183" t="s">
        <v>284</v>
      </c>
      <c r="F110" s="184" t="s">
        <v>727</v>
      </c>
      <c r="G110" s="185" t="s">
        <v>701</v>
      </c>
      <c r="H110" s="186">
        <v>3</v>
      </c>
      <c r="I110" s="187"/>
      <c r="J110" s="188">
        <f>ROUND(I110*H110,2)</f>
        <v>0</v>
      </c>
      <c r="K110" s="184" t="s">
        <v>5</v>
      </c>
      <c r="L110" s="41"/>
      <c r="M110" s="189" t="s">
        <v>5</v>
      </c>
      <c r="N110" s="190" t="s">
        <v>40</v>
      </c>
      <c r="O110" s="42"/>
      <c r="P110" s="191">
        <f>O110*H110</f>
        <v>0</v>
      </c>
      <c r="Q110" s="191">
        <v>0</v>
      </c>
      <c r="R110" s="191">
        <f>Q110*H110</f>
        <v>0</v>
      </c>
      <c r="S110" s="191">
        <v>0</v>
      </c>
      <c r="T110" s="192">
        <f>S110*H110</f>
        <v>0</v>
      </c>
      <c r="AR110" s="24" t="s">
        <v>151</v>
      </c>
      <c r="AT110" s="24" t="s">
        <v>146</v>
      </c>
      <c r="AU110" s="24" t="s">
        <v>78</v>
      </c>
      <c r="AY110" s="24" t="s">
        <v>144</v>
      </c>
      <c r="BE110" s="193">
        <f>IF(N110="základní",J110,0)</f>
        <v>0</v>
      </c>
      <c r="BF110" s="193">
        <f>IF(N110="snížená",J110,0)</f>
        <v>0</v>
      </c>
      <c r="BG110" s="193">
        <f>IF(N110="zákl. přenesená",J110,0)</f>
        <v>0</v>
      </c>
      <c r="BH110" s="193">
        <f>IF(N110="sníž. přenesená",J110,0)</f>
        <v>0</v>
      </c>
      <c r="BI110" s="193">
        <f>IF(N110="nulová",J110,0)</f>
        <v>0</v>
      </c>
      <c r="BJ110" s="24" t="s">
        <v>76</v>
      </c>
      <c r="BK110" s="193">
        <f>ROUND(I110*H110,2)</f>
        <v>0</v>
      </c>
      <c r="BL110" s="24" t="s">
        <v>151</v>
      </c>
      <c r="BM110" s="24" t="s">
        <v>728</v>
      </c>
    </row>
    <row r="111" spans="2:65" s="1" customFormat="1" ht="14.45" customHeight="1">
      <c r="B111" s="181"/>
      <c r="C111" s="182" t="s">
        <v>288</v>
      </c>
      <c r="D111" s="182" t="s">
        <v>146</v>
      </c>
      <c r="E111" s="183" t="s">
        <v>288</v>
      </c>
      <c r="F111" s="184" t="s">
        <v>729</v>
      </c>
      <c r="G111" s="185" t="s">
        <v>701</v>
      </c>
      <c r="H111" s="186">
        <v>6</v>
      </c>
      <c r="I111" s="187"/>
      <c r="J111" s="188">
        <f>ROUND(I111*H111,2)</f>
        <v>0</v>
      </c>
      <c r="K111" s="184" t="s">
        <v>5</v>
      </c>
      <c r="L111" s="41"/>
      <c r="M111" s="189" t="s">
        <v>5</v>
      </c>
      <c r="N111" s="190" t="s">
        <v>40</v>
      </c>
      <c r="O111" s="42"/>
      <c r="P111" s="191">
        <f>O111*H111</f>
        <v>0</v>
      </c>
      <c r="Q111" s="191">
        <v>0</v>
      </c>
      <c r="R111" s="191">
        <f>Q111*H111</f>
        <v>0</v>
      </c>
      <c r="S111" s="191">
        <v>0</v>
      </c>
      <c r="T111" s="192">
        <f>S111*H111</f>
        <v>0</v>
      </c>
      <c r="AR111" s="24" t="s">
        <v>151</v>
      </c>
      <c r="AT111" s="24" t="s">
        <v>146</v>
      </c>
      <c r="AU111" s="24" t="s">
        <v>78</v>
      </c>
      <c r="AY111" s="24" t="s">
        <v>144</v>
      </c>
      <c r="BE111" s="193">
        <f>IF(N111="základní",J111,0)</f>
        <v>0</v>
      </c>
      <c r="BF111" s="193">
        <f>IF(N111="snížená",J111,0)</f>
        <v>0</v>
      </c>
      <c r="BG111" s="193">
        <f>IF(N111="zákl. přenesená",J111,0)</f>
        <v>0</v>
      </c>
      <c r="BH111" s="193">
        <f>IF(N111="sníž. přenesená",J111,0)</f>
        <v>0</v>
      </c>
      <c r="BI111" s="193">
        <f>IF(N111="nulová",J111,0)</f>
        <v>0</v>
      </c>
      <c r="BJ111" s="24" t="s">
        <v>76</v>
      </c>
      <c r="BK111" s="193">
        <f>ROUND(I111*H111,2)</f>
        <v>0</v>
      </c>
      <c r="BL111" s="24" t="s">
        <v>151</v>
      </c>
      <c r="BM111" s="24" t="s">
        <v>730</v>
      </c>
    </row>
    <row r="112" spans="2:65" s="11" customFormat="1" ht="29.85" customHeight="1">
      <c r="B112" s="168"/>
      <c r="D112" s="169" t="s">
        <v>68</v>
      </c>
      <c r="E112" s="179" t="s">
        <v>731</v>
      </c>
      <c r="F112" s="179" t="s">
        <v>732</v>
      </c>
      <c r="I112" s="171"/>
      <c r="J112" s="180">
        <f>BK112</f>
        <v>0</v>
      </c>
      <c r="L112" s="168"/>
      <c r="M112" s="173"/>
      <c r="N112" s="174"/>
      <c r="O112" s="174"/>
      <c r="P112" s="175">
        <f>SUM(P113:P124)</f>
        <v>0</v>
      </c>
      <c r="Q112" s="174"/>
      <c r="R112" s="175">
        <f>SUM(R113:R124)</f>
        <v>0</v>
      </c>
      <c r="S112" s="174"/>
      <c r="T112" s="176">
        <f>SUM(T113:T124)</f>
        <v>0</v>
      </c>
      <c r="AR112" s="169" t="s">
        <v>76</v>
      </c>
      <c r="AT112" s="177" t="s">
        <v>68</v>
      </c>
      <c r="AU112" s="177" t="s">
        <v>76</v>
      </c>
      <c r="AY112" s="169" t="s">
        <v>144</v>
      </c>
      <c r="BK112" s="178">
        <f>SUM(BK113:BK124)</f>
        <v>0</v>
      </c>
    </row>
    <row r="113" spans="2:65" s="1" customFormat="1" ht="22.9" customHeight="1">
      <c r="B113" s="181"/>
      <c r="C113" s="182" t="s">
        <v>293</v>
      </c>
      <c r="D113" s="182" t="s">
        <v>146</v>
      </c>
      <c r="E113" s="183" t="s">
        <v>293</v>
      </c>
      <c r="F113" s="184" t="s">
        <v>733</v>
      </c>
      <c r="G113" s="185" t="s">
        <v>197</v>
      </c>
      <c r="H113" s="186">
        <v>450</v>
      </c>
      <c r="I113" s="187"/>
      <c r="J113" s="188">
        <f t="shared" ref="J113:J124" si="10">ROUND(I113*H113,2)</f>
        <v>0</v>
      </c>
      <c r="K113" s="184" t="s">
        <v>5</v>
      </c>
      <c r="L113" s="41"/>
      <c r="M113" s="189" t="s">
        <v>5</v>
      </c>
      <c r="N113" s="190" t="s">
        <v>40</v>
      </c>
      <c r="O113" s="42"/>
      <c r="P113" s="191">
        <f t="shared" ref="P113:P124" si="11">O113*H113</f>
        <v>0</v>
      </c>
      <c r="Q113" s="191">
        <v>0</v>
      </c>
      <c r="R113" s="191">
        <f t="shared" ref="R113:R124" si="12">Q113*H113</f>
        <v>0</v>
      </c>
      <c r="S113" s="191">
        <v>0</v>
      </c>
      <c r="T113" s="192">
        <f t="shared" ref="T113:T124" si="13">S113*H113</f>
        <v>0</v>
      </c>
      <c r="AR113" s="24" t="s">
        <v>151</v>
      </c>
      <c r="AT113" s="24" t="s">
        <v>146</v>
      </c>
      <c r="AU113" s="24" t="s">
        <v>78</v>
      </c>
      <c r="AY113" s="24" t="s">
        <v>144</v>
      </c>
      <c r="BE113" s="193">
        <f t="shared" ref="BE113:BE124" si="14">IF(N113="základní",J113,0)</f>
        <v>0</v>
      </c>
      <c r="BF113" s="193">
        <f t="shared" ref="BF113:BF124" si="15">IF(N113="snížená",J113,0)</f>
        <v>0</v>
      </c>
      <c r="BG113" s="193">
        <f t="shared" ref="BG113:BG124" si="16">IF(N113="zákl. přenesená",J113,0)</f>
        <v>0</v>
      </c>
      <c r="BH113" s="193">
        <f t="shared" ref="BH113:BH124" si="17">IF(N113="sníž. přenesená",J113,0)</f>
        <v>0</v>
      </c>
      <c r="BI113" s="193">
        <f t="shared" ref="BI113:BI124" si="18">IF(N113="nulová",J113,0)</f>
        <v>0</v>
      </c>
      <c r="BJ113" s="24" t="s">
        <v>76</v>
      </c>
      <c r="BK113" s="193">
        <f t="shared" ref="BK113:BK124" si="19">ROUND(I113*H113,2)</f>
        <v>0</v>
      </c>
      <c r="BL113" s="24" t="s">
        <v>151</v>
      </c>
      <c r="BM113" s="24" t="s">
        <v>734</v>
      </c>
    </row>
    <row r="114" spans="2:65" s="1" customFormat="1" ht="22.9" customHeight="1">
      <c r="B114" s="181"/>
      <c r="C114" s="182" t="s">
        <v>10</v>
      </c>
      <c r="D114" s="182" t="s">
        <v>146</v>
      </c>
      <c r="E114" s="183" t="s">
        <v>10</v>
      </c>
      <c r="F114" s="184" t="s">
        <v>735</v>
      </c>
      <c r="G114" s="185" t="s">
        <v>197</v>
      </c>
      <c r="H114" s="186">
        <v>1227.5</v>
      </c>
      <c r="I114" s="187"/>
      <c r="J114" s="188">
        <f t="shared" si="10"/>
        <v>0</v>
      </c>
      <c r="K114" s="184" t="s">
        <v>5</v>
      </c>
      <c r="L114" s="41"/>
      <c r="M114" s="189" t="s">
        <v>5</v>
      </c>
      <c r="N114" s="190" t="s">
        <v>40</v>
      </c>
      <c r="O114" s="42"/>
      <c r="P114" s="191">
        <f t="shared" si="11"/>
        <v>0</v>
      </c>
      <c r="Q114" s="191">
        <v>0</v>
      </c>
      <c r="R114" s="191">
        <f t="shared" si="12"/>
        <v>0</v>
      </c>
      <c r="S114" s="191">
        <v>0</v>
      </c>
      <c r="T114" s="192">
        <f t="shared" si="13"/>
        <v>0</v>
      </c>
      <c r="AR114" s="24" t="s">
        <v>151</v>
      </c>
      <c r="AT114" s="24" t="s">
        <v>146</v>
      </c>
      <c r="AU114" s="24" t="s">
        <v>78</v>
      </c>
      <c r="AY114" s="24" t="s">
        <v>144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24" t="s">
        <v>76</v>
      </c>
      <c r="BK114" s="193">
        <f t="shared" si="19"/>
        <v>0</v>
      </c>
      <c r="BL114" s="24" t="s">
        <v>151</v>
      </c>
      <c r="BM114" s="24" t="s">
        <v>736</v>
      </c>
    </row>
    <row r="115" spans="2:65" s="1" customFormat="1" ht="14.45" customHeight="1">
      <c r="B115" s="181"/>
      <c r="C115" s="182" t="s">
        <v>302</v>
      </c>
      <c r="D115" s="182" t="s">
        <v>146</v>
      </c>
      <c r="E115" s="183" t="s">
        <v>302</v>
      </c>
      <c r="F115" s="184" t="s">
        <v>737</v>
      </c>
      <c r="G115" s="185" t="s">
        <v>197</v>
      </c>
      <c r="H115" s="186">
        <v>245.5</v>
      </c>
      <c r="I115" s="187"/>
      <c r="J115" s="188">
        <f t="shared" si="10"/>
        <v>0</v>
      </c>
      <c r="K115" s="184" t="s">
        <v>5</v>
      </c>
      <c r="L115" s="41"/>
      <c r="M115" s="189" t="s">
        <v>5</v>
      </c>
      <c r="N115" s="190" t="s">
        <v>40</v>
      </c>
      <c r="O115" s="42"/>
      <c r="P115" s="191">
        <f t="shared" si="11"/>
        <v>0</v>
      </c>
      <c r="Q115" s="191">
        <v>0</v>
      </c>
      <c r="R115" s="191">
        <f t="shared" si="12"/>
        <v>0</v>
      </c>
      <c r="S115" s="191">
        <v>0</v>
      </c>
      <c r="T115" s="192">
        <f t="shared" si="13"/>
        <v>0</v>
      </c>
      <c r="AR115" s="24" t="s">
        <v>151</v>
      </c>
      <c r="AT115" s="24" t="s">
        <v>146</v>
      </c>
      <c r="AU115" s="24" t="s">
        <v>78</v>
      </c>
      <c r="AY115" s="24" t="s">
        <v>144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24" t="s">
        <v>76</v>
      </c>
      <c r="BK115" s="193">
        <f t="shared" si="19"/>
        <v>0</v>
      </c>
      <c r="BL115" s="24" t="s">
        <v>151</v>
      </c>
      <c r="BM115" s="24" t="s">
        <v>738</v>
      </c>
    </row>
    <row r="116" spans="2:65" s="1" customFormat="1" ht="22.9" customHeight="1">
      <c r="B116" s="181"/>
      <c r="C116" s="182" t="s">
        <v>307</v>
      </c>
      <c r="D116" s="182" t="s">
        <v>146</v>
      </c>
      <c r="E116" s="183" t="s">
        <v>307</v>
      </c>
      <c r="F116" s="184" t="s">
        <v>739</v>
      </c>
      <c r="G116" s="185" t="s">
        <v>197</v>
      </c>
      <c r="H116" s="186">
        <v>485</v>
      </c>
      <c r="I116" s="187"/>
      <c r="J116" s="188">
        <f t="shared" si="10"/>
        <v>0</v>
      </c>
      <c r="K116" s="184" t="s">
        <v>5</v>
      </c>
      <c r="L116" s="41"/>
      <c r="M116" s="189" t="s">
        <v>5</v>
      </c>
      <c r="N116" s="190" t="s">
        <v>40</v>
      </c>
      <c r="O116" s="42"/>
      <c r="P116" s="191">
        <f t="shared" si="11"/>
        <v>0</v>
      </c>
      <c r="Q116" s="191">
        <v>0</v>
      </c>
      <c r="R116" s="191">
        <f t="shared" si="12"/>
        <v>0</v>
      </c>
      <c r="S116" s="191">
        <v>0</v>
      </c>
      <c r="T116" s="192">
        <f t="shared" si="13"/>
        <v>0</v>
      </c>
      <c r="AR116" s="24" t="s">
        <v>151</v>
      </c>
      <c r="AT116" s="24" t="s">
        <v>146</v>
      </c>
      <c r="AU116" s="24" t="s">
        <v>78</v>
      </c>
      <c r="AY116" s="24" t="s">
        <v>144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24" t="s">
        <v>76</v>
      </c>
      <c r="BK116" s="193">
        <f t="shared" si="19"/>
        <v>0</v>
      </c>
      <c r="BL116" s="24" t="s">
        <v>151</v>
      </c>
      <c r="BM116" s="24" t="s">
        <v>740</v>
      </c>
    </row>
    <row r="117" spans="2:65" s="1" customFormat="1" ht="14.45" customHeight="1">
      <c r="B117" s="181"/>
      <c r="C117" s="182" t="s">
        <v>312</v>
      </c>
      <c r="D117" s="182" t="s">
        <v>146</v>
      </c>
      <c r="E117" s="183" t="s">
        <v>312</v>
      </c>
      <c r="F117" s="184" t="s">
        <v>737</v>
      </c>
      <c r="G117" s="185" t="s">
        <v>197</v>
      </c>
      <c r="H117" s="186">
        <v>97</v>
      </c>
      <c r="I117" s="187"/>
      <c r="J117" s="188">
        <f t="shared" si="10"/>
        <v>0</v>
      </c>
      <c r="K117" s="184" t="s">
        <v>5</v>
      </c>
      <c r="L117" s="41"/>
      <c r="M117" s="189" t="s">
        <v>5</v>
      </c>
      <c r="N117" s="190" t="s">
        <v>40</v>
      </c>
      <c r="O117" s="42"/>
      <c r="P117" s="191">
        <f t="shared" si="11"/>
        <v>0</v>
      </c>
      <c r="Q117" s="191">
        <v>0</v>
      </c>
      <c r="R117" s="191">
        <f t="shared" si="12"/>
        <v>0</v>
      </c>
      <c r="S117" s="191">
        <v>0</v>
      </c>
      <c r="T117" s="192">
        <f t="shared" si="13"/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 t="shared" si="14"/>
        <v>0</v>
      </c>
      <c r="BF117" s="193">
        <f t="shared" si="15"/>
        <v>0</v>
      </c>
      <c r="BG117" s="193">
        <f t="shared" si="16"/>
        <v>0</v>
      </c>
      <c r="BH117" s="193">
        <f t="shared" si="17"/>
        <v>0</v>
      </c>
      <c r="BI117" s="193">
        <f t="shared" si="18"/>
        <v>0</v>
      </c>
      <c r="BJ117" s="24" t="s">
        <v>76</v>
      </c>
      <c r="BK117" s="193">
        <f t="shared" si="19"/>
        <v>0</v>
      </c>
      <c r="BL117" s="24" t="s">
        <v>151</v>
      </c>
      <c r="BM117" s="24" t="s">
        <v>741</v>
      </c>
    </row>
    <row r="118" spans="2:65" s="1" customFormat="1" ht="22.9" customHeight="1">
      <c r="B118" s="181"/>
      <c r="C118" s="182" t="s">
        <v>315</v>
      </c>
      <c r="D118" s="182" t="s">
        <v>146</v>
      </c>
      <c r="E118" s="183" t="s">
        <v>315</v>
      </c>
      <c r="F118" s="184" t="s">
        <v>742</v>
      </c>
      <c r="G118" s="185" t="s">
        <v>197</v>
      </c>
      <c r="H118" s="186">
        <v>145</v>
      </c>
      <c r="I118" s="187"/>
      <c r="J118" s="188">
        <f t="shared" si="10"/>
        <v>0</v>
      </c>
      <c r="K118" s="184" t="s">
        <v>5</v>
      </c>
      <c r="L118" s="41"/>
      <c r="M118" s="189" t="s">
        <v>5</v>
      </c>
      <c r="N118" s="190" t="s">
        <v>40</v>
      </c>
      <c r="O118" s="42"/>
      <c r="P118" s="191">
        <f t="shared" si="11"/>
        <v>0</v>
      </c>
      <c r="Q118" s="191">
        <v>0</v>
      </c>
      <c r="R118" s="191">
        <f t="shared" si="12"/>
        <v>0</v>
      </c>
      <c r="S118" s="191">
        <v>0</v>
      </c>
      <c r="T118" s="192">
        <f t="shared" si="13"/>
        <v>0</v>
      </c>
      <c r="AR118" s="24" t="s">
        <v>151</v>
      </c>
      <c r="AT118" s="24" t="s">
        <v>146</v>
      </c>
      <c r="AU118" s="24" t="s">
        <v>78</v>
      </c>
      <c r="AY118" s="24" t="s">
        <v>144</v>
      </c>
      <c r="BE118" s="193">
        <f t="shared" si="14"/>
        <v>0</v>
      </c>
      <c r="BF118" s="193">
        <f t="shared" si="15"/>
        <v>0</v>
      </c>
      <c r="BG118" s="193">
        <f t="shared" si="16"/>
        <v>0</v>
      </c>
      <c r="BH118" s="193">
        <f t="shared" si="17"/>
        <v>0</v>
      </c>
      <c r="BI118" s="193">
        <f t="shared" si="18"/>
        <v>0</v>
      </c>
      <c r="BJ118" s="24" t="s">
        <v>76</v>
      </c>
      <c r="BK118" s="193">
        <f t="shared" si="19"/>
        <v>0</v>
      </c>
      <c r="BL118" s="24" t="s">
        <v>151</v>
      </c>
      <c r="BM118" s="24" t="s">
        <v>743</v>
      </c>
    </row>
    <row r="119" spans="2:65" s="1" customFormat="1" ht="14.45" customHeight="1">
      <c r="B119" s="181"/>
      <c r="C119" s="182" t="s">
        <v>414</v>
      </c>
      <c r="D119" s="182" t="s">
        <v>146</v>
      </c>
      <c r="E119" s="183" t="s">
        <v>414</v>
      </c>
      <c r="F119" s="184" t="s">
        <v>737</v>
      </c>
      <c r="G119" s="185" t="s">
        <v>197</v>
      </c>
      <c r="H119" s="186">
        <v>29</v>
      </c>
      <c r="I119" s="187"/>
      <c r="J119" s="188">
        <f t="shared" si="10"/>
        <v>0</v>
      </c>
      <c r="K119" s="184" t="s">
        <v>5</v>
      </c>
      <c r="L119" s="41"/>
      <c r="M119" s="189" t="s">
        <v>5</v>
      </c>
      <c r="N119" s="190" t="s">
        <v>40</v>
      </c>
      <c r="O119" s="42"/>
      <c r="P119" s="191">
        <f t="shared" si="11"/>
        <v>0</v>
      </c>
      <c r="Q119" s="191">
        <v>0</v>
      </c>
      <c r="R119" s="191">
        <f t="shared" si="12"/>
        <v>0</v>
      </c>
      <c r="S119" s="191">
        <v>0</v>
      </c>
      <c r="T119" s="192">
        <f t="shared" si="13"/>
        <v>0</v>
      </c>
      <c r="AR119" s="24" t="s">
        <v>151</v>
      </c>
      <c r="AT119" s="24" t="s">
        <v>146</v>
      </c>
      <c r="AU119" s="24" t="s">
        <v>78</v>
      </c>
      <c r="AY119" s="24" t="s">
        <v>144</v>
      </c>
      <c r="BE119" s="193">
        <f t="shared" si="14"/>
        <v>0</v>
      </c>
      <c r="BF119" s="193">
        <f t="shared" si="15"/>
        <v>0</v>
      </c>
      <c r="BG119" s="193">
        <f t="shared" si="16"/>
        <v>0</v>
      </c>
      <c r="BH119" s="193">
        <f t="shared" si="17"/>
        <v>0</v>
      </c>
      <c r="BI119" s="193">
        <f t="shared" si="18"/>
        <v>0</v>
      </c>
      <c r="BJ119" s="24" t="s">
        <v>76</v>
      </c>
      <c r="BK119" s="193">
        <f t="shared" si="19"/>
        <v>0</v>
      </c>
      <c r="BL119" s="24" t="s">
        <v>151</v>
      </c>
      <c r="BM119" s="24" t="s">
        <v>744</v>
      </c>
    </row>
    <row r="120" spans="2:65" s="1" customFormat="1" ht="14.45" customHeight="1">
      <c r="B120" s="181"/>
      <c r="C120" s="182" t="s">
        <v>417</v>
      </c>
      <c r="D120" s="182" t="s">
        <v>146</v>
      </c>
      <c r="E120" s="183" t="s">
        <v>417</v>
      </c>
      <c r="F120" s="184" t="s">
        <v>745</v>
      </c>
      <c r="G120" s="185" t="s">
        <v>701</v>
      </c>
      <c r="H120" s="186">
        <v>4</v>
      </c>
      <c r="I120" s="187"/>
      <c r="J120" s="188">
        <f t="shared" si="10"/>
        <v>0</v>
      </c>
      <c r="K120" s="184" t="s">
        <v>5</v>
      </c>
      <c r="L120" s="41"/>
      <c r="M120" s="189" t="s">
        <v>5</v>
      </c>
      <c r="N120" s="190" t="s">
        <v>40</v>
      </c>
      <c r="O120" s="42"/>
      <c r="P120" s="191">
        <f t="shared" si="11"/>
        <v>0</v>
      </c>
      <c r="Q120" s="191">
        <v>0</v>
      </c>
      <c r="R120" s="191">
        <f t="shared" si="12"/>
        <v>0</v>
      </c>
      <c r="S120" s="191">
        <v>0</v>
      </c>
      <c r="T120" s="192">
        <f t="shared" si="13"/>
        <v>0</v>
      </c>
      <c r="AR120" s="24" t="s">
        <v>151</v>
      </c>
      <c r="AT120" s="24" t="s">
        <v>146</v>
      </c>
      <c r="AU120" s="24" t="s">
        <v>78</v>
      </c>
      <c r="AY120" s="24" t="s">
        <v>144</v>
      </c>
      <c r="BE120" s="193">
        <f t="shared" si="14"/>
        <v>0</v>
      </c>
      <c r="BF120" s="193">
        <f t="shared" si="15"/>
        <v>0</v>
      </c>
      <c r="BG120" s="193">
        <f t="shared" si="16"/>
        <v>0</v>
      </c>
      <c r="BH120" s="193">
        <f t="shared" si="17"/>
        <v>0</v>
      </c>
      <c r="BI120" s="193">
        <f t="shared" si="18"/>
        <v>0</v>
      </c>
      <c r="BJ120" s="24" t="s">
        <v>76</v>
      </c>
      <c r="BK120" s="193">
        <f t="shared" si="19"/>
        <v>0</v>
      </c>
      <c r="BL120" s="24" t="s">
        <v>151</v>
      </c>
      <c r="BM120" s="24" t="s">
        <v>746</v>
      </c>
    </row>
    <row r="121" spans="2:65" s="1" customFormat="1" ht="14.45" customHeight="1">
      <c r="B121" s="181"/>
      <c r="C121" s="182" t="s">
        <v>606</v>
      </c>
      <c r="D121" s="182" t="s">
        <v>146</v>
      </c>
      <c r="E121" s="183" t="s">
        <v>606</v>
      </c>
      <c r="F121" s="184" t="s">
        <v>747</v>
      </c>
      <c r="G121" s="185" t="s">
        <v>701</v>
      </c>
      <c r="H121" s="186">
        <v>18</v>
      </c>
      <c r="I121" s="187"/>
      <c r="J121" s="188">
        <f t="shared" si="10"/>
        <v>0</v>
      </c>
      <c r="K121" s="184" t="s">
        <v>5</v>
      </c>
      <c r="L121" s="41"/>
      <c r="M121" s="189" t="s">
        <v>5</v>
      </c>
      <c r="N121" s="190" t="s">
        <v>40</v>
      </c>
      <c r="O121" s="42"/>
      <c r="P121" s="191">
        <f t="shared" si="11"/>
        <v>0</v>
      </c>
      <c r="Q121" s="191">
        <v>0</v>
      </c>
      <c r="R121" s="191">
        <f t="shared" si="12"/>
        <v>0</v>
      </c>
      <c r="S121" s="191">
        <v>0</v>
      </c>
      <c r="T121" s="192">
        <f t="shared" si="13"/>
        <v>0</v>
      </c>
      <c r="AR121" s="24" t="s">
        <v>151</v>
      </c>
      <c r="AT121" s="24" t="s">
        <v>146</v>
      </c>
      <c r="AU121" s="24" t="s">
        <v>78</v>
      </c>
      <c r="AY121" s="24" t="s">
        <v>144</v>
      </c>
      <c r="BE121" s="193">
        <f t="shared" si="14"/>
        <v>0</v>
      </c>
      <c r="BF121" s="193">
        <f t="shared" si="15"/>
        <v>0</v>
      </c>
      <c r="BG121" s="193">
        <f t="shared" si="16"/>
        <v>0</v>
      </c>
      <c r="BH121" s="193">
        <f t="shared" si="17"/>
        <v>0</v>
      </c>
      <c r="BI121" s="193">
        <f t="shared" si="18"/>
        <v>0</v>
      </c>
      <c r="BJ121" s="24" t="s">
        <v>76</v>
      </c>
      <c r="BK121" s="193">
        <f t="shared" si="19"/>
        <v>0</v>
      </c>
      <c r="BL121" s="24" t="s">
        <v>151</v>
      </c>
      <c r="BM121" s="24" t="s">
        <v>748</v>
      </c>
    </row>
    <row r="122" spans="2:65" s="1" customFormat="1" ht="14.45" customHeight="1">
      <c r="B122" s="181"/>
      <c r="C122" s="182" t="s">
        <v>611</v>
      </c>
      <c r="D122" s="182" t="s">
        <v>146</v>
      </c>
      <c r="E122" s="183" t="s">
        <v>611</v>
      </c>
      <c r="F122" s="184" t="s">
        <v>749</v>
      </c>
      <c r="G122" s="185" t="s">
        <v>701</v>
      </c>
      <c r="H122" s="186">
        <v>90</v>
      </c>
      <c r="I122" s="187"/>
      <c r="J122" s="188">
        <f t="shared" si="10"/>
        <v>0</v>
      </c>
      <c r="K122" s="184" t="s">
        <v>5</v>
      </c>
      <c r="L122" s="41"/>
      <c r="M122" s="189" t="s">
        <v>5</v>
      </c>
      <c r="N122" s="190" t="s">
        <v>40</v>
      </c>
      <c r="O122" s="42"/>
      <c r="P122" s="191">
        <f t="shared" si="11"/>
        <v>0</v>
      </c>
      <c r="Q122" s="191">
        <v>0</v>
      </c>
      <c r="R122" s="191">
        <f t="shared" si="12"/>
        <v>0</v>
      </c>
      <c r="S122" s="191">
        <v>0</v>
      </c>
      <c r="T122" s="192">
        <f t="shared" si="13"/>
        <v>0</v>
      </c>
      <c r="AR122" s="24" t="s">
        <v>151</v>
      </c>
      <c r="AT122" s="24" t="s">
        <v>146</v>
      </c>
      <c r="AU122" s="24" t="s">
        <v>78</v>
      </c>
      <c r="AY122" s="24" t="s">
        <v>144</v>
      </c>
      <c r="BE122" s="193">
        <f t="shared" si="14"/>
        <v>0</v>
      </c>
      <c r="BF122" s="193">
        <f t="shared" si="15"/>
        <v>0</v>
      </c>
      <c r="BG122" s="193">
        <f t="shared" si="16"/>
        <v>0</v>
      </c>
      <c r="BH122" s="193">
        <f t="shared" si="17"/>
        <v>0</v>
      </c>
      <c r="BI122" s="193">
        <f t="shared" si="18"/>
        <v>0</v>
      </c>
      <c r="BJ122" s="24" t="s">
        <v>76</v>
      </c>
      <c r="BK122" s="193">
        <f t="shared" si="19"/>
        <v>0</v>
      </c>
      <c r="BL122" s="24" t="s">
        <v>151</v>
      </c>
      <c r="BM122" s="24" t="s">
        <v>750</v>
      </c>
    </row>
    <row r="123" spans="2:65" s="1" customFormat="1" ht="14.45" customHeight="1">
      <c r="B123" s="181"/>
      <c r="C123" s="182" t="s">
        <v>620</v>
      </c>
      <c r="D123" s="182" t="s">
        <v>146</v>
      </c>
      <c r="E123" s="183" t="s">
        <v>620</v>
      </c>
      <c r="F123" s="184" t="s">
        <v>751</v>
      </c>
      <c r="G123" s="185" t="s">
        <v>701</v>
      </c>
      <c r="H123" s="186">
        <v>101</v>
      </c>
      <c r="I123" s="187"/>
      <c r="J123" s="188">
        <f t="shared" si="10"/>
        <v>0</v>
      </c>
      <c r="K123" s="184" t="s">
        <v>5</v>
      </c>
      <c r="L123" s="41"/>
      <c r="M123" s="189" t="s">
        <v>5</v>
      </c>
      <c r="N123" s="190" t="s">
        <v>40</v>
      </c>
      <c r="O123" s="42"/>
      <c r="P123" s="191">
        <f t="shared" si="11"/>
        <v>0</v>
      </c>
      <c r="Q123" s="191">
        <v>0</v>
      </c>
      <c r="R123" s="191">
        <f t="shared" si="12"/>
        <v>0</v>
      </c>
      <c r="S123" s="191">
        <v>0</v>
      </c>
      <c r="T123" s="192">
        <f t="shared" si="13"/>
        <v>0</v>
      </c>
      <c r="AR123" s="24" t="s">
        <v>151</v>
      </c>
      <c r="AT123" s="24" t="s">
        <v>146</v>
      </c>
      <c r="AU123" s="24" t="s">
        <v>78</v>
      </c>
      <c r="AY123" s="24" t="s">
        <v>144</v>
      </c>
      <c r="BE123" s="193">
        <f t="shared" si="14"/>
        <v>0</v>
      </c>
      <c r="BF123" s="193">
        <f t="shared" si="15"/>
        <v>0</v>
      </c>
      <c r="BG123" s="193">
        <f t="shared" si="16"/>
        <v>0</v>
      </c>
      <c r="BH123" s="193">
        <f t="shared" si="17"/>
        <v>0</v>
      </c>
      <c r="BI123" s="193">
        <f t="shared" si="18"/>
        <v>0</v>
      </c>
      <c r="BJ123" s="24" t="s">
        <v>76</v>
      </c>
      <c r="BK123" s="193">
        <f t="shared" si="19"/>
        <v>0</v>
      </c>
      <c r="BL123" s="24" t="s">
        <v>151</v>
      </c>
      <c r="BM123" s="24" t="s">
        <v>752</v>
      </c>
    </row>
    <row r="124" spans="2:65" s="1" customFormat="1" ht="22.9" customHeight="1">
      <c r="B124" s="181"/>
      <c r="C124" s="182" t="s">
        <v>753</v>
      </c>
      <c r="D124" s="182" t="s">
        <v>146</v>
      </c>
      <c r="E124" s="183" t="s">
        <v>753</v>
      </c>
      <c r="F124" s="184" t="s">
        <v>754</v>
      </c>
      <c r="G124" s="185" t="s">
        <v>701</v>
      </c>
      <c r="H124" s="186">
        <v>100</v>
      </c>
      <c r="I124" s="187"/>
      <c r="J124" s="188">
        <f t="shared" si="10"/>
        <v>0</v>
      </c>
      <c r="K124" s="184" t="s">
        <v>5</v>
      </c>
      <c r="L124" s="41"/>
      <c r="M124" s="189" t="s">
        <v>5</v>
      </c>
      <c r="N124" s="190" t="s">
        <v>40</v>
      </c>
      <c r="O124" s="42"/>
      <c r="P124" s="191">
        <f t="shared" si="11"/>
        <v>0</v>
      </c>
      <c r="Q124" s="191">
        <v>0</v>
      </c>
      <c r="R124" s="191">
        <f t="shared" si="12"/>
        <v>0</v>
      </c>
      <c r="S124" s="191">
        <v>0</v>
      </c>
      <c r="T124" s="192">
        <f t="shared" si="13"/>
        <v>0</v>
      </c>
      <c r="AR124" s="24" t="s">
        <v>151</v>
      </c>
      <c r="AT124" s="24" t="s">
        <v>146</v>
      </c>
      <c r="AU124" s="24" t="s">
        <v>78</v>
      </c>
      <c r="AY124" s="24" t="s">
        <v>144</v>
      </c>
      <c r="BE124" s="193">
        <f t="shared" si="14"/>
        <v>0</v>
      </c>
      <c r="BF124" s="193">
        <f t="shared" si="15"/>
        <v>0</v>
      </c>
      <c r="BG124" s="193">
        <f t="shared" si="16"/>
        <v>0</v>
      </c>
      <c r="BH124" s="193">
        <f t="shared" si="17"/>
        <v>0</v>
      </c>
      <c r="BI124" s="193">
        <f t="shared" si="18"/>
        <v>0</v>
      </c>
      <c r="BJ124" s="24" t="s">
        <v>76</v>
      </c>
      <c r="BK124" s="193">
        <f t="shared" si="19"/>
        <v>0</v>
      </c>
      <c r="BL124" s="24" t="s">
        <v>151</v>
      </c>
      <c r="BM124" s="24" t="s">
        <v>755</v>
      </c>
    </row>
    <row r="125" spans="2:65" s="11" customFormat="1" ht="29.85" customHeight="1">
      <c r="B125" s="168"/>
      <c r="D125" s="169" t="s">
        <v>68</v>
      </c>
      <c r="E125" s="179" t="s">
        <v>756</v>
      </c>
      <c r="F125" s="179" t="s">
        <v>757</v>
      </c>
      <c r="I125" s="171"/>
      <c r="J125" s="180">
        <f>BK125</f>
        <v>0</v>
      </c>
      <c r="L125" s="168"/>
      <c r="M125" s="173"/>
      <c r="N125" s="174"/>
      <c r="O125" s="174"/>
      <c r="P125" s="175">
        <f>SUM(P126:P131)</f>
        <v>0</v>
      </c>
      <c r="Q125" s="174"/>
      <c r="R125" s="175">
        <f>SUM(R126:R131)</f>
        <v>0</v>
      </c>
      <c r="S125" s="174"/>
      <c r="T125" s="176">
        <f>SUM(T126:T131)</f>
        <v>0</v>
      </c>
      <c r="AR125" s="169" t="s">
        <v>76</v>
      </c>
      <c r="AT125" s="177" t="s">
        <v>68</v>
      </c>
      <c r="AU125" s="177" t="s">
        <v>76</v>
      </c>
      <c r="AY125" s="169" t="s">
        <v>144</v>
      </c>
      <c r="BK125" s="178">
        <f>SUM(BK126:BK131)</f>
        <v>0</v>
      </c>
    </row>
    <row r="126" spans="2:65" s="1" customFormat="1" ht="22.9" customHeight="1">
      <c r="B126" s="181"/>
      <c r="C126" s="182" t="s">
        <v>722</v>
      </c>
      <c r="D126" s="182" t="s">
        <v>146</v>
      </c>
      <c r="E126" s="183" t="s">
        <v>722</v>
      </c>
      <c r="F126" s="184" t="s">
        <v>758</v>
      </c>
      <c r="G126" s="185" t="s">
        <v>592</v>
      </c>
      <c r="H126" s="186">
        <v>570</v>
      </c>
      <c r="I126" s="187"/>
      <c r="J126" s="188">
        <f t="shared" ref="J126:J131" si="20">ROUND(I126*H126,2)</f>
        <v>0</v>
      </c>
      <c r="K126" s="184" t="s">
        <v>5</v>
      </c>
      <c r="L126" s="41"/>
      <c r="M126" s="189" t="s">
        <v>5</v>
      </c>
      <c r="N126" s="190" t="s">
        <v>40</v>
      </c>
      <c r="O126" s="42"/>
      <c r="P126" s="191">
        <f t="shared" ref="P126:P131" si="21">O126*H126</f>
        <v>0</v>
      </c>
      <c r="Q126" s="191">
        <v>0</v>
      </c>
      <c r="R126" s="191">
        <f t="shared" ref="R126:R131" si="22">Q126*H126</f>
        <v>0</v>
      </c>
      <c r="S126" s="191">
        <v>0</v>
      </c>
      <c r="T126" s="192">
        <f t="shared" ref="T126:T131" si="23">S126*H126</f>
        <v>0</v>
      </c>
      <c r="AR126" s="24" t="s">
        <v>151</v>
      </c>
      <c r="AT126" s="24" t="s">
        <v>146</v>
      </c>
      <c r="AU126" s="24" t="s">
        <v>78</v>
      </c>
      <c r="AY126" s="24" t="s">
        <v>144</v>
      </c>
      <c r="BE126" s="193">
        <f t="shared" ref="BE126:BE131" si="24">IF(N126="základní",J126,0)</f>
        <v>0</v>
      </c>
      <c r="BF126" s="193">
        <f t="shared" ref="BF126:BF131" si="25">IF(N126="snížená",J126,0)</f>
        <v>0</v>
      </c>
      <c r="BG126" s="193">
        <f t="shared" ref="BG126:BG131" si="26">IF(N126="zákl. přenesená",J126,0)</f>
        <v>0</v>
      </c>
      <c r="BH126" s="193">
        <f t="shared" ref="BH126:BH131" si="27">IF(N126="sníž. přenesená",J126,0)</f>
        <v>0</v>
      </c>
      <c r="BI126" s="193">
        <f t="shared" ref="BI126:BI131" si="28">IF(N126="nulová",J126,0)</f>
        <v>0</v>
      </c>
      <c r="BJ126" s="24" t="s">
        <v>76</v>
      </c>
      <c r="BK126" s="193">
        <f t="shared" ref="BK126:BK131" si="29">ROUND(I126*H126,2)</f>
        <v>0</v>
      </c>
      <c r="BL126" s="24" t="s">
        <v>151</v>
      </c>
      <c r="BM126" s="24" t="s">
        <v>759</v>
      </c>
    </row>
    <row r="127" spans="2:65" s="1" customFormat="1" ht="14.45" customHeight="1">
      <c r="B127" s="181"/>
      <c r="C127" s="182" t="s">
        <v>760</v>
      </c>
      <c r="D127" s="182" t="s">
        <v>146</v>
      </c>
      <c r="E127" s="183" t="s">
        <v>760</v>
      </c>
      <c r="F127" s="184" t="s">
        <v>737</v>
      </c>
      <c r="G127" s="185" t="s">
        <v>197</v>
      </c>
      <c r="H127" s="186">
        <v>114</v>
      </c>
      <c r="I127" s="187"/>
      <c r="J127" s="188">
        <f t="shared" si="20"/>
        <v>0</v>
      </c>
      <c r="K127" s="184" t="s">
        <v>5</v>
      </c>
      <c r="L127" s="41"/>
      <c r="M127" s="189" t="s">
        <v>5</v>
      </c>
      <c r="N127" s="190" t="s">
        <v>40</v>
      </c>
      <c r="O127" s="42"/>
      <c r="P127" s="191">
        <f t="shared" si="21"/>
        <v>0</v>
      </c>
      <c r="Q127" s="191">
        <v>0</v>
      </c>
      <c r="R127" s="191">
        <f t="shared" si="22"/>
        <v>0</v>
      </c>
      <c r="S127" s="191">
        <v>0</v>
      </c>
      <c r="T127" s="192">
        <f t="shared" si="23"/>
        <v>0</v>
      </c>
      <c r="AR127" s="24" t="s">
        <v>151</v>
      </c>
      <c r="AT127" s="24" t="s">
        <v>146</v>
      </c>
      <c r="AU127" s="24" t="s">
        <v>78</v>
      </c>
      <c r="AY127" s="24" t="s">
        <v>144</v>
      </c>
      <c r="BE127" s="193">
        <f t="shared" si="24"/>
        <v>0</v>
      </c>
      <c r="BF127" s="193">
        <f t="shared" si="25"/>
        <v>0</v>
      </c>
      <c r="BG127" s="193">
        <f t="shared" si="26"/>
        <v>0</v>
      </c>
      <c r="BH127" s="193">
        <f t="shared" si="27"/>
        <v>0</v>
      </c>
      <c r="BI127" s="193">
        <f t="shared" si="28"/>
        <v>0</v>
      </c>
      <c r="BJ127" s="24" t="s">
        <v>76</v>
      </c>
      <c r="BK127" s="193">
        <f t="shared" si="29"/>
        <v>0</v>
      </c>
      <c r="BL127" s="24" t="s">
        <v>151</v>
      </c>
      <c r="BM127" s="24" t="s">
        <v>761</v>
      </c>
    </row>
    <row r="128" spans="2:65" s="1" customFormat="1" ht="22.9" customHeight="1">
      <c r="B128" s="181"/>
      <c r="C128" s="182" t="s">
        <v>726</v>
      </c>
      <c r="D128" s="182" t="s">
        <v>146</v>
      </c>
      <c r="E128" s="183" t="s">
        <v>726</v>
      </c>
      <c r="F128" s="184" t="s">
        <v>762</v>
      </c>
      <c r="G128" s="185" t="s">
        <v>592</v>
      </c>
      <c r="H128" s="186">
        <v>55</v>
      </c>
      <c r="I128" s="187"/>
      <c r="J128" s="188">
        <f t="shared" si="20"/>
        <v>0</v>
      </c>
      <c r="K128" s="184" t="s">
        <v>5</v>
      </c>
      <c r="L128" s="41"/>
      <c r="M128" s="189" t="s">
        <v>5</v>
      </c>
      <c r="N128" s="190" t="s">
        <v>40</v>
      </c>
      <c r="O128" s="42"/>
      <c r="P128" s="191">
        <f t="shared" si="21"/>
        <v>0</v>
      </c>
      <c r="Q128" s="191">
        <v>0</v>
      </c>
      <c r="R128" s="191">
        <f t="shared" si="22"/>
        <v>0</v>
      </c>
      <c r="S128" s="191">
        <v>0</v>
      </c>
      <c r="T128" s="192">
        <f t="shared" si="23"/>
        <v>0</v>
      </c>
      <c r="AR128" s="24" t="s">
        <v>151</v>
      </c>
      <c r="AT128" s="24" t="s">
        <v>146</v>
      </c>
      <c r="AU128" s="24" t="s">
        <v>78</v>
      </c>
      <c r="AY128" s="24" t="s">
        <v>144</v>
      </c>
      <c r="BE128" s="193">
        <f t="shared" si="24"/>
        <v>0</v>
      </c>
      <c r="BF128" s="193">
        <f t="shared" si="25"/>
        <v>0</v>
      </c>
      <c r="BG128" s="193">
        <f t="shared" si="26"/>
        <v>0</v>
      </c>
      <c r="BH128" s="193">
        <f t="shared" si="27"/>
        <v>0</v>
      </c>
      <c r="BI128" s="193">
        <f t="shared" si="28"/>
        <v>0</v>
      </c>
      <c r="BJ128" s="24" t="s">
        <v>76</v>
      </c>
      <c r="BK128" s="193">
        <f t="shared" si="29"/>
        <v>0</v>
      </c>
      <c r="BL128" s="24" t="s">
        <v>151</v>
      </c>
      <c r="BM128" s="24" t="s">
        <v>763</v>
      </c>
    </row>
    <row r="129" spans="2:65" s="1" customFormat="1" ht="14.45" customHeight="1">
      <c r="B129" s="181"/>
      <c r="C129" s="182" t="s">
        <v>764</v>
      </c>
      <c r="D129" s="182" t="s">
        <v>146</v>
      </c>
      <c r="E129" s="183" t="s">
        <v>764</v>
      </c>
      <c r="F129" s="184" t="s">
        <v>765</v>
      </c>
      <c r="G129" s="185" t="s">
        <v>701</v>
      </c>
      <c r="H129" s="186">
        <v>41</v>
      </c>
      <c r="I129" s="187"/>
      <c r="J129" s="188">
        <f t="shared" si="20"/>
        <v>0</v>
      </c>
      <c r="K129" s="184" t="s">
        <v>5</v>
      </c>
      <c r="L129" s="41"/>
      <c r="M129" s="189" t="s">
        <v>5</v>
      </c>
      <c r="N129" s="190" t="s">
        <v>40</v>
      </c>
      <c r="O129" s="42"/>
      <c r="P129" s="191">
        <f t="shared" si="21"/>
        <v>0</v>
      </c>
      <c r="Q129" s="191">
        <v>0</v>
      </c>
      <c r="R129" s="191">
        <f t="shared" si="22"/>
        <v>0</v>
      </c>
      <c r="S129" s="191">
        <v>0</v>
      </c>
      <c r="T129" s="192">
        <f t="shared" si="23"/>
        <v>0</v>
      </c>
      <c r="AR129" s="24" t="s">
        <v>151</v>
      </c>
      <c r="AT129" s="24" t="s">
        <v>146</v>
      </c>
      <c r="AU129" s="24" t="s">
        <v>78</v>
      </c>
      <c r="AY129" s="24" t="s">
        <v>144</v>
      </c>
      <c r="BE129" s="193">
        <f t="shared" si="24"/>
        <v>0</v>
      </c>
      <c r="BF129" s="193">
        <f t="shared" si="25"/>
        <v>0</v>
      </c>
      <c r="BG129" s="193">
        <f t="shared" si="26"/>
        <v>0</v>
      </c>
      <c r="BH129" s="193">
        <f t="shared" si="27"/>
        <v>0</v>
      </c>
      <c r="BI129" s="193">
        <f t="shared" si="28"/>
        <v>0</v>
      </c>
      <c r="BJ129" s="24" t="s">
        <v>76</v>
      </c>
      <c r="BK129" s="193">
        <f t="shared" si="29"/>
        <v>0</v>
      </c>
      <c r="BL129" s="24" t="s">
        <v>151</v>
      </c>
      <c r="BM129" s="24" t="s">
        <v>397</v>
      </c>
    </row>
    <row r="130" spans="2:65" s="1" customFormat="1" ht="14.45" customHeight="1">
      <c r="B130" s="181"/>
      <c r="C130" s="182" t="s">
        <v>728</v>
      </c>
      <c r="D130" s="182" t="s">
        <v>146</v>
      </c>
      <c r="E130" s="183" t="s">
        <v>728</v>
      </c>
      <c r="F130" s="184" t="s">
        <v>766</v>
      </c>
      <c r="G130" s="185" t="s">
        <v>701</v>
      </c>
      <c r="H130" s="186">
        <v>45</v>
      </c>
      <c r="I130" s="187"/>
      <c r="J130" s="188">
        <f t="shared" si="20"/>
        <v>0</v>
      </c>
      <c r="K130" s="184" t="s">
        <v>5</v>
      </c>
      <c r="L130" s="41"/>
      <c r="M130" s="189" t="s">
        <v>5</v>
      </c>
      <c r="N130" s="190" t="s">
        <v>40</v>
      </c>
      <c r="O130" s="42"/>
      <c r="P130" s="191">
        <f t="shared" si="21"/>
        <v>0</v>
      </c>
      <c r="Q130" s="191">
        <v>0</v>
      </c>
      <c r="R130" s="191">
        <f t="shared" si="22"/>
        <v>0</v>
      </c>
      <c r="S130" s="191">
        <v>0</v>
      </c>
      <c r="T130" s="192">
        <f t="shared" si="23"/>
        <v>0</v>
      </c>
      <c r="AR130" s="24" t="s">
        <v>151</v>
      </c>
      <c r="AT130" s="24" t="s">
        <v>146</v>
      </c>
      <c r="AU130" s="24" t="s">
        <v>78</v>
      </c>
      <c r="AY130" s="24" t="s">
        <v>144</v>
      </c>
      <c r="BE130" s="193">
        <f t="shared" si="24"/>
        <v>0</v>
      </c>
      <c r="BF130" s="193">
        <f t="shared" si="25"/>
        <v>0</v>
      </c>
      <c r="BG130" s="193">
        <f t="shared" si="26"/>
        <v>0</v>
      </c>
      <c r="BH130" s="193">
        <f t="shared" si="27"/>
        <v>0</v>
      </c>
      <c r="BI130" s="193">
        <f t="shared" si="28"/>
        <v>0</v>
      </c>
      <c r="BJ130" s="24" t="s">
        <v>76</v>
      </c>
      <c r="BK130" s="193">
        <f t="shared" si="29"/>
        <v>0</v>
      </c>
      <c r="BL130" s="24" t="s">
        <v>151</v>
      </c>
      <c r="BM130" s="24" t="s">
        <v>767</v>
      </c>
    </row>
    <row r="131" spans="2:65" s="1" customFormat="1" ht="14.45" customHeight="1">
      <c r="B131" s="181"/>
      <c r="C131" s="182" t="s">
        <v>768</v>
      </c>
      <c r="D131" s="182" t="s">
        <v>146</v>
      </c>
      <c r="E131" s="183" t="s">
        <v>768</v>
      </c>
      <c r="F131" s="184" t="s">
        <v>769</v>
      </c>
      <c r="G131" s="185" t="s">
        <v>701</v>
      </c>
      <c r="H131" s="186">
        <v>86</v>
      </c>
      <c r="I131" s="187"/>
      <c r="J131" s="188">
        <f t="shared" si="20"/>
        <v>0</v>
      </c>
      <c r="K131" s="184" t="s">
        <v>5</v>
      </c>
      <c r="L131" s="41"/>
      <c r="M131" s="189" t="s">
        <v>5</v>
      </c>
      <c r="N131" s="190" t="s">
        <v>40</v>
      </c>
      <c r="O131" s="42"/>
      <c r="P131" s="191">
        <f t="shared" si="21"/>
        <v>0</v>
      </c>
      <c r="Q131" s="191">
        <v>0</v>
      </c>
      <c r="R131" s="191">
        <f t="shared" si="22"/>
        <v>0</v>
      </c>
      <c r="S131" s="191">
        <v>0</v>
      </c>
      <c r="T131" s="192">
        <f t="shared" si="23"/>
        <v>0</v>
      </c>
      <c r="AR131" s="24" t="s">
        <v>151</v>
      </c>
      <c r="AT131" s="24" t="s">
        <v>146</v>
      </c>
      <c r="AU131" s="24" t="s">
        <v>78</v>
      </c>
      <c r="AY131" s="24" t="s">
        <v>144</v>
      </c>
      <c r="BE131" s="193">
        <f t="shared" si="24"/>
        <v>0</v>
      </c>
      <c r="BF131" s="193">
        <f t="shared" si="25"/>
        <v>0</v>
      </c>
      <c r="BG131" s="193">
        <f t="shared" si="26"/>
        <v>0</v>
      </c>
      <c r="BH131" s="193">
        <f t="shared" si="27"/>
        <v>0</v>
      </c>
      <c r="BI131" s="193">
        <f t="shared" si="28"/>
        <v>0</v>
      </c>
      <c r="BJ131" s="24" t="s">
        <v>76</v>
      </c>
      <c r="BK131" s="193">
        <f t="shared" si="29"/>
        <v>0</v>
      </c>
      <c r="BL131" s="24" t="s">
        <v>151</v>
      </c>
      <c r="BM131" s="24" t="s">
        <v>770</v>
      </c>
    </row>
    <row r="132" spans="2:65" s="11" customFormat="1" ht="29.85" customHeight="1">
      <c r="B132" s="168"/>
      <c r="D132" s="169" t="s">
        <v>68</v>
      </c>
      <c r="E132" s="179" t="s">
        <v>771</v>
      </c>
      <c r="F132" s="179" t="s">
        <v>772</v>
      </c>
      <c r="I132" s="171"/>
      <c r="J132" s="180">
        <f>BK132</f>
        <v>0</v>
      </c>
      <c r="L132" s="168"/>
      <c r="M132" s="173"/>
      <c r="N132" s="174"/>
      <c r="O132" s="174"/>
      <c r="P132" s="175">
        <f>SUM(P133:P138)</f>
        <v>0</v>
      </c>
      <c r="Q132" s="174"/>
      <c r="R132" s="175">
        <f>SUM(R133:R138)</f>
        <v>0</v>
      </c>
      <c r="S132" s="174"/>
      <c r="T132" s="176">
        <f>SUM(T133:T138)</f>
        <v>0</v>
      </c>
      <c r="AR132" s="169" t="s">
        <v>76</v>
      </c>
      <c r="AT132" s="177" t="s">
        <v>68</v>
      </c>
      <c r="AU132" s="177" t="s">
        <v>76</v>
      </c>
      <c r="AY132" s="169" t="s">
        <v>144</v>
      </c>
      <c r="BK132" s="178">
        <f>SUM(BK133:BK138)</f>
        <v>0</v>
      </c>
    </row>
    <row r="133" spans="2:65" s="1" customFormat="1" ht="22.9" customHeight="1">
      <c r="B133" s="181"/>
      <c r="C133" s="182" t="s">
        <v>730</v>
      </c>
      <c r="D133" s="182" t="s">
        <v>146</v>
      </c>
      <c r="E133" s="183" t="s">
        <v>730</v>
      </c>
      <c r="F133" s="184" t="s">
        <v>773</v>
      </c>
      <c r="G133" s="185" t="s">
        <v>701</v>
      </c>
      <c r="H133" s="186">
        <v>15</v>
      </c>
      <c r="I133" s="187"/>
      <c r="J133" s="188">
        <f t="shared" ref="J133:J138" si="30">ROUND(I133*H133,2)</f>
        <v>0</v>
      </c>
      <c r="K133" s="184" t="s">
        <v>5</v>
      </c>
      <c r="L133" s="41"/>
      <c r="M133" s="189" t="s">
        <v>5</v>
      </c>
      <c r="N133" s="190" t="s">
        <v>40</v>
      </c>
      <c r="O133" s="42"/>
      <c r="P133" s="191">
        <f t="shared" ref="P133:P138" si="31">O133*H133</f>
        <v>0</v>
      </c>
      <c r="Q133" s="191">
        <v>0</v>
      </c>
      <c r="R133" s="191">
        <f t="shared" ref="R133:R138" si="32">Q133*H133</f>
        <v>0</v>
      </c>
      <c r="S133" s="191">
        <v>0</v>
      </c>
      <c r="T133" s="192">
        <f t="shared" ref="T133:T138" si="33">S133*H133</f>
        <v>0</v>
      </c>
      <c r="AR133" s="24" t="s">
        <v>151</v>
      </c>
      <c r="AT133" s="24" t="s">
        <v>146</v>
      </c>
      <c r="AU133" s="24" t="s">
        <v>78</v>
      </c>
      <c r="AY133" s="24" t="s">
        <v>144</v>
      </c>
      <c r="BE133" s="193">
        <f t="shared" ref="BE133:BE138" si="34">IF(N133="základní",J133,0)</f>
        <v>0</v>
      </c>
      <c r="BF133" s="193">
        <f t="shared" ref="BF133:BF138" si="35">IF(N133="snížená",J133,0)</f>
        <v>0</v>
      </c>
      <c r="BG133" s="193">
        <f t="shared" ref="BG133:BG138" si="36">IF(N133="zákl. přenesená",J133,0)</f>
        <v>0</v>
      </c>
      <c r="BH133" s="193">
        <f t="shared" ref="BH133:BH138" si="37">IF(N133="sníž. přenesená",J133,0)</f>
        <v>0</v>
      </c>
      <c r="BI133" s="193">
        <f t="shared" ref="BI133:BI138" si="38">IF(N133="nulová",J133,0)</f>
        <v>0</v>
      </c>
      <c r="BJ133" s="24" t="s">
        <v>76</v>
      </c>
      <c r="BK133" s="193">
        <f t="shared" ref="BK133:BK138" si="39">ROUND(I133*H133,2)</f>
        <v>0</v>
      </c>
      <c r="BL133" s="24" t="s">
        <v>151</v>
      </c>
      <c r="BM133" s="24" t="s">
        <v>774</v>
      </c>
    </row>
    <row r="134" spans="2:65" s="1" customFormat="1" ht="22.9" customHeight="1">
      <c r="B134" s="181"/>
      <c r="C134" s="182" t="s">
        <v>775</v>
      </c>
      <c r="D134" s="182" t="s">
        <v>146</v>
      </c>
      <c r="E134" s="183" t="s">
        <v>775</v>
      </c>
      <c r="F134" s="184" t="s">
        <v>776</v>
      </c>
      <c r="G134" s="185" t="s">
        <v>701</v>
      </c>
      <c r="H134" s="186">
        <v>8</v>
      </c>
      <c r="I134" s="187"/>
      <c r="J134" s="188">
        <f t="shared" si="30"/>
        <v>0</v>
      </c>
      <c r="K134" s="184" t="s">
        <v>5</v>
      </c>
      <c r="L134" s="41"/>
      <c r="M134" s="189" t="s">
        <v>5</v>
      </c>
      <c r="N134" s="190" t="s">
        <v>40</v>
      </c>
      <c r="O134" s="42"/>
      <c r="P134" s="191">
        <f t="shared" si="31"/>
        <v>0</v>
      </c>
      <c r="Q134" s="191">
        <v>0</v>
      </c>
      <c r="R134" s="191">
        <f t="shared" si="32"/>
        <v>0</v>
      </c>
      <c r="S134" s="191">
        <v>0</v>
      </c>
      <c r="T134" s="192">
        <f t="shared" si="33"/>
        <v>0</v>
      </c>
      <c r="AR134" s="24" t="s">
        <v>151</v>
      </c>
      <c r="AT134" s="24" t="s">
        <v>146</v>
      </c>
      <c r="AU134" s="24" t="s">
        <v>78</v>
      </c>
      <c r="AY134" s="24" t="s">
        <v>144</v>
      </c>
      <c r="BE134" s="193">
        <f t="shared" si="34"/>
        <v>0</v>
      </c>
      <c r="BF134" s="193">
        <f t="shared" si="35"/>
        <v>0</v>
      </c>
      <c r="BG134" s="193">
        <f t="shared" si="36"/>
        <v>0</v>
      </c>
      <c r="BH134" s="193">
        <f t="shared" si="37"/>
        <v>0</v>
      </c>
      <c r="BI134" s="193">
        <f t="shared" si="38"/>
        <v>0</v>
      </c>
      <c r="BJ134" s="24" t="s">
        <v>76</v>
      </c>
      <c r="BK134" s="193">
        <f t="shared" si="39"/>
        <v>0</v>
      </c>
      <c r="BL134" s="24" t="s">
        <v>151</v>
      </c>
      <c r="BM134" s="24" t="s">
        <v>777</v>
      </c>
    </row>
    <row r="135" spans="2:65" s="1" customFormat="1" ht="22.9" customHeight="1">
      <c r="B135" s="181"/>
      <c r="C135" s="182" t="s">
        <v>734</v>
      </c>
      <c r="D135" s="182" t="s">
        <v>146</v>
      </c>
      <c r="E135" s="183" t="s">
        <v>734</v>
      </c>
      <c r="F135" s="184" t="s">
        <v>778</v>
      </c>
      <c r="G135" s="185" t="s">
        <v>701</v>
      </c>
      <c r="H135" s="186">
        <v>16</v>
      </c>
      <c r="I135" s="187"/>
      <c r="J135" s="188">
        <f t="shared" si="30"/>
        <v>0</v>
      </c>
      <c r="K135" s="184" t="s">
        <v>5</v>
      </c>
      <c r="L135" s="41"/>
      <c r="M135" s="189" t="s">
        <v>5</v>
      </c>
      <c r="N135" s="190" t="s">
        <v>40</v>
      </c>
      <c r="O135" s="42"/>
      <c r="P135" s="191">
        <f t="shared" si="31"/>
        <v>0</v>
      </c>
      <c r="Q135" s="191">
        <v>0</v>
      </c>
      <c r="R135" s="191">
        <f t="shared" si="32"/>
        <v>0</v>
      </c>
      <c r="S135" s="191">
        <v>0</v>
      </c>
      <c r="T135" s="192">
        <f t="shared" si="33"/>
        <v>0</v>
      </c>
      <c r="AR135" s="24" t="s">
        <v>151</v>
      </c>
      <c r="AT135" s="24" t="s">
        <v>146</v>
      </c>
      <c r="AU135" s="24" t="s">
        <v>78</v>
      </c>
      <c r="AY135" s="24" t="s">
        <v>144</v>
      </c>
      <c r="BE135" s="193">
        <f t="shared" si="34"/>
        <v>0</v>
      </c>
      <c r="BF135" s="193">
        <f t="shared" si="35"/>
        <v>0</v>
      </c>
      <c r="BG135" s="193">
        <f t="shared" si="36"/>
        <v>0</v>
      </c>
      <c r="BH135" s="193">
        <f t="shared" si="37"/>
        <v>0</v>
      </c>
      <c r="BI135" s="193">
        <f t="shared" si="38"/>
        <v>0</v>
      </c>
      <c r="BJ135" s="24" t="s">
        <v>76</v>
      </c>
      <c r="BK135" s="193">
        <f t="shared" si="39"/>
        <v>0</v>
      </c>
      <c r="BL135" s="24" t="s">
        <v>151</v>
      </c>
      <c r="BM135" s="24" t="s">
        <v>779</v>
      </c>
    </row>
    <row r="136" spans="2:65" s="1" customFormat="1" ht="22.9" customHeight="1">
      <c r="B136" s="181"/>
      <c r="C136" s="182" t="s">
        <v>780</v>
      </c>
      <c r="D136" s="182" t="s">
        <v>146</v>
      </c>
      <c r="E136" s="183" t="s">
        <v>780</v>
      </c>
      <c r="F136" s="184" t="s">
        <v>781</v>
      </c>
      <c r="G136" s="185" t="s">
        <v>701</v>
      </c>
      <c r="H136" s="186">
        <v>6</v>
      </c>
      <c r="I136" s="187"/>
      <c r="J136" s="188">
        <f t="shared" si="30"/>
        <v>0</v>
      </c>
      <c r="K136" s="184" t="s">
        <v>5</v>
      </c>
      <c r="L136" s="41"/>
      <c r="M136" s="189" t="s">
        <v>5</v>
      </c>
      <c r="N136" s="190" t="s">
        <v>40</v>
      </c>
      <c r="O136" s="42"/>
      <c r="P136" s="191">
        <f t="shared" si="31"/>
        <v>0</v>
      </c>
      <c r="Q136" s="191">
        <v>0</v>
      </c>
      <c r="R136" s="191">
        <f t="shared" si="32"/>
        <v>0</v>
      </c>
      <c r="S136" s="191">
        <v>0</v>
      </c>
      <c r="T136" s="192">
        <f t="shared" si="33"/>
        <v>0</v>
      </c>
      <c r="AR136" s="24" t="s">
        <v>151</v>
      </c>
      <c r="AT136" s="24" t="s">
        <v>146</v>
      </c>
      <c r="AU136" s="24" t="s">
        <v>78</v>
      </c>
      <c r="AY136" s="24" t="s">
        <v>144</v>
      </c>
      <c r="BE136" s="193">
        <f t="shared" si="34"/>
        <v>0</v>
      </c>
      <c r="BF136" s="193">
        <f t="shared" si="35"/>
        <v>0</v>
      </c>
      <c r="BG136" s="193">
        <f t="shared" si="36"/>
        <v>0</v>
      </c>
      <c r="BH136" s="193">
        <f t="shared" si="37"/>
        <v>0</v>
      </c>
      <c r="BI136" s="193">
        <f t="shared" si="38"/>
        <v>0</v>
      </c>
      <c r="BJ136" s="24" t="s">
        <v>76</v>
      </c>
      <c r="BK136" s="193">
        <f t="shared" si="39"/>
        <v>0</v>
      </c>
      <c r="BL136" s="24" t="s">
        <v>151</v>
      </c>
      <c r="BM136" s="24" t="s">
        <v>782</v>
      </c>
    </row>
    <row r="137" spans="2:65" s="1" customFormat="1" ht="14.45" customHeight="1">
      <c r="B137" s="181"/>
      <c r="C137" s="182" t="s">
        <v>736</v>
      </c>
      <c r="D137" s="182" t="s">
        <v>146</v>
      </c>
      <c r="E137" s="183" t="s">
        <v>736</v>
      </c>
      <c r="F137" s="184" t="s">
        <v>783</v>
      </c>
      <c r="G137" s="185" t="s">
        <v>784</v>
      </c>
      <c r="H137" s="186">
        <v>1</v>
      </c>
      <c r="I137" s="187"/>
      <c r="J137" s="188">
        <f t="shared" si="30"/>
        <v>0</v>
      </c>
      <c r="K137" s="184" t="s">
        <v>5</v>
      </c>
      <c r="L137" s="41"/>
      <c r="M137" s="189" t="s">
        <v>5</v>
      </c>
      <c r="N137" s="190" t="s">
        <v>40</v>
      </c>
      <c r="O137" s="42"/>
      <c r="P137" s="191">
        <f t="shared" si="31"/>
        <v>0</v>
      </c>
      <c r="Q137" s="191">
        <v>0</v>
      </c>
      <c r="R137" s="191">
        <f t="shared" si="32"/>
        <v>0</v>
      </c>
      <c r="S137" s="191">
        <v>0</v>
      </c>
      <c r="T137" s="192">
        <f t="shared" si="33"/>
        <v>0</v>
      </c>
      <c r="AR137" s="24" t="s">
        <v>151</v>
      </c>
      <c r="AT137" s="24" t="s">
        <v>146</v>
      </c>
      <c r="AU137" s="24" t="s">
        <v>78</v>
      </c>
      <c r="AY137" s="24" t="s">
        <v>144</v>
      </c>
      <c r="BE137" s="193">
        <f t="shared" si="34"/>
        <v>0</v>
      </c>
      <c r="BF137" s="193">
        <f t="shared" si="35"/>
        <v>0</v>
      </c>
      <c r="BG137" s="193">
        <f t="shared" si="36"/>
        <v>0</v>
      </c>
      <c r="BH137" s="193">
        <f t="shared" si="37"/>
        <v>0</v>
      </c>
      <c r="BI137" s="193">
        <f t="shared" si="38"/>
        <v>0</v>
      </c>
      <c r="BJ137" s="24" t="s">
        <v>76</v>
      </c>
      <c r="BK137" s="193">
        <f t="shared" si="39"/>
        <v>0</v>
      </c>
      <c r="BL137" s="24" t="s">
        <v>151</v>
      </c>
      <c r="BM137" s="24" t="s">
        <v>785</v>
      </c>
    </row>
    <row r="138" spans="2:65" s="1" customFormat="1" ht="14.45" customHeight="1">
      <c r="B138" s="181"/>
      <c r="C138" s="182" t="s">
        <v>786</v>
      </c>
      <c r="D138" s="182" t="s">
        <v>146</v>
      </c>
      <c r="E138" s="183" t="s">
        <v>786</v>
      </c>
      <c r="F138" s="184" t="s">
        <v>783</v>
      </c>
      <c r="G138" s="185" t="s">
        <v>784</v>
      </c>
      <c r="H138" s="186">
        <v>1</v>
      </c>
      <c r="I138" s="187"/>
      <c r="J138" s="188">
        <f t="shared" si="30"/>
        <v>0</v>
      </c>
      <c r="K138" s="184" t="s">
        <v>5</v>
      </c>
      <c r="L138" s="41"/>
      <c r="M138" s="189" t="s">
        <v>5</v>
      </c>
      <c r="N138" s="190" t="s">
        <v>40</v>
      </c>
      <c r="O138" s="42"/>
      <c r="P138" s="191">
        <f t="shared" si="31"/>
        <v>0</v>
      </c>
      <c r="Q138" s="191">
        <v>0</v>
      </c>
      <c r="R138" s="191">
        <f t="shared" si="32"/>
        <v>0</v>
      </c>
      <c r="S138" s="191">
        <v>0</v>
      </c>
      <c r="T138" s="192">
        <f t="shared" si="33"/>
        <v>0</v>
      </c>
      <c r="AR138" s="24" t="s">
        <v>151</v>
      </c>
      <c r="AT138" s="24" t="s">
        <v>146</v>
      </c>
      <c r="AU138" s="24" t="s">
        <v>78</v>
      </c>
      <c r="AY138" s="24" t="s">
        <v>144</v>
      </c>
      <c r="BE138" s="193">
        <f t="shared" si="34"/>
        <v>0</v>
      </c>
      <c r="BF138" s="193">
        <f t="shared" si="35"/>
        <v>0</v>
      </c>
      <c r="BG138" s="193">
        <f t="shared" si="36"/>
        <v>0</v>
      </c>
      <c r="BH138" s="193">
        <f t="shared" si="37"/>
        <v>0</v>
      </c>
      <c r="BI138" s="193">
        <f t="shared" si="38"/>
        <v>0</v>
      </c>
      <c r="BJ138" s="24" t="s">
        <v>76</v>
      </c>
      <c r="BK138" s="193">
        <f t="shared" si="39"/>
        <v>0</v>
      </c>
      <c r="BL138" s="24" t="s">
        <v>151</v>
      </c>
      <c r="BM138" s="24" t="s">
        <v>787</v>
      </c>
    </row>
    <row r="139" spans="2:65" s="11" customFormat="1" ht="29.85" customHeight="1">
      <c r="B139" s="168"/>
      <c r="D139" s="169" t="s">
        <v>68</v>
      </c>
      <c r="E139" s="179" t="s">
        <v>788</v>
      </c>
      <c r="F139" s="179" t="s">
        <v>789</v>
      </c>
      <c r="I139" s="171"/>
      <c r="J139" s="180">
        <f>BK139</f>
        <v>0</v>
      </c>
      <c r="L139" s="168"/>
      <c r="M139" s="173"/>
      <c r="N139" s="174"/>
      <c r="O139" s="174"/>
      <c r="P139" s="175">
        <f>SUM(P140:P170)</f>
        <v>0</v>
      </c>
      <c r="Q139" s="174"/>
      <c r="R139" s="175">
        <f>SUM(R140:R170)</f>
        <v>0</v>
      </c>
      <c r="S139" s="174"/>
      <c r="T139" s="176">
        <f>SUM(T140:T170)</f>
        <v>0</v>
      </c>
      <c r="AR139" s="169" t="s">
        <v>76</v>
      </c>
      <c r="AT139" s="177" t="s">
        <v>68</v>
      </c>
      <c r="AU139" s="177" t="s">
        <v>76</v>
      </c>
      <c r="AY139" s="169" t="s">
        <v>144</v>
      </c>
      <c r="BK139" s="178">
        <f>SUM(BK140:BK170)</f>
        <v>0</v>
      </c>
    </row>
    <row r="140" spans="2:65" s="1" customFormat="1" ht="14.45" customHeight="1">
      <c r="B140" s="181"/>
      <c r="C140" s="182" t="s">
        <v>738</v>
      </c>
      <c r="D140" s="182" t="s">
        <v>146</v>
      </c>
      <c r="E140" s="183" t="s">
        <v>738</v>
      </c>
      <c r="F140" s="184" t="s">
        <v>790</v>
      </c>
      <c r="G140" s="185" t="s">
        <v>791</v>
      </c>
      <c r="H140" s="186">
        <v>10</v>
      </c>
      <c r="I140" s="187"/>
      <c r="J140" s="188">
        <f t="shared" ref="J140:J170" si="40">ROUND(I140*H140,2)</f>
        <v>0</v>
      </c>
      <c r="K140" s="184" t="s">
        <v>5</v>
      </c>
      <c r="L140" s="41"/>
      <c r="M140" s="189" t="s">
        <v>5</v>
      </c>
      <c r="N140" s="190" t="s">
        <v>40</v>
      </c>
      <c r="O140" s="42"/>
      <c r="P140" s="191">
        <f t="shared" ref="P140:P170" si="41">O140*H140</f>
        <v>0</v>
      </c>
      <c r="Q140" s="191">
        <v>0</v>
      </c>
      <c r="R140" s="191">
        <f t="shared" ref="R140:R170" si="42">Q140*H140</f>
        <v>0</v>
      </c>
      <c r="S140" s="191">
        <v>0</v>
      </c>
      <c r="T140" s="192">
        <f t="shared" ref="T140:T170" si="43">S140*H140</f>
        <v>0</v>
      </c>
      <c r="AR140" s="24" t="s">
        <v>151</v>
      </c>
      <c r="AT140" s="24" t="s">
        <v>146</v>
      </c>
      <c r="AU140" s="24" t="s">
        <v>78</v>
      </c>
      <c r="AY140" s="24" t="s">
        <v>144</v>
      </c>
      <c r="BE140" s="193">
        <f t="shared" ref="BE140:BE170" si="44">IF(N140="základní",J140,0)</f>
        <v>0</v>
      </c>
      <c r="BF140" s="193">
        <f t="shared" ref="BF140:BF170" si="45">IF(N140="snížená",J140,0)</f>
        <v>0</v>
      </c>
      <c r="BG140" s="193">
        <f t="shared" ref="BG140:BG170" si="46">IF(N140="zákl. přenesená",J140,0)</f>
        <v>0</v>
      </c>
      <c r="BH140" s="193">
        <f t="shared" ref="BH140:BH170" si="47">IF(N140="sníž. přenesená",J140,0)</f>
        <v>0</v>
      </c>
      <c r="BI140" s="193">
        <f t="shared" ref="BI140:BI170" si="48">IF(N140="nulová",J140,0)</f>
        <v>0</v>
      </c>
      <c r="BJ140" s="24" t="s">
        <v>76</v>
      </c>
      <c r="BK140" s="193">
        <f t="shared" ref="BK140:BK170" si="49">ROUND(I140*H140,2)</f>
        <v>0</v>
      </c>
      <c r="BL140" s="24" t="s">
        <v>151</v>
      </c>
      <c r="BM140" s="24" t="s">
        <v>792</v>
      </c>
    </row>
    <row r="141" spans="2:65" s="1" customFormat="1" ht="14.45" customHeight="1">
      <c r="B141" s="181"/>
      <c r="C141" s="182" t="s">
        <v>793</v>
      </c>
      <c r="D141" s="182" t="s">
        <v>146</v>
      </c>
      <c r="E141" s="183" t="s">
        <v>793</v>
      </c>
      <c r="F141" s="184" t="s">
        <v>794</v>
      </c>
      <c r="G141" s="185" t="s">
        <v>197</v>
      </c>
      <c r="H141" s="186">
        <v>980</v>
      </c>
      <c r="I141" s="187"/>
      <c r="J141" s="188">
        <f t="shared" si="40"/>
        <v>0</v>
      </c>
      <c r="K141" s="184" t="s">
        <v>5</v>
      </c>
      <c r="L141" s="41"/>
      <c r="M141" s="189" t="s">
        <v>5</v>
      </c>
      <c r="N141" s="190" t="s">
        <v>40</v>
      </c>
      <c r="O141" s="42"/>
      <c r="P141" s="191">
        <f t="shared" si="41"/>
        <v>0</v>
      </c>
      <c r="Q141" s="191">
        <v>0</v>
      </c>
      <c r="R141" s="191">
        <f t="shared" si="42"/>
        <v>0</v>
      </c>
      <c r="S141" s="191">
        <v>0</v>
      </c>
      <c r="T141" s="192">
        <f t="shared" si="43"/>
        <v>0</v>
      </c>
      <c r="AR141" s="24" t="s">
        <v>151</v>
      </c>
      <c r="AT141" s="24" t="s">
        <v>146</v>
      </c>
      <c r="AU141" s="24" t="s">
        <v>78</v>
      </c>
      <c r="AY141" s="24" t="s">
        <v>144</v>
      </c>
      <c r="BE141" s="193">
        <f t="shared" si="44"/>
        <v>0</v>
      </c>
      <c r="BF141" s="193">
        <f t="shared" si="45"/>
        <v>0</v>
      </c>
      <c r="BG141" s="193">
        <f t="shared" si="46"/>
        <v>0</v>
      </c>
      <c r="BH141" s="193">
        <f t="shared" si="47"/>
        <v>0</v>
      </c>
      <c r="BI141" s="193">
        <f t="shared" si="48"/>
        <v>0</v>
      </c>
      <c r="BJ141" s="24" t="s">
        <v>76</v>
      </c>
      <c r="BK141" s="193">
        <f t="shared" si="49"/>
        <v>0</v>
      </c>
      <c r="BL141" s="24" t="s">
        <v>151</v>
      </c>
      <c r="BM141" s="24" t="s">
        <v>795</v>
      </c>
    </row>
    <row r="142" spans="2:65" s="1" customFormat="1" ht="14.45" customHeight="1">
      <c r="B142" s="181"/>
      <c r="C142" s="182" t="s">
        <v>740</v>
      </c>
      <c r="D142" s="182" t="s">
        <v>146</v>
      </c>
      <c r="E142" s="183" t="s">
        <v>740</v>
      </c>
      <c r="F142" s="184" t="s">
        <v>796</v>
      </c>
      <c r="G142" s="185" t="s">
        <v>197</v>
      </c>
      <c r="H142" s="186">
        <v>720</v>
      </c>
      <c r="I142" s="187"/>
      <c r="J142" s="188">
        <f t="shared" si="40"/>
        <v>0</v>
      </c>
      <c r="K142" s="184" t="s">
        <v>5</v>
      </c>
      <c r="L142" s="41"/>
      <c r="M142" s="189" t="s">
        <v>5</v>
      </c>
      <c r="N142" s="190" t="s">
        <v>40</v>
      </c>
      <c r="O142" s="42"/>
      <c r="P142" s="191">
        <f t="shared" si="41"/>
        <v>0</v>
      </c>
      <c r="Q142" s="191">
        <v>0</v>
      </c>
      <c r="R142" s="191">
        <f t="shared" si="42"/>
        <v>0</v>
      </c>
      <c r="S142" s="191">
        <v>0</v>
      </c>
      <c r="T142" s="192">
        <f t="shared" si="43"/>
        <v>0</v>
      </c>
      <c r="AR142" s="24" t="s">
        <v>151</v>
      </c>
      <c r="AT142" s="24" t="s">
        <v>146</v>
      </c>
      <c r="AU142" s="24" t="s">
        <v>78</v>
      </c>
      <c r="AY142" s="24" t="s">
        <v>144</v>
      </c>
      <c r="BE142" s="193">
        <f t="shared" si="44"/>
        <v>0</v>
      </c>
      <c r="BF142" s="193">
        <f t="shared" si="45"/>
        <v>0</v>
      </c>
      <c r="BG142" s="193">
        <f t="shared" si="46"/>
        <v>0</v>
      </c>
      <c r="BH142" s="193">
        <f t="shared" si="47"/>
        <v>0</v>
      </c>
      <c r="BI142" s="193">
        <f t="shared" si="48"/>
        <v>0</v>
      </c>
      <c r="BJ142" s="24" t="s">
        <v>76</v>
      </c>
      <c r="BK142" s="193">
        <f t="shared" si="49"/>
        <v>0</v>
      </c>
      <c r="BL142" s="24" t="s">
        <v>151</v>
      </c>
      <c r="BM142" s="24" t="s">
        <v>797</v>
      </c>
    </row>
    <row r="143" spans="2:65" s="1" customFormat="1" ht="14.45" customHeight="1">
      <c r="B143" s="181"/>
      <c r="C143" s="182" t="s">
        <v>798</v>
      </c>
      <c r="D143" s="182" t="s">
        <v>146</v>
      </c>
      <c r="E143" s="183" t="s">
        <v>798</v>
      </c>
      <c r="F143" s="184" t="s">
        <v>799</v>
      </c>
      <c r="G143" s="185" t="s">
        <v>197</v>
      </c>
      <c r="H143" s="186">
        <v>72</v>
      </c>
      <c r="I143" s="187"/>
      <c r="J143" s="188">
        <f t="shared" si="40"/>
        <v>0</v>
      </c>
      <c r="K143" s="184" t="s">
        <v>5</v>
      </c>
      <c r="L143" s="41"/>
      <c r="M143" s="189" t="s">
        <v>5</v>
      </c>
      <c r="N143" s="190" t="s">
        <v>40</v>
      </c>
      <c r="O143" s="42"/>
      <c r="P143" s="191">
        <f t="shared" si="41"/>
        <v>0</v>
      </c>
      <c r="Q143" s="191">
        <v>0</v>
      </c>
      <c r="R143" s="191">
        <f t="shared" si="42"/>
        <v>0</v>
      </c>
      <c r="S143" s="191">
        <v>0</v>
      </c>
      <c r="T143" s="192">
        <f t="shared" si="43"/>
        <v>0</v>
      </c>
      <c r="AR143" s="24" t="s">
        <v>151</v>
      </c>
      <c r="AT143" s="24" t="s">
        <v>146</v>
      </c>
      <c r="AU143" s="24" t="s">
        <v>78</v>
      </c>
      <c r="AY143" s="24" t="s">
        <v>144</v>
      </c>
      <c r="BE143" s="193">
        <f t="shared" si="44"/>
        <v>0</v>
      </c>
      <c r="BF143" s="193">
        <f t="shared" si="45"/>
        <v>0</v>
      </c>
      <c r="BG143" s="193">
        <f t="shared" si="46"/>
        <v>0</v>
      </c>
      <c r="BH143" s="193">
        <f t="shared" si="47"/>
        <v>0</v>
      </c>
      <c r="BI143" s="193">
        <f t="shared" si="48"/>
        <v>0</v>
      </c>
      <c r="BJ143" s="24" t="s">
        <v>76</v>
      </c>
      <c r="BK143" s="193">
        <f t="shared" si="49"/>
        <v>0</v>
      </c>
      <c r="BL143" s="24" t="s">
        <v>151</v>
      </c>
      <c r="BM143" s="24" t="s">
        <v>800</v>
      </c>
    </row>
    <row r="144" spans="2:65" s="1" customFormat="1" ht="14.45" customHeight="1">
      <c r="B144" s="181"/>
      <c r="C144" s="182" t="s">
        <v>741</v>
      </c>
      <c r="D144" s="182" t="s">
        <v>146</v>
      </c>
      <c r="E144" s="183" t="s">
        <v>741</v>
      </c>
      <c r="F144" s="184" t="s">
        <v>801</v>
      </c>
      <c r="G144" s="185" t="s">
        <v>197</v>
      </c>
      <c r="H144" s="186">
        <v>225</v>
      </c>
      <c r="I144" s="187"/>
      <c r="J144" s="188">
        <f t="shared" si="40"/>
        <v>0</v>
      </c>
      <c r="K144" s="184" t="s">
        <v>5</v>
      </c>
      <c r="L144" s="41"/>
      <c r="M144" s="189" t="s">
        <v>5</v>
      </c>
      <c r="N144" s="190" t="s">
        <v>40</v>
      </c>
      <c r="O144" s="42"/>
      <c r="P144" s="191">
        <f t="shared" si="41"/>
        <v>0</v>
      </c>
      <c r="Q144" s="191">
        <v>0</v>
      </c>
      <c r="R144" s="191">
        <f t="shared" si="42"/>
        <v>0</v>
      </c>
      <c r="S144" s="191">
        <v>0</v>
      </c>
      <c r="T144" s="192">
        <f t="shared" si="43"/>
        <v>0</v>
      </c>
      <c r="AR144" s="24" t="s">
        <v>151</v>
      </c>
      <c r="AT144" s="24" t="s">
        <v>146</v>
      </c>
      <c r="AU144" s="24" t="s">
        <v>78</v>
      </c>
      <c r="AY144" s="24" t="s">
        <v>144</v>
      </c>
      <c r="BE144" s="193">
        <f t="shared" si="44"/>
        <v>0</v>
      </c>
      <c r="BF144" s="193">
        <f t="shared" si="45"/>
        <v>0</v>
      </c>
      <c r="BG144" s="193">
        <f t="shared" si="46"/>
        <v>0</v>
      </c>
      <c r="BH144" s="193">
        <f t="shared" si="47"/>
        <v>0</v>
      </c>
      <c r="BI144" s="193">
        <f t="shared" si="48"/>
        <v>0</v>
      </c>
      <c r="BJ144" s="24" t="s">
        <v>76</v>
      </c>
      <c r="BK144" s="193">
        <f t="shared" si="49"/>
        <v>0</v>
      </c>
      <c r="BL144" s="24" t="s">
        <v>151</v>
      </c>
      <c r="BM144" s="24" t="s">
        <v>802</v>
      </c>
    </row>
    <row r="145" spans="2:65" s="1" customFormat="1" ht="14.45" customHeight="1">
      <c r="B145" s="181"/>
      <c r="C145" s="182" t="s">
        <v>803</v>
      </c>
      <c r="D145" s="182" t="s">
        <v>146</v>
      </c>
      <c r="E145" s="183" t="s">
        <v>803</v>
      </c>
      <c r="F145" s="184" t="s">
        <v>799</v>
      </c>
      <c r="G145" s="185" t="s">
        <v>197</v>
      </c>
      <c r="H145" s="186">
        <v>22.5</v>
      </c>
      <c r="I145" s="187"/>
      <c r="J145" s="188">
        <f t="shared" si="40"/>
        <v>0</v>
      </c>
      <c r="K145" s="184" t="s">
        <v>5</v>
      </c>
      <c r="L145" s="41"/>
      <c r="M145" s="189" t="s">
        <v>5</v>
      </c>
      <c r="N145" s="190" t="s">
        <v>40</v>
      </c>
      <c r="O145" s="42"/>
      <c r="P145" s="191">
        <f t="shared" si="41"/>
        <v>0</v>
      </c>
      <c r="Q145" s="191">
        <v>0</v>
      </c>
      <c r="R145" s="191">
        <f t="shared" si="42"/>
        <v>0</v>
      </c>
      <c r="S145" s="191">
        <v>0</v>
      </c>
      <c r="T145" s="192">
        <f t="shared" si="43"/>
        <v>0</v>
      </c>
      <c r="AR145" s="24" t="s">
        <v>151</v>
      </c>
      <c r="AT145" s="24" t="s">
        <v>146</v>
      </c>
      <c r="AU145" s="24" t="s">
        <v>78</v>
      </c>
      <c r="AY145" s="24" t="s">
        <v>144</v>
      </c>
      <c r="BE145" s="193">
        <f t="shared" si="44"/>
        <v>0</v>
      </c>
      <c r="BF145" s="193">
        <f t="shared" si="45"/>
        <v>0</v>
      </c>
      <c r="BG145" s="193">
        <f t="shared" si="46"/>
        <v>0</v>
      </c>
      <c r="BH145" s="193">
        <f t="shared" si="47"/>
        <v>0</v>
      </c>
      <c r="BI145" s="193">
        <f t="shared" si="48"/>
        <v>0</v>
      </c>
      <c r="BJ145" s="24" t="s">
        <v>76</v>
      </c>
      <c r="BK145" s="193">
        <f t="shared" si="49"/>
        <v>0</v>
      </c>
      <c r="BL145" s="24" t="s">
        <v>151</v>
      </c>
      <c r="BM145" s="24" t="s">
        <v>804</v>
      </c>
    </row>
    <row r="146" spans="2:65" s="1" customFormat="1" ht="14.45" customHeight="1">
      <c r="B146" s="181"/>
      <c r="C146" s="182" t="s">
        <v>743</v>
      </c>
      <c r="D146" s="182" t="s">
        <v>146</v>
      </c>
      <c r="E146" s="183" t="s">
        <v>743</v>
      </c>
      <c r="F146" s="184" t="s">
        <v>805</v>
      </c>
      <c r="G146" s="185" t="s">
        <v>197</v>
      </c>
      <c r="H146" s="186">
        <v>35</v>
      </c>
      <c r="I146" s="187"/>
      <c r="J146" s="188">
        <f t="shared" si="40"/>
        <v>0</v>
      </c>
      <c r="K146" s="184" t="s">
        <v>5</v>
      </c>
      <c r="L146" s="41"/>
      <c r="M146" s="189" t="s">
        <v>5</v>
      </c>
      <c r="N146" s="190" t="s">
        <v>40</v>
      </c>
      <c r="O146" s="42"/>
      <c r="P146" s="191">
        <f t="shared" si="41"/>
        <v>0</v>
      </c>
      <c r="Q146" s="191">
        <v>0</v>
      </c>
      <c r="R146" s="191">
        <f t="shared" si="42"/>
        <v>0</v>
      </c>
      <c r="S146" s="191">
        <v>0</v>
      </c>
      <c r="T146" s="192">
        <f t="shared" si="43"/>
        <v>0</v>
      </c>
      <c r="AR146" s="24" t="s">
        <v>151</v>
      </c>
      <c r="AT146" s="24" t="s">
        <v>146</v>
      </c>
      <c r="AU146" s="24" t="s">
        <v>78</v>
      </c>
      <c r="AY146" s="24" t="s">
        <v>144</v>
      </c>
      <c r="BE146" s="193">
        <f t="shared" si="44"/>
        <v>0</v>
      </c>
      <c r="BF146" s="193">
        <f t="shared" si="45"/>
        <v>0</v>
      </c>
      <c r="BG146" s="193">
        <f t="shared" si="46"/>
        <v>0</v>
      </c>
      <c r="BH146" s="193">
        <f t="shared" si="47"/>
        <v>0</v>
      </c>
      <c r="BI146" s="193">
        <f t="shared" si="48"/>
        <v>0</v>
      </c>
      <c r="BJ146" s="24" t="s">
        <v>76</v>
      </c>
      <c r="BK146" s="193">
        <f t="shared" si="49"/>
        <v>0</v>
      </c>
      <c r="BL146" s="24" t="s">
        <v>151</v>
      </c>
      <c r="BM146" s="24" t="s">
        <v>806</v>
      </c>
    </row>
    <row r="147" spans="2:65" s="1" customFormat="1" ht="14.45" customHeight="1">
      <c r="B147" s="181"/>
      <c r="C147" s="182" t="s">
        <v>807</v>
      </c>
      <c r="D147" s="182" t="s">
        <v>146</v>
      </c>
      <c r="E147" s="183" t="s">
        <v>807</v>
      </c>
      <c r="F147" s="184" t="s">
        <v>799</v>
      </c>
      <c r="G147" s="185" t="s">
        <v>197</v>
      </c>
      <c r="H147" s="186">
        <v>3.5</v>
      </c>
      <c r="I147" s="187"/>
      <c r="J147" s="188">
        <f t="shared" si="40"/>
        <v>0</v>
      </c>
      <c r="K147" s="184" t="s">
        <v>5</v>
      </c>
      <c r="L147" s="41"/>
      <c r="M147" s="189" t="s">
        <v>5</v>
      </c>
      <c r="N147" s="190" t="s">
        <v>40</v>
      </c>
      <c r="O147" s="42"/>
      <c r="P147" s="191">
        <f t="shared" si="41"/>
        <v>0</v>
      </c>
      <c r="Q147" s="191">
        <v>0</v>
      </c>
      <c r="R147" s="191">
        <f t="shared" si="42"/>
        <v>0</v>
      </c>
      <c r="S147" s="191">
        <v>0</v>
      </c>
      <c r="T147" s="192">
        <f t="shared" si="43"/>
        <v>0</v>
      </c>
      <c r="AR147" s="24" t="s">
        <v>151</v>
      </c>
      <c r="AT147" s="24" t="s">
        <v>146</v>
      </c>
      <c r="AU147" s="24" t="s">
        <v>78</v>
      </c>
      <c r="AY147" s="24" t="s">
        <v>144</v>
      </c>
      <c r="BE147" s="193">
        <f t="shared" si="44"/>
        <v>0</v>
      </c>
      <c r="BF147" s="193">
        <f t="shared" si="45"/>
        <v>0</v>
      </c>
      <c r="BG147" s="193">
        <f t="shared" si="46"/>
        <v>0</v>
      </c>
      <c r="BH147" s="193">
        <f t="shared" si="47"/>
        <v>0</v>
      </c>
      <c r="BI147" s="193">
        <f t="shared" si="48"/>
        <v>0</v>
      </c>
      <c r="BJ147" s="24" t="s">
        <v>76</v>
      </c>
      <c r="BK147" s="193">
        <f t="shared" si="49"/>
        <v>0</v>
      </c>
      <c r="BL147" s="24" t="s">
        <v>151</v>
      </c>
      <c r="BM147" s="24" t="s">
        <v>808</v>
      </c>
    </row>
    <row r="148" spans="2:65" s="1" customFormat="1" ht="14.45" customHeight="1">
      <c r="B148" s="181"/>
      <c r="C148" s="182" t="s">
        <v>744</v>
      </c>
      <c r="D148" s="182" t="s">
        <v>146</v>
      </c>
      <c r="E148" s="183" t="s">
        <v>744</v>
      </c>
      <c r="F148" s="184" t="s">
        <v>809</v>
      </c>
      <c r="G148" s="185" t="s">
        <v>197</v>
      </c>
      <c r="H148" s="186">
        <v>945</v>
      </c>
      <c r="I148" s="187"/>
      <c r="J148" s="188">
        <f t="shared" si="40"/>
        <v>0</v>
      </c>
      <c r="K148" s="184" t="s">
        <v>5</v>
      </c>
      <c r="L148" s="41"/>
      <c r="M148" s="189" t="s">
        <v>5</v>
      </c>
      <c r="N148" s="190" t="s">
        <v>40</v>
      </c>
      <c r="O148" s="42"/>
      <c r="P148" s="191">
        <f t="shared" si="41"/>
        <v>0</v>
      </c>
      <c r="Q148" s="191">
        <v>0</v>
      </c>
      <c r="R148" s="191">
        <f t="shared" si="42"/>
        <v>0</v>
      </c>
      <c r="S148" s="191">
        <v>0</v>
      </c>
      <c r="T148" s="192">
        <f t="shared" si="43"/>
        <v>0</v>
      </c>
      <c r="AR148" s="24" t="s">
        <v>151</v>
      </c>
      <c r="AT148" s="24" t="s">
        <v>146</v>
      </c>
      <c r="AU148" s="24" t="s">
        <v>78</v>
      </c>
      <c r="AY148" s="24" t="s">
        <v>144</v>
      </c>
      <c r="BE148" s="193">
        <f t="shared" si="44"/>
        <v>0</v>
      </c>
      <c r="BF148" s="193">
        <f t="shared" si="45"/>
        <v>0</v>
      </c>
      <c r="BG148" s="193">
        <f t="shared" si="46"/>
        <v>0</v>
      </c>
      <c r="BH148" s="193">
        <f t="shared" si="47"/>
        <v>0</v>
      </c>
      <c r="BI148" s="193">
        <f t="shared" si="48"/>
        <v>0</v>
      </c>
      <c r="BJ148" s="24" t="s">
        <v>76</v>
      </c>
      <c r="BK148" s="193">
        <f t="shared" si="49"/>
        <v>0</v>
      </c>
      <c r="BL148" s="24" t="s">
        <v>151</v>
      </c>
      <c r="BM148" s="24" t="s">
        <v>712</v>
      </c>
    </row>
    <row r="149" spans="2:65" s="1" customFormat="1" ht="14.45" customHeight="1">
      <c r="B149" s="181"/>
      <c r="C149" s="182" t="s">
        <v>810</v>
      </c>
      <c r="D149" s="182" t="s">
        <v>146</v>
      </c>
      <c r="E149" s="183" t="s">
        <v>810</v>
      </c>
      <c r="F149" s="184" t="s">
        <v>799</v>
      </c>
      <c r="G149" s="185" t="s">
        <v>197</v>
      </c>
      <c r="H149" s="186">
        <v>94.5</v>
      </c>
      <c r="I149" s="187"/>
      <c r="J149" s="188">
        <f t="shared" si="40"/>
        <v>0</v>
      </c>
      <c r="K149" s="184" t="s">
        <v>5</v>
      </c>
      <c r="L149" s="41"/>
      <c r="M149" s="189" t="s">
        <v>5</v>
      </c>
      <c r="N149" s="190" t="s">
        <v>40</v>
      </c>
      <c r="O149" s="42"/>
      <c r="P149" s="191">
        <f t="shared" si="41"/>
        <v>0</v>
      </c>
      <c r="Q149" s="191">
        <v>0</v>
      </c>
      <c r="R149" s="191">
        <f t="shared" si="42"/>
        <v>0</v>
      </c>
      <c r="S149" s="191">
        <v>0</v>
      </c>
      <c r="T149" s="192">
        <f t="shared" si="43"/>
        <v>0</v>
      </c>
      <c r="AR149" s="24" t="s">
        <v>151</v>
      </c>
      <c r="AT149" s="24" t="s">
        <v>146</v>
      </c>
      <c r="AU149" s="24" t="s">
        <v>78</v>
      </c>
      <c r="AY149" s="24" t="s">
        <v>144</v>
      </c>
      <c r="BE149" s="193">
        <f t="shared" si="44"/>
        <v>0</v>
      </c>
      <c r="BF149" s="193">
        <f t="shared" si="45"/>
        <v>0</v>
      </c>
      <c r="BG149" s="193">
        <f t="shared" si="46"/>
        <v>0</v>
      </c>
      <c r="BH149" s="193">
        <f t="shared" si="47"/>
        <v>0</v>
      </c>
      <c r="BI149" s="193">
        <f t="shared" si="48"/>
        <v>0</v>
      </c>
      <c r="BJ149" s="24" t="s">
        <v>76</v>
      </c>
      <c r="BK149" s="193">
        <f t="shared" si="49"/>
        <v>0</v>
      </c>
      <c r="BL149" s="24" t="s">
        <v>151</v>
      </c>
      <c r="BM149" s="24" t="s">
        <v>723</v>
      </c>
    </row>
    <row r="150" spans="2:65" s="1" customFormat="1" ht="14.45" customHeight="1">
      <c r="B150" s="181"/>
      <c r="C150" s="182" t="s">
        <v>746</v>
      </c>
      <c r="D150" s="182" t="s">
        <v>146</v>
      </c>
      <c r="E150" s="183" t="s">
        <v>746</v>
      </c>
      <c r="F150" s="184" t="s">
        <v>811</v>
      </c>
      <c r="G150" s="185" t="s">
        <v>197</v>
      </c>
      <c r="H150" s="186">
        <v>35</v>
      </c>
      <c r="I150" s="187"/>
      <c r="J150" s="188">
        <f t="shared" si="40"/>
        <v>0</v>
      </c>
      <c r="K150" s="184" t="s">
        <v>5</v>
      </c>
      <c r="L150" s="41"/>
      <c r="M150" s="189" t="s">
        <v>5</v>
      </c>
      <c r="N150" s="190" t="s">
        <v>40</v>
      </c>
      <c r="O150" s="42"/>
      <c r="P150" s="191">
        <f t="shared" si="41"/>
        <v>0</v>
      </c>
      <c r="Q150" s="191">
        <v>0</v>
      </c>
      <c r="R150" s="191">
        <f t="shared" si="42"/>
        <v>0</v>
      </c>
      <c r="S150" s="191">
        <v>0</v>
      </c>
      <c r="T150" s="192">
        <f t="shared" si="43"/>
        <v>0</v>
      </c>
      <c r="AR150" s="24" t="s">
        <v>151</v>
      </c>
      <c r="AT150" s="24" t="s">
        <v>146</v>
      </c>
      <c r="AU150" s="24" t="s">
        <v>78</v>
      </c>
      <c r="AY150" s="24" t="s">
        <v>144</v>
      </c>
      <c r="BE150" s="193">
        <f t="shared" si="44"/>
        <v>0</v>
      </c>
      <c r="BF150" s="193">
        <f t="shared" si="45"/>
        <v>0</v>
      </c>
      <c r="BG150" s="193">
        <f t="shared" si="46"/>
        <v>0</v>
      </c>
      <c r="BH150" s="193">
        <f t="shared" si="47"/>
        <v>0</v>
      </c>
      <c r="BI150" s="193">
        <f t="shared" si="48"/>
        <v>0</v>
      </c>
      <c r="BJ150" s="24" t="s">
        <v>76</v>
      </c>
      <c r="BK150" s="193">
        <f t="shared" si="49"/>
        <v>0</v>
      </c>
      <c r="BL150" s="24" t="s">
        <v>151</v>
      </c>
      <c r="BM150" s="24" t="s">
        <v>756</v>
      </c>
    </row>
    <row r="151" spans="2:65" s="1" customFormat="1" ht="14.45" customHeight="1">
      <c r="B151" s="181"/>
      <c r="C151" s="182" t="s">
        <v>812</v>
      </c>
      <c r="D151" s="182" t="s">
        <v>146</v>
      </c>
      <c r="E151" s="183" t="s">
        <v>812</v>
      </c>
      <c r="F151" s="184" t="s">
        <v>799</v>
      </c>
      <c r="G151" s="185" t="s">
        <v>197</v>
      </c>
      <c r="H151" s="186">
        <v>3.5</v>
      </c>
      <c r="I151" s="187"/>
      <c r="J151" s="188">
        <f t="shared" si="40"/>
        <v>0</v>
      </c>
      <c r="K151" s="184" t="s">
        <v>5</v>
      </c>
      <c r="L151" s="41"/>
      <c r="M151" s="189" t="s">
        <v>5</v>
      </c>
      <c r="N151" s="190" t="s">
        <v>40</v>
      </c>
      <c r="O151" s="42"/>
      <c r="P151" s="191">
        <f t="shared" si="41"/>
        <v>0</v>
      </c>
      <c r="Q151" s="191">
        <v>0</v>
      </c>
      <c r="R151" s="191">
        <f t="shared" si="42"/>
        <v>0</v>
      </c>
      <c r="S151" s="191">
        <v>0</v>
      </c>
      <c r="T151" s="192">
        <f t="shared" si="43"/>
        <v>0</v>
      </c>
      <c r="AR151" s="24" t="s">
        <v>151</v>
      </c>
      <c r="AT151" s="24" t="s">
        <v>146</v>
      </c>
      <c r="AU151" s="24" t="s">
        <v>78</v>
      </c>
      <c r="AY151" s="24" t="s">
        <v>144</v>
      </c>
      <c r="BE151" s="193">
        <f t="shared" si="44"/>
        <v>0</v>
      </c>
      <c r="BF151" s="193">
        <f t="shared" si="45"/>
        <v>0</v>
      </c>
      <c r="BG151" s="193">
        <f t="shared" si="46"/>
        <v>0</v>
      </c>
      <c r="BH151" s="193">
        <f t="shared" si="47"/>
        <v>0</v>
      </c>
      <c r="BI151" s="193">
        <f t="shared" si="48"/>
        <v>0</v>
      </c>
      <c r="BJ151" s="24" t="s">
        <v>76</v>
      </c>
      <c r="BK151" s="193">
        <f t="shared" si="49"/>
        <v>0</v>
      </c>
      <c r="BL151" s="24" t="s">
        <v>151</v>
      </c>
      <c r="BM151" s="24" t="s">
        <v>788</v>
      </c>
    </row>
    <row r="152" spans="2:65" s="1" customFormat="1" ht="14.45" customHeight="1">
      <c r="B152" s="181"/>
      <c r="C152" s="182" t="s">
        <v>748</v>
      </c>
      <c r="D152" s="182" t="s">
        <v>146</v>
      </c>
      <c r="E152" s="183" t="s">
        <v>748</v>
      </c>
      <c r="F152" s="184" t="s">
        <v>813</v>
      </c>
      <c r="G152" s="185" t="s">
        <v>197</v>
      </c>
      <c r="H152" s="186">
        <v>600</v>
      </c>
      <c r="I152" s="187"/>
      <c r="J152" s="188">
        <f t="shared" si="40"/>
        <v>0</v>
      </c>
      <c r="K152" s="184" t="s">
        <v>5</v>
      </c>
      <c r="L152" s="41"/>
      <c r="M152" s="189" t="s">
        <v>5</v>
      </c>
      <c r="N152" s="190" t="s">
        <v>40</v>
      </c>
      <c r="O152" s="42"/>
      <c r="P152" s="191">
        <f t="shared" si="41"/>
        <v>0</v>
      </c>
      <c r="Q152" s="191">
        <v>0</v>
      </c>
      <c r="R152" s="191">
        <f t="shared" si="42"/>
        <v>0</v>
      </c>
      <c r="S152" s="191">
        <v>0</v>
      </c>
      <c r="T152" s="192">
        <f t="shared" si="43"/>
        <v>0</v>
      </c>
      <c r="AR152" s="24" t="s">
        <v>151</v>
      </c>
      <c r="AT152" s="24" t="s">
        <v>146</v>
      </c>
      <c r="AU152" s="24" t="s">
        <v>78</v>
      </c>
      <c r="AY152" s="24" t="s">
        <v>144</v>
      </c>
      <c r="BE152" s="193">
        <f t="shared" si="44"/>
        <v>0</v>
      </c>
      <c r="BF152" s="193">
        <f t="shared" si="45"/>
        <v>0</v>
      </c>
      <c r="BG152" s="193">
        <f t="shared" si="46"/>
        <v>0</v>
      </c>
      <c r="BH152" s="193">
        <f t="shared" si="47"/>
        <v>0</v>
      </c>
      <c r="BI152" s="193">
        <f t="shared" si="48"/>
        <v>0</v>
      </c>
      <c r="BJ152" s="24" t="s">
        <v>76</v>
      </c>
      <c r="BK152" s="193">
        <f t="shared" si="49"/>
        <v>0</v>
      </c>
      <c r="BL152" s="24" t="s">
        <v>151</v>
      </c>
      <c r="BM152" s="24" t="s">
        <v>814</v>
      </c>
    </row>
    <row r="153" spans="2:65" s="1" customFormat="1" ht="14.45" customHeight="1">
      <c r="B153" s="181"/>
      <c r="C153" s="182" t="s">
        <v>815</v>
      </c>
      <c r="D153" s="182" t="s">
        <v>146</v>
      </c>
      <c r="E153" s="183" t="s">
        <v>815</v>
      </c>
      <c r="F153" s="184" t="s">
        <v>799</v>
      </c>
      <c r="G153" s="185" t="s">
        <v>197</v>
      </c>
      <c r="H153" s="186">
        <v>60</v>
      </c>
      <c r="I153" s="187"/>
      <c r="J153" s="188">
        <f t="shared" si="40"/>
        <v>0</v>
      </c>
      <c r="K153" s="184" t="s">
        <v>5</v>
      </c>
      <c r="L153" s="41"/>
      <c r="M153" s="189" t="s">
        <v>5</v>
      </c>
      <c r="N153" s="190" t="s">
        <v>40</v>
      </c>
      <c r="O153" s="42"/>
      <c r="P153" s="191">
        <f t="shared" si="41"/>
        <v>0</v>
      </c>
      <c r="Q153" s="191">
        <v>0</v>
      </c>
      <c r="R153" s="191">
        <f t="shared" si="42"/>
        <v>0</v>
      </c>
      <c r="S153" s="191">
        <v>0</v>
      </c>
      <c r="T153" s="192">
        <f t="shared" si="43"/>
        <v>0</v>
      </c>
      <c r="AR153" s="24" t="s">
        <v>151</v>
      </c>
      <c r="AT153" s="24" t="s">
        <v>146</v>
      </c>
      <c r="AU153" s="24" t="s">
        <v>78</v>
      </c>
      <c r="AY153" s="24" t="s">
        <v>144</v>
      </c>
      <c r="BE153" s="193">
        <f t="shared" si="44"/>
        <v>0</v>
      </c>
      <c r="BF153" s="193">
        <f t="shared" si="45"/>
        <v>0</v>
      </c>
      <c r="BG153" s="193">
        <f t="shared" si="46"/>
        <v>0</v>
      </c>
      <c r="BH153" s="193">
        <f t="shared" si="47"/>
        <v>0</v>
      </c>
      <c r="BI153" s="193">
        <f t="shared" si="48"/>
        <v>0</v>
      </c>
      <c r="BJ153" s="24" t="s">
        <v>76</v>
      </c>
      <c r="BK153" s="193">
        <f t="shared" si="49"/>
        <v>0</v>
      </c>
      <c r="BL153" s="24" t="s">
        <v>151</v>
      </c>
      <c r="BM153" s="24" t="s">
        <v>816</v>
      </c>
    </row>
    <row r="154" spans="2:65" s="1" customFormat="1" ht="14.45" customHeight="1">
      <c r="B154" s="181"/>
      <c r="C154" s="182" t="s">
        <v>750</v>
      </c>
      <c r="D154" s="182" t="s">
        <v>146</v>
      </c>
      <c r="E154" s="183" t="s">
        <v>750</v>
      </c>
      <c r="F154" s="184" t="s">
        <v>817</v>
      </c>
      <c r="G154" s="185" t="s">
        <v>149</v>
      </c>
      <c r="H154" s="186">
        <v>1</v>
      </c>
      <c r="I154" s="187"/>
      <c r="J154" s="188">
        <f t="shared" si="40"/>
        <v>0</v>
      </c>
      <c r="K154" s="184" t="s">
        <v>5</v>
      </c>
      <c r="L154" s="41"/>
      <c r="M154" s="189" t="s">
        <v>5</v>
      </c>
      <c r="N154" s="190" t="s">
        <v>40</v>
      </c>
      <c r="O154" s="42"/>
      <c r="P154" s="191">
        <f t="shared" si="41"/>
        <v>0</v>
      </c>
      <c r="Q154" s="191">
        <v>0</v>
      </c>
      <c r="R154" s="191">
        <f t="shared" si="42"/>
        <v>0</v>
      </c>
      <c r="S154" s="191">
        <v>0</v>
      </c>
      <c r="T154" s="192">
        <f t="shared" si="43"/>
        <v>0</v>
      </c>
      <c r="AR154" s="24" t="s">
        <v>151</v>
      </c>
      <c r="AT154" s="24" t="s">
        <v>146</v>
      </c>
      <c r="AU154" s="24" t="s">
        <v>78</v>
      </c>
      <c r="AY154" s="24" t="s">
        <v>144</v>
      </c>
      <c r="BE154" s="193">
        <f t="shared" si="44"/>
        <v>0</v>
      </c>
      <c r="BF154" s="193">
        <f t="shared" si="45"/>
        <v>0</v>
      </c>
      <c r="BG154" s="193">
        <f t="shared" si="46"/>
        <v>0</v>
      </c>
      <c r="BH154" s="193">
        <f t="shared" si="47"/>
        <v>0</v>
      </c>
      <c r="BI154" s="193">
        <f t="shared" si="48"/>
        <v>0</v>
      </c>
      <c r="BJ154" s="24" t="s">
        <v>76</v>
      </c>
      <c r="BK154" s="193">
        <f t="shared" si="49"/>
        <v>0</v>
      </c>
      <c r="BL154" s="24" t="s">
        <v>151</v>
      </c>
      <c r="BM154" s="24" t="s">
        <v>818</v>
      </c>
    </row>
    <row r="155" spans="2:65" s="1" customFormat="1" ht="14.45" customHeight="1">
      <c r="B155" s="181"/>
      <c r="C155" s="182" t="s">
        <v>819</v>
      </c>
      <c r="D155" s="182" t="s">
        <v>146</v>
      </c>
      <c r="E155" s="183" t="s">
        <v>819</v>
      </c>
      <c r="F155" s="184" t="s">
        <v>820</v>
      </c>
      <c r="G155" s="185" t="s">
        <v>197</v>
      </c>
      <c r="H155" s="186">
        <v>720</v>
      </c>
      <c r="I155" s="187"/>
      <c r="J155" s="188">
        <f t="shared" si="40"/>
        <v>0</v>
      </c>
      <c r="K155" s="184" t="s">
        <v>5</v>
      </c>
      <c r="L155" s="41"/>
      <c r="M155" s="189" t="s">
        <v>5</v>
      </c>
      <c r="N155" s="190" t="s">
        <v>40</v>
      </c>
      <c r="O155" s="42"/>
      <c r="P155" s="191">
        <f t="shared" si="41"/>
        <v>0</v>
      </c>
      <c r="Q155" s="191">
        <v>0</v>
      </c>
      <c r="R155" s="191">
        <f t="shared" si="42"/>
        <v>0</v>
      </c>
      <c r="S155" s="191">
        <v>0</v>
      </c>
      <c r="T155" s="192">
        <f t="shared" si="43"/>
        <v>0</v>
      </c>
      <c r="AR155" s="24" t="s">
        <v>151</v>
      </c>
      <c r="AT155" s="24" t="s">
        <v>146</v>
      </c>
      <c r="AU155" s="24" t="s">
        <v>78</v>
      </c>
      <c r="AY155" s="24" t="s">
        <v>144</v>
      </c>
      <c r="BE155" s="193">
        <f t="shared" si="44"/>
        <v>0</v>
      </c>
      <c r="BF155" s="193">
        <f t="shared" si="45"/>
        <v>0</v>
      </c>
      <c r="BG155" s="193">
        <f t="shared" si="46"/>
        <v>0</v>
      </c>
      <c r="BH155" s="193">
        <f t="shared" si="47"/>
        <v>0</v>
      </c>
      <c r="BI155" s="193">
        <f t="shared" si="48"/>
        <v>0</v>
      </c>
      <c r="BJ155" s="24" t="s">
        <v>76</v>
      </c>
      <c r="BK155" s="193">
        <f t="shared" si="49"/>
        <v>0</v>
      </c>
      <c r="BL155" s="24" t="s">
        <v>151</v>
      </c>
      <c r="BM155" s="24" t="s">
        <v>821</v>
      </c>
    </row>
    <row r="156" spans="2:65" s="1" customFormat="1" ht="14.45" customHeight="1">
      <c r="B156" s="181"/>
      <c r="C156" s="182" t="s">
        <v>752</v>
      </c>
      <c r="D156" s="182" t="s">
        <v>146</v>
      </c>
      <c r="E156" s="183" t="s">
        <v>752</v>
      </c>
      <c r="F156" s="184" t="s">
        <v>799</v>
      </c>
      <c r="G156" s="185" t="s">
        <v>197</v>
      </c>
      <c r="H156" s="186">
        <v>72</v>
      </c>
      <c r="I156" s="187"/>
      <c r="J156" s="188">
        <f t="shared" si="40"/>
        <v>0</v>
      </c>
      <c r="K156" s="184" t="s">
        <v>5</v>
      </c>
      <c r="L156" s="41"/>
      <c r="M156" s="189" t="s">
        <v>5</v>
      </c>
      <c r="N156" s="190" t="s">
        <v>40</v>
      </c>
      <c r="O156" s="42"/>
      <c r="P156" s="191">
        <f t="shared" si="41"/>
        <v>0</v>
      </c>
      <c r="Q156" s="191">
        <v>0</v>
      </c>
      <c r="R156" s="191">
        <f t="shared" si="42"/>
        <v>0</v>
      </c>
      <c r="S156" s="191">
        <v>0</v>
      </c>
      <c r="T156" s="192">
        <f t="shared" si="43"/>
        <v>0</v>
      </c>
      <c r="AR156" s="24" t="s">
        <v>151</v>
      </c>
      <c r="AT156" s="24" t="s">
        <v>146</v>
      </c>
      <c r="AU156" s="24" t="s">
        <v>78</v>
      </c>
      <c r="AY156" s="24" t="s">
        <v>144</v>
      </c>
      <c r="BE156" s="193">
        <f t="shared" si="44"/>
        <v>0</v>
      </c>
      <c r="BF156" s="193">
        <f t="shared" si="45"/>
        <v>0</v>
      </c>
      <c r="BG156" s="193">
        <f t="shared" si="46"/>
        <v>0</v>
      </c>
      <c r="BH156" s="193">
        <f t="shared" si="47"/>
        <v>0</v>
      </c>
      <c r="BI156" s="193">
        <f t="shared" si="48"/>
        <v>0</v>
      </c>
      <c r="BJ156" s="24" t="s">
        <v>76</v>
      </c>
      <c r="BK156" s="193">
        <f t="shared" si="49"/>
        <v>0</v>
      </c>
      <c r="BL156" s="24" t="s">
        <v>151</v>
      </c>
      <c r="BM156" s="24" t="s">
        <v>822</v>
      </c>
    </row>
    <row r="157" spans="2:65" s="1" customFormat="1" ht="14.45" customHeight="1">
      <c r="B157" s="181"/>
      <c r="C157" s="182" t="s">
        <v>823</v>
      </c>
      <c r="D157" s="182" t="s">
        <v>146</v>
      </c>
      <c r="E157" s="183" t="s">
        <v>823</v>
      </c>
      <c r="F157" s="184" t="s">
        <v>824</v>
      </c>
      <c r="G157" s="185" t="s">
        <v>701</v>
      </c>
      <c r="H157" s="186">
        <v>225</v>
      </c>
      <c r="I157" s="187"/>
      <c r="J157" s="188">
        <f t="shared" si="40"/>
        <v>0</v>
      </c>
      <c r="K157" s="184" t="s">
        <v>5</v>
      </c>
      <c r="L157" s="41"/>
      <c r="M157" s="189" t="s">
        <v>5</v>
      </c>
      <c r="N157" s="190" t="s">
        <v>40</v>
      </c>
      <c r="O157" s="42"/>
      <c r="P157" s="191">
        <f t="shared" si="41"/>
        <v>0</v>
      </c>
      <c r="Q157" s="191">
        <v>0</v>
      </c>
      <c r="R157" s="191">
        <f t="shared" si="42"/>
        <v>0</v>
      </c>
      <c r="S157" s="191">
        <v>0</v>
      </c>
      <c r="T157" s="192">
        <f t="shared" si="43"/>
        <v>0</v>
      </c>
      <c r="AR157" s="24" t="s">
        <v>151</v>
      </c>
      <c r="AT157" s="24" t="s">
        <v>146</v>
      </c>
      <c r="AU157" s="24" t="s">
        <v>78</v>
      </c>
      <c r="AY157" s="24" t="s">
        <v>144</v>
      </c>
      <c r="BE157" s="193">
        <f t="shared" si="44"/>
        <v>0</v>
      </c>
      <c r="BF157" s="193">
        <f t="shared" si="45"/>
        <v>0</v>
      </c>
      <c r="BG157" s="193">
        <f t="shared" si="46"/>
        <v>0</v>
      </c>
      <c r="BH157" s="193">
        <f t="shared" si="47"/>
        <v>0</v>
      </c>
      <c r="BI157" s="193">
        <f t="shared" si="48"/>
        <v>0</v>
      </c>
      <c r="BJ157" s="24" t="s">
        <v>76</v>
      </c>
      <c r="BK157" s="193">
        <f t="shared" si="49"/>
        <v>0</v>
      </c>
      <c r="BL157" s="24" t="s">
        <v>151</v>
      </c>
      <c r="BM157" s="24" t="s">
        <v>825</v>
      </c>
    </row>
    <row r="158" spans="2:65" s="1" customFormat="1" ht="14.45" customHeight="1">
      <c r="B158" s="181"/>
      <c r="C158" s="182" t="s">
        <v>755</v>
      </c>
      <c r="D158" s="182" t="s">
        <v>146</v>
      </c>
      <c r="E158" s="183" t="s">
        <v>755</v>
      </c>
      <c r="F158" s="184" t="s">
        <v>799</v>
      </c>
      <c r="G158" s="185" t="s">
        <v>197</v>
      </c>
      <c r="H158" s="186">
        <v>22.5</v>
      </c>
      <c r="I158" s="187"/>
      <c r="J158" s="188">
        <f t="shared" si="40"/>
        <v>0</v>
      </c>
      <c r="K158" s="184" t="s">
        <v>5</v>
      </c>
      <c r="L158" s="41"/>
      <c r="M158" s="189" t="s">
        <v>5</v>
      </c>
      <c r="N158" s="190" t="s">
        <v>40</v>
      </c>
      <c r="O158" s="42"/>
      <c r="P158" s="191">
        <f t="shared" si="41"/>
        <v>0</v>
      </c>
      <c r="Q158" s="191">
        <v>0</v>
      </c>
      <c r="R158" s="191">
        <f t="shared" si="42"/>
        <v>0</v>
      </c>
      <c r="S158" s="191">
        <v>0</v>
      </c>
      <c r="T158" s="192">
        <f t="shared" si="43"/>
        <v>0</v>
      </c>
      <c r="AR158" s="24" t="s">
        <v>151</v>
      </c>
      <c r="AT158" s="24" t="s">
        <v>146</v>
      </c>
      <c r="AU158" s="24" t="s">
        <v>78</v>
      </c>
      <c r="AY158" s="24" t="s">
        <v>144</v>
      </c>
      <c r="BE158" s="193">
        <f t="shared" si="44"/>
        <v>0</v>
      </c>
      <c r="BF158" s="193">
        <f t="shared" si="45"/>
        <v>0</v>
      </c>
      <c r="BG158" s="193">
        <f t="shared" si="46"/>
        <v>0</v>
      </c>
      <c r="BH158" s="193">
        <f t="shared" si="47"/>
        <v>0</v>
      </c>
      <c r="BI158" s="193">
        <f t="shared" si="48"/>
        <v>0</v>
      </c>
      <c r="BJ158" s="24" t="s">
        <v>76</v>
      </c>
      <c r="BK158" s="193">
        <f t="shared" si="49"/>
        <v>0</v>
      </c>
      <c r="BL158" s="24" t="s">
        <v>151</v>
      </c>
      <c r="BM158" s="24" t="s">
        <v>826</v>
      </c>
    </row>
    <row r="159" spans="2:65" s="1" customFormat="1" ht="14.45" customHeight="1">
      <c r="B159" s="181"/>
      <c r="C159" s="182" t="s">
        <v>827</v>
      </c>
      <c r="D159" s="182" t="s">
        <v>146</v>
      </c>
      <c r="E159" s="183" t="s">
        <v>827</v>
      </c>
      <c r="F159" s="184" t="s">
        <v>828</v>
      </c>
      <c r="G159" s="185" t="s">
        <v>197</v>
      </c>
      <c r="H159" s="186">
        <v>160</v>
      </c>
      <c r="I159" s="187"/>
      <c r="J159" s="188">
        <f t="shared" si="40"/>
        <v>0</v>
      </c>
      <c r="K159" s="184" t="s">
        <v>5</v>
      </c>
      <c r="L159" s="41"/>
      <c r="M159" s="189" t="s">
        <v>5</v>
      </c>
      <c r="N159" s="190" t="s">
        <v>40</v>
      </c>
      <c r="O159" s="42"/>
      <c r="P159" s="191">
        <f t="shared" si="41"/>
        <v>0</v>
      </c>
      <c r="Q159" s="191">
        <v>0</v>
      </c>
      <c r="R159" s="191">
        <f t="shared" si="42"/>
        <v>0</v>
      </c>
      <c r="S159" s="191">
        <v>0</v>
      </c>
      <c r="T159" s="192">
        <f t="shared" si="43"/>
        <v>0</v>
      </c>
      <c r="AR159" s="24" t="s">
        <v>151</v>
      </c>
      <c r="AT159" s="24" t="s">
        <v>146</v>
      </c>
      <c r="AU159" s="24" t="s">
        <v>78</v>
      </c>
      <c r="AY159" s="24" t="s">
        <v>144</v>
      </c>
      <c r="BE159" s="193">
        <f t="shared" si="44"/>
        <v>0</v>
      </c>
      <c r="BF159" s="193">
        <f t="shared" si="45"/>
        <v>0</v>
      </c>
      <c r="BG159" s="193">
        <f t="shared" si="46"/>
        <v>0</v>
      </c>
      <c r="BH159" s="193">
        <f t="shared" si="47"/>
        <v>0</v>
      </c>
      <c r="BI159" s="193">
        <f t="shared" si="48"/>
        <v>0</v>
      </c>
      <c r="BJ159" s="24" t="s">
        <v>76</v>
      </c>
      <c r="BK159" s="193">
        <f t="shared" si="49"/>
        <v>0</v>
      </c>
      <c r="BL159" s="24" t="s">
        <v>151</v>
      </c>
      <c r="BM159" s="24" t="s">
        <v>829</v>
      </c>
    </row>
    <row r="160" spans="2:65" s="1" customFormat="1" ht="14.45" customHeight="1">
      <c r="B160" s="181"/>
      <c r="C160" s="182" t="s">
        <v>759</v>
      </c>
      <c r="D160" s="182" t="s">
        <v>146</v>
      </c>
      <c r="E160" s="183" t="s">
        <v>759</v>
      </c>
      <c r="F160" s="184" t="s">
        <v>799</v>
      </c>
      <c r="G160" s="185" t="s">
        <v>197</v>
      </c>
      <c r="H160" s="186">
        <v>16</v>
      </c>
      <c r="I160" s="187"/>
      <c r="J160" s="188">
        <f t="shared" si="40"/>
        <v>0</v>
      </c>
      <c r="K160" s="184" t="s">
        <v>5</v>
      </c>
      <c r="L160" s="41"/>
      <c r="M160" s="189" t="s">
        <v>5</v>
      </c>
      <c r="N160" s="190" t="s">
        <v>40</v>
      </c>
      <c r="O160" s="42"/>
      <c r="P160" s="191">
        <f t="shared" si="41"/>
        <v>0</v>
      </c>
      <c r="Q160" s="191">
        <v>0</v>
      </c>
      <c r="R160" s="191">
        <f t="shared" si="42"/>
        <v>0</v>
      </c>
      <c r="S160" s="191">
        <v>0</v>
      </c>
      <c r="T160" s="192">
        <f t="shared" si="43"/>
        <v>0</v>
      </c>
      <c r="AR160" s="24" t="s">
        <v>151</v>
      </c>
      <c r="AT160" s="24" t="s">
        <v>146</v>
      </c>
      <c r="AU160" s="24" t="s">
        <v>78</v>
      </c>
      <c r="AY160" s="24" t="s">
        <v>144</v>
      </c>
      <c r="BE160" s="193">
        <f t="shared" si="44"/>
        <v>0</v>
      </c>
      <c r="BF160" s="193">
        <f t="shared" si="45"/>
        <v>0</v>
      </c>
      <c r="BG160" s="193">
        <f t="shared" si="46"/>
        <v>0</v>
      </c>
      <c r="BH160" s="193">
        <f t="shared" si="47"/>
        <v>0</v>
      </c>
      <c r="BI160" s="193">
        <f t="shared" si="48"/>
        <v>0</v>
      </c>
      <c r="BJ160" s="24" t="s">
        <v>76</v>
      </c>
      <c r="BK160" s="193">
        <f t="shared" si="49"/>
        <v>0</v>
      </c>
      <c r="BL160" s="24" t="s">
        <v>151</v>
      </c>
      <c r="BM160" s="24" t="s">
        <v>830</v>
      </c>
    </row>
    <row r="161" spans="2:65" s="1" customFormat="1" ht="14.45" customHeight="1">
      <c r="B161" s="181"/>
      <c r="C161" s="182" t="s">
        <v>831</v>
      </c>
      <c r="D161" s="182" t="s">
        <v>146</v>
      </c>
      <c r="E161" s="183" t="s">
        <v>831</v>
      </c>
      <c r="F161" s="184" t="s">
        <v>832</v>
      </c>
      <c r="G161" s="185" t="s">
        <v>197</v>
      </c>
      <c r="H161" s="186">
        <v>26</v>
      </c>
      <c r="I161" s="187"/>
      <c r="J161" s="188">
        <f t="shared" si="40"/>
        <v>0</v>
      </c>
      <c r="K161" s="184" t="s">
        <v>5</v>
      </c>
      <c r="L161" s="41"/>
      <c r="M161" s="189" t="s">
        <v>5</v>
      </c>
      <c r="N161" s="190" t="s">
        <v>40</v>
      </c>
      <c r="O161" s="42"/>
      <c r="P161" s="191">
        <f t="shared" si="41"/>
        <v>0</v>
      </c>
      <c r="Q161" s="191">
        <v>0</v>
      </c>
      <c r="R161" s="191">
        <f t="shared" si="42"/>
        <v>0</v>
      </c>
      <c r="S161" s="191">
        <v>0</v>
      </c>
      <c r="T161" s="192">
        <f t="shared" si="43"/>
        <v>0</v>
      </c>
      <c r="AR161" s="24" t="s">
        <v>151</v>
      </c>
      <c r="AT161" s="24" t="s">
        <v>146</v>
      </c>
      <c r="AU161" s="24" t="s">
        <v>78</v>
      </c>
      <c r="AY161" s="24" t="s">
        <v>144</v>
      </c>
      <c r="BE161" s="193">
        <f t="shared" si="44"/>
        <v>0</v>
      </c>
      <c r="BF161" s="193">
        <f t="shared" si="45"/>
        <v>0</v>
      </c>
      <c r="BG161" s="193">
        <f t="shared" si="46"/>
        <v>0</v>
      </c>
      <c r="BH161" s="193">
        <f t="shared" si="47"/>
        <v>0</v>
      </c>
      <c r="BI161" s="193">
        <f t="shared" si="48"/>
        <v>0</v>
      </c>
      <c r="BJ161" s="24" t="s">
        <v>76</v>
      </c>
      <c r="BK161" s="193">
        <f t="shared" si="49"/>
        <v>0</v>
      </c>
      <c r="BL161" s="24" t="s">
        <v>151</v>
      </c>
      <c r="BM161" s="24" t="s">
        <v>833</v>
      </c>
    </row>
    <row r="162" spans="2:65" s="1" customFormat="1" ht="22.9" customHeight="1">
      <c r="B162" s="181"/>
      <c r="C162" s="182" t="s">
        <v>761</v>
      </c>
      <c r="D162" s="182" t="s">
        <v>146</v>
      </c>
      <c r="E162" s="183" t="s">
        <v>761</v>
      </c>
      <c r="F162" s="184" t="s">
        <v>834</v>
      </c>
      <c r="G162" s="185" t="s">
        <v>168</v>
      </c>
      <c r="H162" s="186">
        <v>348.3</v>
      </c>
      <c r="I162" s="187"/>
      <c r="J162" s="188">
        <f t="shared" si="40"/>
        <v>0</v>
      </c>
      <c r="K162" s="184" t="s">
        <v>5</v>
      </c>
      <c r="L162" s="41"/>
      <c r="M162" s="189" t="s">
        <v>5</v>
      </c>
      <c r="N162" s="190" t="s">
        <v>40</v>
      </c>
      <c r="O162" s="42"/>
      <c r="P162" s="191">
        <f t="shared" si="41"/>
        <v>0</v>
      </c>
      <c r="Q162" s="191">
        <v>0</v>
      </c>
      <c r="R162" s="191">
        <f t="shared" si="42"/>
        <v>0</v>
      </c>
      <c r="S162" s="191">
        <v>0</v>
      </c>
      <c r="T162" s="192">
        <f t="shared" si="43"/>
        <v>0</v>
      </c>
      <c r="AR162" s="24" t="s">
        <v>151</v>
      </c>
      <c r="AT162" s="24" t="s">
        <v>146</v>
      </c>
      <c r="AU162" s="24" t="s">
        <v>78</v>
      </c>
      <c r="AY162" s="24" t="s">
        <v>144</v>
      </c>
      <c r="BE162" s="193">
        <f t="shared" si="44"/>
        <v>0</v>
      </c>
      <c r="BF162" s="193">
        <f t="shared" si="45"/>
        <v>0</v>
      </c>
      <c r="BG162" s="193">
        <f t="shared" si="46"/>
        <v>0</v>
      </c>
      <c r="BH162" s="193">
        <f t="shared" si="47"/>
        <v>0</v>
      </c>
      <c r="BI162" s="193">
        <f t="shared" si="48"/>
        <v>0</v>
      </c>
      <c r="BJ162" s="24" t="s">
        <v>76</v>
      </c>
      <c r="BK162" s="193">
        <f t="shared" si="49"/>
        <v>0</v>
      </c>
      <c r="BL162" s="24" t="s">
        <v>151</v>
      </c>
      <c r="BM162" s="24" t="s">
        <v>835</v>
      </c>
    </row>
    <row r="163" spans="2:65" s="1" customFormat="1" ht="14.45" customHeight="1">
      <c r="B163" s="181"/>
      <c r="C163" s="182" t="s">
        <v>836</v>
      </c>
      <c r="D163" s="182" t="s">
        <v>146</v>
      </c>
      <c r="E163" s="183" t="s">
        <v>836</v>
      </c>
      <c r="F163" s="184" t="s">
        <v>799</v>
      </c>
      <c r="G163" s="185" t="s">
        <v>197</v>
      </c>
      <c r="H163" s="186">
        <v>34.83</v>
      </c>
      <c r="I163" s="187"/>
      <c r="J163" s="188">
        <f t="shared" si="40"/>
        <v>0</v>
      </c>
      <c r="K163" s="184" t="s">
        <v>5</v>
      </c>
      <c r="L163" s="41"/>
      <c r="M163" s="189" t="s">
        <v>5</v>
      </c>
      <c r="N163" s="190" t="s">
        <v>40</v>
      </c>
      <c r="O163" s="42"/>
      <c r="P163" s="191">
        <f t="shared" si="41"/>
        <v>0</v>
      </c>
      <c r="Q163" s="191">
        <v>0</v>
      </c>
      <c r="R163" s="191">
        <f t="shared" si="42"/>
        <v>0</v>
      </c>
      <c r="S163" s="191">
        <v>0</v>
      </c>
      <c r="T163" s="192">
        <f t="shared" si="43"/>
        <v>0</v>
      </c>
      <c r="AR163" s="24" t="s">
        <v>151</v>
      </c>
      <c r="AT163" s="24" t="s">
        <v>146</v>
      </c>
      <c r="AU163" s="24" t="s">
        <v>78</v>
      </c>
      <c r="AY163" s="24" t="s">
        <v>144</v>
      </c>
      <c r="BE163" s="193">
        <f t="shared" si="44"/>
        <v>0</v>
      </c>
      <c r="BF163" s="193">
        <f t="shared" si="45"/>
        <v>0</v>
      </c>
      <c r="BG163" s="193">
        <f t="shared" si="46"/>
        <v>0</v>
      </c>
      <c r="BH163" s="193">
        <f t="shared" si="47"/>
        <v>0</v>
      </c>
      <c r="BI163" s="193">
        <f t="shared" si="48"/>
        <v>0</v>
      </c>
      <c r="BJ163" s="24" t="s">
        <v>76</v>
      </c>
      <c r="BK163" s="193">
        <f t="shared" si="49"/>
        <v>0</v>
      </c>
      <c r="BL163" s="24" t="s">
        <v>151</v>
      </c>
      <c r="BM163" s="24" t="s">
        <v>837</v>
      </c>
    </row>
    <row r="164" spans="2:65" s="1" customFormat="1" ht="34.15" customHeight="1">
      <c r="B164" s="181"/>
      <c r="C164" s="182" t="s">
        <v>763</v>
      </c>
      <c r="D164" s="182" t="s">
        <v>146</v>
      </c>
      <c r="E164" s="183" t="s">
        <v>763</v>
      </c>
      <c r="F164" s="184" t="s">
        <v>838</v>
      </c>
      <c r="G164" s="185" t="s">
        <v>149</v>
      </c>
      <c r="H164" s="186">
        <v>69.650000000000006</v>
      </c>
      <c r="I164" s="187"/>
      <c r="J164" s="188">
        <f t="shared" si="40"/>
        <v>0</v>
      </c>
      <c r="K164" s="184" t="s">
        <v>5</v>
      </c>
      <c r="L164" s="41"/>
      <c r="M164" s="189" t="s">
        <v>5</v>
      </c>
      <c r="N164" s="190" t="s">
        <v>40</v>
      </c>
      <c r="O164" s="42"/>
      <c r="P164" s="191">
        <f t="shared" si="41"/>
        <v>0</v>
      </c>
      <c r="Q164" s="191">
        <v>0</v>
      </c>
      <c r="R164" s="191">
        <f t="shared" si="42"/>
        <v>0</v>
      </c>
      <c r="S164" s="191">
        <v>0</v>
      </c>
      <c r="T164" s="192">
        <f t="shared" si="43"/>
        <v>0</v>
      </c>
      <c r="AR164" s="24" t="s">
        <v>151</v>
      </c>
      <c r="AT164" s="24" t="s">
        <v>146</v>
      </c>
      <c r="AU164" s="24" t="s">
        <v>78</v>
      </c>
      <c r="AY164" s="24" t="s">
        <v>144</v>
      </c>
      <c r="BE164" s="193">
        <f t="shared" si="44"/>
        <v>0</v>
      </c>
      <c r="BF164" s="193">
        <f t="shared" si="45"/>
        <v>0</v>
      </c>
      <c r="BG164" s="193">
        <f t="shared" si="46"/>
        <v>0</v>
      </c>
      <c r="BH164" s="193">
        <f t="shared" si="47"/>
        <v>0</v>
      </c>
      <c r="BI164" s="193">
        <f t="shared" si="48"/>
        <v>0</v>
      </c>
      <c r="BJ164" s="24" t="s">
        <v>76</v>
      </c>
      <c r="BK164" s="193">
        <f t="shared" si="49"/>
        <v>0</v>
      </c>
      <c r="BL164" s="24" t="s">
        <v>151</v>
      </c>
      <c r="BM164" s="24" t="s">
        <v>839</v>
      </c>
    </row>
    <row r="165" spans="2:65" s="1" customFormat="1" ht="14.45" customHeight="1">
      <c r="B165" s="181"/>
      <c r="C165" s="182" t="s">
        <v>840</v>
      </c>
      <c r="D165" s="182" t="s">
        <v>146</v>
      </c>
      <c r="E165" s="183" t="s">
        <v>840</v>
      </c>
      <c r="F165" s="184" t="s">
        <v>799</v>
      </c>
      <c r="G165" s="185" t="s">
        <v>197</v>
      </c>
      <c r="H165" s="186">
        <v>6.9649999999999999</v>
      </c>
      <c r="I165" s="187"/>
      <c r="J165" s="188">
        <f t="shared" si="40"/>
        <v>0</v>
      </c>
      <c r="K165" s="184" t="s">
        <v>5</v>
      </c>
      <c r="L165" s="41"/>
      <c r="M165" s="189" t="s">
        <v>5</v>
      </c>
      <c r="N165" s="190" t="s">
        <v>40</v>
      </c>
      <c r="O165" s="42"/>
      <c r="P165" s="191">
        <f t="shared" si="41"/>
        <v>0</v>
      </c>
      <c r="Q165" s="191">
        <v>0</v>
      </c>
      <c r="R165" s="191">
        <f t="shared" si="42"/>
        <v>0</v>
      </c>
      <c r="S165" s="191">
        <v>0</v>
      </c>
      <c r="T165" s="192">
        <f t="shared" si="43"/>
        <v>0</v>
      </c>
      <c r="AR165" s="24" t="s">
        <v>151</v>
      </c>
      <c r="AT165" s="24" t="s">
        <v>146</v>
      </c>
      <c r="AU165" s="24" t="s">
        <v>78</v>
      </c>
      <c r="AY165" s="24" t="s">
        <v>144</v>
      </c>
      <c r="BE165" s="193">
        <f t="shared" si="44"/>
        <v>0</v>
      </c>
      <c r="BF165" s="193">
        <f t="shared" si="45"/>
        <v>0</v>
      </c>
      <c r="BG165" s="193">
        <f t="shared" si="46"/>
        <v>0</v>
      </c>
      <c r="BH165" s="193">
        <f t="shared" si="47"/>
        <v>0</v>
      </c>
      <c r="BI165" s="193">
        <f t="shared" si="48"/>
        <v>0</v>
      </c>
      <c r="BJ165" s="24" t="s">
        <v>76</v>
      </c>
      <c r="BK165" s="193">
        <f t="shared" si="49"/>
        <v>0</v>
      </c>
      <c r="BL165" s="24" t="s">
        <v>151</v>
      </c>
      <c r="BM165" s="24" t="s">
        <v>841</v>
      </c>
    </row>
    <row r="166" spans="2:65" s="1" customFormat="1" ht="22.9" customHeight="1">
      <c r="B166" s="181"/>
      <c r="C166" s="182" t="s">
        <v>397</v>
      </c>
      <c r="D166" s="182" t="s">
        <v>146</v>
      </c>
      <c r="E166" s="183" t="s">
        <v>397</v>
      </c>
      <c r="F166" s="184" t="s">
        <v>842</v>
      </c>
      <c r="G166" s="185" t="s">
        <v>149</v>
      </c>
      <c r="H166" s="186">
        <v>8</v>
      </c>
      <c r="I166" s="187"/>
      <c r="J166" s="188">
        <f t="shared" si="40"/>
        <v>0</v>
      </c>
      <c r="K166" s="184" t="s">
        <v>5</v>
      </c>
      <c r="L166" s="41"/>
      <c r="M166" s="189" t="s">
        <v>5</v>
      </c>
      <c r="N166" s="190" t="s">
        <v>40</v>
      </c>
      <c r="O166" s="42"/>
      <c r="P166" s="191">
        <f t="shared" si="41"/>
        <v>0</v>
      </c>
      <c r="Q166" s="191">
        <v>0</v>
      </c>
      <c r="R166" s="191">
        <f t="shared" si="42"/>
        <v>0</v>
      </c>
      <c r="S166" s="191">
        <v>0</v>
      </c>
      <c r="T166" s="192">
        <f t="shared" si="43"/>
        <v>0</v>
      </c>
      <c r="AR166" s="24" t="s">
        <v>151</v>
      </c>
      <c r="AT166" s="24" t="s">
        <v>146</v>
      </c>
      <c r="AU166" s="24" t="s">
        <v>78</v>
      </c>
      <c r="AY166" s="24" t="s">
        <v>144</v>
      </c>
      <c r="BE166" s="193">
        <f t="shared" si="44"/>
        <v>0</v>
      </c>
      <c r="BF166" s="193">
        <f t="shared" si="45"/>
        <v>0</v>
      </c>
      <c r="BG166" s="193">
        <f t="shared" si="46"/>
        <v>0</v>
      </c>
      <c r="BH166" s="193">
        <f t="shared" si="47"/>
        <v>0</v>
      </c>
      <c r="BI166" s="193">
        <f t="shared" si="48"/>
        <v>0</v>
      </c>
      <c r="BJ166" s="24" t="s">
        <v>76</v>
      </c>
      <c r="BK166" s="193">
        <f t="shared" si="49"/>
        <v>0</v>
      </c>
      <c r="BL166" s="24" t="s">
        <v>151</v>
      </c>
      <c r="BM166" s="24" t="s">
        <v>843</v>
      </c>
    </row>
    <row r="167" spans="2:65" s="1" customFormat="1" ht="14.45" customHeight="1">
      <c r="B167" s="181"/>
      <c r="C167" s="182" t="s">
        <v>844</v>
      </c>
      <c r="D167" s="182" t="s">
        <v>146</v>
      </c>
      <c r="E167" s="183" t="s">
        <v>844</v>
      </c>
      <c r="F167" s="184" t="s">
        <v>799</v>
      </c>
      <c r="G167" s="185" t="s">
        <v>197</v>
      </c>
      <c r="H167" s="186">
        <v>0.8</v>
      </c>
      <c r="I167" s="187"/>
      <c r="J167" s="188">
        <f t="shared" si="40"/>
        <v>0</v>
      </c>
      <c r="K167" s="184" t="s">
        <v>5</v>
      </c>
      <c r="L167" s="41"/>
      <c r="M167" s="189" t="s">
        <v>5</v>
      </c>
      <c r="N167" s="190" t="s">
        <v>40</v>
      </c>
      <c r="O167" s="42"/>
      <c r="P167" s="191">
        <f t="shared" si="41"/>
        <v>0</v>
      </c>
      <c r="Q167" s="191">
        <v>0</v>
      </c>
      <c r="R167" s="191">
        <f t="shared" si="42"/>
        <v>0</v>
      </c>
      <c r="S167" s="191">
        <v>0</v>
      </c>
      <c r="T167" s="192">
        <f t="shared" si="43"/>
        <v>0</v>
      </c>
      <c r="AR167" s="24" t="s">
        <v>151</v>
      </c>
      <c r="AT167" s="24" t="s">
        <v>146</v>
      </c>
      <c r="AU167" s="24" t="s">
        <v>78</v>
      </c>
      <c r="AY167" s="24" t="s">
        <v>144</v>
      </c>
      <c r="BE167" s="193">
        <f t="shared" si="44"/>
        <v>0</v>
      </c>
      <c r="BF167" s="193">
        <f t="shared" si="45"/>
        <v>0</v>
      </c>
      <c r="BG167" s="193">
        <f t="shared" si="46"/>
        <v>0</v>
      </c>
      <c r="BH167" s="193">
        <f t="shared" si="47"/>
        <v>0</v>
      </c>
      <c r="BI167" s="193">
        <f t="shared" si="48"/>
        <v>0</v>
      </c>
      <c r="BJ167" s="24" t="s">
        <v>76</v>
      </c>
      <c r="BK167" s="193">
        <f t="shared" si="49"/>
        <v>0</v>
      </c>
      <c r="BL167" s="24" t="s">
        <v>151</v>
      </c>
      <c r="BM167" s="24" t="s">
        <v>845</v>
      </c>
    </row>
    <row r="168" spans="2:65" s="1" customFormat="1" ht="22.9" customHeight="1">
      <c r="B168" s="181"/>
      <c r="C168" s="182" t="s">
        <v>767</v>
      </c>
      <c r="D168" s="182" t="s">
        <v>146</v>
      </c>
      <c r="E168" s="183" t="s">
        <v>767</v>
      </c>
      <c r="F168" s="184" t="s">
        <v>846</v>
      </c>
      <c r="G168" s="185" t="s">
        <v>701</v>
      </c>
      <c r="H168" s="186">
        <v>37</v>
      </c>
      <c r="I168" s="187"/>
      <c r="J168" s="188">
        <f t="shared" si="40"/>
        <v>0</v>
      </c>
      <c r="K168" s="184" t="s">
        <v>5</v>
      </c>
      <c r="L168" s="41"/>
      <c r="M168" s="189" t="s">
        <v>5</v>
      </c>
      <c r="N168" s="190" t="s">
        <v>40</v>
      </c>
      <c r="O168" s="42"/>
      <c r="P168" s="191">
        <f t="shared" si="41"/>
        <v>0</v>
      </c>
      <c r="Q168" s="191">
        <v>0</v>
      </c>
      <c r="R168" s="191">
        <f t="shared" si="42"/>
        <v>0</v>
      </c>
      <c r="S168" s="191">
        <v>0</v>
      </c>
      <c r="T168" s="192">
        <f t="shared" si="43"/>
        <v>0</v>
      </c>
      <c r="AR168" s="24" t="s">
        <v>151</v>
      </c>
      <c r="AT168" s="24" t="s">
        <v>146</v>
      </c>
      <c r="AU168" s="24" t="s">
        <v>78</v>
      </c>
      <c r="AY168" s="24" t="s">
        <v>144</v>
      </c>
      <c r="BE168" s="193">
        <f t="shared" si="44"/>
        <v>0</v>
      </c>
      <c r="BF168" s="193">
        <f t="shared" si="45"/>
        <v>0</v>
      </c>
      <c r="BG168" s="193">
        <f t="shared" si="46"/>
        <v>0</v>
      </c>
      <c r="BH168" s="193">
        <f t="shared" si="47"/>
        <v>0</v>
      </c>
      <c r="BI168" s="193">
        <f t="shared" si="48"/>
        <v>0</v>
      </c>
      <c r="BJ168" s="24" t="s">
        <v>76</v>
      </c>
      <c r="BK168" s="193">
        <f t="shared" si="49"/>
        <v>0</v>
      </c>
      <c r="BL168" s="24" t="s">
        <v>151</v>
      </c>
      <c r="BM168" s="24" t="s">
        <v>847</v>
      </c>
    </row>
    <row r="169" spans="2:65" s="1" customFormat="1" ht="22.9" customHeight="1">
      <c r="B169" s="181"/>
      <c r="C169" s="182" t="s">
        <v>848</v>
      </c>
      <c r="D169" s="182" t="s">
        <v>146</v>
      </c>
      <c r="E169" s="183" t="s">
        <v>848</v>
      </c>
      <c r="F169" s="184" t="s">
        <v>849</v>
      </c>
      <c r="G169" s="185" t="s">
        <v>701</v>
      </c>
      <c r="H169" s="186">
        <v>4</v>
      </c>
      <c r="I169" s="187"/>
      <c r="J169" s="188">
        <f t="shared" si="40"/>
        <v>0</v>
      </c>
      <c r="K169" s="184" t="s">
        <v>5</v>
      </c>
      <c r="L169" s="41"/>
      <c r="M169" s="189" t="s">
        <v>5</v>
      </c>
      <c r="N169" s="190" t="s">
        <v>40</v>
      </c>
      <c r="O169" s="42"/>
      <c r="P169" s="191">
        <f t="shared" si="41"/>
        <v>0</v>
      </c>
      <c r="Q169" s="191">
        <v>0</v>
      </c>
      <c r="R169" s="191">
        <f t="shared" si="42"/>
        <v>0</v>
      </c>
      <c r="S169" s="191">
        <v>0</v>
      </c>
      <c r="T169" s="192">
        <f t="shared" si="43"/>
        <v>0</v>
      </c>
      <c r="AR169" s="24" t="s">
        <v>151</v>
      </c>
      <c r="AT169" s="24" t="s">
        <v>146</v>
      </c>
      <c r="AU169" s="24" t="s">
        <v>78</v>
      </c>
      <c r="AY169" s="24" t="s">
        <v>144</v>
      </c>
      <c r="BE169" s="193">
        <f t="shared" si="44"/>
        <v>0</v>
      </c>
      <c r="BF169" s="193">
        <f t="shared" si="45"/>
        <v>0</v>
      </c>
      <c r="BG169" s="193">
        <f t="shared" si="46"/>
        <v>0</v>
      </c>
      <c r="BH169" s="193">
        <f t="shared" si="47"/>
        <v>0</v>
      </c>
      <c r="BI169" s="193">
        <f t="shared" si="48"/>
        <v>0</v>
      </c>
      <c r="BJ169" s="24" t="s">
        <v>76</v>
      </c>
      <c r="BK169" s="193">
        <f t="shared" si="49"/>
        <v>0</v>
      </c>
      <c r="BL169" s="24" t="s">
        <v>151</v>
      </c>
      <c r="BM169" s="24" t="s">
        <v>850</v>
      </c>
    </row>
    <row r="170" spans="2:65" s="1" customFormat="1" ht="14.45" customHeight="1">
      <c r="B170" s="181"/>
      <c r="C170" s="182" t="s">
        <v>770</v>
      </c>
      <c r="D170" s="182" t="s">
        <v>146</v>
      </c>
      <c r="E170" s="183" t="s">
        <v>770</v>
      </c>
      <c r="F170" s="184" t="s">
        <v>851</v>
      </c>
      <c r="G170" s="185" t="s">
        <v>701</v>
      </c>
      <c r="H170" s="186">
        <v>3</v>
      </c>
      <c r="I170" s="187"/>
      <c r="J170" s="188">
        <f t="shared" si="40"/>
        <v>0</v>
      </c>
      <c r="K170" s="184" t="s">
        <v>5</v>
      </c>
      <c r="L170" s="41"/>
      <c r="M170" s="189" t="s">
        <v>5</v>
      </c>
      <c r="N170" s="190" t="s">
        <v>40</v>
      </c>
      <c r="O170" s="42"/>
      <c r="P170" s="191">
        <f t="shared" si="41"/>
        <v>0</v>
      </c>
      <c r="Q170" s="191">
        <v>0</v>
      </c>
      <c r="R170" s="191">
        <f t="shared" si="42"/>
        <v>0</v>
      </c>
      <c r="S170" s="191">
        <v>0</v>
      </c>
      <c r="T170" s="192">
        <f t="shared" si="43"/>
        <v>0</v>
      </c>
      <c r="AR170" s="24" t="s">
        <v>151</v>
      </c>
      <c r="AT170" s="24" t="s">
        <v>146</v>
      </c>
      <c r="AU170" s="24" t="s">
        <v>78</v>
      </c>
      <c r="AY170" s="24" t="s">
        <v>144</v>
      </c>
      <c r="BE170" s="193">
        <f t="shared" si="44"/>
        <v>0</v>
      </c>
      <c r="BF170" s="193">
        <f t="shared" si="45"/>
        <v>0</v>
      </c>
      <c r="BG170" s="193">
        <f t="shared" si="46"/>
        <v>0</v>
      </c>
      <c r="BH170" s="193">
        <f t="shared" si="47"/>
        <v>0</v>
      </c>
      <c r="BI170" s="193">
        <f t="shared" si="48"/>
        <v>0</v>
      </c>
      <c r="BJ170" s="24" t="s">
        <v>76</v>
      </c>
      <c r="BK170" s="193">
        <f t="shared" si="49"/>
        <v>0</v>
      </c>
      <c r="BL170" s="24" t="s">
        <v>151</v>
      </c>
      <c r="BM170" s="24" t="s">
        <v>852</v>
      </c>
    </row>
    <row r="171" spans="2:65" s="11" customFormat="1" ht="29.85" customHeight="1">
      <c r="B171" s="168"/>
      <c r="D171" s="169" t="s">
        <v>68</v>
      </c>
      <c r="E171" s="179" t="s">
        <v>853</v>
      </c>
      <c r="F171" s="179" t="s">
        <v>854</v>
      </c>
      <c r="I171" s="171"/>
      <c r="J171" s="180">
        <f>BK171</f>
        <v>0</v>
      </c>
      <c r="L171" s="168"/>
      <c r="M171" s="173"/>
      <c r="N171" s="174"/>
      <c r="O171" s="174"/>
      <c r="P171" s="175">
        <f>SUM(P172:P174)</f>
        <v>0</v>
      </c>
      <c r="Q171" s="174"/>
      <c r="R171" s="175">
        <f>SUM(R172:R174)</f>
        <v>0</v>
      </c>
      <c r="S171" s="174"/>
      <c r="T171" s="176">
        <f>SUM(T172:T174)</f>
        <v>0</v>
      </c>
      <c r="AR171" s="169" t="s">
        <v>76</v>
      </c>
      <c r="AT171" s="177" t="s">
        <v>68</v>
      </c>
      <c r="AU171" s="177" t="s">
        <v>76</v>
      </c>
      <c r="AY171" s="169" t="s">
        <v>144</v>
      </c>
      <c r="BK171" s="178">
        <f>SUM(BK172:BK174)</f>
        <v>0</v>
      </c>
    </row>
    <row r="172" spans="2:65" s="1" customFormat="1" ht="22.9" customHeight="1">
      <c r="B172" s="181"/>
      <c r="C172" s="182" t="s">
        <v>855</v>
      </c>
      <c r="D172" s="182" t="s">
        <v>146</v>
      </c>
      <c r="E172" s="183" t="s">
        <v>855</v>
      </c>
      <c r="F172" s="184" t="s">
        <v>856</v>
      </c>
      <c r="G172" s="185" t="s">
        <v>857</v>
      </c>
      <c r="H172" s="186">
        <v>60</v>
      </c>
      <c r="I172" s="187"/>
      <c r="J172" s="188">
        <f>ROUND(I172*H172,2)</f>
        <v>0</v>
      </c>
      <c r="K172" s="184" t="s">
        <v>5</v>
      </c>
      <c r="L172" s="41"/>
      <c r="M172" s="189" t="s">
        <v>5</v>
      </c>
      <c r="N172" s="190" t="s">
        <v>40</v>
      </c>
      <c r="O172" s="42"/>
      <c r="P172" s="191">
        <f>O172*H172</f>
        <v>0</v>
      </c>
      <c r="Q172" s="191">
        <v>0</v>
      </c>
      <c r="R172" s="191">
        <f>Q172*H172</f>
        <v>0</v>
      </c>
      <c r="S172" s="191">
        <v>0</v>
      </c>
      <c r="T172" s="192">
        <f>S172*H172</f>
        <v>0</v>
      </c>
      <c r="AR172" s="24" t="s">
        <v>151</v>
      </c>
      <c r="AT172" s="24" t="s">
        <v>146</v>
      </c>
      <c r="AU172" s="24" t="s">
        <v>78</v>
      </c>
      <c r="AY172" s="24" t="s">
        <v>144</v>
      </c>
      <c r="BE172" s="193">
        <f>IF(N172="základní",J172,0)</f>
        <v>0</v>
      </c>
      <c r="BF172" s="193">
        <f>IF(N172="snížená",J172,0)</f>
        <v>0</v>
      </c>
      <c r="BG172" s="193">
        <f>IF(N172="zákl. přenesená",J172,0)</f>
        <v>0</v>
      </c>
      <c r="BH172" s="193">
        <f>IF(N172="sníž. přenesená",J172,0)</f>
        <v>0</v>
      </c>
      <c r="BI172" s="193">
        <f>IF(N172="nulová",J172,0)</f>
        <v>0</v>
      </c>
      <c r="BJ172" s="24" t="s">
        <v>76</v>
      </c>
      <c r="BK172" s="193">
        <f>ROUND(I172*H172,2)</f>
        <v>0</v>
      </c>
      <c r="BL172" s="24" t="s">
        <v>151</v>
      </c>
      <c r="BM172" s="24" t="s">
        <v>858</v>
      </c>
    </row>
    <row r="173" spans="2:65" s="1" customFormat="1" ht="14.45" customHeight="1">
      <c r="B173" s="181"/>
      <c r="C173" s="182" t="s">
        <v>774</v>
      </c>
      <c r="D173" s="182" t="s">
        <v>146</v>
      </c>
      <c r="E173" s="183" t="s">
        <v>774</v>
      </c>
      <c r="F173" s="184" t="s">
        <v>859</v>
      </c>
      <c r="G173" s="185" t="s">
        <v>857</v>
      </c>
      <c r="H173" s="186">
        <v>25</v>
      </c>
      <c r="I173" s="187"/>
      <c r="J173" s="188">
        <f>ROUND(I173*H173,2)</f>
        <v>0</v>
      </c>
      <c r="K173" s="184" t="s">
        <v>5</v>
      </c>
      <c r="L173" s="41"/>
      <c r="M173" s="189" t="s">
        <v>5</v>
      </c>
      <c r="N173" s="190" t="s">
        <v>40</v>
      </c>
      <c r="O173" s="42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AR173" s="24" t="s">
        <v>151</v>
      </c>
      <c r="AT173" s="24" t="s">
        <v>146</v>
      </c>
      <c r="AU173" s="24" t="s">
        <v>78</v>
      </c>
      <c r="AY173" s="24" t="s">
        <v>144</v>
      </c>
      <c r="BE173" s="193">
        <f>IF(N173="základní",J173,0)</f>
        <v>0</v>
      </c>
      <c r="BF173" s="193">
        <f>IF(N173="snížená",J173,0)</f>
        <v>0</v>
      </c>
      <c r="BG173" s="193">
        <f>IF(N173="zákl. přenesená",J173,0)</f>
        <v>0</v>
      </c>
      <c r="BH173" s="193">
        <f>IF(N173="sníž. přenesená",J173,0)</f>
        <v>0</v>
      </c>
      <c r="BI173" s="193">
        <f>IF(N173="nulová",J173,0)</f>
        <v>0</v>
      </c>
      <c r="BJ173" s="24" t="s">
        <v>76</v>
      </c>
      <c r="BK173" s="193">
        <f>ROUND(I173*H173,2)</f>
        <v>0</v>
      </c>
      <c r="BL173" s="24" t="s">
        <v>151</v>
      </c>
      <c r="BM173" s="24" t="s">
        <v>860</v>
      </c>
    </row>
    <row r="174" spans="2:65" s="1" customFormat="1" ht="14.45" customHeight="1">
      <c r="B174" s="181"/>
      <c r="C174" s="182" t="s">
        <v>861</v>
      </c>
      <c r="D174" s="182" t="s">
        <v>146</v>
      </c>
      <c r="E174" s="183" t="s">
        <v>861</v>
      </c>
      <c r="F174" s="184" t="s">
        <v>862</v>
      </c>
      <c r="G174" s="185" t="s">
        <v>784</v>
      </c>
      <c r="H174" s="186">
        <v>1</v>
      </c>
      <c r="I174" s="187"/>
      <c r="J174" s="188">
        <f>ROUND(I174*H174,2)</f>
        <v>0</v>
      </c>
      <c r="K174" s="184" t="s">
        <v>5</v>
      </c>
      <c r="L174" s="41"/>
      <c r="M174" s="189" t="s">
        <v>5</v>
      </c>
      <c r="N174" s="190" t="s">
        <v>40</v>
      </c>
      <c r="O174" s="42"/>
      <c r="P174" s="191">
        <f>O174*H174</f>
        <v>0</v>
      </c>
      <c r="Q174" s="191">
        <v>0</v>
      </c>
      <c r="R174" s="191">
        <f>Q174*H174</f>
        <v>0</v>
      </c>
      <c r="S174" s="191">
        <v>0</v>
      </c>
      <c r="T174" s="192">
        <f>S174*H174</f>
        <v>0</v>
      </c>
      <c r="AR174" s="24" t="s">
        <v>151</v>
      </c>
      <c r="AT174" s="24" t="s">
        <v>146</v>
      </c>
      <c r="AU174" s="24" t="s">
        <v>78</v>
      </c>
      <c r="AY174" s="24" t="s">
        <v>144</v>
      </c>
      <c r="BE174" s="193">
        <f>IF(N174="základní",J174,0)</f>
        <v>0</v>
      </c>
      <c r="BF174" s="193">
        <f>IF(N174="snížená",J174,0)</f>
        <v>0</v>
      </c>
      <c r="BG174" s="193">
        <f>IF(N174="zákl. přenesená",J174,0)</f>
        <v>0</v>
      </c>
      <c r="BH174" s="193">
        <f>IF(N174="sníž. přenesená",J174,0)</f>
        <v>0</v>
      </c>
      <c r="BI174" s="193">
        <f>IF(N174="nulová",J174,0)</f>
        <v>0</v>
      </c>
      <c r="BJ174" s="24" t="s">
        <v>76</v>
      </c>
      <c r="BK174" s="193">
        <f>ROUND(I174*H174,2)</f>
        <v>0</v>
      </c>
      <c r="BL174" s="24" t="s">
        <v>151</v>
      </c>
      <c r="BM174" s="24" t="s">
        <v>863</v>
      </c>
    </row>
    <row r="175" spans="2:65" s="11" customFormat="1" ht="29.85" customHeight="1">
      <c r="B175" s="168"/>
      <c r="D175" s="169" t="s">
        <v>68</v>
      </c>
      <c r="E175" s="179" t="s">
        <v>814</v>
      </c>
      <c r="F175" s="179" t="s">
        <v>864</v>
      </c>
      <c r="I175" s="171"/>
      <c r="J175" s="180">
        <f>BK175</f>
        <v>0</v>
      </c>
      <c r="L175" s="168"/>
      <c r="M175" s="173"/>
      <c r="N175" s="174"/>
      <c r="O175" s="174"/>
      <c r="P175" s="175">
        <f>SUM(P176:P179)</f>
        <v>0</v>
      </c>
      <c r="Q175" s="174"/>
      <c r="R175" s="175">
        <f>SUM(R176:R179)</f>
        <v>0</v>
      </c>
      <c r="S175" s="174"/>
      <c r="T175" s="176">
        <f>SUM(T176:T179)</f>
        <v>0</v>
      </c>
      <c r="AR175" s="169" t="s">
        <v>76</v>
      </c>
      <c r="AT175" s="177" t="s">
        <v>68</v>
      </c>
      <c r="AU175" s="177" t="s">
        <v>76</v>
      </c>
      <c r="AY175" s="169" t="s">
        <v>144</v>
      </c>
      <c r="BK175" s="178">
        <f>SUM(BK176:BK179)</f>
        <v>0</v>
      </c>
    </row>
    <row r="176" spans="2:65" s="1" customFormat="1" ht="14.45" customHeight="1">
      <c r="B176" s="181"/>
      <c r="C176" s="182" t="s">
        <v>777</v>
      </c>
      <c r="D176" s="182" t="s">
        <v>146</v>
      </c>
      <c r="E176" s="183" t="s">
        <v>777</v>
      </c>
      <c r="F176" s="184" t="s">
        <v>865</v>
      </c>
      <c r="G176" s="185" t="s">
        <v>197</v>
      </c>
      <c r="H176" s="186">
        <v>1615</v>
      </c>
      <c r="I176" s="187"/>
      <c r="J176" s="188">
        <f>ROUND(I176*H176,2)</f>
        <v>0</v>
      </c>
      <c r="K176" s="184" t="s">
        <v>5</v>
      </c>
      <c r="L176" s="41"/>
      <c r="M176" s="189" t="s">
        <v>5</v>
      </c>
      <c r="N176" s="190" t="s">
        <v>40</v>
      </c>
      <c r="O176" s="42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AR176" s="24" t="s">
        <v>151</v>
      </c>
      <c r="AT176" s="24" t="s">
        <v>146</v>
      </c>
      <c r="AU176" s="24" t="s">
        <v>78</v>
      </c>
      <c r="AY176" s="24" t="s">
        <v>144</v>
      </c>
      <c r="BE176" s="193">
        <f>IF(N176="základní",J176,0)</f>
        <v>0</v>
      </c>
      <c r="BF176" s="193">
        <f>IF(N176="snížená",J176,0)</f>
        <v>0</v>
      </c>
      <c r="BG176" s="193">
        <f>IF(N176="zákl. přenesená",J176,0)</f>
        <v>0</v>
      </c>
      <c r="BH176" s="193">
        <f>IF(N176="sníž. přenesená",J176,0)</f>
        <v>0</v>
      </c>
      <c r="BI176" s="193">
        <f>IF(N176="nulová",J176,0)</f>
        <v>0</v>
      </c>
      <c r="BJ176" s="24" t="s">
        <v>76</v>
      </c>
      <c r="BK176" s="193">
        <f>ROUND(I176*H176,2)</f>
        <v>0</v>
      </c>
      <c r="BL176" s="24" t="s">
        <v>151</v>
      </c>
      <c r="BM176" s="24" t="s">
        <v>866</v>
      </c>
    </row>
    <row r="177" spans="2:65" s="1" customFormat="1" ht="14.45" customHeight="1">
      <c r="B177" s="181"/>
      <c r="C177" s="182" t="s">
        <v>867</v>
      </c>
      <c r="D177" s="182" t="s">
        <v>146</v>
      </c>
      <c r="E177" s="183" t="s">
        <v>867</v>
      </c>
      <c r="F177" s="184" t="s">
        <v>799</v>
      </c>
      <c r="G177" s="185" t="s">
        <v>197</v>
      </c>
      <c r="H177" s="186">
        <v>161.5</v>
      </c>
      <c r="I177" s="187"/>
      <c r="J177" s="188">
        <f>ROUND(I177*H177,2)</f>
        <v>0</v>
      </c>
      <c r="K177" s="184" t="s">
        <v>5</v>
      </c>
      <c r="L177" s="41"/>
      <c r="M177" s="189" t="s">
        <v>5</v>
      </c>
      <c r="N177" s="190" t="s">
        <v>40</v>
      </c>
      <c r="O177" s="42"/>
      <c r="P177" s="191">
        <f>O177*H177</f>
        <v>0</v>
      </c>
      <c r="Q177" s="191">
        <v>0</v>
      </c>
      <c r="R177" s="191">
        <f>Q177*H177</f>
        <v>0</v>
      </c>
      <c r="S177" s="191">
        <v>0</v>
      </c>
      <c r="T177" s="192">
        <f>S177*H177</f>
        <v>0</v>
      </c>
      <c r="AR177" s="24" t="s">
        <v>151</v>
      </c>
      <c r="AT177" s="24" t="s">
        <v>146</v>
      </c>
      <c r="AU177" s="24" t="s">
        <v>78</v>
      </c>
      <c r="AY177" s="24" t="s">
        <v>144</v>
      </c>
      <c r="BE177" s="193">
        <f>IF(N177="základní",J177,0)</f>
        <v>0</v>
      </c>
      <c r="BF177" s="193">
        <f>IF(N177="snížená",J177,0)</f>
        <v>0</v>
      </c>
      <c r="BG177" s="193">
        <f>IF(N177="zákl. přenesená",J177,0)</f>
        <v>0</v>
      </c>
      <c r="BH177" s="193">
        <f>IF(N177="sníž. přenesená",J177,0)</f>
        <v>0</v>
      </c>
      <c r="BI177" s="193">
        <f>IF(N177="nulová",J177,0)</f>
        <v>0</v>
      </c>
      <c r="BJ177" s="24" t="s">
        <v>76</v>
      </c>
      <c r="BK177" s="193">
        <f>ROUND(I177*H177,2)</f>
        <v>0</v>
      </c>
      <c r="BL177" s="24" t="s">
        <v>151</v>
      </c>
      <c r="BM177" s="24" t="s">
        <v>868</v>
      </c>
    </row>
    <row r="178" spans="2:65" s="1" customFormat="1" ht="22.9" customHeight="1">
      <c r="B178" s="181"/>
      <c r="C178" s="182" t="s">
        <v>779</v>
      </c>
      <c r="D178" s="182" t="s">
        <v>146</v>
      </c>
      <c r="E178" s="183" t="s">
        <v>779</v>
      </c>
      <c r="F178" s="184" t="s">
        <v>869</v>
      </c>
      <c r="G178" s="185" t="s">
        <v>701</v>
      </c>
      <c r="H178" s="186">
        <v>45</v>
      </c>
      <c r="I178" s="187"/>
      <c r="J178" s="188">
        <f>ROUND(I178*H178,2)</f>
        <v>0</v>
      </c>
      <c r="K178" s="184" t="s">
        <v>5</v>
      </c>
      <c r="L178" s="41"/>
      <c r="M178" s="189" t="s">
        <v>5</v>
      </c>
      <c r="N178" s="190" t="s">
        <v>40</v>
      </c>
      <c r="O178" s="42"/>
      <c r="P178" s="191">
        <f>O178*H178</f>
        <v>0</v>
      </c>
      <c r="Q178" s="191">
        <v>0</v>
      </c>
      <c r="R178" s="191">
        <f>Q178*H178</f>
        <v>0</v>
      </c>
      <c r="S178" s="191">
        <v>0</v>
      </c>
      <c r="T178" s="192">
        <f>S178*H178</f>
        <v>0</v>
      </c>
      <c r="AR178" s="24" t="s">
        <v>151</v>
      </c>
      <c r="AT178" s="24" t="s">
        <v>146</v>
      </c>
      <c r="AU178" s="24" t="s">
        <v>78</v>
      </c>
      <c r="AY178" s="24" t="s">
        <v>144</v>
      </c>
      <c r="BE178" s="193">
        <f>IF(N178="základní",J178,0)</f>
        <v>0</v>
      </c>
      <c r="BF178" s="193">
        <f>IF(N178="snížená",J178,0)</f>
        <v>0</v>
      </c>
      <c r="BG178" s="193">
        <f>IF(N178="zákl. přenesená",J178,0)</f>
        <v>0</v>
      </c>
      <c r="BH178" s="193">
        <f>IF(N178="sníž. přenesená",J178,0)</f>
        <v>0</v>
      </c>
      <c r="BI178" s="193">
        <f>IF(N178="nulová",J178,0)</f>
        <v>0</v>
      </c>
      <c r="BJ178" s="24" t="s">
        <v>76</v>
      </c>
      <c r="BK178" s="193">
        <f>ROUND(I178*H178,2)</f>
        <v>0</v>
      </c>
      <c r="BL178" s="24" t="s">
        <v>151</v>
      </c>
      <c r="BM178" s="24" t="s">
        <v>870</v>
      </c>
    </row>
    <row r="179" spans="2:65" s="1" customFormat="1" ht="22.9" customHeight="1">
      <c r="B179" s="181"/>
      <c r="C179" s="182" t="s">
        <v>871</v>
      </c>
      <c r="D179" s="182" t="s">
        <v>146</v>
      </c>
      <c r="E179" s="183" t="s">
        <v>871</v>
      </c>
      <c r="F179" s="184" t="s">
        <v>872</v>
      </c>
      <c r="G179" s="185" t="s">
        <v>857</v>
      </c>
      <c r="H179" s="186">
        <v>20</v>
      </c>
      <c r="I179" s="187"/>
      <c r="J179" s="188">
        <f>ROUND(I179*H179,2)</f>
        <v>0</v>
      </c>
      <c r="K179" s="184" t="s">
        <v>5</v>
      </c>
      <c r="L179" s="41"/>
      <c r="M179" s="189" t="s">
        <v>5</v>
      </c>
      <c r="N179" s="221" t="s">
        <v>40</v>
      </c>
      <c r="O179" s="222"/>
      <c r="P179" s="223">
        <f>O179*H179</f>
        <v>0</v>
      </c>
      <c r="Q179" s="223">
        <v>0</v>
      </c>
      <c r="R179" s="223">
        <f>Q179*H179</f>
        <v>0</v>
      </c>
      <c r="S179" s="223">
        <v>0</v>
      </c>
      <c r="T179" s="224">
        <f>S179*H179</f>
        <v>0</v>
      </c>
      <c r="AR179" s="24" t="s">
        <v>151</v>
      </c>
      <c r="AT179" s="24" t="s">
        <v>146</v>
      </c>
      <c r="AU179" s="24" t="s">
        <v>78</v>
      </c>
      <c r="AY179" s="24" t="s">
        <v>144</v>
      </c>
      <c r="BE179" s="193">
        <f>IF(N179="základní",J179,0)</f>
        <v>0</v>
      </c>
      <c r="BF179" s="193">
        <f>IF(N179="snížená",J179,0)</f>
        <v>0</v>
      </c>
      <c r="BG179" s="193">
        <f>IF(N179="zákl. přenesená",J179,0)</f>
        <v>0</v>
      </c>
      <c r="BH179" s="193">
        <f>IF(N179="sníž. přenesená",J179,0)</f>
        <v>0</v>
      </c>
      <c r="BI179" s="193">
        <f>IF(N179="nulová",J179,0)</f>
        <v>0</v>
      </c>
      <c r="BJ179" s="24" t="s">
        <v>76</v>
      </c>
      <c r="BK179" s="193">
        <f>ROUND(I179*H179,2)</f>
        <v>0</v>
      </c>
      <c r="BL179" s="24" t="s">
        <v>151</v>
      </c>
      <c r="BM179" s="24" t="s">
        <v>873</v>
      </c>
    </row>
    <row r="180" spans="2:65" s="1" customFormat="1" ht="6.95" customHeight="1">
      <c r="B180" s="56"/>
      <c r="C180" s="57"/>
      <c r="D180" s="57"/>
      <c r="E180" s="57"/>
      <c r="F180" s="57"/>
      <c r="G180" s="57"/>
      <c r="H180" s="57"/>
      <c r="I180" s="134"/>
      <c r="J180" s="57"/>
      <c r="K180" s="57"/>
      <c r="L180" s="41"/>
    </row>
  </sheetData>
  <autoFilter ref="C86:K179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6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9.5" customWidth="1"/>
    <col min="9" max="9" width="10.83203125" style="106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21"/>
      <c r="B1" s="107"/>
      <c r="C1" s="107"/>
      <c r="D1" s="108" t="s">
        <v>1</v>
      </c>
      <c r="E1" s="107"/>
      <c r="F1" s="109" t="s">
        <v>108</v>
      </c>
      <c r="G1" s="365" t="s">
        <v>109</v>
      </c>
      <c r="H1" s="365"/>
      <c r="I1" s="110"/>
      <c r="J1" s="109" t="s">
        <v>110</v>
      </c>
      <c r="K1" s="108" t="s">
        <v>111</v>
      </c>
      <c r="L1" s="109" t="s">
        <v>112</v>
      </c>
      <c r="M1" s="109"/>
      <c r="N1" s="109"/>
      <c r="O1" s="109"/>
      <c r="P1" s="109"/>
      <c r="Q1" s="109"/>
      <c r="R1" s="109"/>
      <c r="S1" s="109"/>
      <c r="T1" s="10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4" t="s">
        <v>8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AT2" s="24" t="s">
        <v>104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1"/>
      <c r="J3" s="26"/>
      <c r="K3" s="27"/>
      <c r="AT3" s="24" t="s">
        <v>78</v>
      </c>
    </row>
    <row r="4" spans="1:70" ht="36.950000000000003" customHeight="1">
      <c r="B4" s="28"/>
      <c r="C4" s="29"/>
      <c r="D4" s="30" t="s">
        <v>113</v>
      </c>
      <c r="E4" s="29"/>
      <c r="F4" s="29"/>
      <c r="G4" s="29"/>
      <c r="H4" s="29"/>
      <c r="I4" s="112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2"/>
      <c r="J5" s="29"/>
      <c r="K5" s="31"/>
    </row>
    <row r="6" spans="1:70">
      <c r="B6" s="28"/>
      <c r="C6" s="29"/>
      <c r="D6" s="37" t="s">
        <v>19</v>
      </c>
      <c r="E6" s="29"/>
      <c r="F6" s="29"/>
      <c r="G6" s="29"/>
      <c r="H6" s="29"/>
      <c r="I6" s="112"/>
      <c r="J6" s="29"/>
      <c r="K6" s="31"/>
    </row>
    <row r="7" spans="1:70" ht="14.45" customHeight="1">
      <c r="B7" s="28"/>
      <c r="C7" s="29"/>
      <c r="D7" s="29"/>
      <c r="E7" s="357" t="str">
        <f>'Rekapitulace stavby'!K6</f>
        <v>Vnitroblok ulic Dukelských Bojovníků a Sokolská, Znojmo</v>
      </c>
      <c r="F7" s="358"/>
      <c r="G7" s="358"/>
      <c r="H7" s="358"/>
      <c r="I7" s="112"/>
      <c r="J7" s="29"/>
      <c r="K7" s="31"/>
    </row>
    <row r="8" spans="1:70" s="1" customFormat="1">
      <c r="B8" s="41"/>
      <c r="C8" s="42"/>
      <c r="D8" s="37" t="s">
        <v>114</v>
      </c>
      <c r="E8" s="42"/>
      <c r="F8" s="42"/>
      <c r="G8" s="42"/>
      <c r="H8" s="42"/>
      <c r="I8" s="113"/>
      <c r="J8" s="42"/>
      <c r="K8" s="45"/>
    </row>
    <row r="9" spans="1:70" s="1" customFormat="1" ht="36.950000000000003" customHeight="1">
      <c r="B9" s="41"/>
      <c r="C9" s="42"/>
      <c r="D9" s="42"/>
      <c r="E9" s="360" t="s">
        <v>874</v>
      </c>
      <c r="F9" s="359"/>
      <c r="G9" s="359"/>
      <c r="H9" s="359"/>
      <c r="I9" s="113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3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14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4" t="s">
        <v>25</v>
      </c>
      <c r="J12" s="115" t="str">
        <f>'Rekapitulace stavby'!AN8</f>
        <v>25. 10. 2018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3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4" t="s">
        <v>28</v>
      </c>
      <c r="J14" s="35" t="str">
        <f>IF('Rekapitulace stavby'!AN10="","",'Rekapitulace stavby'!AN10)</f>
        <v/>
      </c>
      <c r="K14" s="45"/>
    </row>
    <row r="15" spans="1:70" s="1" customFormat="1" ht="18" customHeight="1">
      <c r="B15" s="41"/>
      <c r="C15" s="42"/>
      <c r="D15" s="42"/>
      <c r="E15" s="35" t="str">
        <f>IF('Rekapitulace stavby'!E11="","",'Rekapitulace stavby'!E11)</f>
        <v xml:space="preserve"> </v>
      </c>
      <c r="F15" s="42"/>
      <c r="G15" s="42"/>
      <c r="H15" s="42"/>
      <c r="I15" s="114" t="s">
        <v>29</v>
      </c>
      <c r="J15" s="35" t="str">
        <f>IF('Rekapitulace stavby'!AN11="","",'Rekapitulace stavby'!AN11)</f>
        <v/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3"/>
      <c r="J16" s="42"/>
      <c r="K16" s="45"/>
    </row>
    <row r="17" spans="2:11" s="1" customFormat="1" ht="14.45" customHeight="1">
      <c r="B17" s="41"/>
      <c r="C17" s="42"/>
      <c r="D17" s="37" t="s">
        <v>30</v>
      </c>
      <c r="E17" s="42"/>
      <c r="F17" s="42"/>
      <c r="G17" s="42"/>
      <c r="H17" s="42"/>
      <c r="I17" s="114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4" t="s">
        <v>29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3"/>
      <c r="J19" s="42"/>
      <c r="K19" s="45"/>
    </row>
    <row r="20" spans="2:11" s="1" customFormat="1" ht="14.45" customHeight="1">
      <c r="B20" s="41"/>
      <c r="C20" s="42"/>
      <c r="D20" s="37" t="s">
        <v>32</v>
      </c>
      <c r="E20" s="42"/>
      <c r="F20" s="42"/>
      <c r="G20" s="42"/>
      <c r="H20" s="42"/>
      <c r="I20" s="114" t="s">
        <v>28</v>
      </c>
      <c r="J20" s="35" t="str">
        <f>IF('Rekapitulace stavby'!AN16="","",'Rekapitulace stavby'!AN16)</f>
        <v/>
      </c>
      <c r="K20" s="45"/>
    </row>
    <row r="21" spans="2:11" s="1" customFormat="1" ht="18" customHeight="1">
      <c r="B21" s="41"/>
      <c r="C21" s="42"/>
      <c r="D21" s="42"/>
      <c r="E21" s="35" t="str">
        <f>IF('Rekapitulace stavby'!E17="","",'Rekapitulace stavby'!E17)</f>
        <v xml:space="preserve"> </v>
      </c>
      <c r="F21" s="42"/>
      <c r="G21" s="42"/>
      <c r="H21" s="42"/>
      <c r="I21" s="114" t="s">
        <v>29</v>
      </c>
      <c r="J21" s="35" t="str">
        <f>IF('Rekapitulace stavby'!AN17="","",'Rekapitulace stavby'!AN17)</f>
        <v/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3"/>
      <c r="J22" s="42"/>
      <c r="K22" s="45"/>
    </row>
    <row r="23" spans="2:11" s="1" customFormat="1" ht="14.45" customHeight="1">
      <c r="B23" s="41"/>
      <c r="C23" s="42"/>
      <c r="D23" s="37" t="s">
        <v>34</v>
      </c>
      <c r="E23" s="42"/>
      <c r="F23" s="42"/>
      <c r="G23" s="42"/>
      <c r="H23" s="42"/>
      <c r="I23" s="113"/>
      <c r="J23" s="42"/>
      <c r="K23" s="45"/>
    </row>
    <row r="24" spans="2:11" s="7" customFormat="1" ht="14.45" customHeight="1">
      <c r="B24" s="116"/>
      <c r="C24" s="117"/>
      <c r="D24" s="117"/>
      <c r="E24" s="335" t="s">
        <v>5</v>
      </c>
      <c r="F24" s="335"/>
      <c r="G24" s="335"/>
      <c r="H24" s="335"/>
      <c r="I24" s="118"/>
      <c r="J24" s="117"/>
      <c r="K24" s="119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3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20"/>
      <c r="J26" s="68"/>
      <c r="K26" s="121"/>
    </row>
    <row r="27" spans="2:11" s="1" customFormat="1" ht="25.35" customHeight="1">
      <c r="B27" s="41"/>
      <c r="C27" s="42"/>
      <c r="D27" s="122" t="s">
        <v>35</v>
      </c>
      <c r="E27" s="42"/>
      <c r="F27" s="42"/>
      <c r="G27" s="42"/>
      <c r="H27" s="42"/>
      <c r="I27" s="113"/>
      <c r="J27" s="123">
        <f>ROUND(J83,2)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20"/>
      <c r="J28" s="68"/>
      <c r="K28" s="121"/>
    </row>
    <row r="29" spans="2:11" s="1" customFormat="1" ht="14.45" customHeight="1">
      <c r="B29" s="41"/>
      <c r="C29" s="42"/>
      <c r="D29" s="42"/>
      <c r="E29" s="42"/>
      <c r="F29" s="46" t="s">
        <v>37</v>
      </c>
      <c r="G29" s="42"/>
      <c r="H29" s="42"/>
      <c r="I29" s="124" t="s">
        <v>36</v>
      </c>
      <c r="J29" s="46" t="s">
        <v>38</v>
      </c>
      <c r="K29" s="45"/>
    </row>
    <row r="30" spans="2:11" s="1" customFormat="1" ht="14.45" customHeight="1">
      <c r="B30" s="41"/>
      <c r="C30" s="42"/>
      <c r="D30" s="49" t="s">
        <v>39</v>
      </c>
      <c r="E30" s="49" t="s">
        <v>40</v>
      </c>
      <c r="F30" s="125">
        <f>ROUND(SUM(BE83:BE168), 2)</f>
        <v>0</v>
      </c>
      <c r="G30" s="42"/>
      <c r="H30" s="42"/>
      <c r="I30" s="126">
        <v>0.21</v>
      </c>
      <c r="J30" s="125">
        <f>ROUND(ROUND((SUM(BE83:BE168)),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41</v>
      </c>
      <c r="F31" s="125">
        <f>ROUND(SUM(BF83:BF168), 2)</f>
        <v>0</v>
      </c>
      <c r="G31" s="42"/>
      <c r="H31" s="42"/>
      <c r="I31" s="126">
        <v>0.15</v>
      </c>
      <c r="J31" s="125">
        <f>ROUND(ROUND((SUM(BF83:BF168)),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42</v>
      </c>
      <c r="F32" s="125">
        <f>ROUND(SUM(BG83:BG168), 2)</f>
        <v>0</v>
      </c>
      <c r="G32" s="42"/>
      <c r="H32" s="42"/>
      <c r="I32" s="126">
        <v>0.21</v>
      </c>
      <c r="J32" s="125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43</v>
      </c>
      <c r="F33" s="125">
        <f>ROUND(SUM(BH83:BH168), 2)</f>
        <v>0</v>
      </c>
      <c r="G33" s="42"/>
      <c r="H33" s="42"/>
      <c r="I33" s="126">
        <v>0.15</v>
      </c>
      <c r="J33" s="125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44</v>
      </c>
      <c r="F34" s="125">
        <f>ROUND(SUM(BI83:BI168), 2)</f>
        <v>0</v>
      </c>
      <c r="G34" s="42"/>
      <c r="H34" s="42"/>
      <c r="I34" s="126">
        <v>0</v>
      </c>
      <c r="J34" s="125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3"/>
      <c r="J35" s="42"/>
      <c r="K35" s="45"/>
    </row>
    <row r="36" spans="2:11" s="1" customFormat="1" ht="25.35" customHeight="1">
      <c r="B36" s="41"/>
      <c r="C36" s="127"/>
      <c r="D36" s="128" t="s">
        <v>45</v>
      </c>
      <c r="E36" s="71"/>
      <c r="F36" s="71"/>
      <c r="G36" s="129" t="s">
        <v>46</v>
      </c>
      <c r="H36" s="130" t="s">
        <v>47</v>
      </c>
      <c r="I36" s="131"/>
      <c r="J36" s="132">
        <f>SUM(J27:J34)</f>
        <v>0</v>
      </c>
      <c r="K36" s="133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4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35"/>
      <c r="J41" s="60"/>
      <c r="K41" s="136"/>
    </row>
    <row r="42" spans="2:11" s="1" customFormat="1" ht="36.950000000000003" customHeight="1">
      <c r="B42" s="41"/>
      <c r="C42" s="30" t="s">
        <v>118</v>
      </c>
      <c r="D42" s="42"/>
      <c r="E42" s="42"/>
      <c r="F42" s="42"/>
      <c r="G42" s="42"/>
      <c r="H42" s="42"/>
      <c r="I42" s="113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3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13"/>
      <c r="J44" s="42"/>
      <c r="K44" s="45"/>
    </row>
    <row r="45" spans="2:11" s="1" customFormat="1" ht="14.45" customHeight="1">
      <c r="B45" s="41"/>
      <c r="C45" s="42"/>
      <c r="D45" s="42"/>
      <c r="E45" s="357" t="str">
        <f>E7</f>
        <v>Vnitroblok ulic Dukelských Bojovníků a Sokolská, Znojmo</v>
      </c>
      <c r="F45" s="358"/>
      <c r="G45" s="358"/>
      <c r="H45" s="358"/>
      <c r="I45" s="113"/>
      <c r="J45" s="42"/>
      <c r="K45" s="45"/>
    </row>
    <row r="46" spans="2:11" s="1" customFormat="1" ht="14.45" customHeight="1">
      <c r="B46" s="41"/>
      <c r="C46" s="37" t="s">
        <v>114</v>
      </c>
      <c r="D46" s="42"/>
      <c r="E46" s="42"/>
      <c r="F46" s="42"/>
      <c r="G46" s="42"/>
      <c r="H46" s="42"/>
      <c r="I46" s="113"/>
      <c r="J46" s="42"/>
      <c r="K46" s="45"/>
    </row>
    <row r="47" spans="2:11" s="1" customFormat="1" ht="16.149999999999999" customHeight="1">
      <c r="B47" s="41"/>
      <c r="C47" s="42"/>
      <c r="D47" s="42"/>
      <c r="E47" s="360" t="str">
        <f>E9</f>
        <v>05 - SO05 - Sadové úpravy</v>
      </c>
      <c r="F47" s="359"/>
      <c r="G47" s="359"/>
      <c r="H47" s="359"/>
      <c r="I47" s="113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3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14" t="s">
        <v>25</v>
      </c>
      <c r="J49" s="115" t="str">
        <f>IF(J12="","",J12)</f>
        <v>25. 10. 2018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3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 xml:space="preserve"> </v>
      </c>
      <c r="G51" s="42"/>
      <c r="H51" s="42"/>
      <c r="I51" s="114" t="s">
        <v>32</v>
      </c>
      <c r="J51" s="335" t="str">
        <f>E21</f>
        <v xml:space="preserve"> </v>
      </c>
      <c r="K51" s="45"/>
    </row>
    <row r="52" spans="2:47" s="1" customFormat="1" ht="14.45" customHeight="1">
      <c r="B52" s="41"/>
      <c r="C52" s="37" t="s">
        <v>30</v>
      </c>
      <c r="D52" s="42"/>
      <c r="E52" s="42"/>
      <c r="F52" s="35" t="str">
        <f>IF(E18="","",E18)</f>
        <v/>
      </c>
      <c r="G52" s="42"/>
      <c r="H52" s="42"/>
      <c r="I52" s="113"/>
      <c r="J52" s="361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3"/>
      <c r="J53" s="42"/>
      <c r="K53" s="45"/>
    </row>
    <row r="54" spans="2:47" s="1" customFormat="1" ht="29.25" customHeight="1">
      <c r="B54" s="41"/>
      <c r="C54" s="137" t="s">
        <v>119</v>
      </c>
      <c r="D54" s="127"/>
      <c r="E54" s="127"/>
      <c r="F54" s="127"/>
      <c r="G54" s="127"/>
      <c r="H54" s="127"/>
      <c r="I54" s="138"/>
      <c r="J54" s="139" t="s">
        <v>120</v>
      </c>
      <c r="K54" s="140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3"/>
      <c r="J55" s="42"/>
      <c r="K55" s="45"/>
    </row>
    <row r="56" spans="2:47" s="1" customFormat="1" ht="29.25" customHeight="1">
      <c r="B56" s="41"/>
      <c r="C56" s="141" t="s">
        <v>121</v>
      </c>
      <c r="D56" s="42"/>
      <c r="E56" s="42"/>
      <c r="F56" s="42"/>
      <c r="G56" s="42"/>
      <c r="H56" s="42"/>
      <c r="I56" s="113"/>
      <c r="J56" s="123">
        <f>J83</f>
        <v>0</v>
      </c>
      <c r="K56" s="45"/>
      <c r="AU56" s="24" t="s">
        <v>122</v>
      </c>
    </row>
    <row r="57" spans="2:47" s="8" customFormat="1" ht="24.95" customHeight="1">
      <c r="B57" s="142"/>
      <c r="C57" s="143"/>
      <c r="D57" s="144" t="s">
        <v>123</v>
      </c>
      <c r="E57" s="145"/>
      <c r="F57" s="145"/>
      <c r="G57" s="145"/>
      <c r="H57" s="145"/>
      <c r="I57" s="146"/>
      <c r="J57" s="147">
        <f>J84</f>
        <v>0</v>
      </c>
      <c r="K57" s="148"/>
    </row>
    <row r="58" spans="2:47" s="9" customFormat="1" ht="19.899999999999999" customHeight="1">
      <c r="B58" s="149"/>
      <c r="C58" s="150"/>
      <c r="D58" s="151" t="s">
        <v>875</v>
      </c>
      <c r="E58" s="152"/>
      <c r="F58" s="152"/>
      <c r="G58" s="152"/>
      <c r="H58" s="152"/>
      <c r="I58" s="153"/>
      <c r="J58" s="154">
        <f>J85</f>
        <v>0</v>
      </c>
      <c r="K58" s="155"/>
    </row>
    <row r="59" spans="2:47" s="9" customFormat="1" ht="19.899999999999999" customHeight="1">
      <c r="B59" s="149"/>
      <c r="C59" s="150"/>
      <c r="D59" s="151" t="s">
        <v>124</v>
      </c>
      <c r="E59" s="152"/>
      <c r="F59" s="152"/>
      <c r="G59" s="152"/>
      <c r="H59" s="152"/>
      <c r="I59" s="153"/>
      <c r="J59" s="154">
        <f>J87</f>
        <v>0</v>
      </c>
      <c r="K59" s="155"/>
    </row>
    <row r="60" spans="2:47" s="9" customFormat="1" ht="19.899999999999999" customHeight="1">
      <c r="B60" s="149"/>
      <c r="C60" s="150"/>
      <c r="D60" s="151" t="s">
        <v>876</v>
      </c>
      <c r="E60" s="152"/>
      <c r="F60" s="152"/>
      <c r="G60" s="152"/>
      <c r="H60" s="152"/>
      <c r="I60" s="153"/>
      <c r="J60" s="154">
        <f>J98</f>
        <v>0</v>
      </c>
      <c r="K60" s="155"/>
    </row>
    <row r="61" spans="2:47" s="9" customFormat="1" ht="19.899999999999999" customHeight="1">
      <c r="B61" s="149"/>
      <c r="C61" s="150"/>
      <c r="D61" s="151" t="s">
        <v>877</v>
      </c>
      <c r="E61" s="152"/>
      <c r="F61" s="152"/>
      <c r="G61" s="152"/>
      <c r="H61" s="152"/>
      <c r="I61" s="153"/>
      <c r="J61" s="154">
        <f>J118</f>
        <v>0</v>
      </c>
      <c r="K61" s="155"/>
    </row>
    <row r="62" spans="2:47" s="9" customFormat="1" ht="19.899999999999999" customHeight="1">
      <c r="B62" s="149"/>
      <c r="C62" s="150"/>
      <c r="D62" s="151" t="s">
        <v>878</v>
      </c>
      <c r="E62" s="152"/>
      <c r="F62" s="152"/>
      <c r="G62" s="152"/>
      <c r="H62" s="152"/>
      <c r="I62" s="153"/>
      <c r="J62" s="154">
        <f>J143</f>
        <v>0</v>
      </c>
      <c r="K62" s="155"/>
    </row>
    <row r="63" spans="2:47" s="9" customFormat="1" ht="19.899999999999999" customHeight="1">
      <c r="B63" s="149"/>
      <c r="C63" s="150"/>
      <c r="D63" s="151" t="s">
        <v>879</v>
      </c>
      <c r="E63" s="152"/>
      <c r="F63" s="152"/>
      <c r="G63" s="152"/>
      <c r="H63" s="152"/>
      <c r="I63" s="153"/>
      <c r="J63" s="154">
        <f>J165</f>
        <v>0</v>
      </c>
      <c r="K63" s="155"/>
    </row>
    <row r="64" spans="2:47" s="1" customFormat="1" ht="21.75" customHeight="1">
      <c r="B64" s="41"/>
      <c r="C64" s="42"/>
      <c r="D64" s="42"/>
      <c r="E64" s="42"/>
      <c r="F64" s="42"/>
      <c r="G64" s="42"/>
      <c r="H64" s="42"/>
      <c r="I64" s="113"/>
      <c r="J64" s="42"/>
      <c r="K64" s="45"/>
    </row>
    <row r="65" spans="2:12" s="1" customFormat="1" ht="6.95" customHeight="1">
      <c r="B65" s="56"/>
      <c r="C65" s="57"/>
      <c r="D65" s="57"/>
      <c r="E65" s="57"/>
      <c r="F65" s="57"/>
      <c r="G65" s="57"/>
      <c r="H65" s="57"/>
      <c r="I65" s="134"/>
      <c r="J65" s="57"/>
      <c r="K65" s="58"/>
    </row>
    <row r="69" spans="2:12" s="1" customFormat="1" ht="6.95" customHeight="1">
      <c r="B69" s="59"/>
      <c r="C69" s="60"/>
      <c r="D69" s="60"/>
      <c r="E69" s="60"/>
      <c r="F69" s="60"/>
      <c r="G69" s="60"/>
      <c r="H69" s="60"/>
      <c r="I69" s="135"/>
      <c r="J69" s="60"/>
      <c r="K69" s="60"/>
      <c r="L69" s="41"/>
    </row>
    <row r="70" spans="2:12" s="1" customFormat="1" ht="36.950000000000003" customHeight="1">
      <c r="B70" s="41"/>
      <c r="C70" s="61" t="s">
        <v>128</v>
      </c>
      <c r="I70" s="156"/>
      <c r="L70" s="41"/>
    </row>
    <row r="71" spans="2:12" s="1" customFormat="1" ht="6.95" customHeight="1">
      <c r="B71" s="41"/>
      <c r="I71" s="156"/>
      <c r="L71" s="41"/>
    </row>
    <row r="72" spans="2:12" s="1" customFormat="1" ht="14.45" customHeight="1">
      <c r="B72" s="41"/>
      <c r="C72" s="63" t="s">
        <v>19</v>
      </c>
      <c r="I72" s="156"/>
      <c r="L72" s="41"/>
    </row>
    <row r="73" spans="2:12" s="1" customFormat="1" ht="14.45" customHeight="1">
      <c r="B73" s="41"/>
      <c r="E73" s="362" t="str">
        <f>E7</f>
        <v>Vnitroblok ulic Dukelských Bojovníků a Sokolská, Znojmo</v>
      </c>
      <c r="F73" s="363"/>
      <c r="G73" s="363"/>
      <c r="H73" s="363"/>
      <c r="I73" s="156"/>
      <c r="L73" s="41"/>
    </row>
    <row r="74" spans="2:12" s="1" customFormat="1" ht="14.45" customHeight="1">
      <c r="B74" s="41"/>
      <c r="C74" s="63" t="s">
        <v>114</v>
      </c>
      <c r="I74" s="156"/>
      <c r="L74" s="41"/>
    </row>
    <row r="75" spans="2:12" s="1" customFormat="1" ht="16.149999999999999" customHeight="1">
      <c r="B75" s="41"/>
      <c r="E75" s="350" t="str">
        <f>E9</f>
        <v>05 - SO05 - Sadové úpravy</v>
      </c>
      <c r="F75" s="364"/>
      <c r="G75" s="364"/>
      <c r="H75" s="364"/>
      <c r="I75" s="156"/>
      <c r="L75" s="41"/>
    </row>
    <row r="76" spans="2:12" s="1" customFormat="1" ht="6.95" customHeight="1">
      <c r="B76" s="41"/>
      <c r="I76" s="156"/>
      <c r="L76" s="41"/>
    </row>
    <row r="77" spans="2:12" s="1" customFormat="1" ht="18" customHeight="1">
      <c r="B77" s="41"/>
      <c r="C77" s="63" t="s">
        <v>23</v>
      </c>
      <c r="F77" s="157" t="str">
        <f>F12</f>
        <v xml:space="preserve"> </v>
      </c>
      <c r="I77" s="158" t="s">
        <v>25</v>
      </c>
      <c r="J77" s="67" t="str">
        <f>IF(J12="","",J12)</f>
        <v>25. 10. 2018</v>
      </c>
      <c r="L77" s="41"/>
    </row>
    <row r="78" spans="2:12" s="1" customFormat="1" ht="6.95" customHeight="1">
      <c r="B78" s="41"/>
      <c r="I78" s="156"/>
      <c r="L78" s="41"/>
    </row>
    <row r="79" spans="2:12" s="1" customFormat="1">
      <c r="B79" s="41"/>
      <c r="C79" s="63" t="s">
        <v>27</v>
      </c>
      <c r="F79" s="157" t="str">
        <f>E15</f>
        <v xml:space="preserve"> </v>
      </c>
      <c r="I79" s="158" t="s">
        <v>32</v>
      </c>
      <c r="J79" s="157" t="str">
        <f>E21</f>
        <v xml:space="preserve"> </v>
      </c>
      <c r="L79" s="41"/>
    </row>
    <row r="80" spans="2:12" s="1" customFormat="1" ht="14.45" customHeight="1">
      <c r="B80" s="41"/>
      <c r="C80" s="63" t="s">
        <v>30</v>
      </c>
      <c r="F80" s="157" t="str">
        <f>IF(E18="","",E18)</f>
        <v/>
      </c>
      <c r="I80" s="156"/>
      <c r="L80" s="41"/>
    </row>
    <row r="81" spans="2:65" s="1" customFormat="1" ht="10.35" customHeight="1">
      <c r="B81" s="41"/>
      <c r="I81" s="156"/>
      <c r="L81" s="41"/>
    </row>
    <row r="82" spans="2:65" s="10" customFormat="1" ht="29.25" customHeight="1">
      <c r="B82" s="159"/>
      <c r="C82" s="160" t="s">
        <v>129</v>
      </c>
      <c r="D82" s="161" t="s">
        <v>54</v>
      </c>
      <c r="E82" s="161" t="s">
        <v>50</v>
      </c>
      <c r="F82" s="161" t="s">
        <v>130</v>
      </c>
      <c r="G82" s="161" t="s">
        <v>131</v>
      </c>
      <c r="H82" s="161" t="s">
        <v>132</v>
      </c>
      <c r="I82" s="162" t="s">
        <v>133</v>
      </c>
      <c r="J82" s="161" t="s">
        <v>120</v>
      </c>
      <c r="K82" s="163" t="s">
        <v>134</v>
      </c>
      <c r="L82" s="159"/>
      <c r="M82" s="73" t="s">
        <v>135</v>
      </c>
      <c r="N82" s="74" t="s">
        <v>39</v>
      </c>
      <c r="O82" s="74" t="s">
        <v>136</v>
      </c>
      <c r="P82" s="74" t="s">
        <v>137</v>
      </c>
      <c r="Q82" s="74" t="s">
        <v>138</v>
      </c>
      <c r="R82" s="74" t="s">
        <v>139</v>
      </c>
      <c r="S82" s="74" t="s">
        <v>140</v>
      </c>
      <c r="T82" s="75" t="s">
        <v>141</v>
      </c>
    </row>
    <row r="83" spans="2:65" s="1" customFormat="1" ht="29.25" customHeight="1">
      <c r="B83" s="41"/>
      <c r="C83" s="77" t="s">
        <v>121</v>
      </c>
      <c r="I83" s="156"/>
      <c r="J83" s="164">
        <f>BK83</f>
        <v>0</v>
      </c>
      <c r="L83" s="41"/>
      <c r="M83" s="76"/>
      <c r="N83" s="68"/>
      <c r="O83" s="68"/>
      <c r="P83" s="165">
        <f>P84</f>
        <v>0</v>
      </c>
      <c r="Q83" s="68"/>
      <c r="R83" s="165">
        <f>R84</f>
        <v>0</v>
      </c>
      <c r="S83" s="68"/>
      <c r="T83" s="166">
        <f>T84</f>
        <v>0</v>
      </c>
      <c r="AT83" s="24" t="s">
        <v>68</v>
      </c>
      <c r="AU83" s="24" t="s">
        <v>122</v>
      </c>
      <c r="BK83" s="167">
        <f>BK84</f>
        <v>0</v>
      </c>
    </row>
    <row r="84" spans="2:65" s="11" customFormat="1" ht="37.35" customHeight="1">
      <c r="B84" s="168"/>
      <c r="D84" s="169" t="s">
        <v>68</v>
      </c>
      <c r="E84" s="170" t="s">
        <v>142</v>
      </c>
      <c r="F84" s="170" t="s">
        <v>143</v>
      </c>
      <c r="I84" s="171"/>
      <c r="J84" s="172">
        <f>BK84</f>
        <v>0</v>
      </c>
      <c r="L84" s="168"/>
      <c r="M84" s="173"/>
      <c r="N84" s="174"/>
      <c r="O84" s="174"/>
      <c r="P84" s="175">
        <f>P85+P87+P98+P118+P143+P165</f>
        <v>0</v>
      </c>
      <c r="Q84" s="174"/>
      <c r="R84" s="175">
        <f>R85+R87+R98+R118+R143+R165</f>
        <v>0</v>
      </c>
      <c r="S84" s="174"/>
      <c r="T84" s="176">
        <f>T85+T87+T98+T118+T143+T165</f>
        <v>0</v>
      </c>
      <c r="AR84" s="169" t="s">
        <v>76</v>
      </c>
      <c r="AT84" s="177" t="s">
        <v>68</v>
      </c>
      <c r="AU84" s="177" t="s">
        <v>69</v>
      </c>
      <c r="AY84" s="169" t="s">
        <v>144</v>
      </c>
      <c r="BK84" s="178">
        <f>BK85+BK87+BK98+BK118+BK143+BK165</f>
        <v>0</v>
      </c>
    </row>
    <row r="85" spans="2:65" s="11" customFormat="1" ht="19.899999999999999" customHeight="1">
      <c r="B85" s="168"/>
      <c r="D85" s="169" t="s">
        <v>68</v>
      </c>
      <c r="E85" s="179" t="s">
        <v>69</v>
      </c>
      <c r="F85" s="179" t="s">
        <v>880</v>
      </c>
      <c r="I85" s="171"/>
      <c r="J85" s="180">
        <f>BK85</f>
        <v>0</v>
      </c>
      <c r="L85" s="168"/>
      <c r="M85" s="173"/>
      <c r="N85" s="174"/>
      <c r="O85" s="174"/>
      <c r="P85" s="175">
        <f>P86</f>
        <v>0</v>
      </c>
      <c r="Q85" s="174"/>
      <c r="R85" s="175">
        <f>R86</f>
        <v>0</v>
      </c>
      <c r="S85" s="174"/>
      <c r="T85" s="176">
        <f>T86</f>
        <v>0</v>
      </c>
      <c r="AR85" s="169" t="s">
        <v>76</v>
      </c>
      <c r="AT85" s="177" t="s">
        <v>68</v>
      </c>
      <c r="AU85" s="177" t="s">
        <v>76</v>
      </c>
      <c r="AY85" s="169" t="s">
        <v>144</v>
      </c>
      <c r="BK85" s="178">
        <f>BK86</f>
        <v>0</v>
      </c>
    </row>
    <row r="86" spans="2:65" s="1" customFormat="1" ht="14.45" customHeight="1">
      <c r="B86" s="181"/>
      <c r="C86" s="182" t="s">
        <v>76</v>
      </c>
      <c r="D86" s="182" t="s">
        <v>146</v>
      </c>
      <c r="E86" s="183" t="s">
        <v>881</v>
      </c>
      <c r="F86" s="184" t="s">
        <v>882</v>
      </c>
      <c r="G86" s="185" t="s">
        <v>883</v>
      </c>
      <c r="H86" s="186">
        <v>1</v>
      </c>
      <c r="I86" s="187"/>
      <c r="J86" s="188">
        <f>ROUND(I86*H86,2)</f>
        <v>0</v>
      </c>
      <c r="K86" s="184" t="s">
        <v>5</v>
      </c>
      <c r="L86" s="41"/>
      <c r="M86" s="189" t="s">
        <v>5</v>
      </c>
      <c r="N86" s="190" t="s">
        <v>40</v>
      </c>
      <c r="O86" s="42"/>
      <c r="P86" s="191">
        <f>O86*H86</f>
        <v>0</v>
      </c>
      <c r="Q86" s="191">
        <v>0</v>
      </c>
      <c r="R86" s="191">
        <f>Q86*H86</f>
        <v>0</v>
      </c>
      <c r="S86" s="191">
        <v>0</v>
      </c>
      <c r="T86" s="192">
        <f>S86*H86</f>
        <v>0</v>
      </c>
      <c r="AR86" s="24" t="s">
        <v>151</v>
      </c>
      <c r="AT86" s="24" t="s">
        <v>146</v>
      </c>
      <c r="AU86" s="24" t="s">
        <v>78</v>
      </c>
      <c r="AY86" s="24" t="s">
        <v>144</v>
      </c>
      <c r="BE86" s="193">
        <f>IF(N86="základní",J86,0)</f>
        <v>0</v>
      </c>
      <c r="BF86" s="193">
        <f>IF(N86="snížená",J86,0)</f>
        <v>0</v>
      </c>
      <c r="BG86" s="193">
        <f>IF(N86="zákl. přenesená",J86,0)</f>
        <v>0</v>
      </c>
      <c r="BH86" s="193">
        <f>IF(N86="sníž. přenesená",J86,0)</f>
        <v>0</v>
      </c>
      <c r="BI86" s="193">
        <f>IF(N86="nulová",J86,0)</f>
        <v>0</v>
      </c>
      <c r="BJ86" s="24" t="s">
        <v>76</v>
      </c>
      <c r="BK86" s="193">
        <f>ROUND(I86*H86,2)</f>
        <v>0</v>
      </c>
      <c r="BL86" s="24" t="s">
        <v>151</v>
      </c>
      <c r="BM86" s="24" t="s">
        <v>78</v>
      </c>
    </row>
    <row r="87" spans="2:65" s="11" customFormat="1" ht="29.85" customHeight="1">
      <c r="B87" s="168"/>
      <c r="D87" s="169" t="s">
        <v>68</v>
      </c>
      <c r="E87" s="179" t="s">
        <v>76</v>
      </c>
      <c r="F87" s="179" t="s">
        <v>145</v>
      </c>
      <c r="I87" s="171"/>
      <c r="J87" s="180">
        <f>BK87</f>
        <v>0</v>
      </c>
      <c r="L87" s="168"/>
      <c r="M87" s="173"/>
      <c r="N87" s="174"/>
      <c r="O87" s="174"/>
      <c r="P87" s="175">
        <f>SUM(P88:P97)</f>
        <v>0</v>
      </c>
      <c r="Q87" s="174"/>
      <c r="R87" s="175">
        <f>SUM(R88:R97)</f>
        <v>0</v>
      </c>
      <c r="S87" s="174"/>
      <c r="T87" s="176">
        <f>SUM(T88:T97)</f>
        <v>0</v>
      </c>
      <c r="AR87" s="169" t="s">
        <v>76</v>
      </c>
      <c r="AT87" s="177" t="s">
        <v>68</v>
      </c>
      <c r="AU87" s="177" t="s">
        <v>76</v>
      </c>
      <c r="AY87" s="169" t="s">
        <v>144</v>
      </c>
      <c r="BK87" s="178">
        <f>SUM(BK88:BK97)</f>
        <v>0</v>
      </c>
    </row>
    <row r="88" spans="2:65" s="1" customFormat="1" ht="22.9" customHeight="1">
      <c r="B88" s="181"/>
      <c r="C88" s="182" t="s">
        <v>78</v>
      </c>
      <c r="D88" s="182" t="s">
        <v>146</v>
      </c>
      <c r="E88" s="183" t="s">
        <v>884</v>
      </c>
      <c r="F88" s="184" t="s">
        <v>885</v>
      </c>
      <c r="G88" s="185" t="s">
        <v>149</v>
      </c>
      <c r="H88" s="186">
        <v>428.4</v>
      </c>
      <c r="I88" s="187"/>
      <c r="J88" s="188">
        <f t="shared" ref="J88:J97" si="0">ROUND(I88*H88,2)</f>
        <v>0</v>
      </c>
      <c r="K88" s="184" t="s">
        <v>5</v>
      </c>
      <c r="L88" s="41"/>
      <c r="M88" s="189" t="s">
        <v>5</v>
      </c>
      <c r="N88" s="190" t="s">
        <v>40</v>
      </c>
      <c r="O88" s="42"/>
      <c r="P88" s="191">
        <f t="shared" ref="P88:P97" si="1">O88*H88</f>
        <v>0</v>
      </c>
      <c r="Q88" s="191">
        <v>0</v>
      </c>
      <c r="R88" s="191">
        <f t="shared" ref="R88:R97" si="2">Q88*H88</f>
        <v>0</v>
      </c>
      <c r="S88" s="191">
        <v>0</v>
      </c>
      <c r="T88" s="192">
        <f t="shared" ref="T88:T97" si="3">S88*H88</f>
        <v>0</v>
      </c>
      <c r="AR88" s="24" t="s">
        <v>151</v>
      </c>
      <c r="AT88" s="24" t="s">
        <v>146</v>
      </c>
      <c r="AU88" s="24" t="s">
        <v>78</v>
      </c>
      <c r="AY88" s="24" t="s">
        <v>144</v>
      </c>
      <c r="BE88" s="193">
        <f t="shared" ref="BE88:BE97" si="4">IF(N88="základní",J88,0)</f>
        <v>0</v>
      </c>
      <c r="BF88" s="193">
        <f t="shared" ref="BF88:BF97" si="5">IF(N88="snížená",J88,0)</f>
        <v>0</v>
      </c>
      <c r="BG88" s="193">
        <f t="shared" ref="BG88:BG97" si="6">IF(N88="zákl. přenesená",J88,0)</f>
        <v>0</v>
      </c>
      <c r="BH88" s="193">
        <f t="shared" ref="BH88:BH97" si="7">IF(N88="sníž. přenesená",J88,0)</f>
        <v>0</v>
      </c>
      <c r="BI88" s="193">
        <f t="shared" ref="BI88:BI97" si="8">IF(N88="nulová",J88,0)</f>
        <v>0</v>
      </c>
      <c r="BJ88" s="24" t="s">
        <v>76</v>
      </c>
      <c r="BK88" s="193">
        <f t="shared" ref="BK88:BK97" si="9">ROUND(I88*H88,2)</f>
        <v>0</v>
      </c>
      <c r="BL88" s="24" t="s">
        <v>151</v>
      </c>
      <c r="BM88" s="24" t="s">
        <v>151</v>
      </c>
    </row>
    <row r="89" spans="2:65" s="1" customFormat="1" ht="14.45" customHeight="1">
      <c r="B89" s="181"/>
      <c r="C89" s="182" t="s">
        <v>160</v>
      </c>
      <c r="D89" s="182" t="s">
        <v>146</v>
      </c>
      <c r="E89" s="183" t="s">
        <v>886</v>
      </c>
      <c r="F89" s="184" t="s">
        <v>887</v>
      </c>
      <c r="G89" s="185" t="s">
        <v>149</v>
      </c>
      <c r="H89" s="186">
        <v>428.4</v>
      </c>
      <c r="I89" s="187"/>
      <c r="J89" s="188">
        <f t="shared" si="0"/>
        <v>0</v>
      </c>
      <c r="K89" s="184" t="s">
        <v>5</v>
      </c>
      <c r="L89" s="41"/>
      <c r="M89" s="189" t="s">
        <v>5</v>
      </c>
      <c r="N89" s="190" t="s">
        <v>40</v>
      </c>
      <c r="O89" s="42"/>
      <c r="P89" s="191">
        <f t="shared" si="1"/>
        <v>0</v>
      </c>
      <c r="Q89" s="191">
        <v>0</v>
      </c>
      <c r="R89" s="191">
        <f t="shared" si="2"/>
        <v>0</v>
      </c>
      <c r="S89" s="191">
        <v>0</v>
      </c>
      <c r="T89" s="192">
        <f t="shared" si="3"/>
        <v>0</v>
      </c>
      <c r="AR89" s="24" t="s">
        <v>151</v>
      </c>
      <c r="AT89" s="24" t="s">
        <v>146</v>
      </c>
      <c r="AU89" s="24" t="s">
        <v>78</v>
      </c>
      <c r="AY89" s="24" t="s">
        <v>144</v>
      </c>
      <c r="BE89" s="193">
        <f t="shared" si="4"/>
        <v>0</v>
      </c>
      <c r="BF89" s="193">
        <f t="shared" si="5"/>
        <v>0</v>
      </c>
      <c r="BG89" s="193">
        <f t="shared" si="6"/>
        <v>0</v>
      </c>
      <c r="BH89" s="193">
        <f t="shared" si="7"/>
        <v>0</v>
      </c>
      <c r="BI89" s="193">
        <f t="shared" si="8"/>
        <v>0</v>
      </c>
      <c r="BJ89" s="24" t="s">
        <v>76</v>
      </c>
      <c r="BK89" s="193">
        <f t="shared" si="9"/>
        <v>0</v>
      </c>
      <c r="BL89" s="24" t="s">
        <v>151</v>
      </c>
      <c r="BM89" s="24" t="s">
        <v>177</v>
      </c>
    </row>
    <row r="90" spans="2:65" s="1" customFormat="1" ht="22.9" customHeight="1">
      <c r="B90" s="181"/>
      <c r="C90" s="182" t="s">
        <v>151</v>
      </c>
      <c r="D90" s="182" t="s">
        <v>146</v>
      </c>
      <c r="E90" s="183" t="s">
        <v>888</v>
      </c>
      <c r="F90" s="184" t="s">
        <v>889</v>
      </c>
      <c r="G90" s="185" t="s">
        <v>149</v>
      </c>
      <c r="H90" s="186">
        <v>428.4</v>
      </c>
      <c r="I90" s="187"/>
      <c r="J90" s="188">
        <f t="shared" si="0"/>
        <v>0</v>
      </c>
      <c r="K90" s="184" t="s">
        <v>5</v>
      </c>
      <c r="L90" s="41"/>
      <c r="M90" s="189" t="s">
        <v>5</v>
      </c>
      <c r="N90" s="190" t="s">
        <v>40</v>
      </c>
      <c r="O90" s="42"/>
      <c r="P90" s="191">
        <f t="shared" si="1"/>
        <v>0</v>
      </c>
      <c r="Q90" s="191">
        <v>0</v>
      </c>
      <c r="R90" s="191">
        <f t="shared" si="2"/>
        <v>0</v>
      </c>
      <c r="S90" s="191">
        <v>0</v>
      </c>
      <c r="T90" s="192">
        <f t="shared" si="3"/>
        <v>0</v>
      </c>
      <c r="AR90" s="24" t="s">
        <v>151</v>
      </c>
      <c r="AT90" s="24" t="s">
        <v>146</v>
      </c>
      <c r="AU90" s="24" t="s">
        <v>78</v>
      </c>
      <c r="AY90" s="24" t="s">
        <v>144</v>
      </c>
      <c r="BE90" s="193">
        <f t="shared" si="4"/>
        <v>0</v>
      </c>
      <c r="BF90" s="193">
        <f t="shared" si="5"/>
        <v>0</v>
      </c>
      <c r="BG90" s="193">
        <f t="shared" si="6"/>
        <v>0</v>
      </c>
      <c r="BH90" s="193">
        <f t="shared" si="7"/>
        <v>0</v>
      </c>
      <c r="BI90" s="193">
        <f t="shared" si="8"/>
        <v>0</v>
      </c>
      <c r="BJ90" s="24" t="s">
        <v>76</v>
      </c>
      <c r="BK90" s="193">
        <f t="shared" si="9"/>
        <v>0</v>
      </c>
      <c r="BL90" s="24" t="s">
        <v>151</v>
      </c>
      <c r="BM90" s="24" t="s">
        <v>185</v>
      </c>
    </row>
    <row r="91" spans="2:65" s="1" customFormat="1" ht="14.45" customHeight="1">
      <c r="B91" s="181"/>
      <c r="C91" s="182" t="s">
        <v>172</v>
      </c>
      <c r="D91" s="182" t="s">
        <v>146</v>
      </c>
      <c r="E91" s="183" t="s">
        <v>890</v>
      </c>
      <c r="F91" s="184" t="s">
        <v>891</v>
      </c>
      <c r="G91" s="185" t="s">
        <v>149</v>
      </c>
      <c r="H91" s="186">
        <v>856.8</v>
      </c>
      <c r="I91" s="187"/>
      <c r="J91" s="188">
        <f t="shared" si="0"/>
        <v>0</v>
      </c>
      <c r="K91" s="184" t="s">
        <v>5</v>
      </c>
      <c r="L91" s="41"/>
      <c r="M91" s="189" t="s">
        <v>5</v>
      </c>
      <c r="N91" s="190" t="s">
        <v>40</v>
      </c>
      <c r="O91" s="42"/>
      <c r="P91" s="191">
        <f t="shared" si="1"/>
        <v>0</v>
      </c>
      <c r="Q91" s="191">
        <v>0</v>
      </c>
      <c r="R91" s="191">
        <f t="shared" si="2"/>
        <v>0</v>
      </c>
      <c r="S91" s="191">
        <v>0</v>
      </c>
      <c r="T91" s="192">
        <f t="shared" si="3"/>
        <v>0</v>
      </c>
      <c r="AR91" s="24" t="s">
        <v>151</v>
      </c>
      <c r="AT91" s="24" t="s">
        <v>146</v>
      </c>
      <c r="AU91" s="24" t="s">
        <v>78</v>
      </c>
      <c r="AY91" s="24" t="s">
        <v>144</v>
      </c>
      <c r="BE91" s="193">
        <f t="shared" si="4"/>
        <v>0</v>
      </c>
      <c r="BF91" s="193">
        <f t="shared" si="5"/>
        <v>0</v>
      </c>
      <c r="BG91" s="193">
        <f t="shared" si="6"/>
        <v>0</v>
      </c>
      <c r="BH91" s="193">
        <f t="shared" si="7"/>
        <v>0</v>
      </c>
      <c r="BI91" s="193">
        <f t="shared" si="8"/>
        <v>0</v>
      </c>
      <c r="BJ91" s="24" t="s">
        <v>76</v>
      </c>
      <c r="BK91" s="193">
        <f t="shared" si="9"/>
        <v>0</v>
      </c>
      <c r="BL91" s="24" t="s">
        <v>151</v>
      </c>
      <c r="BM91" s="24" t="s">
        <v>194</v>
      </c>
    </row>
    <row r="92" spans="2:65" s="1" customFormat="1" ht="14.45" customHeight="1">
      <c r="B92" s="181"/>
      <c r="C92" s="182" t="s">
        <v>177</v>
      </c>
      <c r="D92" s="182" t="s">
        <v>146</v>
      </c>
      <c r="E92" s="183" t="s">
        <v>892</v>
      </c>
      <c r="F92" s="184" t="s">
        <v>893</v>
      </c>
      <c r="G92" s="185" t="s">
        <v>149</v>
      </c>
      <c r="H92" s="186">
        <v>856.8</v>
      </c>
      <c r="I92" s="187"/>
      <c r="J92" s="188">
        <f t="shared" si="0"/>
        <v>0</v>
      </c>
      <c r="K92" s="184" t="s">
        <v>5</v>
      </c>
      <c r="L92" s="41"/>
      <c r="M92" s="189" t="s">
        <v>5</v>
      </c>
      <c r="N92" s="190" t="s">
        <v>40</v>
      </c>
      <c r="O92" s="42"/>
      <c r="P92" s="191">
        <f t="shared" si="1"/>
        <v>0</v>
      </c>
      <c r="Q92" s="191">
        <v>0</v>
      </c>
      <c r="R92" s="191">
        <f t="shared" si="2"/>
        <v>0</v>
      </c>
      <c r="S92" s="191">
        <v>0</v>
      </c>
      <c r="T92" s="192">
        <f t="shared" si="3"/>
        <v>0</v>
      </c>
      <c r="AR92" s="24" t="s">
        <v>151</v>
      </c>
      <c r="AT92" s="24" t="s">
        <v>146</v>
      </c>
      <c r="AU92" s="24" t="s">
        <v>78</v>
      </c>
      <c r="AY92" s="24" t="s">
        <v>144</v>
      </c>
      <c r="BE92" s="193">
        <f t="shared" si="4"/>
        <v>0</v>
      </c>
      <c r="BF92" s="193">
        <f t="shared" si="5"/>
        <v>0</v>
      </c>
      <c r="BG92" s="193">
        <f t="shared" si="6"/>
        <v>0</v>
      </c>
      <c r="BH92" s="193">
        <f t="shared" si="7"/>
        <v>0</v>
      </c>
      <c r="BI92" s="193">
        <f t="shared" si="8"/>
        <v>0</v>
      </c>
      <c r="BJ92" s="24" t="s">
        <v>76</v>
      </c>
      <c r="BK92" s="193">
        <f t="shared" si="9"/>
        <v>0</v>
      </c>
      <c r="BL92" s="24" t="s">
        <v>151</v>
      </c>
      <c r="BM92" s="24" t="s">
        <v>205</v>
      </c>
    </row>
    <row r="93" spans="2:65" s="1" customFormat="1" ht="14.45" customHeight="1">
      <c r="B93" s="181"/>
      <c r="C93" s="182" t="s">
        <v>181</v>
      </c>
      <c r="D93" s="182" t="s">
        <v>146</v>
      </c>
      <c r="E93" s="183" t="s">
        <v>894</v>
      </c>
      <c r="F93" s="184" t="s">
        <v>895</v>
      </c>
      <c r="G93" s="185" t="s">
        <v>168</v>
      </c>
      <c r="H93" s="186">
        <v>3500</v>
      </c>
      <c r="I93" s="187"/>
      <c r="J93" s="188">
        <f t="shared" si="0"/>
        <v>0</v>
      </c>
      <c r="K93" s="184" t="s">
        <v>5</v>
      </c>
      <c r="L93" s="41"/>
      <c r="M93" s="189" t="s">
        <v>5</v>
      </c>
      <c r="N93" s="190" t="s">
        <v>40</v>
      </c>
      <c r="O93" s="42"/>
      <c r="P93" s="191">
        <f t="shared" si="1"/>
        <v>0</v>
      </c>
      <c r="Q93" s="191">
        <v>0</v>
      </c>
      <c r="R93" s="191">
        <f t="shared" si="2"/>
        <v>0</v>
      </c>
      <c r="S93" s="191">
        <v>0</v>
      </c>
      <c r="T93" s="192">
        <f t="shared" si="3"/>
        <v>0</v>
      </c>
      <c r="AR93" s="24" t="s">
        <v>151</v>
      </c>
      <c r="AT93" s="24" t="s">
        <v>146</v>
      </c>
      <c r="AU93" s="24" t="s">
        <v>78</v>
      </c>
      <c r="AY93" s="24" t="s">
        <v>144</v>
      </c>
      <c r="BE93" s="193">
        <f t="shared" si="4"/>
        <v>0</v>
      </c>
      <c r="BF93" s="193">
        <f t="shared" si="5"/>
        <v>0</v>
      </c>
      <c r="BG93" s="193">
        <f t="shared" si="6"/>
        <v>0</v>
      </c>
      <c r="BH93" s="193">
        <f t="shared" si="7"/>
        <v>0</v>
      </c>
      <c r="BI93" s="193">
        <f t="shared" si="8"/>
        <v>0</v>
      </c>
      <c r="BJ93" s="24" t="s">
        <v>76</v>
      </c>
      <c r="BK93" s="193">
        <f t="shared" si="9"/>
        <v>0</v>
      </c>
      <c r="BL93" s="24" t="s">
        <v>151</v>
      </c>
      <c r="BM93" s="24" t="s">
        <v>265</v>
      </c>
    </row>
    <row r="94" spans="2:65" s="1" customFormat="1" ht="14.45" customHeight="1">
      <c r="B94" s="181"/>
      <c r="C94" s="182" t="s">
        <v>185</v>
      </c>
      <c r="D94" s="182" t="s">
        <v>146</v>
      </c>
      <c r="E94" s="183" t="s">
        <v>896</v>
      </c>
      <c r="F94" s="184" t="s">
        <v>897</v>
      </c>
      <c r="G94" s="185" t="s">
        <v>168</v>
      </c>
      <c r="H94" s="186">
        <v>8568</v>
      </c>
      <c r="I94" s="187"/>
      <c r="J94" s="188">
        <f t="shared" si="0"/>
        <v>0</v>
      </c>
      <c r="K94" s="184" t="s">
        <v>5</v>
      </c>
      <c r="L94" s="41"/>
      <c r="M94" s="189" t="s">
        <v>5</v>
      </c>
      <c r="N94" s="190" t="s">
        <v>40</v>
      </c>
      <c r="O94" s="42"/>
      <c r="P94" s="191">
        <f t="shared" si="1"/>
        <v>0</v>
      </c>
      <c r="Q94" s="191">
        <v>0</v>
      </c>
      <c r="R94" s="191">
        <f t="shared" si="2"/>
        <v>0</v>
      </c>
      <c r="S94" s="191">
        <v>0</v>
      </c>
      <c r="T94" s="192">
        <f t="shared" si="3"/>
        <v>0</v>
      </c>
      <c r="AR94" s="24" t="s">
        <v>151</v>
      </c>
      <c r="AT94" s="24" t="s">
        <v>146</v>
      </c>
      <c r="AU94" s="24" t="s">
        <v>78</v>
      </c>
      <c r="AY94" s="24" t="s">
        <v>144</v>
      </c>
      <c r="BE94" s="193">
        <f t="shared" si="4"/>
        <v>0</v>
      </c>
      <c r="BF94" s="193">
        <f t="shared" si="5"/>
        <v>0</v>
      </c>
      <c r="BG94" s="193">
        <f t="shared" si="6"/>
        <v>0</v>
      </c>
      <c r="BH94" s="193">
        <f t="shared" si="7"/>
        <v>0</v>
      </c>
      <c r="BI94" s="193">
        <f t="shared" si="8"/>
        <v>0</v>
      </c>
      <c r="BJ94" s="24" t="s">
        <v>76</v>
      </c>
      <c r="BK94" s="193">
        <f t="shared" si="9"/>
        <v>0</v>
      </c>
      <c r="BL94" s="24" t="s">
        <v>151</v>
      </c>
      <c r="BM94" s="24" t="s">
        <v>274</v>
      </c>
    </row>
    <row r="95" spans="2:65" s="1" customFormat="1" ht="14.45" customHeight="1">
      <c r="B95" s="181"/>
      <c r="C95" s="182" t="s">
        <v>189</v>
      </c>
      <c r="D95" s="182" t="s">
        <v>146</v>
      </c>
      <c r="E95" s="183" t="s">
        <v>898</v>
      </c>
      <c r="F95" s="184" t="s">
        <v>899</v>
      </c>
      <c r="G95" s="185" t="s">
        <v>168</v>
      </c>
      <c r="H95" s="186">
        <v>8568</v>
      </c>
      <c r="I95" s="187"/>
      <c r="J95" s="188">
        <f t="shared" si="0"/>
        <v>0</v>
      </c>
      <c r="K95" s="184" t="s">
        <v>5</v>
      </c>
      <c r="L95" s="41"/>
      <c r="M95" s="189" t="s">
        <v>5</v>
      </c>
      <c r="N95" s="190" t="s">
        <v>40</v>
      </c>
      <c r="O95" s="42"/>
      <c r="P95" s="191">
        <f t="shared" si="1"/>
        <v>0</v>
      </c>
      <c r="Q95" s="191">
        <v>0</v>
      </c>
      <c r="R95" s="191">
        <f t="shared" si="2"/>
        <v>0</v>
      </c>
      <c r="S95" s="191">
        <v>0</v>
      </c>
      <c r="T95" s="192">
        <f t="shared" si="3"/>
        <v>0</v>
      </c>
      <c r="AR95" s="24" t="s">
        <v>151</v>
      </c>
      <c r="AT95" s="24" t="s">
        <v>146</v>
      </c>
      <c r="AU95" s="24" t="s">
        <v>78</v>
      </c>
      <c r="AY95" s="24" t="s">
        <v>144</v>
      </c>
      <c r="BE95" s="193">
        <f t="shared" si="4"/>
        <v>0</v>
      </c>
      <c r="BF95" s="193">
        <f t="shared" si="5"/>
        <v>0</v>
      </c>
      <c r="BG95" s="193">
        <f t="shared" si="6"/>
        <v>0</v>
      </c>
      <c r="BH95" s="193">
        <f t="shared" si="7"/>
        <v>0</v>
      </c>
      <c r="BI95" s="193">
        <f t="shared" si="8"/>
        <v>0</v>
      </c>
      <c r="BJ95" s="24" t="s">
        <v>76</v>
      </c>
      <c r="BK95" s="193">
        <f t="shared" si="9"/>
        <v>0</v>
      </c>
      <c r="BL95" s="24" t="s">
        <v>151</v>
      </c>
      <c r="BM95" s="24" t="s">
        <v>284</v>
      </c>
    </row>
    <row r="96" spans="2:65" s="1" customFormat="1" ht="14.45" customHeight="1">
      <c r="B96" s="181"/>
      <c r="C96" s="182" t="s">
        <v>194</v>
      </c>
      <c r="D96" s="182" t="s">
        <v>146</v>
      </c>
      <c r="E96" s="183" t="s">
        <v>900</v>
      </c>
      <c r="F96" s="184" t="s">
        <v>901</v>
      </c>
      <c r="G96" s="185" t="s">
        <v>902</v>
      </c>
      <c r="H96" s="186">
        <v>4.2839999999999998</v>
      </c>
      <c r="I96" s="187"/>
      <c r="J96" s="188">
        <f t="shared" si="0"/>
        <v>0</v>
      </c>
      <c r="K96" s="184" t="s">
        <v>5</v>
      </c>
      <c r="L96" s="41"/>
      <c r="M96" s="189" t="s">
        <v>5</v>
      </c>
      <c r="N96" s="190" t="s">
        <v>40</v>
      </c>
      <c r="O96" s="42"/>
      <c r="P96" s="191">
        <f t="shared" si="1"/>
        <v>0</v>
      </c>
      <c r="Q96" s="191">
        <v>0</v>
      </c>
      <c r="R96" s="191">
        <f t="shared" si="2"/>
        <v>0</v>
      </c>
      <c r="S96" s="191">
        <v>0</v>
      </c>
      <c r="T96" s="192">
        <f t="shared" si="3"/>
        <v>0</v>
      </c>
      <c r="AR96" s="24" t="s">
        <v>151</v>
      </c>
      <c r="AT96" s="24" t="s">
        <v>146</v>
      </c>
      <c r="AU96" s="24" t="s">
        <v>78</v>
      </c>
      <c r="AY96" s="24" t="s">
        <v>144</v>
      </c>
      <c r="BE96" s="193">
        <f t="shared" si="4"/>
        <v>0</v>
      </c>
      <c r="BF96" s="193">
        <f t="shared" si="5"/>
        <v>0</v>
      </c>
      <c r="BG96" s="193">
        <f t="shared" si="6"/>
        <v>0</v>
      </c>
      <c r="BH96" s="193">
        <f t="shared" si="7"/>
        <v>0</v>
      </c>
      <c r="BI96" s="193">
        <f t="shared" si="8"/>
        <v>0</v>
      </c>
      <c r="BJ96" s="24" t="s">
        <v>76</v>
      </c>
      <c r="BK96" s="193">
        <f t="shared" si="9"/>
        <v>0</v>
      </c>
      <c r="BL96" s="24" t="s">
        <v>151</v>
      </c>
      <c r="BM96" s="24" t="s">
        <v>293</v>
      </c>
    </row>
    <row r="97" spans="2:65" s="1" customFormat="1" ht="14.45" customHeight="1">
      <c r="B97" s="181"/>
      <c r="C97" s="182" t="s">
        <v>199</v>
      </c>
      <c r="D97" s="182" t="s">
        <v>146</v>
      </c>
      <c r="E97" s="183" t="s">
        <v>903</v>
      </c>
      <c r="F97" s="184" t="s">
        <v>904</v>
      </c>
      <c r="G97" s="185" t="s">
        <v>149</v>
      </c>
      <c r="H97" s="186">
        <v>856.8</v>
      </c>
      <c r="I97" s="187"/>
      <c r="J97" s="188">
        <f t="shared" si="0"/>
        <v>0</v>
      </c>
      <c r="K97" s="184" t="s">
        <v>5</v>
      </c>
      <c r="L97" s="41"/>
      <c r="M97" s="189" t="s">
        <v>5</v>
      </c>
      <c r="N97" s="190" t="s">
        <v>40</v>
      </c>
      <c r="O97" s="42"/>
      <c r="P97" s="191">
        <f t="shared" si="1"/>
        <v>0</v>
      </c>
      <c r="Q97" s="191">
        <v>0</v>
      </c>
      <c r="R97" s="191">
        <f t="shared" si="2"/>
        <v>0</v>
      </c>
      <c r="S97" s="191">
        <v>0</v>
      </c>
      <c r="T97" s="192">
        <f t="shared" si="3"/>
        <v>0</v>
      </c>
      <c r="AR97" s="24" t="s">
        <v>151</v>
      </c>
      <c r="AT97" s="24" t="s">
        <v>146</v>
      </c>
      <c r="AU97" s="24" t="s">
        <v>78</v>
      </c>
      <c r="AY97" s="24" t="s">
        <v>144</v>
      </c>
      <c r="BE97" s="193">
        <f t="shared" si="4"/>
        <v>0</v>
      </c>
      <c r="BF97" s="193">
        <f t="shared" si="5"/>
        <v>0</v>
      </c>
      <c r="BG97" s="193">
        <f t="shared" si="6"/>
        <v>0</v>
      </c>
      <c r="BH97" s="193">
        <f t="shared" si="7"/>
        <v>0</v>
      </c>
      <c r="BI97" s="193">
        <f t="shared" si="8"/>
        <v>0</v>
      </c>
      <c r="BJ97" s="24" t="s">
        <v>76</v>
      </c>
      <c r="BK97" s="193">
        <f t="shared" si="9"/>
        <v>0</v>
      </c>
      <c r="BL97" s="24" t="s">
        <v>151</v>
      </c>
      <c r="BM97" s="24" t="s">
        <v>302</v>
      </c>
    </row>
    <row r="98" spans="2:65" s="11" customFormat="1" ht="29.85" customHeight="1">
      <c r="B98" s="168"/>
      <c r="D98" s="169" t="s">
        <v>68</v>
      </c>
      <c r="E98" s="179" t="s">
        <v>279</v>
      </c>
      <c r="F98" s="179" t="s">
        <v>905</v>
      </c>
      <c r="I98" s="171"/>
      <c r="J98" s="180">
        <f>BK98</f>
        <v>0</v>
      </c>
      <c r="L98" s="168"/>
      <c r="M98" s="173"/>
      <c r="N98" s="174"/>
      <c r="O98" s="174"/>
      <c r="P98" s="175">
        <f>SUM(P99:P117)</f>
        <v>0</v>
      </c>
      <c r="Q98" s="174"/>
      <c r="R98" s="175">
        <f>SUM(R99:R117)</f>
        <v>0</v>
      </c>
      <c r="S98" s="174"/>
      <c r="T98" s="176">
        <f>SUM(T99:T117)</f>
        <v>0</v>
      </c>
      <c r="AR98" s="169" t="s">
        <v>76</v>
      </c>
      <c r="AT98" s="177" t="s">
        <v>68</v>
      </c>
      <c r="AU98" s="177" t="s">
        <v>76</v>
      </c>
      <c r="AY98" s="169" t="s">
        <v>144</v>
      </c>
      <c r="BK98" s="178">
        <f>SUM(BK99:BK117)</f>
        <v>0</v>
      </c>
    </row>
    <row r="99" spans="2:65" s="1" customFormat="1" ht="22.9" customHeight="1">
      <c r="B99" s="181"/>
      <c r="C99" s="182" t="s">
        <v>205</v>
      </c>
      <c r="D99" s="182" t="s">
        <v>146</v>
      </c>
      <c r="E99" s="183" t="s">
        <v>906</v>
      </c>
      <c r="F99" s="184" t="s">
        <v>907</v>
      </c>
      <c r="G99" s="185" t="s">
        <v>236</v>
      </c>
      <c r="H99" s="186">
        <v>9</v>
      </c>
      <c r="I99" s="187"/>
      <c r="J99" s="188">
        <f t="shared" ref="J99:J117" si="10">ROUND(I99*H99,2)</f>
        <v>0</v>
      </c>
      <c r="K99" s="184" t="s">
        <v>5</v>
      </c>
      <c r="L99" s="41"/>
      <c r="M99" s="189" t="s">
        <v>5</v>
      </c>
      <c r="N99" s="190" t="s">
        <v>40</v>
      </c>
      <c r="O99" s="42"/>
      <c r="P99" s="191">
        <f t="shared" ref="P99:P117" si="11">O99*H99</f>
        <v>0</v>
      </c>
      <c r="Q99" s="191">
        <v>0</v>
      </c>
      <c r="R99" s="191">
        <f t="shared" ref="R99:R117" si="12">Q99*H99</f>
        <v>0</v>
      </c>
      <c r="S99" s="191">
        <v>0</v>
      </c>
      <c r="T99" s="192">
        <f t="shared" ref="T99:T117" si="13">S99*H99</f>
        <v>0</v>
      </c>
      <c r="AR99" s="24" t="s">
        <v>151</v>
      </c>
      <c r="AT99" s="24" t="s">
        <v>146</v>
      </c>
      <c r="AU99" s="24" t="s">
        <v>78</v>
      </c>
      <c r="AY99" s="24" t="s">
        <v>144</v>
      </c>
      <c r="BE99" s="193">
        <f t="shared" ref="BE99:BE117" si="14">IF(N99="základní",J99,0)</f>
        <v>0</v>
      </c>
      <c r="BF99" s="193">
        <f t="shared" ref="BF99:BF117" si="15">IF(N99="snížená",J99,0)</f>
        <v>0</v>
      </c>
      <c r="BG99" s="193">
        <f t="shared" ref="BG99:BG117" si="16">IF(N99="zákl. přenesená",J99,0)</f>
        <v>0</v>
      </c>
      <c r="BH99" s="193">
        <f t="shared" ref="BH99:BH117" si="17">IF(N99="sníž. přenesená",J99,0)</f>
        <v>0</v>
      </c>
      <c r="BI99" s="193">
        <f t="shared" ref="BI99:BI117" si="18">IF(N99="nulová",J99,0)</f>
        <v>0</v>
      </c>
      <c r="BJ99" s="24" t="s">
        <v>76</v>
      </c>
      <c r="BK99" s="193">
        <f t="shared" ref="BK99:BK117" si="19">ROUND(I99*H99,2)</f>
        <v>0</v>
      </c>
      <c r="BL99" s="24" t="s">
        <v>151</v>
      </c>
      <c r="BM99" s="24" t="s">
        <v>312</v>
      </c>
    </row>
    <row r="100" spans="2:65" s="1" customFormat="1" ht="14.45" customHeight="1">
      <c r="B100" s="181"/>
      <c r="C100" s="182" t="s">
        <v>212</v>
      </c>
      <c r="D100" s="182" t="s">
        <v>146</v>
      </c>
      <c r="E100" s="183" t="s">
        <v>908</v>
      </c>
      <c r="F100" s="184" t="s">
        <v>909</v>
      </c>
      <c r="G100" s="185" t="s">
        <v>197</v>
      </c>
      <c r="H100" s="186">
        <v>22</v>
      </c>
      <c r="I100" s="187"/>
      <c r="J100" s="188">
        <f t="shared" si="10"/>
        <v>0</v>
      </c>
      <c r="K100" s="184" t="s">
        <v>5</v>
      </c>
      <c r="L100" s="41"/>
      <c r="M100" s="189" t="s">
        <v>5</v>
      </c>
      <c r="N100" s="190" t="s">
        <v>40</v>
      </c>
      <c r="O100" s="42"/>
      <c r="P100" s="191">
        <f t="shared" si="11"/>
        <v>0</v>
      </c>
      <c r="Q100" s="191">
        <v>0</v>
      </c>
      <c r="R100" s="191">
        <f t="shared" si="12"/>
        <v>0</v>
      </c>
      <c r="S100" s="191">
        <v>0</v>
      </c>
      <c r="T100" s="192">
        <f t="shared" si="13"/>
        <v>0</v>
      </c>
      <c r="AR100" s="24" t="s">
        <v>151</v>
      </c>
      <c r="AT100" s="24" t="s">
        <v>146</v>
      </c>
      <c r="AU100" s="24" t="s">
        <v>78</v>
      </c>
      <c r="AY100" s="24" t="s">
        <v>144</v>
      </c>
      <c r="BE100" s="193">
        <f t="shared" si="14"/>
        <v>0</v>
      </c>
      <c r="BF100" s="193">
        <f t="shared" si="15"/>
        <v>0</v>
      </c>
      <c r="BG100" s="193">
        <f t="shared" si="16"/>
        <v>0</v>
      </c>
      <c r="BH100" s="193">
        <f t="shared" si="17"/>
        <v>0</v>
      </c>
      <c r="BI100" s="193">
        <f t="shared" si="18"/>
        <v>0</v>
      </c>
      <c r="BJ100" s="24" t="s">
        <v>76</v>
      </c>
      <c r="BK100" s="193">
        <f t="shared" si="19"/>
        <v>0</v>
      </c>
      <c r="BL100" s="24" t="s">
        <v>151</v>
      </c>
      <c r="BM100" s="24" t="s">
        <v>414</v>
      </c>
    </row>
    <row r="101" spans="2:65" s="1" customFormat="1" ht="14.45" customHeight="1">
      <c r="B101" s="181"/>
      <c r="C101" s="182" t="s">
        <v>265</v>
      </c>
      <c r="D101" s="182" t="s">
        <v>146</v>
      </c>
      <c r="E101" s="183" t="s">
        <v>910</v>
      </c>
      <c r="F101" s="184" t="s">
        <v>911</v>
      </c>
      <c r="G101" s="185" t="s">
        <v>149</v>
      </c>
      <c r="H101" s="186">
        <v>5.46</v>
      </c>
      <c r="I101" s="187"/>
      <c r="J101" s="188">
        <f t="shared" si="10"/>
        <v>0</v>
      </c>
      <c r="K101" s="184" t="s">
        <v>5</v>
      </c>
      <c r="L101" s="41"/>
      <c r="M101" s="189" t="s">
        <v>5</v>
      </c>
      <c r="N101" s="190" t="s">
        <v>40</v>
      </c>
      <c r="O101" s="42"/>
      <c r="P101" s="191">
        <f t="shared" si="11"/>
        <v>0</v>
      </c>
      <c r="Q101" s="191">
        <v>0</v>
      </c>
      <c r="R101" s="191">
        <f t="shared" si="12"/>
        <v>0</v>
      </c>
      <c r="S101" s="191">
        <v>0</v>
      </c>
      <c r="T101" s="192">
        <f t="shared" si="13"/>
        <v>0</v>
      </c>
      <c r="AR101" s="24" t="s">
        <v>151</v>
      </c>
      <c r="AT101" s="24" t="s">
        <v>146</v>
      </c>
      <c r="AU101" s="24" t="s">
        <v>78</v>
      </c>
      <c r="AY101" s="24" t="s">
        <v>144</v>
      </c>
      <c r="BE101" s="193">
        <f t="shared" si="14"/>
        <v>0</v>
      </c>
      <c r="BF101" s="193">
        <f t="shared" si="15"/>
        <v>0</v>
      </c>
      <c r="BG101" s="193">
        <f t="shared" si="16"/>
        <v>0</v>
      </c>
      <c r="BH101" s="193">
        <f t="shared" si="17"/>
        <v>0</v>
      </c>
      <c r="BI101" s="193">
        <f t="shared" si="18"/>
        <v>0</v>
      </c>
      <c r="BJ101" s="24" t="s">
        <v>76</v>
      </c>
      <c r="BK101" s="193">
        <f t="shared" si="19"/>
        <v>0</v>
      </c>
      <c r="BL101" s="24" t="s">
        <v>151</v>
      </c>
      <c r="BM101" s="24" t="s">
        <v>606</v>
      </c>
    </row>
    <row r="102" spans="2:65" s="1" customFormat="1" ht="22.9" customHeight="1">
      <c r="B102" s="181"/>
      <c r="C102" s="182" t="s">
        <v>11</v>
      </c>
      <c r="D102" s="182" t="s">
        <v>146</v>
      </c>
      <c r="E102" s="183" t="s">
        <v>912</v>
      </c>
      <c r="F102" s="184" t="s">
        <v>913</v>
      </c>
      <c r="G102" s="185" t="s">
        <v>236</v>
      </c>
      <c r="H102" s="186">
        <v>54</v>
      </c>
      <c r="I102" s="187"/>
      <c r="J102" s="188">
        <f t="shared" si="10"/>
        <v>0</v>
      </c>
      <c r="K102" s="184" t="s">
        <v>5</v>
      </c>
      <c r="L102" s="41"/>
      <c r="M102" s="189" t="s">
        <v>5</v>
      </c>
      <c r="N102" s="190" t="s">
        <v>40</v>
      </c>
      <c r="O102" s="42"/>
      <c r="P102" s="191">
        <f t="shared" si="11"/>
        <v>0</v>
      </c>
      <c r="Q102" s="191">
        <v>0</v>
      </c>
      <c r="R102" s="191">
        <f t="shared" si="12"/>
        <v>0</v>
      </c>
      <c r="S102" s="191">
        <v>0</v>
      </c>
      <c r="T102" s="192">
        <f t="shared" si="13"/>
        <v>0</v>
      </c>
      <c r="AR102" s="24" t="s">
        <v>151</v>
      </c>
      <c r="AT102" s="24" t="s">
        <v>146</v>
      </c>
      <c r="AU102" s="24" t="s">
        <v>78</v>
      </c>
      <c r="AY102" s="24" t="s">
        <v>144</v>
      </c>
      <c r="BE102" s="193">
        <f t="shared" si="14"/>
        <v>0</v>
      </c>
      <c r="BF102" s="193">
        <f t="shared" si="15"/>
        <v>0</v>
      </c>
      <c r="BG102" s="193">
        <f t="shared" si="16"/>
        <v>0</v>
      </c>
      <c r="BH102" s="193">
        <f t="shared" si="17"/>
        <v>0</v>
      </c>
      <c r="BI102" s="193">
        <f t="shared" si="18"/>
        <v>0</v>
      </c>
      <c r="BJ102" s="24" t="s">
        <v>76</v>
      </c>
      <c r="BK102" s="193">
        <f t="shared" si="19"/>
        <v>0</v>
      </c>
      <c r="BL102" s="24" t="s">
        <v>151</v>
      </c>
      <c r="BM102" s="24" t="s">
        <v>620</v>
      </c>
    </row>
    <row r="103" spans="2:65" s="1" customFormat="1" ht="14.45" customHeight="1">
      <c r="B103" s="181"/>
      <c r="C103" s="182" t="s">
        <v>274</v>
      </c>
      <c r="D103" s="182" t="s">
        <v>146</v>
      </c>
      <c r="E103" s="183" t="s">
        <v>914</v>
      </c>
      <c r="F103" s="184" t="s">
        <v>915</v>
      </c>
      <c r="G103" s="185" t="s">
        <v>236</v>
      </c>
      <c r="H103" s="186">
        <v>45</v>
      </c>
      <c r="I103" s="187"/>
      <c r="J103" s="188">
        <f t="shared" si="10"/>
        <v>0</v>
      </c>
      <c r="K103" s="184" t="s">
        <v>5</v>
      </c>
      <c r="L103" s="41"/>
      <c r="M103" s="189" t="s">
        <v>5</v>
      </c>
      <c r="N103" s="190" t="s">
        <v>40</v>
      </c>
      <c r="O103" s="42"/>
      <c r="P103" s="191">
        <f t="shared" si="11"/>
        <v>0</v>
      </c>
      <c r="Q103" s="191">
        <v>0</v>
      </c>
      <c r="R103" s="191">
        <f t="shared" si="12"/>
        <v>0</v>
      </c>
      <c r="S103" s="191">
        <v>0</v>
      </c>
      <c r="T103" s="192">
        <f t="shared" si="13"/>
        <v>0</v>
      </c>
      <c r="AR103" s="24" t="s">
        <v>151</v>
      </c>
      <c r="AT103" s="24" t="s">
        <v>146</v>
      </c>
      <c r="AU103" s="24" t="s">
        <v>78</v>
      </c>
      <c r="AY103" s="24" t="s">
        <v>144</v>
      </c>
      <c r="BE103" s="193">
        <f t="shared" si="14"/>
        <v>0</v>
      </c>
      <c r="BF103" s="193">
        <f t="shared" si="15"/>
        <v>0</v>
      </c>
      <c r="BG103" s="193">
        <f t="shared" si="16"/>
        <v>0</v>
      </c>
      <c r="BH103" s="193">
        <f t="shared" si="17"/>
        <v>0</v>
      </c>
      <c r="BI103" s="193">
        <f t="shared" si="18"/>
        <v>0</v>
      </c>
      <c r="BJ103" s="24" t="s">
        <v>76</v>
      </c>
      <c r="BK103" s="193">
        <f t="shared" si="19"/>
        <v>0</v>
      </c>
      <c r="BL103" s="24" t="s">
        <v>151</v>
      </c>
      <c r="BM103" s="24" t="s">
        <v>722</v>
      </c>
    </row>
    <row r="104" spans="2:65" s="1" customFormat="1" ht="22.9" customHeight="1">
      <c r="B104" s="181"/>
      <c r="C104" s="182" t="s">
        <v>279</v>
      </c>
      <c r="D104" s="182" t="s">
        <v>146</v>
      </c>
      <c r="E104" s="183" t="s">
        <v>916</v>
      </c>
      <c r="F104" s="184" t="s">
        <v>917</v>
      </c>
      <c r="G104" s="185" t="s">
        <v>168</v>
      </c>
      <c r="H104" s="186">
        <v>20</v>
      </c>
      <c r="I104" s="187"/>
      <c r="J104" s="188">
        <f t="shared" si="10"/>
        <v>0</v>
      </c>
      <c r="K104" s="184" t="s">
        <v>5</v>
      </c>
      <c r="L104" s="41"/>
      <c r="M104" s="189" t="s">
        <v>5</v>
      </c>
      <c r="N104" s="190" t="s">
        <v>40</v>
      </c>
      <c r="O104" s="42"/>
      <c r="P104" s="191">
        <f t="shared" si="11"/>
        <v>0</v>
      </c>
      <c r="Q104" s="191">
        <v>0</v>
      </c>
      <c r="R104" s="191">
        <f t="shared" si="12"/>
        <v>0</v>
      </c>
      <c r="S104" s="191">
        <v>0</v>
      </c>
      <c r="T104" s="192">
        <f t="shared" si="13"/>
        <v>0</v>
      </c>
      <c r="AR104" s="24" t="s">
        <v>151</v>
      </c>
      <c r="AT104" s="24" t="s">
        <v>146</v>
      </c>
      <c r="AU104" s="24" t="s">
        <v>78</v>
      </c>
      <c r="AY104" s="24" t="s">
        <v>144</v>
      </c>
      <c r="BE104" s="193">
        <f t="shared" si="14"/>
        <v>0</v>
      </c>
      <c r="BF104" s="193">
        <f t="shared" si="15"/>
        <v>0</v>
      </c>
      <c r="BG104" s="193">
        <f t="shared" si="16"/>
        <v>0</v>
      </c>
      <c r="BH104" s="193">
        <f t="shared" si="17"/>
        <v>0</v>
      </c>
      <c r="BI104" s="193">
        <f t="shared" si="18"/>
        <v>0</v>
      </c>
      <c r="BJ104" s="24" t="s">
        <v>76</v>
      </c>
      <c r="BK104" s="193">
        <f t="shared" si="19"/>
        <v>0</v>
      </c>
      <c r="BL104" s="24" t="s">
        <v>151</v>
      </c>
      <c r="BM104" s="24" t="s">
        <v>726</v>
      </c>
    </row>
    <row r="105" spans="2:65" s="1" customFormat="1" ht="14.45" customHeight="1">
      <c r="B105" s="181"/>
      <c r="C105" s="182" t="s">
        <v>284</v>
      </c>
      <c r="D105" s="182" t="s">
        <v>146</v>
      </c>
      <c r="E105" s="183" t="s">
        <v>918</v>
      </c>
      <c r="F105" s="184" t="s">
        <v>919</v>
      </c>
      <c r="G105" s="185" t="s">
        <v>149</v>
      </c>
      <c r="H105" s="186">
        <v>0.27</v>
      </c>
      <c r="I105" s="187"/>
      <c r="J105" s="188">
        <f t="shared" si="10"/>
        <v>0</v>
      </c>
      <c r="K105" s="184" t="s">
        <v>5</v>
      </c>
      <c r="L105" s="41"/>
      <c r="M105" s="189" t="s">
        <v>5</v>
      </c>
      <c r="N105" s="190" t="s">
        <v>40</v>
      </c>
      <c r="O105" s="42"/>
      <c r="P105" s="191">
        <f t="shared" si="11"/>
        <v>0</v>
      </c>
      <c r="Q105" s="191">
        <v>0</v>
      </c>
      <c r="R105" s="191">
        <f t="shared" si="12"/>
        <v>0</v>
      </c>
      <c r="S105" s="191">
        <v>0</v>
      </c>
      <c r="T105" s="192">
        <f t="shared" si="13"/>
        <v>0</v>
      </c>
      <c r="AR105" s="24" t="s">
        <v>151</v>
      </c>
      <c r="AT105" s="24" t="s">
        <v>146</v>
      </c>
      <c r="AU105" s="24" t="s">
        <v>78</v>
      </c>
      <c r="AY105" s="24" t="s">
        <v>144</v>
      </c>
      <c r="BE105" s="193">
        <f t="shared" si="14"/>
        <v>0</v>
      </c>
      <c r="BF105" s="193">
        <f t="shared" si="15"/>
        <v>0</v>
      </c>
      <c r="BG105" s="193">
        <f t="shared" si="16"/>
        <v>0</v>
      </c>
      <c r="BH105" s="193">
        <f t="shared" si="17"/>
        <v>0</v>
      </c>
      <c r="BI105" s="193">
        <f t="shared" si="18"/>
        <v>0</v>
      </c>
      <c r="BJ105" s="24" t="s">
        <v>76</v>
      </c>
      <c r="BK105" s="193">
        <f t="shared" si="19"/>
        <v>0</v>
      </c>
      <c r="BL105" s="24" t="s">
        <v>151</v>
      </c>
      <c r="BM105" s="24" t="s">
        <v>728</v>
      </c>
    </row>
    <row r="106" spans="2:65" s="1" customFormat="1" ht="14.45" customHeight="1">
      <c r="B106" s="181"/>
      <c r="C106" s="182" t="s">
        <v>288</v>
      </c>
      <c r="D106" s="182" t="s">
        <v>146</v>
      </c>
      <c r="E106" s="183" t="s">
        <v>920</v>
      </c>
      <c r="F106" s="184" t="s">
        <v>921</v>
      </c>
      <c r="G106" s="185" t="s">
        <v>149</v>
      </c>
      <c r="H106" s="186">
        <v>0.27</v>
      </c>
      <c r="I106" s="187"/>
      <c r="J106" s="188">
        <f t="shared" si="10"/>
        <v>0</v>
      </c>
      <c r="K106" s="184" t="s">
        <v>5</v>
      </c>
      <c r="L106" s="41"/>
      <c r="M106" s="189" t="s">
        <v>5</v>
      </c>
      <c r="N106" s="190" t="s">
        <v>40</v>
      </c>
      <c r="O106" s="42"/>
      <c r="P106" s="191">
        <f t="shared" si="11"/>
        <v>0</v>
      </c>
      <c r="Q106" s="191">
        <v>0</v>
      </c>
      <c r="R106" s="191">
        <f t="shared" si="12"/>
        <v>0</v>
      </c>
      <c r="S106" s="191">
        <v>0</v>
      </c>
      <c r="T106" s="192">
        <f t="shared" si="13"/>
        <v>0</v>
      </c>
      <c r="AR106" s="24" t="s">
        <v>151</v>
      </c>
      <c r="AT106" s="24" t="s">
        <v>146</v>
      </c>
      <c r="AU106" s="24" t="s">
        <v>78</v>
      </c>
      <c r="AY106" s="24" t="s">
        <v>144</v>
      </c>
      <c r="BE106" s="193">
        <f t="shared" si="14"/>
        <v>0</v>
      </c>
      <c r="BF106" s="193">
        <f t="shared" si="15"/>
        <v>0</v>
      </c>
      <c r="BG106" s="193">
        <f t="shared" si="16"/>
        <v>0</v>
      </c>
      <c r="BH106" s="193">
        <f t="shared" si="17"/>
        <v>0</v>
      </c>
      <c r="BI106" s="193">
        <f t="shared" si="18"/>
        <v>0</v>
      </c>
      <c r="BJ106" s="24" t="s">
        <v>76</v>
      </c>
      <c r="BK106" s="193">
        <f t="shared" si="19"/>
        <v>0</v>
      </c>
      <c r="BL106" s="24" t="s">
        <v>151</v>
      </c>
      <c r="BM106" s="24" t="s">
        <v>730</v>
      </c>
    </row>
    <row r="107" spans="2:65" s="1" customFormat="1" ht="14.45" customHeight="1">
      <c r="B107" s="181"/>
      <c r="C107" s="182" t="s">
        <v>293</v>
      </c>
      <c r="D107" s="182" t="s">
        <v>146</v>
      </c>
      <c r="E107" s="183" t="s">
        <v>922</v>
      </c>
      <c r="F107" s="184" t="s">
        <v>923</v>
      </c>
      <c r="G107" s="185" t="s">
        <v>197</v>
      </c>
      <c r="H107" s="186">
        <v>44</v>
      </c>
      <c r="I107" s="187"/>
      <c r="J107" s="188">
        <f t="shared" si="10"/>
        <v>0</v>
      </c>
      <c r="K107" s="184" t="s">
        <v>5</v>
      </c>
      <c r="L107" s="41"/>
      <c r="M107" s="189" t="s">
        <v>5</v>
      </c>
      <c r="N107" s="190" t="s">
        <v>40</v>
      </c>
      <c r="O107" s="42"/>
      <c r="P107" s="191">
        <f t="shared" si="11"/>
        <v>0</v>
      </c>
      <c r="Q107" s="191">
        <v>0</v>
      </c>
      <c r="R107" s="191">
        <f t="shared" si="12"/>
        <v>0</v>
      </c>
      <c r="S107" s="191">
        <v>0</v>
      </c>
      <c r="T107" s="192">
        <f t="shared" si="13"/>
        <v>0</v>
      </c>
      <c r="AR107" s="24" t="s">
        <v>151</v>
      </c>
      <c r="AT107" s="24" t="s">
        <v>146</v>
      </c>
      <c r="AU107" s="24" t="s">
        <v>78</v>
      </c>
      <c r="AY107" s="24" t="s">
        <v>144</v>
      </c>
      <c r="BE107" s="193">
        <f t="shared" si="14"/>
        <v>0</v>
      </c>
      <c r="BF107" s="193">
        <f t="shared" si="15"/>
        <v>0</v>
      </c>
      <c r="BG107" s="193">
        <f t="shared" si="16"/>
        <v>0</v>
      </c>
      <c r="BH107" s="193">
        <f t="shared" si="17"/>
        <v>0</v>
      </c>
      <c r="BI107" s="193">
        <f t="shared" si="18"/>
        <v>0</v>
      </c>
      <c r="BJ107" s="24" t="s">
        <v>76</v>
      </c>
      <c r="BK107" s="193">
        <f t="shared" si="19"/>
        <v>0</v>
      </c>
      <c r="BL107" s="24" t="s">
        <v>151</v>
      </c>
      <c r="BM107" s="24" t="s">
        <v>734</v>
      </c>
    </row>
    <row r="108" spans="2:65" s="1" customFormat="1" ht="14.45" customHeight="1">
      <c r="B108" s="181"/>
      <c r="C108" s="182" t="s">
        <v>10</v>
      </c>
      <c r="D108" s="182" t="s">
        <v>146</v>
      </c>
      <c r="E108" s="183" t="s">
        <v>924</v>
      </c>
      <c r="F108" s="184" t="s">
        <v>925</v>
      </c>
      <c r="G108" s="185" t="s">
        <v>236</v>
      </c>
      <c r="H108" s="186">
        <v>14</v>
      </c>
      <c r="I108" s="187"/>
      <c r="J108" s="188">
        <f t="shared" si="10"/>
        <v>0</v>
      </c>
      <c r="K108" s="184" t="s">
        <v>5</v>
      </c>
      <c r="L108" s="41"/>
      <c r="M108" s="189" t="s">
        <v>5</v>
      </c>
      <c r="N108" s="190" t="s">
        <v>40</v>
      </c>
      <c r="O108" s="42"/>
      <c r="P108" s="191">
        <f t="shared" si="11"/>
        <v>0</v>
      </c>
      <c r="Q108" s="191">
        <v>0</v>
      </c>
      <c r="R108" s="191">
        <f t="shared" si="12"/>
        <v>0</v>
      </c>
      <c r="S108" s="191">
        <v>0</v>
      </c>
      <c r="T108" s="192">
        <f t="shared" si="13"/>
        <v>0</v>
      </c>
      <c r="AR108" s="24" t="s">
        <v>151</v>
      </c>
      <c r="AT108" s="24" t="s">
        <v>146</v>
      </c>
      <c r="AU108" s="24" t="s">
        <v>78</v>
      </c>
      <c r="AY108" s="24" t="s">
        <v>144</v>
      </c>
      <c r="BE108" s="193">
        <f t="shared" si="14"/>
        <v>0</v>
      </c>
      <c r="BF108" s="193">
        <f t="shared" si="15"/>
        <v>0</v>
      </c>
      <c r="BG108" s="193">
        <f t="shared" si="16"/>
        <v>0</v>
      </c>
      <c r="BH108" s="193">
        <f t="shared" si="17"/>
        <v>0</v>
      </c>
      <c r="BI108" s="193">
        <f t="shared" si="18"/>
        <v>0</v>
      </c>
      <c r="BJ108" s="24" t="s">
        <v>76</v>
      </c>
      <c r="BK108" s="193">
        <f t="shared" si="19"/>
        <v>0</v>
      </c>
      <c r="BL108" s="24" t="s">
        <v>151</v>
      </c>
      <c r="BM108" s="24" t="s">
        <v>736</v>
      </c>
    </row>
    <row r="109" spans="2:65" s="1" customFormat="1" ht="14.45" customHeight="1">
      <c r="B109" s="181"/>
      <c r="C109" s="211" t="s">
        <v>302</v>
      </c>
      <c r="D109" s="211" t="s">
        <v>200</v>
      </c>
      <c r="E109" s="212" t="s">
        <v>926</v>
      </c>
      <c r="F109" s="213" t="s">
        <v>927</v>
      </c>
      <c r="G109" s="214" t="s">
        <v>236</v>
      </c>
      <c r="H109" s="215">
        <v>162</v>
      </c>
      <c r="I109" s="216"/>
      <c r="J109" s="217">
        <f t="shared" si="10"/>
        <v>0</v>
      </c>
      <c r="K109" s="213" t="s">
        <v>5</v>
      </c>
      <c r="L109" s="218"/>
      <c r="M109" s="219" t="s">
        <v>5</v>
      </c>
      <c r="N109" s="220" t="s">
        <v>40</v>
      </c>
      <c r="O109" s="42"/>
      <c r="P109" s="191">
        <f t="shared" si="11"/>
        <v>0</v>
      </c>
      <c r="Q109" s="191">
        <v>0</v>
      </c>
      <c r="R109" s="191">
        <f t="shared" si="12"/>
        <v>0</v>
      </c>
      <c r="S109" s="191">
        <v>0</v>
      </c>
      <c r="T109" s="192">
        <f t="shared" si="13"/>
        <v>0</v>
      </c>
      <c r="AR109" s="24" t="s">
        <v>185</v>
      </c>
      <c r="AT109" s="24" t="s">
        <v>200</v>
      </c>
      <c r="AU109" s="24" t="s">
        <v>78</v>
      </c>
      <c r="AY109" s="24" t="s">
        <v>144</v>
      </c>
      <c r="BE109" s="193">
        <f t="shared" si="14"/>
        <v>0</v>
      </c>
      <c r="BF109" s="193">
        <f t="shared" si="15"/>
        <v>0</v>
      </c>
      <c r="BG109" s="193">
        <f t="shared" si="16"/>
        <v>0</v>
      </c>
      <c r="BH109" s="193">
        <f t="shared" si="17"/>
        <v>0</v>
      </c>
      <c r="BI109" s="193">
        <f t="shared" si="18"/>
        <v>0</v>
      </c>
      <c r="BJ109" s="24" t="s">
        <v>76</v>
      </c>
      <c r="BK109" s="193">
        <f t="shared" si="19"/>
        <v>0</v>
      </c>
      <c r="BL109" s="24" t="s">
        <v>151</v>
      </c>
      <c r="BM109" s="24" t="s">
        <v>738</v>
      </c>
    </row>
    <row r="110" spans="2:65" s="1" customFormat="1" ht="14.45" customHeight="1">
      <c r="B110" s="181"/>
      <c r="C110" s="182" t="s">
        <v>307</v>
      </c>
      <c r="D110" s="182" t="s">
        <v>146</v>
      </c>
      <c r="E110" s="183" t="s">
        <v>928</v>
      </c>
      <c r="F110" s="184" t="s">
        <v>929</v>
      </c>
      <c r="G110" s="185" t="s">
        <v>592</v>
      </c>
      <c r="H110" s="186">
        <v>2.7</v>
      </c>
      <c r="I110" s="187"/>
      <c r="J110" s="188">
        <f t="shared" si="10"/>
        <v>0</v>
      </c>
      <c r="K110" s="184" t="s">
        <v>5</v>
      </c>
      <c r="L110" s="41"/>
      <c r="M110" s="189" t="s">
        <v>5</v>
      </c>
      <c r="N110" s="190" t="s">
        <v>40</v>
      </c>
      <c r="O110" s="42"/>
      <c r="P110" s="191">
        <f t="shared" si="11"/>
        <v>0</v>
      </c>
      <c r="Q110" s="191">
        <v>0</v>
      </c>
      <c r="R110" s="191">
        <f t="shared" si="12"/>
        <v>0</v>
      </c>
      <c r="S110" s="191">
        <v>0</v>
      </c>
      <c r="T110" s="192">
        <f t="shared" si="13"/>
        <v>0</v>
      </c>
      <c r="AR110" s="24" t="s">
        <v>151</v>
      </c>
      <c r="AT110" s="24" t="s">
        <v>146</v>
      </c>
      <c r="AU110" s="24" t="s">
        <v>78</v>
      </c>
      <c r="AY110" s="24" t="s">
        <v>144</v>
      </c>
      <c r="BE110" s="193">
        <f t="shared" si="14"/>
        <v>0</v>
      </c>
      <c r="BF110" s="193">
        <f t="shared" si="15"/>
        <v>0</v>
      </c>
      <c r="BG110" s="193">
        <f t="shared" si="16"/>
        <v>0</v>
      </c>
      <c r="BH110" s="193">
        <f t="shared" si="17"/>
        <v>0</v>
      </c>
      <c r="BI110" s="193">
        <f t="shared" si="18"/>
        <v>0</v>
      </c>
      <c r="BJ110" s="24" t="s">
        <v>76</v>
      </c>
      <c r="BK110" s="193">
        <f t="shared" si="19"/>
        <v>0</v>
      </c>
      <c r="BL110" s="24" t="s">
        <v>151</v>
      </c>
      <c r="BM110" s="24" t="s">
        <v>740</v>
      </c>
    </row>
    <row r="111" spans="2:65" s="1" customFormat="1" ht="14.45" customHeight="1">
      <c r="B111" s="181"/>
      <c r="C111" s="182" t="s">
        <v>312</v>
      </c>
      <c r="D111" s="182" t="s">
        <v>146</v>
      </c>
      <c r="E111" s="183" t="s">
        <v>930</v>
      </c>
      <c r="F111" s="184" t="s">
        <v>931</v>
      </c>
      <c r="G111" s="185" t="s">
        <v>236</v>
      </c>
      <c r="H111" s="186">
        <v>6</v>
      </c>
      <c r="I111" s="187"/>
      <c r="J111" s="188">
        <f t="shared" si="10"/>
        <v>0</v>
      </c>
      <c r="K111" s="184" t="s">
        <v>5</v>
      </c>
      <c r="L111" s="41"/>
      <c r="M111" s="189" t="s">
        <v>5</v>
      </c>
      <c r="N111" s="190" t="s">
        <v>40</v>
      </c>
      <c r="O111" s="42"/>
      <c r="P111" s="191">
        <f t="shared" si="11"/>
        <v>0</v>
      </c>
      <c r="Q111" s="191">
        <v>0</v>
      </c>
      <c r="R111" s="191">
        <f t="shared" si="12"/>
        <v>0</v>
      </c>
      <c r="S111" s="191">
        <v>0</v>
      </c>
      <c r="T111" s="192">
        <f t="shared" si="13"/>
        <v>0</v>
      </c>
      <c r="AR111" s="24" t="s">
        <v>151</v>
      </c>
      <c r="AT111" s="24" t="s">
        <v>146</v>
      </c>
      <c r="AU111" s="24" t="s">
        <v>78</v>
      </c>
      <c r="AY111" s="24" t="s">
        <v>144</v>
      </c>
      <c r="BE111" s="193">
        <f t="shared" si="14"/>
        <v>0</v>
      </c>
      <c r="BF111" s="193">
        <f t="shared" si="15"/>
        <v>0</v>
      </c>
      <c r="BG111" s="193">
        <f t="shared" si="16"/>
        <v>0</v>
      </c>
      <c r="BH111" s="193">
        <f t="shared" si="17"/>
        <v>0</v>
      </c>
      <c r="BI111" s="193">
        <f t="shared" si="18"/>
        <v>0</v>
      </c>
      <c r="BJ111" s="24" t="s">
        <v>76</v>
      </c>
      <c r="BK111" s="193">
        <f t="shared" si="19"/>
        <v>0</v>
      </c>
      <c r="BL111" s="24" t="s">
        <v>151</v>
      </c>
      <c r="BM111" s="24" t="s">
        <v>741</v>
      </c>
    </row>
    <row r="112" spans="2:65" s="1" customFormat="1" ht="14.45" customHeight="1">
      <c r="B112" s="181"/>
      <c r="C112" s="182" t="s">
        <v>315</v>
      </c>
      <c r="D112" s="182" t="s">
        <v>146</v>
      </c>
      <c r="E112" s="183" t="s">
        <v>932</v>
      </c>
      <c r="F112" s="184" t="s">
        <v>933</v>
      </c>
      <c r="G112" s="185" t="s">
        <v>236</v>
      </c>
      <c r="H112" s="186">
        <v>45</v>
      </c>
      <c r="I112" s="187"/>
      <c r="J112" s="188">
        <f t="shared" si="10"/>
        <v>0</v>
      </c>
      <c r="K112" s="184" t="s">
        <v>5</v>
      </c>
      <c r="L112" s="41"/>
      <c r="M112" s="189" t="s">
        <v>5</v>
      </c>
      <c r="N112" s="190" t="s">
        <v>40</v>
      </c>
      <c r="O112" s="42"/>
      <c r="P112" s="191">
        <f t="shared" si="11"/>
        <v>0</v>
      </c>
      <c r="Q112" s="191">
        <v>0</v>
      </c>
      <c r="R112" s="191">
        <f t="shared" si="12"/>
        <v>0</v>
      </c>
      <c r="S112" s="191">
        <v>0</v>
      </c>
      <c r="T112" s="192">
        <f t="shared" si="13"/>
        <v>0</v>
      </c>
      <c r="AR112" s="24" t="s">
        <v>151</v>
      </c>
      <c r="AT112" s="24" t="s">
        <v>146</v>
      </c>
      <c r="AU112" s="24" t="s">
        <v>78</v>
      </c>
      <c r="AY112" s="24" t="s">
        <v>144</v>
      </c>
      <c r="BE112" s="193">
        <f t="shared" si="14"/>
        <v>0</v>
      </c>
      <c r="BF112" s="193">
        <f t="shared" si="15"/>
        <v>0</v>
      </c>
      <c r="BG112" s="193">
        <f t="shared" si="16"/>
        <v>0</v>
      </c>
      <c r="BH112" s="193">
        <f t="shared" si="17"/>
        <v>0</v>
      </c>
      <c r="BI112" s="193">
        <f t="shared" si="18"/>
        <v>0</v>
      </c>
      <c r="BJ112" s="24" t="s">
        <v>76</v>
      </c>
      <c r="BK112" s="193">
        <f t="shared" si="19"/>
        <v>0</v>
      </c>
      <c r="BL112" s="24" t="s">
        <v>151</v>
      </c>
      <c r="BM112" s="24" t="s">
        <v>743</v>
      </c>
    </row>
    <row r="113" spans="2:65" s="1" customFormat="1" ht="14.45" customHeight="1">
      <c r="B113" s="181"/>
      <c r="C113" s="182" t="s">
        <v>414</v>
      </c>
      <c r="D113" s="182" t="s">
        <v>146</v>
      </c>
      <c r="E113" s="183" t="s">
        <v>934</v>
      </c>
      <c r="F113" s="184" t="s">
        <v>935</v>
      </c>
      <c r="G113" s="185" t="s">
        <v>236</v>
      </c>
      <c r="H113" s="186">
        <v>3</v>
      </c>
      <c r="I113" s="187"/>
      <c r="J113" s="188">
        <f t="shared" si="10"/>
        <v>0</v>
      </c>
      <c r="K113" s="184" t="s">
        <v>5</v>
      </c>
      <c r="L113" s="41"/>
      <c r="M113" s="189" t="s">
        <v>5</v>
      </c>
      <c r="N113" s="190" t="s">
        <v>40</v>
      </c>
      <c r="O113" s="42"/>
      <c r="P113" s="191">
        <f t="shared" si="11"/>
        <v>0</v>
      </c>
      <c r="Q113" s="191">
        <v>0</v>
      </c>
      <c r="R113" s="191">
        <f t="shared" si="12"/>
        <v>0</v>
      </c>
      <c r="S113" s="191">
        <v>0</v>
      </c>
      <c r="T113" s="192">
        <f t="shared" si="13"/>
        <v>0</v>
      </c>
      <c r="AR113" s="24" t="s">
        <v>151</v>
      </c>
      <c r="AT113" s="24" t="s">
        <v>146</v>
      </c>
      <c r="AU113" s="24" t="s">
        <v>78</v>
      </c>
      <c r="AY113" s="24" t="s">
        <v>144</v>
      </c>
      <c r="BE113" s="193">
        <f t="shared" si="14"/>
        <v>0</v>
      </c>
      <c r="BF113" s="193">
        <f t="shared" si="15"/>
        <v>0</v>
      </c>
      <c r="BG113" s="193">
        <f t="shared" si="16"/>
        <v>0</v>
      </c>
      <c r="BH113" s="193">
        <f t="shared" si="17"/>
        <v>0</v>
      </c>
      <c r="BI113" s="193">
        <f t="shared" si="18"/>
        <v>0</v>
      </c>
      <c r="BJ113" s="24" t="s">
        <v>76</v>
      </c>
      <c r="BK113" s="193">
        <f t="shared" si="19"/>
        <v>0</v>
      </c>
      <c r="BL113" s="24" t="s">
        <v>151</v>
      </c>
      <c r="BM113" s="24" t="s">
        <v>744</v>
      </c>
    </row>
    <row r="114" spans="2:65" s="1" customFormat="1" ht="14.45" customHeight="1">
      <c r="B114" s="181"/>
      <c r="C114" s="182" t="s">
        <v>417</v>
      </c>
      <c r="D114" s="182" t="s">
        <v>146</v>
      </c>
      <c r="E114" s="183" t="s">
        <v>936</v>
      </c>
      <c r="F114" s="184" t="s">
        <v>937</v>
      </c>
      <c r="G114" s="185" t="s">
        <v>149</v>
      </c>
      <c r="H114" s="186">
        <v>2</v>
      </c>
      <c r="I114" s="187"/>
      <c r="J114" s="188">
        <f t="shared" si="10"/>
        <v>0</v>
      </c>
      <c r="K114" s="184" t="s">
        <v>5</v>
      </c>
      <c r="L114" s="41"/>
      <c r="M114" s="189" t="s">
        <v>5</v>
      </c>
      <c r="N114" s="190" t="s">
        <v>40</v>
      </c>
      <c r="O114" s="42"/>
      <c r="P114" s="191">
        <f t="shared" si="11"/>
        <v>0</v>
      </c>
      <c r="Q114" s="191">
        <v>0</v>
      </c>
      <c r="R114" s="191">
        <f t="shared" si="12"/>
        <v>0</v>
      </c>
      <c r="S114" s="191">
        <v>0</v>
      </c>
      <c r="T114" s="192">
        <f t="shared" si="13"/>
        <v>0</v>
      </c>
      <c r="AR114" s="24" t="s">
        <v>151</v>
      </c>
      <c r="AT114" s="24" t="s">
        <v>146</v>
      </c>
      <c r="AU114" s="24" t="s">
        <v>78</v>
      </c>
      <c r="AY114" s="24" t="s">
        <v>144</v>
      </c>
      <c r="BE114" s="193">
        <f t="shared" si="14"/>
        <v>0</v>
      </c>
      <c r="BF114" s="193">
        <f t="shared" si="15"/>
        <v>0</v>
      </c>
      <c r="BG114" s="193">
        <f t="shared" si="16"/>
        <v>0</v>
      </c>
      <c r="BH114" s="193">
        <f t="shared" si="17"/>
        <v>0</v>
      </c>
      <c r="BI114" s="193">
        <f t="shared" si="18"/>
        <v>0</v>
      </c>
      <c r="BJ114" s="24" t="s">
        <v>76</v>
      </c>
      <c r="BK114" s="193">
        <f t="shared" si="19"/>
        <v>0</v>
      </c>
      <c r="BL114" s="24" t="s">
        <v>151</v>
      </c>
      <c r="BM114" s="24" t="s">
        <v>746</v>
      </c>
    </row>
    <row r="115" spans="2:65" s="1" customFormat="1" ht="14.45" customHeight="1">
      <c r="B115" s="181"/>
      <c r="C115" s="182" t="s">
        <v>606</v>
      </c>
      <c r="D115" s="182" t="s">
        <v>146</v>
      </c>
      <c r="E115" s="183" t="s">
        <v>938</v>
      </c>
      <c r="F115" s="184" t="s">
        <v>939</v>
      </c>
      <c r="G115" s="185" t="s">
        <v>236</v>
      </c>
      <c r="H115" s="186">
        <v>14</v>
      </c>
      <c r="I115" s="187"/>
      <c r="J115" s="188">
        <f t="shared" si="10"/>
        <v>0</v>
      </c>
      <c r="K115" s="184" t="s">
        <v>5</v>
      </c>
      <c r="L115" s="41"/>
      <c r="M115" s="189" t="s">
        <v>5</v>
      </c>
      <c r="N115" s="190" t="s">
        <v>40</v>
      </c>
      <c r="O115" s="42"/>
      <c r="P115" s="191">
        <f t="shared" si="11"/>
        <v>0</v>
      </c>
      <c r="Q115" s="191">
        <v>0</v>
      </c>
      <c r="R115" s="191">
        <f t="shared" si="12"/>
        <v>0</v>
      </c>
      <c r="S115" s="191">
        <v>0</v>
      </c>
      <c r="T115" s="192">
        <f t="shared" si="13"/>
        <v>0</v>
      </c>
      <c r="AR115" s="24" t="s">
        <v>151</v>
      </c>
      <c r="AT115" s="24" t="s">
        <v>146</v>
      </c>
      <c r="AU115" s="24" t="s">
        <v>78</v>
      </c>
      <c r="AY115" s="24" t="s">
        <v>144</v>
      </c>
      <c r="BE115" s="193">
        <f t="shared" si="14"/>
        <v>0</v>
      </c>
      <c r="BF115" s="193">
        <f t="shared" si="15"/>
        <v>0</v>
      </c>
      <c r="BG115" s="193">
        <f t="shared" si="16"/>
        <v>0</v>
      </c>
      <c r="BH115" s="193">
        <f t="shared" si="17"/>
        <v>0</v>
      </c>
      <c r="BI115" s="193">
        <f t="shared" si="18"/>
        <v>0</v>
      </c>
      <c r="BJ115" s="24" t="s">
        <v>76</v>
      </c>
      <c r="BK115" s="193">
        <f t="shared" si="19"/>
        <v>0</v>
      </c>
      <c r="BL115" s="24" t="s">
        <v>151</v>
      </c>
      <c r="BM115" s="24" t="s">
        <v>748</v>
      </c>
    </row>
    <row r="116" spans="2:65" s="1" customFormat="1" ht="14.45" customHeight="1">
      <c r="B116" s="181"/>
      <c r="C116" s="182" t="s">
        <v>611</v>
      </c>
      <c r="D116" s="182" t="s">
        <v>146</v>
      </c>
      <c r="E116" s="183" t="s">
        <v>940</v>
      </c>
      <c r="F116" s="184" t="s">
        <v>941</v>
      </c>
      <c r="G116" s="185" t="s">
        <v>197</v>
      </c>
      <c r="H116" s="186">
        <v>46.2</v>
      </c>
      <c r="I116" s="187"/>
      <c r="J116" s="188">
        <f t="shared" si="10"/>
        <v>0</v>
      </c>
      <c r="K116" s="184" t="s">
        <v>5</v>
      </c>
      <c r="L116" s="41"/>
      <c r="M116" s="189" t="s">
        <v>5</v>
      </c>
      <c r="N116" s="190" t="s">
        <v>40</v>
      </c>
      <c r="O116" s="42"/>
      <c r="P116" s="191">
        <f t="shared" si="11"/>
        <v>0</v>
      </c>
      <c r="Q116" s="191">
        <v>0</v>
      </c>
      <c r="R116" s="191">
        <f t="shared" si="12"/>
        <v>0</v>
      </c>
      <c r="S116" s="191">
        <v>0</v>
      </c>
      <c r="T116" s="192">
        <f t="shared" si="13"/>
        <v>0</v>
      </c>
      <c r="AR116" s="24" t="s">
        <v>151</v>
      </c>
      <c r="AT116" s="24" t="s">
        <v>146</v>
      </c>
      <c r="AU116" s="24" t="s">
        <v>78</v>
      </c>
      <c r="AY116" s="24" t="s">
        <v>144</v>
      </c>
      <c r="BE116" s="193">
        <f t="shared" si="14"/>
        <v>0</v>
      </c>
      <c r="BF116" s="193">
        <f t="shared" si="15"/>
        <v>0</v>
      </c>
      <c r="BG116" s="193">
        <f t="shared" si="16"/>
        <v>0</v>
      </c>
      <c r="BH116" s="193">
        <f t="shared" si="17"/>
        <v>0</v>
      </c>
      <c r="BI116" s="193">
        <f t="shared" si="18"/>
        <v>0</v>
      </c>
      <c r="BJ116" s="24" t="s">
        <v>76</v>
      </c>
      <c r="BK116" s="193">
        <f t="shared" si="19"/>
        <v>0</v>
      </c>
      <c r="BL116" s="24" t="s">
        <v>151</v>
      </c>
      <c r="BM116" s="24" t="s">
        <v>750</v>
      </c>
    </row>
    <row r="117" spans="2:65" s="1" customFormat="1" ht="14.45" customHeight="1">
      <c r="B117" s="181"/>
      <c r="C117" s="182" t="s">
        <v>620</v>
      </c>
      <c r="D117" s="182" t="s">
        <v>146</v>
      </c>
      <c r="E117" s="183" t="s">
        <v>942</v>
      </c>
      <c r="F117" s="184" t="s">
        <v>943</v>
      </c>
      <c r="G117" s="185" t="s">
        <v>701</v>
      </c>
      <c r="H117" s="186">
        <v>54</v>
      </c>
      <c r="I117" s="187"/>
      <c r="J117" s="188">
        <f t="shared" si="10"/>
        <v>0</v>
      </c>
      <c r="K117" s="184" t="s">
        <v>5</v>
      </c>
      <c r="L117" s="41"/>
      <c r="M117" s="189" t="s">
        <v>5</v>
      </c>
      <c r="N117" s="190" t="s">
        <v>40</v>
      </c>
      <c r="O117" s="42"/>
      <c r="P117" s="191">
        <f t="shared" si="11"/>
        <v>0</v>
      </c>
      <c r="Q117" s="191">
        <v>0</v>
      </c>
      <c r="R117" s="191">
        <f t="shared" si="12"/>
        <v>0</v>
      </c>
      <c r="S117" s="191">
        <v>0</v>
      </c>
      <c r="T117" s="192">
        <f t="shared" si="13"/>
        <v>0</v>
      </c>
      <c r="AR117" s="24" t="s">
        <v>151</v>
      </c>
      <c r="AT117" s="24" t="s">
        <v>146</v>
      </c>
      <c r="AU117" s="24" t="s">
        <v>78</v>
      </c>
      <c r="AY117" s="24" t="s">
        <v>144</v>
      </c>
      <c r="BE117" s="193">
        <f t="shared" si="14"/>
        <v>0</v>
      </c>
      <c r="BF117" s="193">
        <f t="shared" si="15"/>
        <v>0</v>
      </c>
      <c r="BG117" s="193">
        <f t="shared" si="16"/>
        <v>0</v>
      </c>
      <c r="BH117" s="193">
        <f t="shared" si="17"/>
        <v>0</v>
      </c>
      <c r="BI117" s="193">
        <f t="shared" si="18"/>
        <v>0</v>
      </c>
      <c r="BJ117" s="24" t="s">
        <v>76</v>
      </c>
      <c r="BK117" s="193">
        <f t="shared" si="19"/>
        <v>0</v>
      </c>
      <c r="BL117" s="24" t="s">
        <v>151</v>
      </c>
      <c r="BM117" s="24" t="s">
        <v>752</v>
      </c>
    </row>
    <row r="118" spans="2:65" s="11" customFormat="1" ht="29.85" customHeight="1">
      <c r="B118" s="168"/>
      <c r="D118" s="169" t="s">
        <v>68</v>
      </c>
      <c r="E118" s="179" t="s">
        <v>284</v>
      </c>
      <c r="F118" s="179" t="s">
        <v>944</v>
      </c>
      <c r="I118" s="171"/>
      <c r="J118" s="180">
        <f>BK118</f>
        <v>0</v>
      </c>
      <c r="L118" s="168"/>
      <c r="M118" s="173"/>
      <c r="N118" s="174"/>
      <c r="O118" s="174"/>
      <c r="P118" s="175">
        <f>SUM(P119:P142)</f>
        <v>0</v>
      </c>
      <c r="Q118" s="174"/>
      <c r="R118" s="175">
        <f>SUM(R119:R142)</f>
        <v>0</v>
      </c>
      <c r="S118" s="174"/>
      <c r="T118" s="176">
        <f>SUM(T119:T142)</f>
        <v>0</v>
      </c>
      <c r="AR118" s="169" t="s">
        <v>76</v>
      </c>
      <c r="AT118" s="177" t="s">
        <v>68</v>
      </c>
      <c r="AU118" s="177" t="s">
        <v>76</v>
      </c>
      <c r="AY118" s="169" t="s">
        <v>144</v>
      </c>
      <c r="BK118" s="178">
        <f>SUM(BK119:BK142)</f>
        <v>0</v>
      </c>
    </row>
    <row r="119" spans="2:65" s="1" customFormat="1" ht="14.45" customHeight="1">
      <c r="B119" s="181"/>
      <c r="C119" s="182" t="s">
        <v>753</v>
      </c>
      <c r="D119" s="182" t="s">
        <v>146</v>
      </c>
      <c r="E119" s="183" t="s">
        <v>945</v>
      </c>
      <c r="F119" s="184" t="s">
        <v>946</v>
      </c>
      <c r="G119" s="185" t="s">
        <v>236</v>
      </c>
      <c r="H119" s="186">
        <v>102</v>
      </c>
      <c r="I119" s="187"/>
      <c r="J119" s="188">
        <f t="shared" ref="J119:J142" si="20">ROUND(I119*H119,2)</f>
        <v>0</v>
      </c>
      <c r="K119" s="184" t="s">
        <v>5</v>
      </c>
      <c r="L119" s="41"/>
      <c r="M119" s="189" t="s">
        <v>5</v>
      </c>
      <c r="N119" s="190" t="s">
        <v>40</v>
      </c>
      <c r="O119" s="42"/>
      <c r="P119" s="191">
        <f t="shared" ref="P119:P142" si="21">O119*H119</f>
        <v>0</v>
      </c>
      <c r="Q119" s="191">
        <v>0</v>
      </c>
      <c r="R119" s="191">
        <f t="shared" ref="R119:R142" si="22">Q119*H119</f>
        <v>0</v>
      </c>
      <c r="S119" s="191">
        <v>0</v>
      </c>
      <c r="T119" s="192">
        <f t="shared" ref="T119:T142" si="23">S119*H119</f>
        <v>0</v>
      </c>
      <c r="AR119" s="24" t="s">
        <v>151</v>
      </c>
      <c r="AT119" s="24" t="s">
        <v>146</v>
      </c>
      <c r="AU119" s="24" t="s">
        <v>78</v>
      </c>
      <c r="AY119" s="24" t="s">
        <v>144</v>
      </c>
      <c r="BE119" s="193">
        <f t="shared" ref="BE119:BE142" si="24">IF(N119="základní",J119,0)</f>
        <v>0</v>
      </c>
      <c r="BF119" s="193">
        <f t="shared" ref="BF119:BF142" si="25">IF(N119="snížená",J119,0)</f>
        <v>0</v>
      </c>
      <c r="BG119" s="193">
        <f t="shared" ref="BG119:BG142" si="26">IF(N119="zákl. přenesená",J119,0)</f>
        <v>0</v>
      </c>
      <c r="BH119" s="193">
        <f t="shared" ref="BH119:BH142" si="27">IF(N119="sníž. přenesená",J119,0)</f>
        <v>0</v>
      </c>
      <c r="BI119" s="193">
        <f t="shared" ref="BI119:BI142" si="28">IF(N119="nulová",J119,0)</f>
        <v>0</v>
      </c>
      <c r="BJ119" s="24" t="s">
        <v>76</v>
      </c>
      <c r="BK119" s="193">
        <f t="shared" ref="BK119:BK142" si="29">ROUND(I119*H119,2)</f>
        <v>0</v>
      </c>
      <c r="BL119" s="24" t="s">
        <v>151</v>
      </c>
      <c r="BM119" s="24" t="s">
        <v>755</v>
      </c>
    </row>
    <row r="120" spans="2:65" s="1" customFormat="1" ht="22.9" customHeight="1">
      <c r="B120" s="181"/>
      <c r="C120" s="182" t="s">
        <v>722</v>
      </c>
      <c r="D120" s="182" t="s">
        <v>146</v>
      </c>
      <c r="E120" s="183" t="s">
        <v>947</v>
      </c>
      <c r="F120" s="184" t="s">
        <v>948</v>
      </c>
      <c r="G120" s="185" t="s">
        <v>236</v>
      </c>
      <c r="H120" s="186">
        <v>102</v>
      </c>
      <c r="I120" s="187"/>
      <c r="J120" s="188">
        <f t="shared" si="20"/>
        <v>0</v>
      </c>
      <c r="K120" s="184" t="s">
        <v>5</v>
      </c>
      <c r="L120" s="41"/>
      <c r="M120" s="189" t="s">
        <v>5</v>
      </c>
      <c r="N120" s="190" t="s">
        <v>40</v>
      </c>
      <c r="O120" s="42"/>
      <c r="P120" s="191">
        <f t="shared" si="21"/>
        <v>0</v>
      </c>
      <c r="Q120" s="191">
        <v>0</v>
      </c>
      <c r="R120" s="191">
        <f t="shared" si="22"/>
        <v>0</v>
      </c>
      <c r="S120" s="191">
        <v>0</v>
      </c>
      <c r="T120" s="192">
        <f t="shared" si="23"/>
        <v>0</v>
      </c>
      <c r="AR120" s="24" t="s">
        <v>151</v>
      </c>
      <c r="AT120" s="24" t="s">
        <v>146</v>
      </c>
      <c r="AU120" s="24" t="s">
        <v>78</v>
      </c>
      <c r="AY120" s="24" t="s">
        <v>144</v>
      </c>
      <c r="BE120" s="193">
        <f t="shared" si="24"/>
        <v>0</v>
      </c>
      <c r="BF120" s="193">
        <f t="shared" si="25"/>
        <v>0</v>
      </c>
      <c r="BG120" s="193">
        <f t="shared" si="26"/>
        <v>0</v>
      </c>
      <c r="BH120" s="193">
        <f t="shared" si="27"/>
        <v>0</v>
      </c>
      <c r="BI120" s="193">
        <f t="shared" si="28"/>
        <v>0</v>
      </c>
      <c r="BJ120" s="24" t="s">
        <v>76</v>
      </c>
      <c r="BK120" s="193">
        <f t="shared" si="29"/>
        <v>0</v>
      </c>
      <c r="BL120" s="24" t="s">
        <v>151</v>
      </c>
      <c r="BM120" s="24" t="s">
        <v>759</v>
      </c>
    </row>
    <row r="121" spans="2:65" s="1" customFormat="1" ht="14.45" customHeight="1">
      <c r="B121" s="181"/>
      <c r="C121" s="182" t="s">
        <v>760</v>
      </c>
      <c r="D121" s="182" t="s">
        <v>146</v>
      </c>
      <c r="E121" s="183" t="s">
        <v>949</v>
      </c>
      <c r="F121" s="184" t="s">
        <v>950</v>
      </c>
      <c r="G121" s="185" t="s">
        <v>236</v>
      </c>
      <c r="H121" s="186">
        <v>102</v>
      </c>
      <c r="I121" s="187"/>
      <c r="J121" s="188">
        <f t="shared" si="20"/>
        <v>0</v>
      </c>
      <c r="K121" s="184" t="s">
        <v>5</v>
      </c>
      <c r="L121" s="41"/>
      <c r="M121" s="189" t="s">
        <v>5</v>
      </c>
      <c r="N121" s="190" t="s">
        <v>40</v>
      </c>
      <c r="O121" s="42"/>
      <c r="P121" s="191">
        <f t="shared" si="21"/>
        <v>0</v>
      </c>
      <c r="Q121" s="191">
        <v>0</v>
      </c>
      <c r="R121" s="191">
        <f t="shared" si="22"/>
        <v>0</v>
      </c>
      <c r="S121" s="191">
        <v>0</v>
      </c>
      <c r="T121" s="192">
        <f t="shared" si="23"/>
        <v>0</v>
      </c>
      <c r="AR121" s="24" t="s">
        <v>151</v>
      </c>
      <c r="AT121" s="24" t="s">
        <v>146</v>
      </c>
      <c r="AU121" s="24" t="s">
        <v>78</v>
      </c>
      <c r="AY121" s="24" t="s">
        <v>144</v>
      </c>
      <c r="BE121" s="193">
        <f t="shared" si="24"/>
        <v>0</v>
      </c>
      <c r="BF121" s="193">
        <f t="shared" si="25"/>
        <v>0</v>
      </c>
      <c r="BG121" s="193">
        <f t="shared" si="26"/>
        <v>0</v>
      </c>
      <c r="BH121" s="193">
        <f t="shared" si="27"/>
        <v>0</v>
      </c>
      <c r="BI121" s="193">
        <f t="shared" si="28"/>
        <v>0</v>
      </c>
      <c r="BJ121" s="24" t="s">
        <v>76</v>
      </c>
      <c r="BK121" s="193">
        <f t="shared" si="29"/>
        <v>0</v>
      </c>
      <c r="BL121" s="24" t="s">
        <v>151</v>
      </c>
      <c r="BM121" s="24" t="s">
        <v>761</v>
      </c>
    </row>
    <row r="122" spans="2:65" s="1" customFormat="1" ht="14.45" customHeight="1">
      <c r="B122" s="181"/>
      <c r="C122" s="182" t="s">
        <v>726</v>
      </c>
      <c r="D122" s="182" t="s">
        <v>146</v>
      </c>
      <c r="E122" s="183" t="s">
        <v>951</v>
      </c>
      <c r="F122" s="184" t="s">
        <v>952</v>
      </c>
      <c r="G122" s="185" t="s">
        <v>592</v>
      </c>
      <c r="H122" s="186">
        <v>10.199999999999999</v>
      </c>
      <c r="I122" s="187"/>
      <c r="J122" s="188">
        <f t="shared" si="20"/>
        <v>0</v>
      </c>
      <c r="K122" s="184" t="s">
        <v>5</v>
      </c>
      <c r="L122" s="41"/>
      <c r="M122" s="189" t="s">
        <v>5</v>
      </c>
      <c r="N122" s="190" t="s">
        <v>40</v>
      </c>
      <c r="O122" s="42"/>
      <c r="P122" s="191">
        <f t="shared" si="21"/>
        <v>0</v>
      </c>
      <c r="Q122" s="191">
        <v>0</v>
      </c>
      <c r="R122" s="191">
        <f t="shared" si="22"/>
        <v>0</v>
      </c>
      <c r="S122" s="191">
        <v>0</v>
      </c>
      <c r="T122" s="192">
        <f t="shared" si="23"/>
        <v>0</v>
      </c>
      <c r="AR122" s="24" t="s">
        <v>151</v>
      </c>
      <c r="AT122" s="24" t="s">
        <v>146</v>
      </c>
      <c r="AU122" s="24" t="s">
        <v>78</v>
      </c>
      <c r="AY122" s="24" t="s">
        <v>144</v>
      </c>
      <c r="BE122" s="193">
        <f t="shared" si="24"/>
        <v>0</v>
      </c>
      <c r="BF122" s="193">
        <f t="shared" si="25"/>
        <v>0</v>
      </c>
      <c r="BG122" s="193">
        <f t="shared" si="26"/>
        <v>0</v>
      </c>
      <c r="BH122" s="193">
        <f t="shared" si="27"/>
        <v>0</v>
      </c>
      <c r="BI122" s="193">
        <f t="shared" si="28"/>
        <v>0</v>
      </c>
      <c r="BJ122" s="24" t="s">
        <v>76</v>
      </c>
      <c r="BK122" s="193">
        <f t="shared" si="29"/>
        <v>0</v>
      </c>
      <c r="BL122" s="24" t="s">
        <v>151</v>
      </c>
      <c r="BM122" s="24" t="s">
        <v>763</v>
      </c>
    </row>
    <row r="123" spans="2:65" s="1" customFormat="1" ht="14.45" customHeight="1">
      <c r="B123" s="181"/>
      <c r="C123" s="182" t="s">
        <v>764</v>
      </c>
      <c r="D123" s="182" t="s">
        <v>146</v>
      </c>
      <c r="E123" s="183" t="s">
        <v>953</v>
      </c>
      <c r="F123" s="184" t="s">
        <v>954</v>
      </c>
      <c r="G123" s="185" t="s">
        <v>149</v>
      </c>
      <c r="H123" s="186">
        <v>6.12</v>
      </c>
      <c r="I123" s="187"/>
      <c r="J123" s="188">
        <f t="shared" si="20"/>
        <v>0</v>
      </c>
      <c r="K123" s="184" t="s">
        <v>5</v>
      </c>
      <c r="L123" s="41"/>
      <c r="M123" s="189" t="s">
        <v>5</v>
      </c>
      <c r="N123" s="190" t="s">
        <v>40</v>
      </c>
      <c r="O123" s="42"/>
      <c r="P123" s="191">
        <f t="shared" si="21"/>
        <v>0</v>
      </c>
      <c r="Q123" s="191">
        <v>0</v>
      </c>
      <c r="R123" s="191">
        <f t="shared" si="22"/>
        <v>0</v>
      </c>
      <c r="S123" s="191">
        <v>0</v>
      </c>
      <c r="T123" s="192">
        <f t="shared" si="23"/>
        <v>0</v>
      </c>
      <c r="AR123" s="24" t="s">
        <v>151</v>
      </c>
      <c r="AT123" s="24" t="s">
        <v>146</v>
      </c>
      <c r="AU123" s="24" t="s">
        <v>78</v>
      </c>
      <c r="AY123" s="24" t="s">
        <v>144</v>
      </c>
      <c r="BE123" s="193">
        <f t="shared" si="24"/>
        <v>0</v>
      </c>
      <c r="BF123" s="193">
        <f t="shared" si="25"/>
        <v>0</v>
      </c>
      <c r="BG123" s="193">
        <f t="shared" si="26"/>
        <v>0</v>
      </c>
      <c r="BH123" s="193">
        <f t="shared" si="27"/>
        <v>0</v>
      </c>
      <c r="BI123" s="193">
        <f t="shared" si="28"/>
        <v>0</v>
      </c>
      <c r="BJ123" s="24" t="s">
        <v>76</v>
      </c>
      <c r="BK123" s="193">
        <f t="shared" si="29"/>
        <v>0</v>
      </c>
      <c r="BL123" s="24" t="s">
        <v>151</v>
      </c>
      <c r="BM123" s="24" t="s">
        <v>397</v>
      </c>
    </row>
    <row r="124" spans="2:65" s="1" customFormat="1" ht="14.45" customHeight="1">
      <c r="B124" s="181"/>
      <c r="C124" s="182" t="s">
        <v>728</v>
      </c>
      <c r="D124" s="182" t="s">
        <v>146</v>
      </c>
      <c r="E124" s="183" t="s">
        <v>955</v>
      </c>
      <c r="F124" s="184" t="s">
        <v>956</v>
      </c>
      <c r="G124" s="185" t="s">
        <v>236</v>
      </c>
      <c r="H124" s="186">
        <v>102</v>
      </c>
      <c r="I124" s="187"/>
      <c r="J124" s="188">
        <f t="shared" si="20"/>
        <v>0</v>
      </c>
      <c r="K124" s="184" t="s">
        <v>5</v>
      </c>
      <c r="L124" s="41"/>
      <c r="M124" s="189" t="s">
        <v>5</v>
      </c>
      <c r="N124" s="190" t="s">
        <v>40</v>
      </c>
      <c r="O124" s="42"/>
      <c r="P124" s="191">
        <f t="shared" si="21"/>
        <v>0</v>
      </c>
      <c r="Q124" s="191">
        <v>0</v>
      </c>
      <c r="R124" s="191">
        <f t="shared" si="22"/>
        <v>0</v>
      </c>
      <c r="S124" s="191">
        <v>0</v>
      </c>
      <c r="T124" s="192">
        <f t="shared" si="23"/>
        <v>0</v>
      </c>
      <c r="AR124" s="24" t="s">
        <v>151</v>
      </c>
      <c r="AT124" s="24" t="s">
        <v>146</v>
      </c>
      <c r="AU124" s="24" t="s">
        <v>78</v>
      </c>
      <c r="AY124" s="24" t="s">
        <v>144</v>
      </c>
      <c r="BE124" s="193">
        <f t="shared" si="24"/>
        <v>0</v>
      </c>
      <c r="BF124" s="193">
        <f t="shared" si="25"/>
        <v>0</v>
      </c>
      <c r="BG124" s="193">
        <f t="shared" si="26"/>
        <v>0</v>
      </c>
      <c r="BH124" s="193">
        <f t="shared" si="27"/>
        <v>0</v>
      </c>
      <c r="BI124" s="193">
        <f t="shared" si="28"/>
        <v>0</v>
      </c>
      <c r="BJ124" s="24" t="s">
        <v>76</v>
      </c>
      <c r="BK124" s="193">
        <f t="shared" si="29"/>
        <v>0</v>
      </c>
      <c r="BL124" s="24" t="s">
        <v>151</v>
      </c>
      <c r="BM124" s="24" t="s">
        <v>767</v>
      </c>
    </row>
    <row r="125" spans="2:65" s="1" customFormat="1" ht="14.45" customHeight="1">
      <c r="B125" s="181"/>
      <c r="C125" s="182" t="s">
        <v>768</v>
      </c>
      <c r="D125" s="182" t="s">
        <v>146</v>
      </c>
      <c r="E125" s="183" t="s">
        <v>957</v>
      </c>
      <c r="F125" s="184" t="s">
        <v>958</v>
      </c>
      <c r="G125" s="185" t="s">
        <v>168</v>
      </c>
      <c r="H125" s="186">
        <v>102</v>
      </c>
      <c r="I125" s="187"/>
      <c r="J125" s="188">
        <f t="shared" si="20"/>
        <v>0</v>
      </c>
      <c r="K125" s="184" t="s">
        <v>5</v>
      </c>
      <c r="L125" s="41"/>
      <c r="M125" s="189" t="s">
        <v>5</v>
      </c>
      <c r="N125" s="190" t="s">
        <v>40</v>
      </c>
      <c r="O125" s="42"/>
      <c r="P125" s="191">
        <f t="shared" si="21"/>
        <v>0</v>
      </c>
      <c r="Q125" s="191">
        <v>0</v>
      </c>
      <c r="R125" s="191">
        <f t="shared" si="22"/>
        <v>0</v>
      </c>
      <c r="S125" s="191">
        <v>0</v>
      </c>
      <c r="T125" s="192">
        <f t="shared" si="23"/>
        <v>0</v>
      </c>
      <c r="AR125" s="24" t="s">
        <v>151</v>
      </c>
      <c r="AT125" s="24" t="s">
        <v>146</v>
      </c>
      <c r="AU125" s="24" t="s">
        <v>78</v>
      </c>
      <c r="AY125" s="24" t="s">
        <v>144</v>
      </c>
      <c r="BE125" s="193">
        <f t="shared" si="24"/>
        <v>0</v>
      </c>
      <c r="BF125" s="193">
        <f t="shared" si="25"/>
        <v>0</v>
      </c>
      <c r="BG125" s="193">
        <f t="shared" si="26"/>
        <v>0</v>
      </c>
      <c r="BH125" s="193">
        <f t="shared" si="27"/>
        <v>0</v>
      </c>
      <c r="BI125" s="193">
        <f t="shared" si="28"/>
        <v>0</v>
      </c>
      <c r="BJ125" s="24" t="s">
        <v>76</v>
      </c>
      <c r="BK125" s="193">
        <f t="shared" si="29"/>
        <v>0</v>
      </c>
      <c r="BL125" s="24" t="s">
        <v>151</v>
      </c>
      <c r="BM125" s="24" t="s">
        <v>770</v>
      </c>
    </row>
    <row r="126" spans="2:65" s="1" customFormat="1" ht="14.45" customHeight="1">
      <c r="B126" s="181"/>
      <c r="C126" s="182" t="s">
        <v>730</v>
      </c>
      <c r="D126" s="182" t="s">
        <v>146</v>
      </c>
      <c r="E126" s="183" t="s">
        <v>920</v>
      </c>
      <c r="F126" s="184" t="s">
        <v>921</v>
      </c>
      <c r="G126" s="185" t="s">
        <v>149</v>
      </c>
      <c r="H126" s="186">
        <v>6.12</v>
      </c>
      <c r="I126" s="187"/>
      <c r="J126" s="188">
        <f t="shared" si="20"/>
        <v>0</v>
      </c>
      <c r="K126" s="184" t="s">
        <v>5</v>
      </c>
      <c r="L126" s="41"/>
      <c r="M126" s="189" t="s">
        <v>5</v>
      </c>
      <c r="N126" s="190" t="s">
        <v>40</v>
      </c>
      <c r="O126" s="42"/>
      <c r="P126" s="191">
        <f t="shared" si="21"/>
        <v>0</v>
      </c>
      <c r="Q126" s="191">
        <v>0</v>
      </c>
      <c r="R126" s="191">
        <f t="shared" si="22"/>
        <v>0</v>
      </c>
      <c r="S126" s="191">
        <v>0</v>
      </c>
      <c r="T126" s="192">
        <f t="shared" si="23"/>
        <v>0</v>
      </c>
      <c r="AR126" s="24" t="s">
        <v>151</v>
      </c>
      <c r="AT126" s="24" t="s">
        <v>146</v>
      </c>
      <c r="AU126" s="24" t="s">
        <v>78</v>
      </c>
      <c r="AY126" s="24" t="s">
        <v>144</v>
      </c>
      <c r="BE126" s="193">
        <f t="shared" si="24"/>
        <v>0</v>
      </c>
      <c r="BF126" s="193">
        <f t="shared" si="25"/>
        <v>0</v>
      </c>
      <c r="BG126" s="193">
        <f t="shared" si="26"/>
        <v>0</v>
      </c>
      <c r="BH126" s="193">
        <f t="shared" si="27"/>
        <v>0</v>
      </c>
      <c r="BI126" s="193">
        <f t="shared" si="28"/>
        <v>0</v>
      </c>
      <c r="BJ126" s="24" t="s">
        <v>76</v>
      </c>
      <c r="BK126" s="193">
        <f t="shared" si="29"/>
        <v>0</v>
      </c>
      <c r="BL126" s="24" t="s">
        <v>151</v>
      </c>
      <c r="BM126" s="24" t="s">
        <v>774</v>
      </c>
    </row>
    <row r="127" spans="2:65" s="1" customFormat="1" ht="14.45" customHeight="1">
      <c r="B127" s="181"/>
      <c r="C127" s="182" t="s">
        <v>775</v>
      </c>
      <c r="D127" s="182" t="s">
        <v>146</v>
      </c>
      <c r="E127" s="183" t="s">
        <v>959</v>
      </c>
      <c r="F127" s="184" t="s">
        <v>960</v>
      </c>
      <c r="G127" s="185" t="s">
        <v>149</v>
      </c>
      <c r="H127" s="186">
        <v>20.399999999999999</v>
      </c>
      <c r="I127" s="187"/>
      <c r="J127" s="188">
        <f t="shared" si="20"/>
        <v>0</v>
      </c>
      <c r="K127" s="184" t="s">
        <v>5</v>
      </c>
      <c r="L127" s="41"/>
      <c r="M127" s="189" t="s">
        <v>5</v>
      </c>
      <c r="N127" s="190" t="s">
        <v>40</v>
      </c>
      <c r="O127" s="42"/>
      <c r="P127" s="191">
        <f t="shared" si="21"/>
        <v>0</v>
      </c>
      <c r="Q127" s="191">
        <v>0</v>
      </c>
      <c r="R127" s="191">
        <f t="shared" si="22"/>
        <v>0</v>
      </c>
      <c r="S127" s="191">
        <v>0</v>
      </c>
      <c r="T127" s="192">
        <f t="shared" si="23"/>
        <v>0</v>
      </c>
      <c r="AR127" s="24" t="s">
        <v>151</v>
      </c>
      <c r="AT127" s="24" t="s">
        <v>146</v>
      </c>
      <c r="AU127" s="24" t="s">
        <v>78</v>
      </c>
      <c r="AY127" s="24" t="s">
        <v>144</v>
      </c>
      <c r="BE127" s="193">
        <f t="shared" si="24"/>
        <v>0</v>
      </c>
      <c r="BF127" s="193">
        <f t="shared" si="25"/>
        <v>0</v>
      </c>
      <c r="BG127" s="193">
        <f t="shared" si="26"/>
        <v>0</v>
      </c>
      <c r="BH127" s="193">
        <f t="shared" si="27"/>
        <v>0</v>
      </c>
      <c r="BI127" s="193">
        <f t="shared" si="28"/>
        <v>0</v>
      </c>
      <c r="BJ127" s="24" t="s">
        <v>76</v>
      </c>
      <c r="BK127" s="193">
        <f t="shared" si="29"/>
        <v>0</v>
      </c>
      <c r="BL127" s="24" t="s">
        <v>151</v>
      </c>
      <c r="BM127" s="24" t="s">
        <v>777</v>
      </c>
    </row>
    <row r="128" spans="2:65" s="1" customFormat="1" ht="14.45" customHeight="1">
      <c r="B128" s="181"/>
      <c r="C128" s="182" t="s">
        <v>734</v>
      </c>
      <c r="D128" s="182" t="s">
        <v>146</v>
      </c>
      <c r="E128" s="183" t="s">
        <v>961</v>
      </c>
      <c r="F128" s="184" t="s">
        <v>962</v>
      </c>
      <c r="G128" s="185" t="s">
        <v>236</v>
      </c>
      <c r="H128" s="186">
        <v>306</v>
      </c>
      <c r="I128" s="187"/>
      <c r="J128" s="188">
        <f t="shared" si="20"/>
        <v>0</v>
      </c>
      <c r="K128" s="184" t="s">
        <v>5</v>
      </c>
      <c r="L128" s="41"/>
      <c r="M128" s="189" t="s">
        <v>5</v>
      </c>
      <c r="N128" s="190" t="s">
        <v>40</v>
      </c>
      <c r="O128" s="42"/>
      <c r="P128" s="191">
        <f t="shared" si="21"/>
        <v>0</v>
      </c>
      <c r="Q128" s="191">
        <v>0</v>
      </c>
      <c r="R128" s="191">
        <f t="shared" si="22"/>
        <v>0</v>
      </c>
      <c r="S128" s="191">
        <v>0</v>
      </c>
      <c r="T128" s="192">
        <f t="shared" si="23"/>
        <v>0</v>
      </c>
      <c r="AR128" s="24" t="s">
        <v>151</v>
      </c>
      <c r="AT128" s="24" t="s">
        <v>146</v>
      </c>
      <c r="AU128" s="24" t="s">
        <v>78</v>
      </c>
      <c r="AY128" s="24" t="s">
        <v>144</v>
      </c>
      <c r="BE128" s="193">
        <f t="shared" si="24"/>
        <v>0</v>
      </c>
      <c r="BF128" s="193">
        <f t="shared" si="25"/>
        <v>0</v>
      </c>
      <c r="BG128" s="193">
        <f t="shared" si="26"/>
        <v>0</v>
      </c>
      <c r="BH128" s="193">
        <f t="shared" si="27"/>
        <v>0</v>
      </c>
      <c r="BI128" s="193">
        <f t="shared" si="28"/>
        <v>0</v>
      </c>
      <c r="BJ128" s="24" t="s">
        <v>76</v>
      </c>
      <c r="BK128" s="193">
        <f t="shared" si="29"/>
        <v>0</v>
      </c>
      <c r="BL128" s="24" t="s">
        <v>151</v>
      </c>
      <c r="BM128" s="24" t="s">
        <v>779</v>
      </c>
    </row>
    <row r="129" spans="2:65" s="1" customFormat="1" ht="14.45" customHeight="1">
      <c r="B129" s="181"/>
      <c r="C129" s="182" t="s">
        <v>780</v>
      </c>
      <c r="D129" s="182" t="s">
        <v>146</v>
      </c>
      <c r="E129" s="183" t="s">
        <v>926</v>
      </c>
      <c r="F129" s="184" t="s">
        <v>963</v>
      </c>
      <c r="G129" s="185" t="s">
        <v>236</v>
      </c>
      <c r="H129" s="186">
        <v>1530</v>
      </c>
      <c r="I129" s="187"/>
      <c r="J129" s="188">
        <f t="shared" si="20"/>
        <v>0</v>
      </c>
      <c r="K129" s="184" t="s">
        <v>5</v>
      </c>
      <c r="L129" s="41"/>
      <c r="M129" s="189" t="s">
        <v>5</v>
      </c>
      <c r="N129" s="190" t="s">
        <v>40</v>
      </c>
      <c r="O129" s="42"/>
      <c r="P129" s="191">
        <f t="shared" si="21"/>
        <v>0</v>
      </c>
      <c r="Q129" s="191">
        <v>0</v>
      </c>
      <c r="R129" s="191">
        <f t="shared" si="22"/>
        <v>0</v>
      </c>
      <c r="S129" s="191">
        <v>0</v>
      </c>
      <c r="T129" s="192">
        <f t="shared" si="23"/>
        <v>0</v>
      </c>
      <c r="AR129" s="24" t="s">
        <v>151</v>
      </c>
      <c r="AT129" s="24" t="s">
        <v>146</v>
      </c>
      <c r="AU129" s="24" t="s">
        <v>78</v>
      </c>
      <c r="AY129" s="24" t="s">
        <v>144</v>
      </c>
      <c r="BE129" s="193">
        <f t="shared" si="24"/>
        <v>0</v>
      </c>
      <c r="BF129" s="193">
        <f t="shared" si="25"/>
        <v>0</v>
      </c>
      <c r="BG129" s="193">
        <f t="shared" si="26"/>
        <v>0</v>
      </c>
      <c r="BH129" s="193">
        <f t="shared" si="27"/>
        <v>0</v>
      </c>
      <c r="BI129" s="193">
        <f t="shared" si="28"/>
        <v>0</v>
      </c>
      <c r="BJ129" s="24" t="s">
        <v>76</v>
      </c>
      <c r="BK129" s="193">
        <f t="shared" si="29"/>
        <v>0</v>
      </c>
      <c r="BL129" s="24" t="s">
        <v>151</v>
      </c>
      <c r="BM129" s="24" t="s">
        <v>782</v>
      </c>
    </row>
    <row r="130" spans="2:65" s="1" customFormat="1" ht="14.45" customHeight="1">
      <c r="B130" s="181"/>
      <c r="C130" s="182" t="s">
        <v>736</v>
      </c>
      <c r="D130" s="182" t="s">
        <v>146</v>
      </c>
      <c r="E130" s="183" t="s">
        <v>964</v>
      </c>
      <c r="F130" s="184" t="s">
        <v>965</v>
      </c>
      <c r="G130" s="185" t="s">
        <v>592</v>
      </c>
      <c r="H130" s="186">
        <v>51</v>
      </c>
      <c r="I130" s="187"/>
      <c r="J130" s="188">
        <f t="shared" si="20"/>
        <v>0</v>
      </c>
      <c r="K130" s="184" t="s">
        <v>5</v>
      </c>
      <c r="L130" s="41"/>
      <c r="M130" s="189" t="s">
        <v>5</v>
      </c>
      <c r="N130" s="190" t="s">
        <v>40</v>
      </c>
      <c r="O130" s="42"/>
      <c r="P130" s="191">
        <f t="shared" si="21"/>
        <v>0</v>
      </c>
      <c r="Q130" s="191">
        <v>0</v>
      </c>
      <c r="R130" s="191">
        <f t="shared" si="22"/>
        <v>0</v>
      </c>
      <c r="S130" s="191">
        <v>0</v>
      </c>
      <c r="T130" s="192">
        <f t="shared" si="23"/>
        <v>0</v>
      </c>
      <c r="AR130" s="24" t="s">
        <v>151</v>
      </c>
      <c r="AT130" s="24" t="s">
        <v>146</v>
      </c>
      <c r="AU130" s="24" t="s">
        <v>78</v>
      </c>
      <c r="AY130" s="24" t="s">
        <v>144</v>
      </c>
      <c r="BE130" s="193">
        <f t="shared" si="24"/>
        <v>0</v>
      </c>
      <c r="BF130" s="193">
        <f t="shared" si="25"/>
        <v>0</v>
      </c>
      <c r="BG130" s="193">
        <f t="shared" si="26"/>
        <v>0</v>
      </c>
      <c r="BH130" s="193">
        <f t="shared" si="27"/>
        <v>0</v>
      </c>
      <c r="BI130" s="193">
        <f t="shared" si="28"/>
        <v>0</v>
      </c>
      <c r="BJ130" s="24" t="s">
        <v>76</v>
      </c>
      <c r="BK130" s="193">
        <f t="shared" si="29"/>
        <v>0</v>
      </c>
      <c r="BL130" s="24" t="s">
        <v>151</v>
      </c>
      <c r="BM130" s="24" t="s">
        <v>785</v>
      </c>
    </row>
    <row r="131" spans="2:65" s="1" customFormat="1" ht="22.9" customHeight="1">
      <c r="B131" s="181"/>
      <c r="C131" s="182" t="s">
        <v>786</v>
      </c>
      <c r="D131" s="182" t="s">
        <v>146</v>
      </c>
      <c r="E131" s="183" t="s">
        <v>966</v>
      </c>
      <c r="F131" s="184" t="s">
        <v>967</v>
      </c>
      <c r="G131" s="185" t="s">
        <v>168</v>
      </c>
      <c r="H131" s="186">
        <v>153</v>
      </c>
      <c r="I131" s="187"/>
      <c r="J131" s="188">
        <f t="shared" si="20"/>
        <v>0</v>
      </c>
      <c r="K131" s="184" t="s">
        <v>5</v>
      </c>
      <c r="L131" s="41"/>
      <c r="M131" s="189" t="s">
        <v>5</v>
      </c>
      <c r="N131" s="190" t="s">
        <v>40</v>
      </c>
      <c r="O131" s="42"/>
      <c r="P131" s="191">
        <f t="shared" si="21"/>
        <v>0</v>
      </c>
      <c r="Q131" s="191">
        <v>0</v>
      </c>
      <c r="R131" s="191">
        <f t="shared" si="22"/>
        <v>0</v>
      </c>
      <c r="S131" s="191">
        <v>0</v>
      </c>
      <c r="T131" s="192">
        <f t="shared" si="23"/>
        <v>0</v>
      </c>
      <c r="AR131" s="24" t="s">
        <v>151</v>
      </c>
      <c r="AT131" s="24" t="s">
        <v>146</v>
      </c>
      <c r="AU131" s="24" t="s">
        <v>78</v>
      </c>
      <c r="AY131" s="24" t="s">
        <v>144</v>
      </c>
      <c r="BE131" s="193">
        <f t="shared" si="24"/>
        <v>0</v>
      </c>
      <c r="BF131" s="193">
        <f t="shared" si="25"/>
        <v>0</v>
      </c>
      <c r="BG131" s="193">
        <f t="shared" si="26"/>
        <v>0</v>
      </c>
      <c r="BH131" s="193">
        <f t="shared" si="27"/>
        <v>0</v>
      </c>
      <c r="BI131" s="193">
        <f t="shared" si="28"/>
        <v>0</v>
      </c>
      <c r="BJ131" s="24" t="s">
        <v>76</v>
      </c>
      <c r="BK131" s="193">
        <f t="shared" si="29"/>
        <v>0</v>
      </c>
      <c r="BL131" s="24" t="s">
        <v>151</v>
      </c>
      <c r="BM131" s="24" t="s">
        <v>792</v>
      </c>
    </row>
    <row r="132" spans="2:65" s="1" customFormat="1" ht="14.45" customHeight="1">
      <c r="B132" s="181"/>
      <c r="C132" s="211" t="s">
        <v>738</v>
      </c>
      <c r="D132" s="211" t="s">
        <v>200</v>
      </c>
      <c r="E132" s="212" t="s">
        <v>968</v>
      </c>
      <c r="F132" s="213" t="s">
        <v>969</v>
      </c>
      <c r="G132" s="214" t="s">
        <v>236</v>
      </c>
      <c r="H132" s="215">
        <v>102</v>
      </c>
      <c r="I132" s="216"/>
      <c r="J132" s="217">
        <f t="shared" si="20"/>
        <v>0</v>
      </c>
      <c r="K132" s="213" t="s">
        <v>5</v>
      </c>
      <c r="L132" s="218"/>
      <c r="M132" s="219" t="s">
        <v>5</v>
      </c>
      <c r="N132" s="220" t="s">
        <v>40</v>
      </c>
      <c r="O132" s="42"/>
      <c r="P132" s="191">
        <f t="shared" si="21"/>
        <v>0</v>
      </c>
      <c r="Q132" s="191">
        <v>0</v>
      </c>
      <c r="R132" s="191">
        <f t="shared" si="22"/>
        <v>0</v>
      </c>
      <c r="S132" s="191">
        <v>0</v>
      </c>
      <c r="T132" s="192">
        <f t="shared" si="23"/>
        <v>0</v>
      </c>
      <c r="AR132" s="24" t="s">
        <v>185</v>
      </c>
      <c r="AT132" s="24" t="s">
        <v>200</v>
      </c>
      <c r="AU132" s="24" t="s">
        <v>78</v>
      </c>
      <c r="AY132" s="24" t="s">
        <v>144</v>
      </c>
      <c r="BE132" s="193">
        <f t="shared" si="24"/>
        <v>0</v>
      </c>
      <c r="BF132" s="193">
        <f t="shared" si="25"/>
        <v>0</v>
      </c>
      <c r="BG132" s="193">
        <f t="shared" si="26"/>
        <v>0</v>
      </c>
      <c r="BH132" s="193">
        <f t="shared" si="27"/>
        <v>0</v>
      </c>
      <c r="BI132" s="193">
        <f t="shared" si="28"/>
        <v>0</v>
      </c>
      <c r="BJ132" s="24" t="s">
        <v>76</v>
      </c>
      <c r="BK132" s="193">
        <f t="shared" si="29"/>
        <v>0</v>
      </c>
      <c r="BL132" s="24" t="s">
        <v>151</v>
      </c>
      <c r="BM132" s="24" t="s">
        <v>970</v>
      </c>
    </row>
    <row r="133" spans="2:65" s="1" customFormat="1" ht="14.45" customHeight="1">
      <c r="B133" s="181"/>
      <c r="C133" s="211" t="s">
        <v>793</v>
      </c>
      <c r="D133" s="211" t="s">
        <v>200</v>
      </c>
      <c r="E133" s="212" t="s">
        <v>971</v>
      </c>
      <c r="F133" s="213" t="s">
        <v>972</v>
      </c>
      <c r="G133" s="214" t="s">
        <v>149</v>
      </c>
      <c r="H133" s="215">
        <v>10.199999999999999</v>
      </c>
      <c r="I133" s="216"/>
      <c r="J133" s="217">
        <f t="shared" si="20"/>
        <v>0</v>
      </c>
      <c r="K133" s="213" t="s">
        <v>5</v>
      </c>
      <c r="L133" s="218"/>
      <c r="M133" s="219" t="s">
        <v>5</v>
      </c>
      <c r="N133" s="220" t="s">
        <v>40</v>
      </c>
      <c r="O133" s="42"/>
      <c r="P133" s="191">
        <f t="shared" si="21"/>
        <v>0</v>
      </c>
      <c r="Q133" s="191">
        <v>0</v>
      </c>
      <c r="R133" s="191">
        <f t="shared" si="22"/>
        <v>0</v>
      </c>
      <c r="S133" s="191">
        <v>0</v>
      </c>
      <c r="T133" s="192">
        <f t="shared" si="23"/>
        <v>0</v>
      </c>
      <c r="AR133" s="24" t="s">
        <v>185</v>
      </c>
      <c r="AT133" s="24" t="s">
        <v>200</v>
      </c>
      <c r="AU133" s="24" t="s">
        <v>78</v>
      </c>
      <c r="AY133" s="24" t="s">
        <v>144</v>
      </c>
      <c r="BE133" s="193">
        <f t="shared" si="24"/>
        <v>0</v>
      </c>
      <c r="BF133" s="193">
        <f t="shared" si="25"/>
        <v>0</v>
      </c>
      <c r="BG133" s="193">
        <f t="shared" si="26"/>
        <v>0</v>
      </c>
      <c r="BH133" s="193">
        <f t="shared" si="27"/>
        <v>0</v>
      </c>
      <c r="BI133" s="193">
        <f t="shared" si="28"/>
        <v>0</v>
      </c>
      <c r="BJ133" s="24" t="s">
        <v>76</v>
      </c>
      <c r="BK133" s="193">
        <f t="shared" si="29"/>
        <v>0</v>
      </c>
      <c r="BL133" s="24" t="s">
        <v>151</v>
      </c>
      <c r="BM133" s="24" t="s">
        <v>973</v>
      </c>
    </row>
    <row r="134" spans="2:65" s="1" customFormat="1" ht="14.45" customHeight="1">
      <c r="B134" s="181"/>
      <c r="C134" s="211" t="s">
        <v>740</v>
      </c>
      <c r="D134" s="211" t="s">
        <v>200</v>
      </c>
      <c r="E134" s="212" t="s">
        <v>974</v>
      </c>
      <c r="F134" s="213" t="s">
        <v>975</v>
      </c>
      <c r="G134" s="214" t="s">
        <v>236</v>
      </c>
      <c r="H134" s="215">
        <v>13</v>
      </c>
      <c r="I134" s="216"/>
      <c r="J134" s="217">
        <f t="shared" si="20"/>
        <v>0</v>
      </c>
      <c r="K134" s="213" t="s">
        <v>5</v>
      </c>
      <c r="L134" s="218"/>
      <c r="M134" s="219" t="s">
        <v>5</v>
      </c>
      <c r="N134" s="220" t="s">
        <v>40</v>
      </c>
      <c r="O134" s="42"/>
      <c r="P134" s="191">
        <f t="shared" si="21"/>
        <v>0</v>
      </c>
      <c r="Q134" s="191">
        <v>0</v>
      </c>
      <c r="R134" s="191">
        <f t="shared" si="22"/>
        <v>0</v>
      </c>
      <c r="S134" s="191">
        <v>0</v>
      </c>
      <c r="T134" s="192">
        <f t="shared" si="23"/>
        <v>0</v>
      </c>
      <c r="AR134" s="24" t="s">
        <v>185</v>
      </c>
      <c r="AT134" s="24" t="s">
        <v>200</v>
      </c>
      <c r="AU134" s="24" t="s">
        <v>78</v>
      </c>
      <c r="AY134" s="24" t="s">
        <v>144</v>
      </c>
      <c r="BE134" s="193">
        <f t="shared" si="24"/>
        <v>0</v>
      </c>
      <c r="BF134" s="193">
        <f t="shared" si="25"/>
        <v>0</v>
      </c>
      <c r="BG134" s="193">
        <f t="shared" si="26"/>
        <v>0</v>
      </c>
      <c r="BH134" s="193">
        <f t="shared" si="27"/>
        <v>0</v>
      </c>
      <c r="BI134" s="193">
        <f t="shared" si="28"/>
        <v>0</v>
      </c>
      <c r="BJ134" s="24" t="s">
        <v>76</v>
      </c>
      <c r="BK134" s="193">
        <f t="shared" si="29"/>
        <v>0</v>
      </c>
      <c r="BL134" s="24" t="s">
        <v>151</v>
      </c>
      <c r="BM134" s="24" t="s">
        <v>800</v>
      </c>
    </row>
    <row r="135" spans="2:65" s="1" customFormat="1" ht="14.45" customHeight="1">
      <c r="B135" s="181"/>
      <c r="C135" s="211" t="s">
        <v>798</v>
      </c>
      <c r="D135" s="211" t="s">
        <v>200</v>
      </c>
      <c r="E135" s="212" t="s">
        <v>976</v>
      </c>
      <c r="F135" s="213" t="s">
        <v>977</v>
      </c>
      <c r="G135" s="214" t="s">
        <v>236</v>
      </c>
      <c r="H135" s="215">
        <v>1</v>
      </c>
      <c r="I135" s="216"/>
      <c r="J135" s="217">
        <f t="shared" si="20"/>
        <v>0</v>
      </c>
      <c r="K135" s="213" t="s">
        <v>5</v>
      </c>
      <c r="L135" s="218"/>
      <c r="M135" s="219" t="s">
        <v>5</v>
      </c>
      <c r="N135" s="220" t="s">
        <v>40</v>
      </c>
      <c r="O135" s="42"/>
      <c r="P135" s="191">
        <f t="shared" si="21"/>
        <v>0</v>
      </c>
      <c r="Q135" s="191">
        <v>0</v>
      </c>
      <c r="R135" s="191">
        <f t="shared" si="22"/>
        <v>0</v>
      </c>
      <c r="S135" s="191">
        <v>0</v>
      </c>
      <c r="T135" s="192">
        <f t="shared" si="23"/>
        <v>0</v>
      </c>
      <c r="AR135" s="24" t="s">
        <v>185</v>
      </c>
      <c r="AT135" s="24" t="s">
        <v>200</v>
      </c>
      <c r="AU135" s="24" t="s">
        <v>78</v>
      </c>
      <c r="AY135" s="24" t="s">
        <v>144</v>
      </c>
      <c r="BE135" s="193">
        <f t="shared" si="24"/>
        <v>0</v>
      </c>
      <c r="BF135" s="193">
        <f t="shared" si="25"/>
        <v>0</v>
      </c>
      <c r="BG135" s="193">
        <f t="shared" si="26"/>
        <v>0</v>
      </c>
      <c r="BH135" s="193">
        <f t="shared" si="27"/>
        <v>0</v>
      </c>
      <c r="BI135" s="193">
        <f t="shared" si="28"/>
        <v>0</v>
      </c>
      <c r="BJ135" s="24" t="s">
        <v>76</v>
      </c>
      <c r="BK135" s="193">
        <f t="shared" si="29"/>
        <v>0</v>
      </c>
      <c r="BL135" s="24" t="s">
        <v>151</v>
      </c>
      <c r="BM135" s="24" t="s">
        <v>978</v>
      </c>
    </row>
    <row r="136" spans="2:65" s="1" customFormat="1" ht="14.45" customHeight="1">
      <c r="B136" s="181"/>
      <c r="C136" s="211" t="s">
        <v>741</v>
      </c>
      <c r="D136" s="211" t="s">
        <v>200</v>
      </c>
      <c r="E136" s="212" t="s">
        <v>979</v>
      </c>
      <c r="F136" s="213" t="s">
        <v>980</v>
      </c>
      <c r="G136" s="214" t="s">
        <v>236</v>
      </c>
      <c r="H136" s="215">
        <v>25</v>
      </c>
      <c r="I136" s="216"/>
      <c r="J136" s="217">
        <f t="shared" si="20"/>
        <v>0</v>
      </c>
      <c r="K136" s="213" t="s">
        <v>5</v>
      </c>
      <c r="L136" s="218"/>
      <c r="M136" s="219" t="s">
        <v>5</v>
      </c>
      <c r="N136" s="220" t="s">
        <v>40</v>
      </c>
      <c r="O136" s="42"/>
      <c r="P136" s="191">
        <f t="shared" si="21"/>
        <v>0</v>
      </c>
      <c r="Q136" s="191">
        <v>0</v>
      </c>
      <c r="R136" s="191">
        <f t="shared" si="22"/>
        <v>0</v>
      </c>
      <c r="S136" s="191">
        <v>0</v>
      </c>
      <c r="T136" s="192">
        <f t="shared" si="23"/>
        <v>0</v>
      </c>
      <c r="AR136" s="24" t="s">
        <v>185</v>
      </c>
      <c r="AT136" s="24" t="s">
        <v>200</v>
      </c>
      <c r="AU136" s="24" t="s">
        <v>78</v>
      </c>
      <c r="AY136" s="24" t="s">
        <v>144</v>
      </c>
      <c r="BE136" s="193">
        <f t="shared" si="24"/>
        <v>0</v>
      </c>
      <c r="BF136" s="193">
        <f t="shared" si="25"/>
        <v>0</v>
      </c>
      <c r="BG136" s="193">
        <f t="shared" si="26"/>
        <v>0</v>
      </c>
      <c r="BH136" s="193">
        <f t="shared" si="27"/>
        <v>0</v>
      </c>
      <c r="BI136" s="193">
        <f t="shared" si="28"/>
        <v>0</v>
      </c>
      <c r="BJ136" s="24" t="s">
        <v>76</v>
      </c>
      <c r="BK136" s="193">
        <f t="shared" si="29"/>
        <v>0</v>
      </c>
      <c r="BL136" s="24" t="s">
        <v>151</v>
      </c>
      <c r="BM136" s="24" t="s">
        <v>981</v>
      </c>
    </row>
    <row r="137" spans="2:65" s="1" customFormat="1" ht="14.45" customHeight="1">
      <c r="B137" s="181"/>
      <c r="C137" s="211" t="s">
        <v>803</v>
      </c>
      <c r="D137" s="211" t="s">
        <v>200</v>
      </c>
      <c r="E137" s="212" t="s">
        <v>982</v>
      </c>
      <c r="F137" s="213" t="s">
        <v>983</v>
      </c>
      <c r="G137" s="214" t="s">
        <v>236</v>
      </c>
      <c r="H137" s="215">
        <v>2</v>
      </c>
      <c r="I137" s="216"/>
      <c r="J137" s="217">
        <f t="shared" si="20"/>
        <v>0</v>
      </c>
      <c r="K137" s="213" t="s">
        <v>5</v>
      </c>
      <c r="L137" s="218"/>
      <c r="M137" s="219" t="s">
        <v>5</v>
      </c>
      <c r="N137" s="220" t="s">
        <v>40</v>
      </c>
      <c r="O137" s="42"/>
      <c r="P137" s="191">
        <f t="shared" si="21"/>
        <v>0</v>
      </c>
      <c r="Q137" s="191">
        <v>0</v>
      </c>
      <c r="R137" s="191">
        <f t="shared" si="22"/>
        <v>0</v>
      </c>
      <c r="S137" s="191">
        <v>0</v>
      </c>
      <c r="T137" s="192">
        <f t="shared" si="23"/>
        <v>0</v>
      </c>
      <c r="AR137" s="24" t="s">
        <v>185</v>
      </c>
      <c r="AT137" s="24" t="s">
        <v>200</v>
      </c>
      <c r="AU137" s="24" t="s">
        <v>78</v>
      </c>
      <c r="AY137" s="24" t="s">
        <v>144</v>
      </c>
      <c r="BE137" s="193">
        <f t="shared" si="24"/>
        <v>0</v>
      </c>
      <c r="BF137" s="193">
        <f t="shared" si="25"/>
        <v>0</v>
      </c>
      <c r="BG137" s="193">
        <f t="shared" si="26"/>
        <v>0</v>
      </c>
      <c r="BH137" s="193">
        <f t="shared" si="27"/>
        <v>0</v>
      </c>
      <c r="BI137" s="193">
        <f t="shared" si="28"/>
        <v>0</v>
      </c>
      <c r="BJ137" s="24" t="s">
        <v>76</v>
      </c>
      <c r="BK137" s="193">
        <f t="shared" si="29"/>
        <v>0</v>
      </c>
      <c r="BL137" s="24" t="s">
        <v>151</v>
      </c>
      <c r="BM137" s="24" t="s">
        <v>806</v>
      </c>
    </row>
    <row r="138" spans="2:65" s="1" customFormat="1" ht="14.45" customHeight="1">
      <c r="B138" s="181"/>
      <c r="C138" s="211" t="s">
        <v>743</v>
      </c>
      <c r="D138" s="211" t="s">
        <v>200</v>
      </c>
      <c r="E138" s="212" t="s">
        <v>984</v>
      </c>
      <c r="F138" s="213" t="s">
        <v>985</v>
      </c>
      <c r="G138" s="214" t="s">
        <v>236</v>
      </c>
      <c r="H138" s="215">
        <v>49</v>
      </c>
      <c r="I138" s="216"/>
      <c r="J138" s="217">
        <f t="shared" si="20"/>
        <v>0</v>
      </c>
      <c r="K138" s="213" t="s">
        <v>5</v>
      </c>
      <c r="L138" s="218"/>
      <c r="M138" s="219" t="s">
        <v>5</v>
      </c>
      <c r="N138" s="220" t="s">
        <v>40</v>
      </c>
      <c r="O138" s="42"/>
      <c r="P138" s="191">
        <f t="shared" si="21"/>
        <v>0</v>
      </c>
      <c r="Q138" s="191">
        <v>0</v>
      </c>
      <c r="R138" s="191">
        <f t="shared" si="22"/>
        <v>0</v>
      </c>
      <c r="S138" s="191">
        <v>0</v>
      </c>
      <c r="T138" s="192">
        <f t="shared" si="23"/>
        <v>0</v>
      </c>
      <c r="AR138" s="24" t="s">
        <v>185</v>
      </c>
      <c r="AT138" s="24" t="s">
        <v>200</v>
      </c>
      <c r="AU138" s="24" t="s">
        <v>78</v>
      </c>
      <c r="AY138" s="24" t="s">
        <v>144</v>
      </c>
      <c r="BE138" s="193">
        <f t="shared" si="24"/>
        <v>0</v>
      </c>
      <c r="BF138" s="193">
        <f t="shared" si="25"/>
        <v>0</v>
      </c>
      <c r="BG138" s="193">
        <f t="shared" si="26"/>
        <v>0</v>
      </c>
      <c r="BH138" s="193">
        <f t="shared" si="27"/>
        <v>0</v>
      </c>
      <c r="BI138" s="193">
        <f t="shared" si="28"/>
        <v>0</v>
      </c>
      <c r="BJ138" s="24" t="s">
        <v>76</v>
      </c>
      <c r="BK138" s="193">
        <f t="shared" si="29"/>
        <v>0</v>
      </c>
      <c r="BL138" s="24" t="s">
        <v>151</v>
      </c>
      <c r="BM138" s="24" t="s">
        <v>808</v>
      </c>
    </row>
    <row r="139" spans="2:65" s="1" customFormat="1" ht="14.45" customHeight="1">
      <c r="B139" s="181"/>
      <c r="C139" s="211" t="s">
        <v>807</v>
      </c>
      <c r="D139" s="211" t="s">
        <v>200</v>
      </c>
      <c r="E139" s="212" t="s">
        <v>986</v>
      </c>
      <c r="F139" s="213" t="s">
        <v>987</v>
      </c>
      <c r="G139" s="214" t="s">
        <v>236</v>
      </c>
      <c r="H139" s="215">
        <v>2</v>
      </c>
      <c r="I139" s="216"/>
      <c r="J139" s="217">
        <f t="shared" si="20"/>
        <v>0</v>
      </c>
      <c r="K139" s="213" t="s">
        <v>5</v>
      </c>
      <c r="L139" s="218"/>
      <c r="M139" s="219" t="s">
        <v>5</v>
      </c>
      <c r="N139" s="220" t="s">
        <v>40</v>
      </c>
      <c r="O139" s="42"/>
      <c r="P139" s="191">
        <f t="shared" si="21"/>
        <v>0</v>
      </c>
      <c r="Q139" s="191">
        <v>0</v>
      </c>
      <c r="R139" s="191">
        <f t="shared" si="22"/>
        <v>0</v>
      </c>
      <c r="S139" s="191">
        <v>0</v>
      </c>
      <c r="T139" s="192">
        <f t="shared" si="23"/>
        <v>0</v>
      </c>
      <c r="AR139" s="24" t="s">
        <v>185</v>
      </c>
      <c r="AT139" s="24" t="s">
        <v>200</v>
      </c>
      <c r="AU139" s="24" t="s">
        <v>78</v>
      </c>
      <c r="AY139" s="24" t="s">
        <v>144</v>
      </c>
      <c r="BE139" s="193">
        <f t="shared" si="24"/>
        <v>0</v>
      </c>
      <c r="BF139" s="193">
        <f t="shared" si="25"/>
        <v>0</v>
      </c>
      <c r="BG139" s="193">
        <f t="shared" si="26"/>
        <v>0</v>
      </c>
      <c r="BH139" s="193">
        <f t="shared" si="27"/>
        <v>0</v>
      </c>
      <c r="BI139" s="193">
        <f t="shared" si="28"/>
        <v>0</v>
      </c>
      <c r="BJ139" s="24" t="s">
        <v>76</v>
      </c>
      <c r="BK139" s="193">
        <f t="shared" si="29"/>
        <v>0</v>
      </c>
      <c r="BL139" s="24" t="s">
        <v>151</v>
      </c>
      <c r="BM139" s="24" t="s">
        <v>712</v>
      </c>
    </row>
    <row r="140" spans="2:65" s="1" customFormat="1" ht="14.45" customHeight="1">
      <c r="B140" s="181"/>
      <c r="C140" s="211" t="s">
        <v>744</v>
      </c>
      <c r="D140" s="211" t="s">
        <v>200</v>
      </c>
      <c r="E140" s="212" t="s">
        <v>988</v>
      </c>
      <c r="F140" s="213" t="s">
        <v>989</v>
      </c>
      <c r="G140" s="214" t="s">
        <v>236</v>
      </c>
      <c r="H140" s="215">
        <v>7</v>
      </c>
      <c r="I140" s="216"/>
      <c r="J140" s="217">
        <f t="shared" si="20"/>
        <v>0</v>
      </c>
      <c r="K140" s="213" t="s">
        <v>5</v>
      </c>
      <c r="L140" s="218"/>
      <c r="M140" s="219" t="s">
        <v>5</v>
      </c>
      <c r="N140" s="220" t="s">
        <v>40</v>
      </c>
      <c r="O140" s="42"/>
      <c r="P140" s="191">
        <f t="shared" si="21"/>
        <v>0</v>
      </c>
      <c r="Q140" s="191">
        <v>0</v>
      </c>
      <c r="R140" s="191">
        <f t="shared" si="22"/>
        <v>0</v>
      </c>
      <c r="S140" s="191">
        <v>0</v>
      </c>
      <c r="T140" s="192">
        <f t="shared" si="23"/>
        <v>0</v>
      </c>
      <c r="AR140" s="24" t="s">
        <v>185</v>
      </c>
      <c r="AT140" s="24" t="s">
        <v>200</v>
      </c>
      <c r="AU140" s="24" t="s">
        <v>78</v>
      </c>
      <c r="AY140" s="24" t="s">
        <v>144</v>
      </c>
      <c r="BE140" s="193">
        <f t="shared" si="24"/>
        <v>0</v>
      </c>
      <c r="BF140" s="193">
        <f t="shared" si="25"/>
        <v>0</v>
      </c>
      <c r="BG140" s="193">
        <f t="shared" si="26"/>
        <v>0</v>
      </c>
      <c r="BH140" s="193">
        <f t="shared" si="27"/>
        <v>0</v>
      </c>
      <c r="BI140" s="193">
        <f t="shared" si="28"/>
        <v>0</v>
      </c>
      <c r="BJ140" s="24" t="s">
        <v>76</v>
      </c>
      <c r="BK140" s="193">
        <f t="shared" si="29"/>
        <v>0</v>
      </c>
      <c r="BL140" s="24" t="s">
        <v>151</v>
      </c>
      <c r="BM140" s="24" t="s">
        <v>723</v>
      </c>
    </row>
    <row r="141" spans="2:65" s="1" customFormat="1" ht="14.45" customHeight="1">
      <c r="B141" s="181"/>
      <c r="C141" s="211" t="s">
        <v>810</v>
      </c>
      <c r="D141" s="211" t="s">
        <v>200</v>
      </c>
      <c r="E141" s="212" t="s">
        <v>990</v>
      </c>
      <c r="F141" s="213" t="s">
        <v>991</v>
      </c>
      <c r="G141" s="214" t="s">
        <v>236</v>
      </c>
      <c r="H141" s="215">
        <v>3</v>
      </c>
      <c r="I141" s="216"/>
      <c r="J141" s="217">
        <f t="shared" si="20"/>
        <v>0</v>
      </c>
      <c r="K141" s="213" t="s">
        <v>5</v>
      </c>
      <c r="L141" s="218"/>
      <c r="M141" s="219" t="s">
        <v>5</v>
      </c>
      <c r="N141" s="220" t="s">
        <v>40</v>
      </c>
      <c r="O141" s="42"/>
      <c r="P141" s="191">
        <f t="shared" si="21"/>
        <v>0</v>
      </c>
      <c r="Q141" s="191">
        <v>0</v>
      </c>
      <c r="R141" s="191">
        <f t="shared" si="22"/>
        <v>0</v>
      </c>
      <c r="S141" s="191">
        <v>0</v>
      </c>
      <c r="T141" s="192">
        <f t="shared" si="23"/>
        <v>0</v>
      </c>
      <c r="AR141" s="24" t="s">
        <v>185</v>
      </c>
      <c r="AT141" s="24" t="s">
        <v>200</v>
      </c>
      <c r="AU141" s="24" t="s">
        <v>78</v>
      </c>
      <c r="AY141" s="24" t="s">
        <v>144</v>
      </c>
      <c r="BE141" s="193">
        <f t="shared" si="24"/>
        <v>0</v>
      </c>
      <c r="BF141" s="193">
        <f t="shared" si="25"/>
        <v>0</v>
      </c>
      <c r="BG141" s="193">
        <f t="shared" si="26"/>
        <v>0</v>
      </c>
      <c r="BH141" s="193">
        <f t="shared" si="27"/>
        <v>0</v>
      </c>
      <c r="BI141" s="193">
        <f t="shared" si="28"/>
        <v>0</v>
      </c>
      <c r="BJ141" s="24" t="s">
        <v>76</v>
      </c>
      <c r="BK141" s="193">
        <f t="shared" si="29"/>
        <v>0</v>
      </c>
      <c r="BL141" s="24" t="s">
        <v>151</v>
      </c>
      <c r="BM141" s="24" t="s">
        <v>756</v>
      </c>
    </row>
    <row r="142" spans="2:65" s="1" customFormat="1" ht="14.45" customHeight="1">
      <c r="B142" s="181"/>
      <c r="C142" s="211" t="s">
        <v>746</v>
      </c>
      <c r="D142" s="211" t="s">
        <v>200</v>
      </c>
      <c r="E142" s="212" t="s">
        <v>992</v>
      </c>
      <c r="F142" s="213" t="s">
        <v>943</v>
      </c>
      <c r="G142" s="214" t="s">
        <v>236</v>
      </c>
      <c r="H142" s="215">
        <v>102</v>
      </c>
      <c r="I142" s="216"/>
      <c r="J142" s="217">
        <f t="shared" si="20"/>
        <v>0</v>
      </c>
      <c r="K142" s="213" t="s">
        <v>5</v>
      </c>
      <c r="L142" s="218"/>
      <c r="M142" s="219" t="s">
        <v>5</v>
      </c>
      <c r="N142" s="220" t="s">
        <v>40</v>
      </c>
      <c r="O142" s="42"/>
      <c r="P142" s="191">
        <f t="shared" si="21"/>
        <v>0</v>
      </c>
      <c r="Q142" s="191">
        <v>0</v>
      </c>
      <c r="R142" s="191">
        <f t="shared" si="22"/>
        <v>0</v>
      </c>
      <c r="S142" s="191">
        <v>0</v>
      </c>
      <c r="T142" s="192">
        <f t="shared" si="23"/>
        <v>0</v>
      </c>
      <c r="AR142" s="24" t="s">
        <v>185</v>
      </c>
      <c r="AT142" s="24" t="s">
        <v>200</v>
      </c>
      <c r="AU142" s="24" t="s">
        <v>78</v>
      </c>
      <c r="AY142" s="24" t="s">
        <v>144</v>
      </c>
      <c r="BE142" s="193">
        <f t="shared" si="24"/>
        <v>0</v>
      </c>
      <c r="BF142" s="193">
        <f t="shared" si="25"/>
        <v>0</v>
      </c>
      <c r="BG142" s="193">
        <f t="shared" si="26"/>
        <v>0</v>
      </c>
      <c r="BH142" s="193">
        <f t="shared" si="27"/>
        <v>0</v>
      </c>
      <c r="BI142" s="193">
        <f t="shared" si="28"/>
        <v>0</v>
      </c>
      <c r="BJ142" s="24" t="s">
        <v>76</v>
      </c>
      <c r="BK142" s="193">
        <f t="shared" si="29"/>
        <v>0</v>
      </c>
      <c r="BL142" s="24" t="s">
        <v>151</v>
      </c>
      <c r="BM142" s="24" t="s">
        <v>788</v>
      </c>
    </row>
    <row r="143" spans="2:65" s="11" customFormat="1" ht="29.85" customHeight="1">
      <c r="B143" s="168"/>
      <c r="D143" s="169" t="s">
        <v>68</v>
      </c>
      <c r="E143" s="179" t="s">
        <v>993</v>
      </c>
      <c r="F143" s="179" t="s">
        <v>994</v>
      </c>
      <c r="I143" s="171"/>
      <c r="J143" s="180">
        <f>BK143</f>
        <v>0</v>
      </c>
      <c r="L143" s="168"/>
      <c r="M143" s="173"/>
      <c r="N143" s="174"/>
      <c r="O143" s="174"/>
      <c r="P143" s="175">
        <f>SUM(P144:P164)</f>
        <v>0</v>
      </c>
      <c r="Q143" s="174"/>
      <c r="R143" s="175">
        <f>SUM(R144:R164)</f>
        <v>0</v>
      </c>
      <c r="S143" s="174"/>
      <c r="T143" s="176">
        <f>SUM(T144:T164)</f>
        <v>0</v>
      </c>
      <c r="AR143" s="169" t="s">
        <v>76</v>
      </c>
      <c r="AT143" s="177" t="s">
        <v>68</v>
      </c>
      <c r="AU143" s="177" t="s">
        <v>76</v>
      </c>
      <c r="AY143" s="169" t="s">
        <v>144</v>
      </c>
      <c r="BK143" s="178">
        <f>SUM(BK144:BK164)</f>
        <v>0</v>
      </c>
    </row>
    <row r="144" spans="2:65" s="1" customFormat="1" ht="14.45" customHeight="1">
      <c r="B144" s="181"/>
      <c r="C144" s="182" t="s">
        <v>812</v>
      </c>
      <c r="D144" s="182" t="s">
        <v>146</v>
      </c>
      <c r="E144" s="183" t="s">
        <v>995</v>
      </c>
      <c r="F144" s="184" t="s">
        <v>996</v>
      </c>
      <c r="G144" s="185" t="s">
        <v>168</v>
      </c>
      <c r="H144" s="186">
        <v>49</v>
      </c>
      <c r="I144" s="187"/>
      <c r="J144" s="188">
        <f t="shared" ref="J144:J164" si="30">ROUND(I144*H144,2)</f>
        <v>0</v>
      </c>
      <c r="K144" s="184" t="s">
        <v>5</v>
      </c>
      <c r="L144" s="41"/>
      <c r="M144" s="189" t="s">
        <v>5</v>
      </c>
      <c r="N144" s="190" t="s">
        <v>40</v>
      </c>
      <c r="O144" s="42"/>
      <c r="P144" s="191">
        <f t="shared" ref="P144:P164" si="31">O144*H144</f>
        <v>0</v>
      </c>
      <c r="Q144" s="191">
        <v>0</v>
      </c>
      <c r="R144" s="191">
        <f t="shared" ref="R144:R164" si="32">Q144*H144</f>
        <v>0</v>
      </c>
      <c r="S144" s="191">
        <v>0</v>
      </c>
      <c r="T144" s="192">
        <f t="shared" ref="T144:T164" si="33">S144*H144</f>
        <v>0</v>
      </c>
      <c r="AR144" s="24" t="s">
        <v>151</v>
      </c>
      <c r="AT144" s="24" t="s">
        <v>146</v>
      </c>
      <c r="AU144" s="24" t="s">
        <v>78</v>
      </c>
      <c r="AY144" s="24" t="s">
        <v>144</v>
      </c>
      <c r="BE144" s="193">
        <f t="shared" ref="BE144:BE164" si="34">IF(N144="základní",J144,0)</f>
        <v>0</v>
      </c>
      <c r="BF144" s="193">
        <f t="shared" ref="BF144:BF164" si="35">IF(N144="snížená",J144,0)</f>
        <v>0</v>
      </c>
      <c r="BG144" s="193">
        <f t="shared" ref="BG144:BG164" si="36">IF(N144="zákl. přenesená",J144,0)</f>
        <v>0</v>
      </c>
      <c r="BH144" s="193">
        <f t="shared" ref="BH144:BH164" si="37">IF(N144="sníž. přenesená",J144,0)</f>
        <v>0</v>
      </c>
      <c r="BI144" s="193">
        <f t="shared" ref="BI144:BI164" si="38">IF(N144="nulová",J144,0)</f>
        <v>0</v>
      </c>
      <c r="BJ144" s="24" t="s">
        <v>76</v>
      </c>
      <c r="BK144" s="193">
        <f t="shared" ref="BK144:BK164" si="39">ROUND(I144*H144,2)</f>
        <v>0</v>
      </c>
      <c r="BL144" s="24" t="s">
        <v>151</v>
      </c>
      <c r="BM144" s="24" t="s">
        <v>814</v>
      </c>
    </row>
    <row r="145" spans="2:65" s="1" customFormat="1" ht="14.45" customHeight="1">
      <c r="B145" s="181"/>
      <c r="C145" s="182" t="s">
        <v>748</v>
      </c>
      <c r="D145" s="182" t="s">
        <v>146</v>
      </c>
      <c r="E145" s="183" t="s">
        <v>997</v>
      </c>
      <c r="F145" s="184" t="s">
        <v>998</v>
      </c>
      <c r="G145" s="185" t="s">
        <v>149</v>
      </c>
      <c r="H145" s="186">
        <v>14</v>
      </c>
      <c r="I145" s="187"/>
      <c r="J145" s="188">
        <f t="shared" si="30"/>
        <v>0</v>
      </c>
      <c r="K145" s="184" t="s">
        <v>5</v>
      </c>
      <c r="L145" s="41"/>
      <c r="M145" s="189" t="s">
        <v>5</v>
      </c>
      <c r="N145" s="190" t="s">
        <v>40</v>
      </c>
      <c r="O145" s="42"/>
      <c r="P145" s="191">
        <f t="shared" si="31"/>
        <v>0</v>
      </c>
      <c r="Q145" s="191">
        <v>0</v>
      </c>
      <c r="R145" s="191">
        <f t="shared" si="32"/>
        <v>0</v>
      </c>
      <c r="S145" s="191">
        <v>0</v>
      </c>
      <c r="T145" s="192">
        <f t="shared" si="33"/>
        <v>0</v>
      </c>
      <c r="AR145" s="24" t="s">
        <v>151</v>
      </c>
      <c r="AT145" s="24" t="s">
        <v>146</v>
      </c>
      <c r="AU145" s="24" t="s">
        <v>78</v>
      </c>
      <c r="AY145" s="24" t="s">
        <v>144</v>
      </c>
      <c r="BE145" s="193">
        <f t="shared" si="34"/>
        <v>0</v>
      </c>
      <c r="BF145" s="193">
        <f t="shared" si="35"/>
        <v>0</v>
      </c>
      <c r="BG145" s="193">
        <f t="shared" si="36"/>
        <v>0</v>
      </c>
      <c r="BH145" s="193">
        <f t="shared" si="37"/>
        <v>0</v>
      </c>
      <c r="BI145" s="193">
        <f t="shared" si="38"/>
        <v>0</v>
      </c>
      <c r="BJ145" s="24" t="s">
        <v>76</v>
      </c>
      <c r="BK145" s="193">
        <f t="shared" si="39"/>
        <v>0</v>
      </c>
      <c r="BL145" s="24" t="s">
        <v>151</v>
      </c>
      <c r="BM145" s="24" t="s">
        <v>816</v>
      </c>
    </row>
    <row r="146" spans="2:65" s="1" customFormat="1" ht="14.45" customHeight="1">
      <c r="B146" s="181"/>
      <c r="C146" s="182" t="s">
        <v>815</v>
      </c>
      <c r="D146" s="182" t="s">
        <v>146</v>
      </c>
      <c r="E146" s="183" t="s">
        <v>999</v>
      </c>
      <c r="F146" s="184" t="s">
        <v>1000</v>
      </c>
      <c r="G146" s="185" t="s">
        <v>236</v>
      </c>
      <c r="H146" s="186">
        <v>5</v>
      </c>
      <c r="I146" s="187"/>
      <c r="J146" s="188">
        <f t="shared" si="30"/>
        <v>0</v>
      </c>
      <c r="K146" s="184" t="s">
        <v>5</v>
      </c>
      <c r="L146" s="41"/>
      <c r="M146" s="189" t="s">
        <v>5</v>
      </c>
      <c r="N146" s="190" t="s">
        <v>40</v>
      </c>
      <c r="O146" s="42"/>
      <c r="P146" s="191">
        <f t="shared" si="31"/>
        <v>0</v>
      </c>
      <c r="Q146" s="191">
        <v>0</v>
      </c>
      <c r="R146" s="191">
        <f t="shared" si="32"/>
        <v>0</v>
      </c>
      <c r="S146" s="191">
        <v>0</v>
      </c>
      <c r="T146" s="192">
        <f t="shared" si="33"/>
        <v>0</v>
      </c>
      <c r="AR146" s="24" t="s">
        <v>151</v>
      </c>
      <c r="AT146" s="24" t="s">
        <v>146</v>
      </c>
      <c r="AU146" s="24" t="s">
        <v>78</v>
      </c>
      <c r="AY146" s="24" t="s">
        <v>144</v>
      </c>
      <c r="BE146" s="193">
        <f t="shared" si="34"/>
        <v>0</v>
      </c>
      <c r="BF146" s="193">
        <f t="shared" si="35"/>
        <v>0</v>
      </c>
      <c r="BG146" s="193">
        <f t="shared" si="36"/>
        <v>0</v>
      </c>
      <c r="BH146" s="193">
        <f t="shared" si="37"/>
        <v>0</v>
      </c>
      <c r="BI146" s="193">
        <f t="shared" si="38"/>
        <v>0</v>
      </c>
      <c r="BJ146" s="24" t="s">
        <v>76</v>
      </c>
      <c r="BK146" s="193">
        <f t="shared" si="39"/>
        <v>0</v>
      </c>
      <c r="BL146" s="24" t="s">
        <v>151</v>
      </c>
      <c r="BM146" s="24" t="s">
        <v>818</v>
      </c>
    </row>
    <row r="147" spans="2:65" s="1" customFormat="1" ht="14.45" customHeight="1">
      <c r="B147" s="181"/>
      <c r="C147" s="182" t="s">
        <v>750</v>
      </c>
      <c r="D147" s="182" t="s">
        <v>146</v>
      </c>
      <c r="E147" s="183" t="s">
        <v>1001</v>
      </c>
      <c r="F147" s="184" t="s">
        <v>1002</v>
      </c>
      <c r="G147" s="185" t="s">
        <v>236</v>
      </c>
      <c r="H147" s="186">
        <v>9</v>
      </c>
      <c r="I147" s="187"/>
      <c r="J147" s="188">
        <f t="shared" si="30"/>
        <v>0</v>
      </c>
      <c r="K147" s="184" t="s">
        <v>5</v>
      </c>
      <c r="L147" s="41"/>
      <c r="M147" s="189" t="s">
        <v>5</v>
      </c>
      <c r="N147" s="190" t="s">
        <v>40</v>
      </c>
      <c r="O147" s="42"/>
      <c r="P147" s="191">
        <f t="shared" si="31"/>
        <v>0</v>
      </c>
      <c r="Q147" s="191">
        <v>0</v>
      </c>
      <c r="R147" s="191">
        <f t="shared" si="32"/>
        <v>0</v>
      </c>
      <c r="S147" s="191">
        <v>0</v>
      </c>
      <c r="T147" s="192">
        <f t="shared" si="33"/>
        <v>0</v>
      </c>
      <c r="AR147" s="24" t="s">
        <v>151</v>
      </c>
      <c r="AT147" s="24" t="s">
        <v>146</v>
      </c>
      <c r="AU147" s="24" t="s">
        <v>78</v>
      </c>
      <c r="AY147" s="24" t="s">
        <v>144</v>
      </c>
      <c r="BE147" s="193">
        <f t="shared" si="34"/>
        <v>0</v>
      </c>
      <c r="BF147" s="193">
        <f t="shared" si="35"/>
        <v>0</v>
      </c>
      <c r="BG147" s="193">
        <f t="shared" si="36"/>
        <v>0</v>
      </c>
      <c r="BH147" s="193">
        <f t="shared" si="37"/>
        <v>0</v>
      </c>
      <c r="BI147" s="193">
        <f t="shared" si="38"/>
        <v>0</v>
      </c>
      <c r="BJ147" s="24" t="s">
        <v>76</v>
      </c>
      <c r="BK147" s="193">
        <f t="shared" si="39"/>
        <v>0</v>
      </c>
      <c r="BL147" s="24" t="s">
        <v>151</v>
      </c>
      <c r="BM147" s="24" t="s">
        <v>821</v>
      </c>
    </row>
    <row r="148" spans="2:65" s="1" customFormat="1" ht="34.15" customHeight="1">
      <c r="B148" s="181"/>
      <c r="C148" s="182" t="s">
        <v>819</v>
      </c>
      <c r="D148" s="182" t="s">
        <v>146</v>
      </c>
      <c r="E148" s="183" t="s">
        <v>1003</v>
      </c>
      <c r="F148" s="184" t="s">
        <v>1004</v>
      </c>
      <c r="G148" s="185" t="s">
        <v>236</v>
      </c>
      <c r="H148" s="186">
        <v>12</v>
      </c>
      <c r="I148" s="187"/>
      <c r="J148" s="188">
        <f t="shared" si="30"/>
        <v>0</v>
      </c>
      <c r="K148" s="184" t="s">
        <v>5</v>
      </c>
      <c r="L148" s="41"/>
      <c r="M148" s="189" t="s">
        <v>5</v>
      </c>
      <c r="N148" s="190" t="s">
        <v>40</v>
      </c>
      <c r="O148" s="42"/>
      <c r="P148" s="191">
        <f t="shared" si="31"/>
        <v>0</v>
      </c>
      <c r="Q148" s="191">
        <v>0</v>
      </c>
      <c r="R148" s="191">
        <f t="shared" si="32"/>
        <v>0</v>
      </c>
      <c r="S148" s="191">
        <v>0</v>
      </c>
      <c r="T148" s="192">
        <f t="shared" si="33"/>
        <v>0</v>
      </c>
      <c r="AR148" s="24" t="s">
        <v>151</v>
      </c>
      <c r="AT148" s="24" t="s">
        <v>146</v>
      </c>
      <c r="AU148" s="24" t="s">
        <v>78</v>
      </c>
      <c r="AY148" s="24" t="s">
        <v>144</v>
      </c>
      <c r="BE148" s="193">
        <f t="shared" si="34"/>
        <v>0</v>
      </c>
      <c r="BF148" s="193">
        <f t="shared" si="35"/>
        <v>0</v>
      </c>
      <c r="BG148" s="193">
        <f t="shared" si="36"/>
        <v>0</v>
      </c>
      <c r="BH148" s="193">
        <f t="shared" si="37"/>
        <v>0</v>
      </c>
      <c r="BI148" s="193">
        <f t="shared" si="38"/>
        <v>0</v>
      </c>
      <c r="BJ148" s="24" t="s">
        <v>76</v>
      </c>
      <c r="BK148" s="193">
        <f t="shared" si="39"/>
        <v>0</v>
      </c>
      <c r="BL148" s="24" t="s">
        <v>151</v>
      </c>
      <c r="BM148" s="24" t="s">
        <v>822</v>
      </c>
    </row>
    <row r="149" spans="2:65" s="1" customFormat="1" ht="34.15" customHeight="1">
      <c r="B149" s="181"/>
      <c r="C149" s="182" t="s">
        <v>752</v>
      </c>
      <c r="D149" s="182" t="s">
        <v>146</v>
      </c>
      <c r="E149" s="183" t="s">
        <v>1005</v>
      </c>
      <c r="F149" s="184" t="s">
        <v>1006</v>
      </c>
      <c r="G149" s="185" t="s">
        <v>236</v>
      </c>
      <c r="H149" s="186">
        <v>2</v>
      </c>
      <c r="I149" s="187"/>
      <c r="J149" s="188">
        <f t="shared" si="30"/>
        <v>0</v>
      </c>
      <c r="K149" s="184" t="s">
        <v>5</v>
      </c>
      <c r="L149" s="41"/>
      <c r="M149" s="189" t="s">
        <v>5</v>
      </c>
      <c r="N149" s="190" t="s">
        <v>40</v>
      </c>
      <c r="O149" s="42"/>
      <c r="P149" s="191">
        <f t="shared" si="31"/>
        <v>0</v>
      </c>
      <c r="Q149" s="191">
        <v>0</v>
      </c>
      <c r="R149" s="191">
        <f t="shared" si="32"/>
        <v>0</v>
      </c>
      <c r="S149" s="191">
        <v>0</v>
      </c>
      <c r="T149" s="192">
        <f t="shared" si="33"/>
        <v>0</v>
      </c>
      <c r="AR149" s="24" t="s">
        <v>151</v>
      </c>
      <c r="AT149" s="24" t="s">
        <v>146</v>
      </c>
      <c r="AU149" s="24" t="s">
        <v>78</v>
      </c>
      <c r="AY149" s="24" t="s">
        <v>144</v>
      </c>
      <c r="BE149" s="193">
        <f t="shared" si="34"/>
        <v>0</v>
      </c>
      <c r="BF149" s="193">
        <f t="shared" si="35"/>
        <v>0</v>
      </c>
      <c r="BG149" s="193">
        <f t="shared" si="36"/>
        <v>0</v>
      </c>
      <c r="BH149" s="193">
        <f t="shared" si="37"/>
        <v>0</v>
      </c>
      <c r="BI149" s="193">
        <f t="shared" si="38"/>
        <v>0</v>
      </c>
      <c r="BJ149" s="24" t="s">
        <v>76</v>
      </c>
      <c r="BK149" s="193">
        <f t="shared" si="39"/>
        <v>0</v>
      </c>
      <c r="BL149" s="24" t="s">
        <v>151</v>
      </c>
      <c r="BM149" s="24" t="s">
        <v>825</v>
      </c>
    </row>
    <row r="150" spans="2:65" s="1" customFormat="1" ht="34.15" customHeight="1">
      <c r="B150" s="181"/>
      <c r="C150" s="182" t="s">
        <v>823</v>
      </c>
      <c r="D150" s="182" t="s">
        <v>146</v>
      </c>
      <c r="E150" s="183" t="s">
        <v>1007</v>
      </c>
      <c r="F150" s="184" t="s">
        <v>1008</v>
      </c>
      <c r="G150" s="185" t="s">
        <v>236</v>
      </c>
      <c r="H150" s="186">
        <v>8</v>
      </c>
      <c r="I150" s="187"/>
      <c r="J150" s="188">
        <f t="shared" si="30"/>
        <v>0</v>
      </c>
      <c r="K150" s="184" t="s">
        <v>5</v>
      </c>
      <c r="L150" s="41"/>
      <c r="M150" s="189" t="s">
        <v>5</v>
      </c>
      <c r="N150" s="190" t="s">
        <v>40</v>
      </c>
      <c r="O150" s="42"/>
      <c r="P150" s="191">
        <f t="shared" si="31"/>
        <v>0</v>
      </c>
      <c r="Q150" s="191">
        <v>0</v>
      </c>
      <c r="R150" s="191">
        <f t="shared" si="32"/>
        <v>0</v>
      </c>
      <c r="S150" s="191">
        <v>0</v>
      </c>
      <c r="T150" s="192">
        <f t="shared" si="33"/>
        <v>0</v>
      </c>
      <c r="AR150" s="24" t="s">
        <v>151</v>
      </c>
      <c r="AT150" s="24" t="s">
        <v>146</v>
      </c>
      <c r="AU150" s="24" t="s">
        <v>78</v>
      </c>
      <c r="AY150" s="24" t="s">
        <v>144</v>
      </c>
      <c r="BE150" s="193">
        <f t="shared" si="34"/>
        <v>0</v>
      </c>
      <c r="BF150" s="193">
        <f t="shared" si="35"/>
        <v>0</v>
      </c>
      <c r="BG150" s="193">
        <f t="shared" si="36"/>
        <v>0</v>
      </c>
      <c r="BH150" s="193">
        <f t="shared" si="37"/>
        <v>0</v>
      </c>
      <c r="BI150" s="193">
        <f t="shared" si="38"/>
        <v>0</v>
      </c>
      <c r="BJ150" s="24" t="s">
        <v>76</v>
      </c>
      <c r="BK150" s="193">
        <f t="shared" si="39"/>
        <v>0</v>
      </c>
      <c r="BL150" s="24" t="s">
        <v>151</v>
      </c>
      <c r="BM150" s="24" t="s">
        <v>826</v>
      </c>
    </row>
    <row r="151" spans="2:65" s="1" customFormat="1" ht="34.15" customHeight="1">
      <c r="B151" s="181"/>
      <c r="C151" s="182" t="s">
        <v>755</v>
      </c>
      <c r="D151" s="182" t="s">
        <v>146</v>
      </c>
      <c r="E151" s="183" t="s">
        <v>1009</v>
      </c>
      <c r="F151" s="184" t="s">
        <v>1010</v>
      </c>
      <c r="G151" s="185" t="s">
        <v>236</v>
      </c>
      <c r="H151" s="186">
        <v>10</v>
      </c>
      <c r="I151" s="187"/>
      <c r="J151" s="188">
        <f t="shared" si="30"/>
        <v>0</v>
      </c>
      <c r="K151" s="184" t="s">
        <v>5</v>
      </c>
      <c r="L151" s="41"/>
      <c r="M151" s="189" t="s">
        <v>5</v>
      </c>
      <c r="N151" s="190" t="s">
        <v>40</v>
      </c>
      <c r="O151" s="42"/>
      <c r="P151" s="191">
        <f t="shared" si="31"/>
        <v>0</v>
      </c>
      <c r="Q151" s="191">
        <v>0</v>
      </c>
      <c r="R151" s="191">
        <f t="shared" si="32"/>
        <v>0</v>
      </c>
      <c r="S151" s="191">
        <v>0</v>
      </c>
      <c r="T151" s="192">
        <f t="shared" si="33"/>
        <v>0</v>
      </c>
      <c r="AR151" s="24" t="s">
        <v>151</v>
      </c>
      <c r="AT151" s="24" t="s">
        <v>146</v>
      </c>
      <c r="AU151" s="24" t="s">
        <v>78</v>
      </c>
      <c r="AY151" s="24" t="s">
        <v>144</v>
      </c>
      <c r="BE151" s="193">
        <f t="shared" si="34"/>
        <v>0</v>
      </c>
      <c r="BF151" s="193">
        <f t="shared" si="35"/>
        <v>0</v>
      </c>
      <c r="BG151" s="193">
        <f t="shared" si="36"/>
        <v>0</v>
      </c>
      <c r="BH151" s="193">
        <f t="shared" si="37"/>
        <v>0</v>
      </c>
      <c r="BI151" s="193">
        <f t="shared" si="38"/>
        <v>0</v>
      </c>
      <c r="BJ151" s="24" t="s">
        <v>76</v>
      </c>
      <c r="BK151" s="193">
        <f t="shared" si="39"/>
        <v>0</v>
      </c>
      <c r="BL151" s="24" t="s">
        <v>151</v>
      </c>
      <c r="BM151" s="24" t="s">
        <v>829</v>
      </c>
    </row>
    <row r="152" spans="2:65" s="1" customFormat="1" ht="34.15" customHeight="1">
      <c r="B152" s="181"/>
      <c r="C152" s="182" t="s">
        <v>827</v>
      </c>
      <c r="D152" s="182" t="s">
        <v>146</v>
      </c>
      <c r="E152" s="183" t="s">
        <v>1011</v>
      </c>
      <c r="F152" s="184" t="s">
        <v>1012</v>
      </c>
      <c r="G152" s="185" t="s">
        <v>236</v>
      </c>
      <c r="H152" s="186">
        <v>4</v>
      </c>
      <c r="I152" s="187"/>
      <c r="J152" s="188">
        <f t="shared" si="30"/>
        <v>0</v>
      </c>
      <c r="K152" s="184" t="s">
        <v>5</v>
      </c>
      <c r="L152" s="41"/>
      <c r="M152" s="189" t="s">
        <v>5</v>
      </c>
      <c r="N152" s="190" t="s">
        <v>40</v>
      </c>
      <c r="O152" s="42"/>
      <c r="P152" s="191">
        <f t="shared" si="31"/>
        <v>0</v>
      </c>
      <c r="Q152" s="191">
        <v>0</v>
      </c>
      <c r="R152" s="191">
        <f t="shared" si="32"/>
        <v>0</v>
      </c>
      <c r="S152" s="191">
        <v>0</v>
      </c>
      <c r="T152" s="192">
        <f t="shared" si="33"/>
        <v>0</v>
      </c>
      <c r="AR152" s="24" t="s">
        <v>151</v>
      </c>
      <c r="AT152" s="24" t="s">
        <v>146</v>
      </c>
      <c r="AU152" s="24" t="s">
        <v>78</v>
      </c>
      <c r="AY152" s="24" t="s">
        <v>144</v>
      </c>
      <c r="BE152" s="193">
        <f t="shared" si="34"/>
        <v>0</v>
      </c>
      <c r="BF152" s="193">
        <f t="shared" si="35"/>
        <v>0</v>
      </c>
      <c r="BG152" s="193">
        <f t="shared" si="36"/>
        <v>0</v>
      </c>
      <c r="BH152" s="193">
        <f t="shared" si="37"/>
        <v>0</v>
      </c>
      <c r="BI152" s="193">
        <f t="shared" si="38"/>
        <v>0</v>
      </c>
      <c r="BJ152" s="24" t="s">
        <v>76</v>
      </c>
      <c r="BK152" s="193">
        <f t="shared" si="39"/>
        <v>0</v>
      </c>
      <c r="BL152" s="24" t="s">
        <v>151</v>
      </c>
      <c r="BM152" s="24" t="s">
        <v>830</v>
      </c>
    </row>
    <row r="153" spans="2:65" s="1" customFormat="1" ht="34.15" customHeight="1">
      <c r="B153" s="181"/>
      <c r="C153" s="182" t="s">
        <v>759</v>
      </c>
      <c r="D153" s="182" t="s">
        <v>146</v>
      </c>
      <c r="E153" s="183" t="s">
        <v>1013</v>
      </c>
      <c r="F153" s="184" t="s">
        <v>1014</v>
      </c>
      <c r="G153" s="185" t="s">
        <v>236</v>
      </c>
      <c r="H153" s="186">
        <v>8</v>
      </c>
      <c r="I153" s="187"/>
      <c r="J153" s="188">
        <f t="shared" si="30"/>
        <v>0</v>
      </c>
      <c r="K153" s="184" t="s">
        <v>5</v>
      </c>
      <c r="L153" s="41"/>
      <c r="M153" s="189" t="s">
        <v>5</v>
      </c>
      <c r="N153" s="190" t="s">
        <v>40</v>
      </c>
      <c r="O153" s="42"/>
      <c r="P153" s="191">
        <f t="shared" si="31"/>
        <v>0</v>
      </c>
      <c r="Q153" s="191">
        <v>0</v>
      </c>
      <c r="R153" s="191">
        <f t="shared" si="32"/>
        <v>0</v>
      </c>
      <c r="S153" s="191">
        <v>0</v>
      </c>
      <c r="T153" s="192">
        <f t="shared" si="33"/>
        <v>0</v>
      </c>
      <c r="AR153" s="24" t="s">
        <v>151</v>
      </c>
      <c r="AT153" s="24" t="s">
        <v>146</v>
      </c>
      <c r="AU153" s="24" t="s">
        <v>78</v>
      </c>
      <c r="AY153" s="24" t="s">
        <v>144</v>
      </c>
      <c r="BE153" s="193">
        <f t="shared" si="34"/>
        <v>0</v>
      </c>
      <c r="BF153" s="193">
        <f t="shared" si="35"/>
        <v>0</v>
      </c>
      <c r="BG153" s="193">
        <f t="shared" si="36"/>
        <v>0</v>
      </c>
      <c r="BH153" s="193">
        <f t="shared" si="37"/>
        <v>0</v>
      </c>
      <c r="BI153" s="193">
        <f t="shared" si="38"/>
        <v>0</v>
      </c>
      <c r="BJ153" s="24" t="s">
        <v>76</v>
      </c>
      <c r="BK153" s="193">
        <f t="shared" si="39"/>
        <v>0</v>
      </c>
      <c r="BL153" s="24" t="s">
        <v>151</v>
      </c>
      <c r="BM153" s="24" t="s">
        <v>833</v>
      </c>
    </row>
    <row r="154" spans="2:65" s="1" customFormat="1" ht="14.45" customHeight="1">
      <c r="B154" s="181"/>
      <c r="C154" s="182" t="s">
        <v>831</v>
      </c>
      <c r="D154" s="182" t="s">
        <v>146</v>
      </c>
      <c r="E154" s="183" t="s">
        <v>1015</v>
      </c>
      <c r="F154" s="184" t="s">
        <v>1016</v>
      </c>
      <c r="G154" s="185" t="s">
        <v>149</v>
      </c>
      <c r="H154" s="186">
        <v>30</v>
      </c>
      <c r="I154" s="187"/>
      <c r="J154" s="188">
        <f t="shared" si="30"/>
        <v>0</v>
      </c>
      <c r="K154" s="184" t="s">
        <v>5</v>
      </c>
      <c r="L154" s="41"/>
      <c r="M154" s="189" t="s">
        <v>5</v>
      </c>
      <c r="N154" s="190" t="s">
        <v>40</v>
      </c>
      <c r="O154" s="42"/>
      <c r="P154" s="191">
        <f t="shared" si="31"/>
        <v>0</v>
      </c>
      <c r="Q154" s="191">
        <v>0</v>
      </c>
      <c r="R154" s="191">
        <f t="shared" si="32"/>
        <v>0</v>
      </c>
      <c r="S154" s="191">
        <v>0</v>
      </c>
      <c r="T154" s="192">
        <f t="shared" si="33"/>
        <v>0</v>
      </c>
      <c r="AR154" s="24" t="s">
        <v>151</v>
      </c>
      <c r="AT154" s="24" t="s">
        <v>146</v>
      </c>
      <c r="AU154" s="24" t="s">
        <v>78</v>
      </c>
      <c r="AY154" s="24" t="s">
        <v>144</v>
      </c>
      <c r="BE154" s="193">
        <f t="shared" si="34"/>
        <v>0</v>
      </c>
      <c r="BF154" s="193">
        <f t="shared" si="35"/>
        <v>0</v>
      </c>
      <c r="BG154" s="193">
        <f t="shared" si="36"/>
        <v>0</v>
      </c>
      <c r="BH154" s="193">
        <f t="shared" si="37"/>
        <v>0</v>
      </c>
      <c r="BI154" s="193">
        <f t="shared" si="38"/>
        <v>0</v>
      </c>
      <c r="BJ154" s="24" t="s">
        <v>76</v>
      </c>
      <c r="BK154" s="193">
        <f t="shared" si="39"/>
        <v>0</v>
      </c>
      <c r="BL154" s="24" t="s">
        <v>151</v>
      </c>
      <c r="BM154" s="24" t="s">
        <v>835</v>
      </c>
    </row>
    <row r="155" spans="2:65" s="1" customFormat="1" ht="14.45" customHeight="1">
      <c r="B155" s="181"/>
      <c r="C155" s="182" t="s">
        <v>761</v>
      </c>
      <c r="D155" s="182" t="s">
        <v>146</v>
      </c>
      <c r="E155" s="183" t="s">
        <v>1017</v>
      </c>
      <c r="F155" s="184" t="s">
        <v>1018</v>
      </c>
      <c r="G155" s="185" t="s">
        <v>236</v>
      </c>
      <c r="H155" s="186">
        <v>9</v>
      </c>
      <c r="I155" s="187"/>
      <c r="J155" s="188">
        <f t="shared" si="30"/>
        <v>0</v>
      </c>
      <c r="K155" s="184" t="s">
        <v>5</v>
      </c>
      <c r="L155" s="41"/>
      <c r="M155" s="189" t="s">
        <v>5</v>
      </c>
      <c r="N155" s="190" t="s">
        <v>40</v>
      </c>
      <c r="O155" s="42"/>
      <c r="P155" s="191">
        <f t="shared" si="31"/>
        <v>0</v>
      </c>
      <c r="Q155" s="191">
        <v>0</v>
      </c>
      <c r="R155" s="191">
        <f t="shared" si="32"/>
        <v>0</v>
      </c>
      <c r="S155" s="191">
        <v>0</v>
      </c>
      <c r="T155" s="192">
        <f t="shared" si="33"/>
        <v>0</v>
      </c>
      <c r="AR155" s="24" t="s">
        <v>151</v>
      </c>
      <c r="AT155" s="24" t="s">
        <v>146</v>
      </c>
      <c r="AU155" s="24" t="s">
        <v>78</v>
      </c>
      <c r="AY155" s="24" t="s">
        <v>144</v>
      </c>
      <c r="BE155" s="193">
        <f t="shared" si="34"/>
        <v>0</v>
      </c>
      <c r="BF155" s="193">
        <f t="shared" si="35"/>
        <v>0</v>
      </c>
      <c r="BG155" s="193">
        <f t="shared" si="36"/>
        <v>0</v>
      </c>
      <c r="BH155" s="193">
        <f t="shared" si="37"/>
        <v>0</v>
      </c>
      <c r="BI155" s="193">
        <f t="shared" si="38"/>
        <v>0</v>
      </c>
      <c r="BJ155" s="24" t="s">
        <v>76</v>
      </c>
      <c r="BK155" s="193">
        <f t="shared" si="39"/>
        <v>0</v>
      </c>
      <c r="BL155" s="24" t="s">
        <v>151</v>
      </c>
      <c r="BM155" s="24" t="s">
        <v>837</v>
      </c>
    </row>
    <row r="156" spans="2:65" s="1" customFormat="1" ht="14.45" customHeight="1">
      <c r="B156" s="181"/>
      <c r="C156" s="182" t="s">
        <v>836</v>
      </c>
      <c r="D156" s="182" t="s">
        <v>146</v>
      </c>
      <c r="E156" s="183" t="s">
        <v>1019</v>
      </c>
      <c r="F156" s="184" t="s">
        <v>1020</v>
      </c>
      <c r="G156" s="185" t="s">
        <v>236</v>
      </c>
      <c r="H156" s="186">
        <v>5</v>
      </c>
      <c r="I156" s="187"/>
      <c r="J156" s="188">
        <f t="shared" si="30"/>
        <v>0</v>
      </c>
      <c r="K156" s="184" t="s">
        <v>5</v>
      </c>
      <c r="L156" s="41"/>
      <c r="M156" s="189" t="s">
        <v>5</v>
      </c>
      <c r="N156" s="190" t="s">
        <v>40</v>
      </c>
      <c r="O156" s="42"/>
      <c r="P156" s="191">
        <f t="shared" si="31"/>
        <v>0</v>
      </c>
      <c r="Q156" s="191">
        <v>0</v>
      </c>
      <c r="R156" s="191">
        <f t="shared" si="32"/>
        <v>0</v>
      </c>
      <c r="S156" s="191">
        <v>0</v>
      </c>
      <c r="T156" s="192">
        <f t="shared" si="33"/>
        <v>0</v>
      </c>
      <c r="AR156" s="24" t="s">
        <v>151</v>
      </c>
      <c r="AT156" s="24" t="s">
        <v>146</v>
      </c>
      <c r="AU156" s="24" t="s">
        <v>78</v>
      </c>
      <c r="AY156" s="24" t="s">
        <v>144</v>
      </c>
      <c r="BE156" s="193">
        <f t="shared" si="34"/>
        <v>0</v>
      </c>
      <c r="BF156" s="193">
        <f t="shared" si="35"/>
        <v>0</v>
      </c>
      <c r="BG156" s="193">
        <f t="shared" si="36"/>
        <v>0</v>
      </c>
      <c r="BH156" s="193">
        <f t="shared" si="37"/>
        <v>0</v>
      </c>
      <c r="BI156" s="193">
        <f t="shared" si="38"/>
        <v>0</v>
      </c>
      <c r="BJ156" s="24" t="s">
        <v>76</v>
      </c>
      <c r="BK156" s="193">
        <f t="shared" si="39"/>
        <v>0</v>
      </c>
      <c r="BL156" s="24" t="s">
        <v>151</v>
      </c>
      <c r="BM156" s="24" t="s">
        <v>839</v>
      </c>
    </row>
    <row r="157" spans="2:65" s="1" customFormat="1" ht="14.45" customHeight="1">
      <c r="B157" s="181"/>
      <c r="C157" s="182" t="s">
        <v>763</v>
      </c>
      <c r="D157" s="182" t="s">
        <v>146</v>
      </c>
      <c r="E157" s="183" t="s">
        <v>1021</v>
      </c>
      <c r="F157" s="184" t="s">
        <v>1022</v>
      </c>
      <c r="G157" s="185" t="s">
        <v>236</v>
      </c>
      <c r="H157" s="186">
        <v>12</v>
      </c>
      <c r="I157" s="187"/>
      <c r="J157" s="188">
        <f t="shared" si="30"/>
        <v>0</v>
      </c>
      <c r="K157" s="184" t="s">
        <v>5</v>
      </c>
      <c r="L157" s="41"/>
      <c r="M157" s="189" t="s">
        <v>5</v>
      </c>
      <c r="N157" s="190" t="s">
        <v>40</v>
      </c>
      <c r="O157" s="42"/>
      <c r="P157" s="191">
        <f t="shared" si="31"/>
        <v>0</v>
      </c>
      <c r="Q157" s="191">
        <v>0</v>
      </c>
      <c r="R157" s="191">
        <f t="shared" si="32"/>
        <v>0</v>
      </c>
      <c r="S157" s="191">
        <v>0</v>
      </c>
      <c r="T157" s="192">
        <f t="shared" si="33"/>
        <v>0</v>
      </c>
      <c r="AR157" s="24" t="s">
        <v>151</v>
      </c>
      <c r="AT157" s="24" t="s">
        <v>146</v>
      </c>
      <c r="AU157" s="24" t="s">
        <v>78</v>
      </c>
      <c r="AY157" s="24" t="s">
        <v>144</v>
      </c>
      <c r="BE157" s="193">
        <f t="shared" si="34"/>
        <v>0</v>
      </c>
      <c r="BF157" s="193">
        <f t="shared" si="35"/>
        <v>0</v>
      </c>
      <c r="BG157" s="193">
        <f t="shared" si="36"/>
        <v>0</v>
      </c>
      <c r="BH157" s="193">
        <f t="shared" si="37"/>
        <v>0</v>
      </c>
      <c r="BI157" s="193">
        <f t="shared" si="38"/>
        <v>0</v>
      </c>
      <c r="BJ157" s="24" t="s">
        <v>76</v>
      </c>
      <c r="BK157" s="193">
        <f t="shared" si="39"/>
        <v>0</v>
      </c>
      <c r="BL157" s="24" t="s">
        <v>151</v>
      </c>
      <c r="BM157" s="24" t="s">
        <v>841</v>
      </c>
    </row>
    <row r="158" spans="2:65" s="1" customFormat="1" ht="14.45" customHeight="1">
      <c r="B158" s="181"/>
      <c r="C158" s="182" t="s">
        <v>840</v>
      </c>
      <c r="D158" s="182" t="s">
        <v>146</v>
      </c>
      <c r="E158" s="183" t="s">
        <v>1023</v>
      </c>
      <c r="F158" s="184" t="s">
        <v>1024</v>
      </c>
      <c r="G158" s="185" t="s">
        <v>236</v>
      </c>
      <c r="H158" s="186">
        <v>2</v>
      </c>
      <c r="I158" s="187"/>
      <c r="J158" s="188">
        <f t="shared" si="30"/>
        <v>0</v>
      </c>
      <c r="K158" s="184" t="s">
        <v>5</v>
      </c>
      <c r="L158" s="41"/>
      <c r="M158" s="189" t="s">
        <v>5</v>
      </c>
      <c r="N158" s="190" t="s">
        <v>40</v>
      </c>
      <c r="O158" s="42"/>
      <c r="P158" s="191">
        <f t="shared" si="31"/>
        <v>0</v>
      </c>
      <c r="Q158" s="191">
        <v>0</v>
      </c>
      <c r="R158" s="191">
        <f t="shared" si="32"/>
        <v>0</v>
      </c>
      <c r="S158" s="191">
        <v>0</v>
      </c>
      <c r="T158" s="192">
        <f t="shared" si="33"/>
        <v>0</v>
      </c>
      <c r="AR158" s="24" t="s">
        <v>151</v>
      </c>
      <c r="AT158" s="24" t="s">
        <v>146</v>
      </c>
      <c r="AU158" s="24" t="s">
        <v>78</v>
      </c>
      <c r="AY158" s="24" t="s">
        <v>144</v>
      </c>
      <c r="BE158" s="193">
        <f t="shared" si="34"/>
        <v>0</v>
      </c>
      <c r="BF158" s="193">
        <f t="shared" si="35"/>
        <v>0</v>
      </c>
      <c r="BG158" s="193">
        <f t="shared" si="36"/>
        <v>0</v>
      </c>
      <c r="BH158" s="193">
        <f t="shared" si="37"/>
        <v>0</v>
      </c>
      <c r="BI158" s="193">
        <f t="shared" si="38"/>
        <v>0</v>
      </c>
      <c r="BJ158" s="24" t="s">
        <v>76</v>
      </c>
      <c r="BK158" s="193">
        <f t="shared" si="39"/>
        <v>0</v>
      </c>
      <c r="BL158" s="24" t="s">
        <v>151</v>
      </c>
      <c r="BM158" s="24" t="s">
        <v>843</v>
      </c>
    </row>
    <row r="159" spans="2:65" s="1" customFormat="1" ht="14.45" customHeight="1">
      <c r="B159" s="181"/>
      <c r="C159" s="182" t="s">
        <v>397</v>
      </c>
      <c r="D159" s="182" t="s">
        <v>146</v>
      </c>
      <c r="E159" s="183" t="s">
        <v>1025</v>
      </c>
      <c r="F159" s="184" t="s">
        <v>1026</v>
      </c>
      <c r="G159" s="185" t="s">
        <v>236</v>
      </c>
      <c r="H159" s="186">
        <v>8</v>
      </c>
      <c r="I159" s="187"/>
      <c r="J159" s="188">
        <f t="shared" si="30"/>
        <v>0</v>
      </c>
      <c r="K159" s="184" t="s">
        <v>5</v>
      </c>
      <c r="L159" s="41"/>
      <c r="M159" s="189" t="s">
        <v>5</v>
      </c>
      <c r="N159" s="190" t="s">
        <v>40</v>
      </c>
      <c r="O159" s="42"/>
      <c r="P159" s="191">
        <f t="shared" si="31"/>
        <v>0</v>
      </c>
      <c r="Q159" s="191">
        <v>0</v>
      </c>
      <c r="R159" s="191">
        <f t="shared" si="32"/>
        <v>0</v>
      </c>
      <c r="S159" s="191">
        <v>0</v>
      </c>
      <c r="T159" s="192">
        <f t="shared" si="33"/>
        <v>0</v>
      </c>
      <c r="AR159" s="24" t="s">
        <v>151</v>
      </c>
      <c r="AT159" s="24" t="s">
        <v>146</v>
      </c>
      <c r="AU159" s="24" t="s">
        <v>78</v>
      </c>
      <c r="AY159" s="24" t="s">
        <v>144</v>
      </c>
      <c r="BE159" s="193">
        <f t="shared" si="34"/>
        <v>0</v>
      </c>
      <c r="BF159" s="193">
        <f t="shared" si="35"/>
        <v>0</v>
      </c>
      <c r="BG159" s="193">
        <f t="shared" si="36"/>
        <v>0</v>
      </c>
      <c r="BH159" s="193">
        <f t="shared" si="37"/>
        <v>0</v>
      </c>
      <c r="BI159" s="193">
        <f t="shared" si="38"/>
        <v>0</v>
      </c>
      <c r="BJ159" s="24" t="s">
        <v>76</v>
      </c>
      <c r="BK159" s="193">
        <f t="shared" si="39"/>
        <v>0</v>
      </c>
      <c r="BL159" s="24" t="s">
        <v>151</v>
      </c>
      <c r="BM159" s="24" t="s">
        <v>845</v>
      </c>
    </row>
    <row r="160" spans="2:65" s="1" customFormat="1" ht="14.45" customHeight="1">
      <c r="B160" s="181"/>
      <c r="C160" s="182" t="s">
        <v>844</v>
      </c>
      <c r="D160" s="182" t="s">
        <v>146</v>
      </c>
      <c r="E160" s="183" t="s">
        <v>1027</v>
      </c>
      <c r="F160" s="184" t="s">
        <v>1028</v>
      </c>
      <c r="G160" s="185" t="s">
        <v>236</v>
      </c>
      <c r="H160" s="186">
        <v>14</v>
      </c>
      <c r="I160" s="187"/>
      <c r="J160" s="188">
        <f t="shared" si="30"/>
        <v>0</v>
      </c>
      <c r="K160" s="184" t="s">
        <v>5</v>
      </c>
      <c r="L160" s="41"/>
      <c r="M160" s="189" t="s">
        <v>5</v>
      </c>
      <c r="N160" s="190" t="s">
        <v>40</v>
      </c>
      <c r="O160" s="42"/>
      <c r="P160" s="191">
        <f t="shared" si="31"/>
        <v>0</v>
      </c>
      <c r="Q160" s="191">
        <v>0</v>
      </c>
      <c r="R160" s="191">
        <f t="shared" si="32"/>
        <v>0</v>
      </c>
      <c r="S160" s="191">
        <v>0</v>
      </c>
      <c r="T160" s="192">
        <f t="shared" si="33"/>
        <v>0</v>
      </c>
      <c r="AR160" s="24" t="s">
        <v>151</v>
      </c>
      <c r="AT160" s="24" t="s">
        <v>146</v>
      </c>
      <c r="AU160" s="24" t="s">
        <v>78</v>
      </c>
      <c r="AY160" s="24" t="s">
        <v>144</v>
      </c>
      <c r="BE160" s="193">
        <f t="shared" si="34"/>
        <v>0</v>
      </c>
      <c r="BF160" s="193">
        <f t="shared" si="35"/>
        <v>0</v>
      </c>
      <c r="BG160" s="193">
        <f t="shared" si="36"/>
        <v>0</v>
      </c>
      <c r="BH160" s="193">
        <f t="shared" si="37"/>
        <v>0</v>
      </c>
      <c r="BI160" s="193">
        <f t="shared" si="38"/>
        <v>0</v>
      </c>
      <c r="BJ160" s="24" t="s">
        <v>76</v>
      </c>
      <c r="BK160" s="193">
        <f t="shared" si="39"/>
        <v>0</v>
      </c>
      <c r="BL160" s="24" t="s">
        <v>151</v>
      </c>
      <c r="BM160" s="24" t="s">
        <v>847</v>
      </c>
    </row>
    <row r="161" spans="2:65" s="1" customFormat="1" ht="14.45" customHeight="1">
      <c r="B161" s="181"/>
      <c r="C161" s="182" t="s">
        <v>844</v>
      </c>
      <c r="D161" s="182" t="s">
        <v>146</v>
      </c>
      <c r="E161" s="183" t="s">
        <v>1029</v>
      </c>
      <c r="F161" s="184" t="s">
        <v>1030</v>
      </c>
      <c r="G161" s="185" t="s">
        <v>236</v>
      </c>
      <c r="H161" s="186">
        <v>2</v>
      </c>
      <c r="I161" s="187"/>
      <c r="J161" s="188">
        <f t="shared" si="30"/>
        <v>0</v>
      </c>
      <c r="K161" s="184" t="s">
        <v>5</v>
      </c>
      <c r="L161" s="41"/>
      <c r="M161" s="189" t="s">
        <v>5</v>
      </c>
      <c r="N161" s="190" t="s">
        <v>40</v>
      </c>
      <c r="O161" s="42"/>
      <c r="P161" s="191">
        <f t="shared" si="31"/>
        <v>0</v>
      </c>
      <c r="Q161" s="191">
        <v>0</v>
      </c>
      <c r="R161" s="191">
        <f t="shared" si="32"/>
        <v>0</v>
      </c>
      <c r="S161" s="191">
        <v>0</v>
      </c>
      <c r="T161" s="192">
        <f t="shared" si="33"/>
        <v>0</v>
      </c>
      <c r="AR161" s="24" t="s">
        <v>151</v>
      </c>
      <c r="AT161" s="24" t="s">
        <v>146</v>
      </c>
      <c r="AU161" s="24" t="s">
        <v>78</v>
      </c>
      <c r="AY161" s="24" t="s">
        <v>144</v>
      </c>
      <c r="BE161" s="193">
        <f t="shared" si="34"/>
        <v>0</v>
      </c>
      <c r="BF161" s="193">
        <f t="shared" si="35"/>
        <v>0</v>
      </c>
      <c r="BG161" s="193">
        <f t="shared" si="36"/>
        <v>0</v>
      </c>
      <c r="BH161" s="193">
        <f t="shared" si="37"/>
        <v>0</v>
      </c>
      <c r="BI161" s="193">
        <f t="shared" si="38"/>
        <v>0</v>
      </c>
      <c r="BJ161" s="24" t="s">
        <v>76</v>
      </c>
      <c r="BK161" s="193">
        <f t="shared" si="39"/>
        <v>0</v>
      </c>
      <c r="BL161" s="24" t="s">
        <v>151</v>
      </c>
      <c r="BM161" s="24" t="s">
        <v>850</v>
      </c>
    </row>
    <row r="162" spans="2:65" s="1" customFormat="1" ht="14.45" customHeight="1">
      <c r="B162" s="181"/>
      <c r="C162" s="182" t="s">
        <v>767</v>
      </c>
      <c r="D162" s="182" t="s">
        <v>146</v>
      </c>
      <c r="E162" s="183" t="s">
        <v>1031</v>
      </c>
      <c r="F162" s="184" t="s">
        <v>1032</v>
      </c>
      <c r="G162" s="185" t="s">
        <v>236</v>
      </c>
      <c r="H162" s="186">
        <v>1</v>
      </c>
      <c r="I162" s="187"/>
      <c r="J162" s="188">
        <f t="shared" si="30"/>
        <v>0</v>
      </c>
      <c r="K162" s="184" t="s">
        <v>5</v>
      </c>
      <c r="L162" s="41"/>
      <c r="M162" s="189" t="s">
        <v>5</v>
      </c>
      <c r="N162" s="190" t="s">
        <v>40</v>
      </c>
      <c r="O162" s="42"/>
      <c r="P162" s="191">
        <f t="shared" si="31"/>
        <v>0</v>
      </c>
      <c r="Q162" s="191">
        <v>0</v>
      </c>
      <c r="R162" s="191">
        <f t="shared" si="32"/>
        <v>0</v>
      </c>
      <c r="S162" s="191">
        <v>0</v>
      </c>
      <c r="T162" s="192">
        <f t="shared" si="33"/>
        <v>0</v>
      </c>
      <c r="AR162" s="24" t="s">
        <v>151</v>
      </c>
      <c r="AT162" s="24" t="s">
        <v>146</v>
      </c>
      <c r="AU162" s="24" t="s">
        <v>78</v>
      </c>
      <c r="AY162" s="24" t="s">
        <v>144</v>
      </c>
      <c r="BE162" s="193">
        <f t="shared" si="34"/>
        <v>0</v>
      </c>
      <c r="BF162" s="193">
        <f t="shared" si="35"/>
        <v>0</v>
      </c>
      <c r="BG162" s="193">
        <f t="shared" si="36"/>
        <v>0</v>
      </c>
      <c r="BH162" s="193">
        <f t="shared" si="37"/>
        <v>0</v>
      </c>
      <c r="BI162" s="193">
        <f t="shared" si="38"/>
        <v>0</v>
      </c>
      <c r="BJ162" s="24" t="s">
        <v>76</v>
      </c>
      <c r="BK162" s="193">
        <f t="shared" si="39"/>
        <v>0</v>
      </c>
      <c r="BL162" s="24" t="s">
        <v>151</v>
      </c>
      <c r="BM162" s="24" t="s">
        <v>852</v>
      </c>
    </row>
    <row r="163" spans="2:65" s="1" customFormat="1" ht="14.45" customHeight="1">
      <c r="B163" s="181"/>
      <c r="C163" s="182" t="s">
        <v>848</v>
      </c>
      <c r="D163" s="182" t="s">
        <v>146</v>
      </c>
      <c r="E163" s="183" t="s">
        <v>1033</v>
      </c>
      <c r="F163" s="184" t="s">
        <v>1034</v>
      </c>
      <c r="G163" s="185" t="s">
        <v>168</v>
      </c>
      <c r="H163" s="186">
        <v>224</v>
      </c>
      <c r="I163" s="187"/>
      <c r="J163" s="188">
        <f t="shared" si="30"/>
        <v>0</v>
      </c>
      <c r="K163" s="184" t="s">
        <v>5</v>
      </c>
      <c r="L163" s="41"/>
      <c r="M163" s="189" t="s">
        <v>5</v>
      </c>
      <c r="N163" s="190" t="s">
        <v>40</v>
      </c>
      <c r="O163" s="42"/>
      <c r="P163" s="191">
        <f t="shared" si="31"/>
        <v>0</v>
      </c>
      <c r="Q163" s="191">
        <v>0</v>
      </c>
      <c r="R163" s="191">
        <f t="shared" si="32"/>
        <v>0</v>
      </c>
      <c r="S163" s="191">
        <v>0</v>
      </c>
      <c r="T163" s="192">
        <f t="shared" si="33"/>
        <v>0</v>
      </c>
      <c r="AR163" s="24" t="s">
        <v>151</v>
      </c>
      <c r="AT163" s="24" t="s">
        <v>146</v>
      </c>
      <c r="AU163" s="24" t="s">
        <v>78</v>
      </c>
      <c r="AY163" s="24" t="s">
        <v>144</v>
      </c>
      <c r="BE163" s="193">
        <f t="shared" si="34"/>
        <v>0</v>
      </c>
      <c r="BF163" s="193">
        <f t="shared" si="35"/>
        <v>0</v>
      </c>
      <c r="BG163" s="193">
        <f t="shared" si="36"/>
        <v>0</v>
      </c>
      <c r="BH163" s="193">
        <f t="shared" si="37"/>
        <v>0</v>
      </c>
      <c r="BI163" s="193">
        <f t="shared" si="38"/>
        <v>0</v>
      </c>
      <c r="BJ163" s="24" t="s">
        <v>76</v>
      </c>
      <c r="BK163" s="193">
        <f t="shared" si="39"/>
        <v>0</v>
      </c>
      <c r="BL163" s="24" t="s">
        <v>151</v>
      </c>
      <c r="BM163" s="24" t="s">
        <v>858</v>
      </c>
    </row>
    <row r="164" spans="2:65" s="1" customFormat="1" ht="14.45" customHeight="1">
      <c r="B164" s="181"/>
      <c r="C164" s="211" t="s">
        <v>770</v>
      </c>
      <c r="D164" s="211" t="s">
        <v>200</v>
      </c>
      <c r="E164" s="212" t="s">
        <v>1035</v>
      </c>
      <c r="F164" s="213" t="s">
        <v>1036</v>
      </c>
      <c r="G164" s="214" t="s">
        <v>168</v>
      </c>
      <c r="H164" s="215">
        <v>224</v>
      </c>
      <c r="I164" s="216"/>
      <c r="J164" s="217">
        <f t="shared" si="30"/>
        <v>0</v>
      </c>
      <c r="K164" s="213" t="s">
        <v>5</v>
      </c>
      <c r="L164" s="218"/>
      <c r="M164" s="219" t="s">
        <v>5</v>
      </c>
      <c r="N164" s="220" t="s">
        <v>40</v>
      </c>
      <c r="O164" s="42"/>
      <c r="P164" s="191">
        <f t="shared" si="31"/>
        <v>0</v>
      </c>
      <c r="Q164" s="191">
        <v>0</v>
      </c>
      <c r="R164" s="191">
        <f t="shared" si="32"/>
        <v>0</v>
      </c>
      <c r="S164" s="191">
        <v>0</v>
      </c>
      <c r="T164" s="192">
        <f t="shared" si="33"/>
        <v>0</v>
      </c>
      <c r="AR164" s="24" t="s">
        <v>185</v>
      </c>
      <c r="AT164" s="24" t="s">
        <v>200</v>
      </c>
      <c r="AU164" s="24" t="s">
        <v>78</v>
      </c>
      <c r="AY164" s="24" t="s">
        <v>144</v>
      </c>
      <c r="BE164" s="193">
        <f t="shared" si="34"/>
        <v>0</v>
      </c>
      <c r="BF164" s="193">
        <f t="shared" si="35"/>
        <v>0</v>
      </c>
      <c r="BG164" s="193">
        <f t="shared" si="36"/>
        <v>0</v>
      </c>
      <c r="BH164" s="193">
        <f t="shared" si="37"/>
        <v>0</v>
      </c>
      <c r="BI164" s="193">
        <f t="shared" si="38"/>
        <v>0</v>
      </c>
      <c r="BJ164" s="24" t="s">
        <v>76</v>
      </c>
      <c r="BK164" s="193">
        <f t="shared" si="39"/>
        <v>0</v>
      </c>
      <c r="BL164" s="24" t="s">
        <v>151</v>
      </c>
      <c r="BM164" s="24" t="s">
        <v>860</v>
      </c>
    </row>
    <row r="165" spans="2:65" s="11" customFormat="1" ht="29.85" customHeight="1">
      <c r="B165" s="168"/>
      <c r="D165" s="169" t="s">
        <v>68</v>
      </c>
      <c r="E165" s="179" t="s">
        <v>288</v>
      </c>
      <c r="F165" s="179" t="s">
        <v>1037</v>
      </c>
      <c r="I165" s="171"/>
      <c r="J165" s="180">
        <f>BK165</f>
        <v>0</v>
      </c>
      <c r="L165" s="168"/>
      <c r="M165" s="173"/>
      <c r="N165" s="174"/>
      <c r="O165" s="174"/>
      <c r="P165" s="175">
        <f>SUM(P166:P168)</f>
        <v>0</v>
      </c>
      <c r="Q165" s="174"/>
      <c r="R165" s="175">
        <f>SUM(R166:R168)</f>
        <v>0</v>
      </c>
      <c r="S165" s="174"/>
      <c r="T165" s="176">
        <f>SUM(T166:T168)</f>
        <v>0</v>
      </c>
      <c r="AR165" s="169" t="s">
        <v>76</v>
      </c>
      <c r="AT165" s="177" t="s">
        <v>68</v>
      </c>
      <c r="AU165" s="177" t="s">
        <v>76</v>
      </c>
      <c r="AY165" s="169" t="s">
        <v>144</v>
      </c>
      <c r="BK165" s="178">
        <f>SUM(BK166:BK168)</f>
        <v>0</v>
      </c>
    </row>
    <row r="166" spans="2:65" s="1" customFormat="1" ht="14.45" customHeight="1">
      <c r="B166" s="181"/>
      <c r="C166" s="182" t="s">
        <v>855</v>
      </c>
      <c r="D166" s="182" t="s">
        <v>146</v>
      </c>
      <c r="E166" s="183" t="s">
        <v>1038</v>
      </c>
      <c r="F166" s="184" t="s">
        <v>1039</v>
      </c>
      <c r="G166" s="185" t="s">
        <v>168</v>
      </c>
      <c r="H166" s="186">
        <v>17136</v>
      </c>
      <c r="I166" s="187"/>
      <c r="J166" s="188">
        <f>ROUND(I166*H166,2)</f>
        <v>0</v>
      </c>
      <c r="K166" s="184" t="s">
        <v>5</v>
      </c>
      <c r="L166" s="41"/>
      <c r="M166" s="189" t="s">
        <v>5</v>
      </c>
      <c r="N166" s="190" t="s">
        <v>40</v>
      </c>
      <c r="O166" s="42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AR166" s="24" t="s">
        <v>151</v>
      </c>
      <c r="AT166" s="24" t="s">
        <v>146</v>
      </c>
      <c r="AU166" s="24" t="s">
        <v>78</v>
      </c>
      <c r="AY166" s="24" t="s">
        <v>144</v>
      </c>
      <c r="BE166" s="193">
        <f>IF(N166="základní",J166,0)</f>
        <v>0</v>
      </c>
      <c r="BF166" s="193">
        <f>IF(N166="snížená",J166,0)</f>
        <v>0</v>
      </c>
      <c r="BG166" s="193">
        <f>IF(N166="zákl. přenesená",J166,0)</f>
        <v>0</v>
      </c>
      <c r="BH166" s="193">
        <f>IF(N166="sníž. přenesená",J166,0)</f>
        <v>0</v>
      </c>
      <c r="BI166" s="193">
        <f>IF(N166="nulová",J166,0)</f>
        <v>0</v>
      </c>
      <c r="BJ166" s="24" t="s">
        <v>76</v>
      </c>
      <c r="BK166" s="193">
        <f>ROUND(I166*H166,2)</f>
        <v>0</v>
      </c>
      <c r="BL166" s="24" t="s">
        <v>151</v>
      </c>
      <c r="BM166" s="24" t="s">
        <v>1040</v>
      </c>
    </row>
    <row r="167" spans="2:65" s="1" customFormat="1" ht="22.9" customHeight="1">
      <c r="B167" s="181"/>
      <c r="C167" s="182" t="s">
        <v>774</v>
      </c>
      <c r="D167" s="182" t="s">
        <v>146</v>
      </c>
      <c r="E167" s="183" t="s">
        <v>1041</v>
      </c>
      <c r="F167" s="184" t="s">
        <v>1042</v>
      </c>
      <c r="G167" s="185" t="s">
        <v>168</v>
      </c>
      <c r="H167" s="186">
        <v>8568</v>
      </c>
      <c r="I167" s="187"/>
      <c r="J167" s="188">
        <f>ROUND(I167*H167,2)</f>
        <v>0</v>
      </c>
      <c r="K167" s="184" t="s">
        <v>5</v>
      </c>
      <c r="L167" s="41"/>
      <c r="M167" s="189" t="s">
        <v>5</v>
      </c>
      <c r="N167" s="190" t="s">
        <v>40</v>
      </c>
      <c r="O167" s="42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AR167" s="24" t="s">
        <v>151</v>
      </c>
      <c r="AT167" s="24" t="s">
        <v>146</v>
      </c>
      <c r="AU167" s="24" t="s">
        <v>78</v>
      </c>
      <c r="AY167" s="24" t="s">
        <v>144</v>
      </c>
      <c r="BE167" s="193">
        <f>IF(N167="základní",J167,0)</f>
        <v>0</v>
      </c>
      <c r="BF167" s="193">
        <f>IF(N167="snížená",J167,0)</f>
        <v>0</v>
      </c>
      <c r="BG167" s="193">
        <f>IF(N167="zákl. přenesená",J167,0)</f>
        <v>0</v>
      </c>
      <c r="BH167" s="193">
        <f>IF(N167="sníž. přenesená",J167,0)</f>
        <v>0</v>
      </c>
      <c r="BI167" s="193">
        <f>IF(N167="nulová",J167,0)</f>
        <v>0</v>
      </c>
      <c r="BJ167" s="24" t="s">
        <v>76</v>
      </c>
      <c r="BK167" s="193">
        <f>ROUND(I167*H167,2)</f>
        <v>0</v>
      </c>
      <c r="BL167" s="24" t="s">
        <v>151</v>
      </c>
      <c r="BM167" s="24" t="s">
        <v>866</v>
      </c>
    </row>
    <row r="168" spans="2:65" s="1" customFormat="1" ht="14.45" customHeight="1">
      <c r="B168" s="181"/>
      <c r="C168" s="182" t="s">
        <v>861</v>
      </c>
      <c r="D168" s="182" t="s">
        <v>146</v>
      </c>
      <c r="E168" s="183" t="s">
        <v>1043</v>
      </c>
      <c r="F168" s="184" t="s">
        <v>1044</v>
      </c>
      <c r="G168" s="185" t="s">
        <v>592</v>
      </c>
      <c r="H168" s="186">
        <v>128.52000000000001</v>
      </c>
      <c r="I168" s="187"/>
      <c r="J168" s="188">
        <f>ROUND(I168*H168,2)</f>
        <v>0</v>
      </c>
      <c r="K168" s="184" t="s">
        <v>5</v>
      </c>
      <c r="L168" s="41"/>
      <c r="M168" s="189" t="s">
        <v>5</v>
      </c>
      <c r="N168" s="221" t="s">
        <v>40</v>
      </c>
      <c r="O168" s="222"/>
      <c r="P168" s="223">
        <f>O168*H168</f>
        <v>0</v>
      </c>
      <c r="Q168" s="223">
        <v>0</v>
      </c>
      <c r="R168" s="223">
        <f>Q168*H168</f>
        <v>0</v>
      </c>
      <c r="S168" s="223">
        <v>0</v>
      </c>
      <c r="T168" s="224">
        <f>S168*H168</f>
        <v>0</v>
      </c>
      <c r="AR168" s="24" t="s">
        <v>151</v>
      </c>
      <c r="AT168" s="24" t="s">
        <v>146</v>
      </c>
      <c r="AU168" s="24" t="s">
        <v>78</v>
      </c>
      <c r="AY168" s="24" t="s">
        <v>144</v>
      </c>
      <c r="BE168" s="193">
        <f>IF(N168="základní",J168,0)</f>
        <v>0</v>
      </c>
      <c r="BF168" s="193">
        <f>IF(N168="snížená",J168,0)</f>
        <v>0</v>
      </c>
      <c r="BG168" s="193">
        <f>IF(N168="zákl. přenesená",J168,0)</f>
        <v>0</v>
      </c>
      <c r="BH168" s="193">
        <f>IF(N168="sníž. přenesená",J168,0)</f>
        <v>0</v>
      </c>
      <c r="BI168" s="193">
        <f>IF(N168="nulová",J168,0)</f>
        <v>0</v>
      </c>
      <c r="BJ168" s="24" t="s">
        <v>76</v>
      </c>
      <c r="BK168" s="193">
        <f>ROUND(I168*H168,2)</f>
        <v>0</v>
      </c>
      <c r="BL168" s="24" t="s">
        <v>151</v>
      </c>
      <c r="BM168" s="24" t="s">
        <v>868</v>
      </c>
    </row>
    <row r="169" spans="2:65" s="1" customFormat="1" ht="6.95" customHeight="1">
      <c r="B169" s="56"/>
      <c r="C169" s="57"/>
      <c r="D169" s="57"/>
      <c r="E169" s="57"/>
      <c r="F169" s="57"/>
      <c r="G169" s="57"/>
      <c r="H169" s="57"/>
      <c r="I169" s="134"/>
      <c r="J169" s="57"/>
      <c r="K169" s="57"/>
      <c r="L169" s="41"/>
    </row>
  </sheetData>
  <autoFilter ref="C82:K168"/>
  <mergeCells count="10">
    <mergeCell ref="J51:J52"/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01.01 - Díl 1 - Účelová k...</vt:lpstr>
      <vt:lpstr>01.02 - Díl 2 - Pěší komu...</vt:lpstr>
      <vt:lpstr>01.03 - Díl 3 - Doplňujíc...</vt:lpstr>
      <vt:lpstr>01.05 - Díl 1.1 - Příprav...</vt:lpstr>
      <vt:lpstr>02 - SO02 - Mobiliář</vt:lpstr>
      <vt:lpstr>03 - SO03 - stanoviště ná...</vt:lpstr>
      <vt:lpstr>04 - SO04 - Veřejné osvět...</vt:lpstr>
      <vt:lpstr>05 - SO05 - Sadové úpravy</vt:lpstr>
      <vt:lpstr>06 - VRN</vt:lpstr>
      <vt:lpstr>Pokyny pro vyplnění</vt:lpstr>
      <vt:lpstr>'01.01 - Díl 1 - Účelová k...'!Názvy_tisku</vt:lpstr>
      <vt:lpstr>'01.02 - Díl 2 - Pěší komu...'!Názvy_tisku</vt:lpstr>
      <vt:lpstr>'01.03 - Díl 3 - Doplňujíc...'!Názvy_tisku</vt:lpstr>
      <vt:lpstr>'01.05 - Díl 1.1 - Příprav...'!Názvy_tisku</vt:lpstr>
      <vt:lpstr>'02 - SO02 - Mobiliář'!Názvy_tisku</vt:lpstr>
      <vt:lpstr>'03 - SO03 - stanoviště ná...'!Názvy_tisku</vt:lpstr>
      <vt:lpstr>'04 - SO04 - Veřejné osvět...'!Názvy_tisku</vt:lpstr>
      <vt:lpstr>'05 - SO05 - Sadové úpravy'!Názvy_tisku</vt:lpstr>
      <vt:lpstr>'06 - VRN'!Názvy_tisku</vt:lpstr>
      <vt:lpstr>'Rekapitulace stavby'!Názvy_tisku</vt:lpstr>
      <vt:lpstr>'01.01 - Díl 1 - Účelová k...'!Oblast_tisku</vt:lpstr>
      <vt:lpstr>'01.02 - Díl 2 - Pěší komu...'!Oblast_tisku</vt:lpstr>
      <vt:lpstr>'01.03 - Díl 3 - Doplňujíc...'!Oblast_tisku</vt:lpstr>
      <vt:lpstr>'01.05 - Díl 1.1 - Příprav...'!Oblast_tisku</vt:lpstr>
      <vt:lpstr>'02 - SO02 - Mobiliář'!Oblast_tisku</vt:lpstr>
      <vt:lpstr>'03 - SO03 - stanoviště ná...'!Oblast_tisku</vt:lpstr>
      <vt:lpstr>'04 - SO04 - Veřejné osvět...'!Oblast_tisku</vt:lpstr>
      <vt:lpstr>'05 - SO05 - Sadové úpravy'!Oblast_tisku</vt:lpstr>
      <vt:lpstr>'06 - VRN'!Oblast_tisku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DESKTOP-1R0RIJI\PC</dc:creator>
  <cp:lastModifiedBy>A projekt</cp:lastModifiedBy>
  <dcterms:created xsi:type="dcterms:W3CDTF">2018-11-01T11:21:03Z</dcterms:created>
  <dcterms:modified xsi:type="dcterms:W3CDTF">2018-11-01T11:43:57Z</dcterms:modified>
</cp:coreProperties>
</file>